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SingleCells1.xml" ContentType="application/vnd.openxmlformats-officedocument.spreadsheetml.tableSingleCell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updateLinks="always" codeName="ThisWorkbook" defaultThemeVersion="124226"/>
  <bookViews>
    <workbookView xWindow="285" yWindow="990" windowWidth="18960" windowHeight="6705"/>
  </bookViews>
  <sheets>
    <sheet name="Recap" sheetId="1" r:id="rId1"/>
    <sheet name="Parc" sheetId="8" r:id="rId2"/>
    <sheet name="Etat Parc" sheetId="6" r:id="rId3"/>
    <sheet name="Ctrl Parc" sheetId="2" r:id="rId4"/>
    <sheet name="Reprise Parc" sheetId="9" r:id="rId5"/>
    <sheet name="Exp" sheetId="11" r:id="rId6"/>
    <sheet name="Lot" sheetId="10" r:id="rId7"/>
    <sheet name="Dispo" sheetId="12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xlnm._FilterDatabase" localSheetId="2" hidden="1">'Etat Parc'!$A$4:$J$4</definedName>
    <definedName name="_xlnm._FilterDatabase" localSheetId="1" hidden="1">Parc!$A$1:$AG$266</definedName>
    <definedName name="aze" localSheetId="1">Parc!$A$2:$Z$179</definedName>
    <definedName name="aze">[1]Parc!$A$2:$Y$746</definedName>
    <definedName name="aze_1" localSheetId="1">Parc!$A$2:$Z$194</definedName>
    <definedName name="conforme">[2]liste!$B$1:$B$3</definedName>
    <definedName name="control">[2]liste!$A$1:$A$10</definedName>
    <definedName name="Controle" localSheetId="2">'[3]Ctrl Parc'!$1:$1048576</definedName>
    <definedName name="Controle">'Ctrl Parc'!$1:$1048576</definedName>
    <definedName name="Diap_format" localSheetId="1">[2]recap!#REF!</definedName>
    <definedName name="Diap_format">[2]recap!#REF!</definedName>
    <definedName name="Famille">[4]BDD!$A$18:$A$41</definedName>
    <definedName name="Four" localSheetId="2">#REF!</definedName>
    <definedName name="Four" localSheetId="1">#REF!</definedName>
    <definedName name="Four">#REF!</definedName>
    <definedName name="InterlocuteurIQ">[4]BDD!$F$1:$F$3</definedName>
    <definedName name="IQ">[5]BDD!#REF!</definedName>
    <definedName name="Matrice" localSheetId="2">[3]Recap!$1:$1048576</definedName>
    <definedName name="Matrice" localSheetId="1">Parc!$1:$1048576</definedName>
    <definedName name="Matrice">#REF!</definedName>
    <definedName name="matrice1">[2]recap!$1:$1048576</definedName>
    <definedName name="MH">#REF!</definedName>
    <definedName name="mois">[4]BDD!$E$19:$E$30</definedName>
    <definedName name="NumChassis" localSheetId="2">[3]Parc!$D$9</definedName>
    <definedName name="NumChassis" localSheetId="1">#REF!</definedName>
    <definedName name="NumChassis">Recap!$C$7</definedName>
    <definedName name="Site">[4]BDD!$B$1:$B$9</definedName>
    <definedName name="Sitecontrôle">[4]BDD!$B$1:$B$8</definedName>
    <definedName name="Z_81CC2B46_9B92_4C1C_B23D_2EA68148BDA8_.wvu.Cols" localSheetId="3" hidden="1">'Ctrl Parc'!$J:$T</definedName>
    <definedName name="Z_FC1DBEEB_2556_4A81_9AB3_13F66D62CCCA_.wvu.Cols" localSheetId="3" hidden="1">'Ctrl Parc'!$J:$T</definedName>
  </definedNames>
  <calcPr calcId="145621"/>
</workbook>
</file>

<file path=xl/calcChain.xml><?xml version="1.0" encoding="utf-8"?>
<calcChain xmlns="http://schemas.openxmlformats.org/spreadsheetml/2006/main">
  <c r="T30" i="1" l="1"/>
  <c r="T24" i="1"/>
  <c r="T16" i="1"/>
  <c r="K35" i="1"/>
  <c r="K27" i="1"/>
  <c r="K22" i="1"/>
  <c r="K16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AB7" i="1"/>
  <c r="C9" i="1"/>
  <c r="U11" i="1" s="1"/>
  <c r="K7" i="1"/>
  <c r="A37" i="1" l="1"/>
  <c r="W7" i="1"/>
  <c r="D11" i="1"/>
  <c r="I11" i="1"/>
  <c r="AB9" i="1"/>
  <c r="O11" i="1"/>
  <c r="J9" i="1"/>
  <c r="W9" i="1"/>
  <c r="P2" i="8"/>
  <c r="O2" i="8"/>
  <c r="N2" i="8"/>
  <c r="M2" i="8"/>
  <c r="L2" i="8"/>
  <c r="AE2" i="8"/>
  <c r="AD2" i="8"/>
  <c r="AC2" i="8"/>
  <c r="AB2" i="8"/>
  <c r="AA2" i="8"/>
  <c r="Z2" i="8"/>
  <c r="Y2" i="8"/>
  <c r="X2" i="8"/>
  <c r="W2" i="8"/>
  <c r="V2" i="8"/>
  <c r="U2" i="8"/>
  <c r="T2" i="8"/>
  <c r="S2" i="8"/>
  <c r="R2" i="8"/>
  <c r="Q2" i="8"/>
  <c r="L3" i="8"/>
  <c r="M3" i="8"/>
  <c r="N3" i="8"/>
  <c r="O3" i="8"/>
  <c r="P3" i="8"/>
  <c r="Q3" i="8"/>
  <c r="R3" i="8"/>
  <c r="L4" i="8"/>
  <c r="M4" i="8"/>
  <c r="N4" i="8"/>
  <c r="O4" i="8"/>
  <c r="P4" i="8"/>
  <c r="Q4" i="8"/>
  <c r="R4" i="8"/>
  <c r="AE4" i="8"/>
  <c r="AD4" i="8"/>
  <c r="AC4" i="8"/>
  <c r="AB4" i="8"/>
  <c r="AA4" i="8"/>
  <c r="Z4" i="8"/>
  <c r="Y4" i="8"/>
  <c r="X4" i="8"/>
  <c r="W4" i="8"/>
  <c r="V4" i="8"/>
  <c r="U4" i="8"/>
  <c r="T4" i="8"/>
  <c r="S4" i="8"/>
  <c r="L5" i="8"/>
  <c r="L6" i="8"/>
  <c r="L7" i="8"/>
  <c r="L8" i="8"/>
  <c r="L9" i="8"/>
  <c r="L10" i="8"/>
  <c r="L11" i="8"/>
  <c r="L12" i="8"/>
  <c r="L13" i="8"/>
  <c r="L14" i="8"/>
  <c r="L15" i="8"/>
  <c r="L16" i="8"/>
  <c r="L17" i="8"/>
  <c r="L18" i="8"/>
  <c r="L19" i="8"/>
  <c r="L20" i="8"/>
  <c r="L21" i="8"/>
  <c r="L22" i="8"/>
  <c r="L23" i="8"/>
  <c r="M5" i="8"/>
  <c r="N5" i="8"/>
  <c r="O5" i="8"/>
  <c r="P5" i="8"/>
  <c r="Q5" i="8"/>
  <c r="R5" i="8"/>
  <c r="M6" i="8"/>
  <c r="N6" i="8"/>
  <c r="O6" i="8"/>
  <c r="P6" i="8"/>
  <c r="Q6" i="8"/>
  <c r="R6" i="8"/>
  <c r="M7" i="8"/>
  <c r="N7" i="8"/>
  <c r="O7" i="8"/>
  <c r="P7" i="8"/>
  <c r="Q7" i="8"/>
  <c r="R7" i="8"/>
  <c r="M8" i="8"/>
  <c r="N8" i="8"/>
  <c r="O8" i="8"/>
  <c r="P8" i="8"/>
  <c r="Q8" i="8"/>
  <c r="R8" i="8"/>
  <c r="M9" i="8"/>
  <c r="N9" i="8"/>
  <c r="O9" i="8"/>
  <c r="P9" i="8"/>
  <c r="Q9" i="8"/>
  <c r="R9" i="8"/>
  <c r="M10" i="8"/>
  <c r="N10" i="8"/>
  <c r="O10" i="8"/>
  <c r="P10" i="8"/>
  <c r="Q10" i="8"/>
  <c r="R10" i="8"/>
  <c r="M11" i="8"/>
  <c r="N11" i="8"/>
  <c r="O11" i="8"/>
  <c r="P11" i="8"/>
  <c r="Q11" i="8"/>
  <c r="R11" i="8"/>
  <c r="M12" i="8"/>
  <c r="N12" i="8"/>
  <c r="O12" i="8"/>
  <c r="P12" i="8"/>
  <c r="Q12" i="8"/>
  <c r="R12" i="8"/>
  <c r="M13" i="8"/>
  <c r="N13" i="8"/>
  <c r="O13" i="8"/>
  <c r="P13" i="8"/>
  <c r="Q13" i="8"/>
  <c r="R13" i="8"/>
  <c r="M14" i="8"/>
  <c r="N14" i="8"/>
  <c r="O14" i="8"/>
  <c r="P14" i="8"/>
  <c r="Q14" i="8"/>
  <c r="R14" i="8"/>
  <c r="M15" i="8"/>
  <c r="N15" i="8"/>
  <c r="O15" i="8"/>
  <c r="P15" i="8"/>
  <c r="Q15" i="8"/>
  <c r="R15" i="8"/>
  <c r="M16" i="8"/>
  <c r="N16" i="8"/>
  <c r="O16" i="8"/>
  <c r="P16" i="8"/>
  <c r="Q16" i="8"/>
  <c r="R16" i="8"/>
  <c r="M17" i="8"/>
  <c r="N17" i="8"/>
  <c r="O17" i="8"/>
  <c r="P17" i="8"/>
  <c r="Q17" i="8"/>
  <c r="R17" i="8"/>
  <c r="M18" i="8"/>
  <c r="N18" i="8"/>
  <c r="O18" i="8"/>
  <c r="P18" i="8"/>
  <c r="Q18" i="8"/>
  <c r="R18" i="8"/>
  <c r="M19" i="8"/>
  <c r="N19" i="8"/>
  <c r="O19" i="8"/>
  <c r="P19" i="8"/>
  <c r="Q19" i="8"/>
  <c r="R19" i="8"/>
  <c r="M20" i="8"/>
  <c r="N20" i="8"/>
  <c r="O20" i="8"/>
  <c r="P20" i="8"/>
  <c r="Q20" i="8"/>
  <c r="R20" i="8"/>
  <c r="M21" i="8"/>
  <c r="N21" i="8"/>
  <c r="O21" i="8"/>
  <c r="P21" i="8"/>
  <c r="Q21" i="8"/>
  <c r="R21" i="8"/>
  <c r="M22" i="8"/>
  <c r="N22" i="8"/>
  <c r="O22" i="8"/>
  <c r="P22" i="8"/>
  <c r="Q22" i="8"/>
  <c r="R22" i="8"/>
  <c r="M23" i="8"/>
  <c r="N23" i="8"/>
  <c r="O23" i="8"/>
  <c r="P23" i="8"/>
  <c r="Q23" i="8"/>
  <c r="R23" i="8"/>
  <c r="D8" i="6" l="1"/>
  <c r="B8" i="6"/>
  <c r="A8" i="6"/>
  <c r="D5" i="6" l="1"/>
  <c r="C5" i="6"/>
  <c r="B5" i="6"/>
  <c r="A5" i="6"/>
  <c r="H5" i="6"/>
  <c r="G5" i="6"/>
  <c r="F5" i="6" l="1"/>
  <c r="P7" i="1" l="1"/>
  <c r="Z3" i="1" l="1"/>
  <c r="AE1" i="8" l="1"/>
  <c r="AD1" i="8"/>
  <c r="C23" i="6" s="1"/>
  <c r="AC1" i="8"/>
  <c r="AB1" i="8"/>
  <c r="AA1" i="8"/>
  <c r="Z1" i="8"/>
  <c r="Y1" i="8"/>
  <c r="X1" i="8"/>
  <c r="W1" i="8"/>
  <c r="V1" i="8"/>
  <c r="U1" i="8"/>
  <c r="T1" i="8"/>
  <c r="S1" i="8"/>
  <c r="R1" i="8"/>
  <c r="Q1" i="8"/>
  <c r="P1" i="8"/>
  <c r="O1" i="8"/>
  <c r="D15" i="6" s="1"/>
  <c r="N1" i="8"/>
  <c r="C15" i="6" s="1"/>
  <c r="M1" i="8"/>
  <c r="B15" i="6" s="1"/>
  <c r="L1" i="8"/>
  <c r="A14" i="6"/>
  <c r="D23" i="6" l="1"/>
  <c r="A23" i="6"/>
  <c r="B23" i="6"/>
  <c r="A15" i="6"/>
  <c r="D19" i="6"/>
  <c r="C19" i="6"/>
  <c r="B19" i="6"/>
  <c r="F19" i="6"/>
  <c r="G19" i="6"/>
  <c r="H19" i="6"/>
  <c r="A19" i="6"/>
  <c r="E19" i="6"/>
  <c r="U7" i="2" l="1"/>
  <c r="U6" i="2"/>
  <c r="U5" i="2"/>
  <c r="U4" i="2"/>
  <c r="U3" i="2"/>
  <c r="U2" i="2"/>
  <c r="D22" i="6"/>
  <c r="C22" i="6"/>
  <c r="B22" i="6"/>
  <c r="A22" i="6"/>
  <c r="H18" i="6"/>
  <c r="G18" i="6"/>
  <c r="F18" i="6"/>
  <c r="E18" i="6"/>
  <c r="D18" i="6"/>
  <c r="C18" i="6"/>
  <c r="B18" i="6"/>
  <c r="A18" i="6"/>
  <c r="H14" i="6"/>
  <c r="G14" i="6"/>
  <c r="G15" i="6" s="1"/>
  <c r="F14" i="6"/>
  <c r="E14" i="6"/>
  <c r="D14" i="6"/>
  <c r="C14" i="6"/>
  <c r="B14" i="6"/>
  <c r="G11" i="6"/>
  <c r="F11" i="6"/>
  <c r="D11" i="6"/>
  <c r="C11" i="6"/>
  <c r="B11" i="6"/>
  <c r="A11" i="6"/>
  <c r="G10" i="6"/>
  <c r="F10" i="6"/>
  <c r="D10" i="6"/>
  <c r="C10" i="6"/>
  <c r="B10" i="6"/>
  <c r="A10" i="6"/>
  <c r="H1" i="6"/>
  <c r="H15" i="6"/>
  <c r="F15" i="6"/>
  <c r="E15" i="6" l="1"/>
</calcChain>
</file>

<file path=xl/connections.xml><?xml version="1.0" encoding="utf-8"?>
<connections xmlns="http://schemas.openxmlformats.org/spreadsheetml/2006/main">
  <connection id="1" name="mh" type="4" refreshedVersion="0" background="1">
    <webPr xml="1" sourceData="1" url="D:\Desktop\Nouveau dossier Parc Lesquin\mh.xml" htmlTables="1" htmlFormat="all"/>
  </connection>
  <connection id="2" name="mh1" type="4" refreshedVersion="0" background="1">
    <webPr xml="1" sourceData="1" url="D:\Desktop\Nouveau dossier Parc Lesquin\mh.xml" htmlTables="1" htmlFormat="all"/>
  </connection>
</connections>
</file>

<file path=xl/sharedStrings.xml><?xml version="1.0" encoding="utf-8"?>
<sst xmlns="http://schemas.openxmlformats.org/spreadsheetml/2006/main" count="219" uniqueCount="146">
  <si>
    <t>Cde:</t>
  </si>
  <si>
    <t>Position:</t>
  </si>
  <si>
    <t xml:space="preserve">Bip: </t>
  </si>
  <si>
    <t>Réf.:</t>
  </si>
  <si>
    <t>Reprises Parc</t>
  </si>
  <si>
    <t>Fait</t>
  </si>
  <si>
    <t>Ctrl</t>
  </si>
  <si>
    <t>Contrôles Option</t>
  </si>
  <si>
    <t>Contrôle Parc</t>
  </si>
  <si>
    <t>-Test des appareils</t>
  </si>
  <si>
    <t xml:space="preserve">-Test d’étanchéité du réseau gaz, </t>
  </si>
  <si>
    <t xml:space="preserve">-Contrôle du serrage des câbles dans le tableau électrique, </t>
  </si>
  <si>
    <t xml:space="preserve">-Test de continuité de la terre (hors tension), </t>
  </si>
  <si>
    <t xml:space="preserve">-Test d’isolement (hors tension), </t>
  </si>
  <si>
    <t xml:space="preserve">-Contrôle fonctionnel des portes de comm’ et PE, portes de meuble, tiroirs, </t>
  </si>
  <si>
    <t>-Contrôle esthétique et de conformité / BC.</t>
  </si>
  <si>
    <t xml:space="preserve">-Nettoyage obligatoire du MH. </t>
  </si>
  <si>
    <t>Touchant ni à l’eau, ni à l’électricité, ni au gaz</t>
  </si>
  <si>
    <t>Touchant à l’eau</t>
  </si>
  <si>
    <t>Touchant à l’électricité</t>
  </si>
  <si>
    <t>Touchant au gaz</t>
  </si>
  <si>
    <t xml:space="preserve">de plus de 9 mois </t>
  </si>
  <si>
    <t>plombé bleu de plus de 2 mois</t>
  </si>
  <si>
    <t>Position</t>
  </si>
  <si>
    <t>Bip</t>
  </si>
  <si>
    <t xml:space="preserve">MH en Prison avec Cde </t>
  </si>
  <si>
    <t>MH en    PFN avec Cde</t>
  </si>
  <si>
    <t xml:space="preserve">MH en Prison sans Cde </t>
  </si>
  <si>
    <t>MH en    PFN sans Cde</t>
  </si>
  <si>
    <t>Châssis</t>
  </si>
  <si>
    <t>plombé bleu plus de 2 mois</t>
  </si>
  <si>
    <t>Prison</t>
  </si>
  <si>
    <t>PFN</t>
  </si>
  <si>
    <t>Avec Cde</t>
  </si>
  <si>
    <t>Sans Cde</t>
  </si>
  <si>
    <t>ETAT DU PARC LESQUIN</t>
  </si>
  <si>
    <t>Désignation</t>
  </si>
  <si>
    <t>Mobil Home de plus de 9 mois de fabrication</t>
  </si>
  <si>
    <t>Mobil Home de plus de 2 mois plombé Bleu</t>
  </si>
  <si>
    <t>Observations:</t>
  </si>
  <si>
    <t>Date Fab:</t>
  </si>
  <si>
    <t>Total IRM</t>
  </si>
  <si>
    <t>Reprise n°1</t>
  </si>
  <si>
    <t>Reprise n°2</t>
  </si>
  <si>
    <t>Reprise n°3</t>
  </si>
  <si>
    <t>Reprise n°4</t>
  </si>
  <si>
    <t>Reprise n°5</t>
  </si>
  <si>
    <t>Reprise n°6</t>
  </si>
  <si>
    <t>Reprise n°7</t>
  </si>
  <si>
    <t>Reprise n°8</t>
  </si>
  <si>
    <t>Reprise n°9</t>
  </si>
  <si>
    <t>Reprise n°10</t>
  </si>
  <si>
    <t>Reprise n°11</t>
  </si>
  <si>
    <t>Reprise n°12</t>
  </si>
  <si>
    <t>Reprise n°13</t>
  </si>
  <si>
    <t>Reprise n°14</t>
  </si>
  <si>
    <t>Reprise n°15</t>
  </si>
  <si>
    <t>Reprise n°16</t>
  </si>
  <si>
    <t>Reprise n°17</t>
  </si>
  <si>
    <t>Reprise n°18</t>
  </si>
  <si>
    <t>Reprise n°19</t>
  </si>
  <si>
    <t>Reprise n°20</t>
  </si>
  <si>
    <t/>
  </si>
  <si>
    <t>Reprise</t>
  </si>
  <si>
    <t>Désignations</t>
  </si>
  <si>
    <t>Fin</t>
  </si>
  <si>
    <t>Début</t>
  </si>
  <si>
    <t>Tps Opt en cours</t>
  </si>
  <si>
    <t>Ctrl suite Opt</t>
  </si>
  <si>
    <t>Expédition du jour</t>
  </si>
  <si>
    <t>Expédition de la semaine</t>
  </si>
  <si>
    <t>Lot:</t>
  </si>
  <si>
    <t>Date Cons:</t>
  </si>
  <si>
    <t>Désigna:</t>
  </si>
  <si>
    <t>Code disp:</t>
  </si>
  <si>
    <t>Millé:</t>
  </si>
  <si>
    <t>Exp Dema:</t>
  </si>
  <si>
    <t>Exp Conf:</t>
  </si>
  <si>
    <t>Tps Of Parc:</t>
  </si>
  <si>
    <t>Edité le</t>
  </si>
  <si>
    <t>Mobil Home en Départ pour Exp</t>
  </si>
  <si>
    <t>Test d'étanchéité du réseau gaz</t>
  </si>
  <si>
    <t>02-02-02</t>
  </si>
  <si>
    <t>Réference</t>
  </si>
  <si>
    <t>Non disponible</t>
  </si>
  <si>
    <t>VERT</t>
  </si>
  <si>
    <t>BLEU</t>
  </si>
  <si>
    <t>PRISON</t>
  </si>
  <si>
    <t>ROUGE</t>
  </si>
  <si>
    <t>Date d'expiration</t>
  </si>
  <si>
    <t>Statut de disposition de lot</t>
  </si>
  <si>
    <t>Date de conservation</t>
  </si>
  <si>
    <t>Date de fabrication</t>
  </si>
  <si>
    <t>Code disposition de lot</t>
  </si>
  <si>
    <t>Numéro d'article</t>
  </si>
  <si>
    <t>Numéro du lot</t>
  </si>
  <si>
    <t>STITAR</t>
  </si>
  <si>
    <t>Commentaire</t>
  </si>
  <si>
    <t>Adresse</t>
  </si>
  <si>
    <t>Nom de livraison</t>
  </si>
  <si>
    <t>Nom du produit</t>
  </si>
  <si>
    <t>Mode de livraison</t>
  </si>
  <si>
    <t>Commande client</t>
  </si>
  <si>
    <t>Date d'expédition confirmée</t>
  </si>
  <si>
    <t>Date d'expédition demandée</t>
  </si>
  <si>
    <t>Site</t>
  </si>
  <si>
    <t>Artic:</t>
  </si>
  <si>
    <t>Millésime</t>
  </si>
  <si>
    <t>Stock physique</t>
  </si>
  <si>
    <t>2015</t>
  </si>
  <si>
    <t>01-01-01</t>
  </si>
  <si>
    <t>Essai123</t>
  </si>
  <si>
    <t>711-R123</t>
  </si>
  <si>
    <t>711-R</t>
  </si>
  <si>
    <t>711-R456</t>
  </si>
  <si>
    <t>711-R789</t>
  </si>
  <si>
    <t>123123</t>
  </si>
  <si>
    <t>456456</t>
  </si>
  <si>
    <t>789789</t>
  </si>
  <si>
    <t>03-03-03</t>
  </si>
  <si>
    <t>R Essai 1</t>
  </si>
  <si>
    <t>R Essai 2</t>
  </si>
  <si>
    <t>R Essai 3</t>
  </si>
  <si>
    <t>R Essai 4</t>
  </si>
  <si>
    <t>R Essai 5</t>
  </si>
  <si>
    <t>R Essai 6</t>
  </si>
  <si>
    <t>R Essai 7</t>
  </si>
  <si>
    <t>R Essai 8</t>
  </si>
  <si>
    <t>R Essai 9</t>
  </si>
  <si>
    <t>R Essai 10</t>
  </si>
  <si>
    <t>R Essai 11</t>
  </si>
  <si>
    <t>R Essai 12</t>
  </si>
  <si>
    <t>R Essai 13</t>
  </si>
  <si>
    <t>R Essai 14</t>
  </si>
  <si>
    <t>R Essai 15</t>
  </si>
  <si>
    <t>R Essai 16</t>
  </si>
  <si>
    <t>R Essai 17</t>
  </si>
  <si>
    <t>R Essai 18</t>
  </si>
  <si>
    <t>R Essai 19</t>
  </si>
  <si>
    <t>R Essai 20</t>
  </si>
  <si>
    <t>Commentaire:</t>
  </si>
  <si>
    <t>Transport Solo</t>
  </si>
  <si>
    <t>Transport Duo</t>
  </si>
  <si>
    <t xml:space="preserve">Suivi Of </t>
  </si>
  <si>
    <t>711-R159</t>
  </si>
  <si>
    <t>http://forum.excel-pratique.com/excel/probleme-sur-formule-vba-t69346.html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</si>
</sst>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dd/mm/yy;@"/>
    <numFmt numFmtId="166" formatCode="dd\-mm\-yy"/>
  </numFmts>
  <fonts count="3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FFFF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0"/>
      <name val="Arial"/>
      <family val="2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1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u/>
      <sz val="12"/>
      <color theme="1"/>
      <name val="Arial"/>
      <family val="2"/>
    </font>
    <font>
      <sz val="11"/>
      <color indexed="8"/>
      <name val="Calibri"/>
      <family val="2"/>
    </font>
    <font>
      <b/>
      <sz val="8"/>
      <name val="Calibri"/>
      <family val="2"/>
    </font>
    <font>
      <b/>
      <sz val="8"/>
      <color indexed="8"/>
      <name val="Calibri"/>
      <family val="2"/>
    </font>
    <font>
      <b/>
      <sz val="10"/>
      <color indexed="8"/>
      <name val="Calibri"/>
      <family val="2"/>
    </font>
    <font>
      <b/>
      <sz val="11"/>
      <color indexed="8"/>
      <name val="Calibri"/>
      <family val="2"/>
    </font>
    <font>
      <b/>
      <sz val="16"/>
      <color theme="1"/>
      <name val="Arial"/>
      <family val="2"/>
    </font>
    <font>
      <sz val="10"/>
      <color indexed="8"/>
      <name val="Calibri"/>
      <family val="2"/>
    </font>
    <font>
      <b/>
      <sz val="12"/>
      <color theme="0"/>
      <name val="Arial"/>
      <family val="2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4">
    <xf numFmtId="0" fontId="0" fillId="0" borderId="0"/>
    <xf numFmtId="0" fontId="8" fillId="0" borderId="0"/>
    <xf numFmtId="0" fontId="13" fillId="0" borderId="0"/>
    <xf numFmtId="0" fontId="8" fillId="0" borderId="0"/>
    <xf numFmtId="0" fontId="1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13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37" fillId="0" borderId="0" applyNumberFormat="0" applyFill="0" applyBorder="0" applyAlignment="0" applyProtection="0"/>
  </cellStyleXfs>
  <cellXfs count="236">
    <xf numFmtId="0" fontId="0" fillId="0" borderId="0" xfId="0"/>
    <xf numFmtId="0" fontId="3" fillId="0" borderId="0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/>
    <xf numFmtId="0" fontId="0" fillId="0" borderId="7" xfId="0" applyNumberFormat="1" applyBorder="1" applyAlignment="1"/>
    <xf numFmtId="0" fontId="0" fillId="0" borderId="7" xfId="0" applyNumberFormat="1" applyBorder="1" applyAlignment="1">
      <alignment horizontal="left" vertical="top" textRotation="180" wrapText="1"/>
    </xf>
    <xf numFmtId="49" fontId="0" fillId="0" borderId="0" xfId="0" applyNumberFormat="1"/>
    <xf numFmtId="0" fontId="10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7" xfId="0" applyNumberFormat="1" applyFont="1" applyBorder="1" applyAlignment="1">
      <alignment horizontal="center" vertical="center"/>
    </xf>
    <xf numFmtId="0" fontId="9" fillId="0" borderId="7" xfId="0" applyNumberFormat="1" applyFont="1" applyBorder="1" applyAlignment="1">
      <alignment horizontal="center" vertical="center" wrapText="1"/>
    </xf>
    <xf numFmtId="0" fontId="9" fillId="0" borderId="7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left"/>
    </xf>
    <xf numFmtId="0" fontId="0" fillId="0" borderId="7" xfId="0" applyNumberFormat="1" applyBorder="1" applyAlignment="1">
      <alignment vertical="center" wrapText="1"/>
    </xf>
    <xf numFmtId="0" fontId="11" fillId="2" borderId="7" xfId="0" applyNumberFormat="1" applyFont="1" applyFill="1" applyBorder="1" applyAlignment="1" applyProtection="1">
      <alignment horizontal="center" vertical="center"/>
      <protection locked="0"/>
    </xf>
    <xf numFmtId="0" fontId="12" fillId="2" borderId="7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/>
    <xf numFmtId="0" fontId="0" fillId="0" borderId="0" xfId="0" applyNumberFormat="1" applyFill="1" applyBorder="1"/>
    <xf numFmtId="0" fontId="1" fillId="0" borderId="0" xfId="0" applyNumberFormat="1" applyFont="1" applyFill="1" applyBorder="1" applyAlignment="1">
      <alignment vertical="center"/>
    </xf>
    <xf numFmtId="0" fontId="5" fillId="0" borderId="0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/>
    <xf numFmtId="0" fontId="0" fillId="0" borderId="0" xfId="0" applyNumberFormat="1" applyAlignment="1">
      <alignment horizontal="center" vertical="center"/>
    </xf>
    <xf numFmtId="0" fontId="0" fillId="0" borderId="0" xfId="0" applyNumberFormat="1"/>
    <xf numFmtId="0" fontId="3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/>
    <xf numFmtId="0" fontId="2" fillId="0" borderId="0" xfId="0" applyNumberFormat="1" applyFont="1" applyAlignment="1">
      <alignment vertical="center" wrapText="1"/>
    </xf>
    <xf numFmtId="0" fontId="1" fillId="0" borderId="0" xfId="0" applyNumberFormat="1" applyFont="1" applyBorder="1" applyAlignment="1"/>
    <xf numFmtId="0" fontId="1" fillId="0" borderId="0" xfId="0" applyNumberFormat="1" applyFont="1" applyFill="1" applyBorder="1" applyAlignment="1"/>
    <xf numFmtId="0" fontId="1" fillId="0" borderId="0" xfId="0" applyNumberFormat="1" applyFont="1" applyFill="1" applyBorder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Fill="1" applyBorder="1" applyAlignment="1">
      <alignment horizontal="left" vertical="top" wrapText="1"/>
    </xf>
    <xf numFmtId="0" fontId="14" fillId="2" borderId="8" xfId="0" applyNumberFormat="1" applyFont="1" applyFill="1" applyBorder="1" applyAlignment="1">
      <alignment horizontal="center" vertical="center" wrapText="1"/>
    </xf>
    <xf numFmtId="0" fontId="14" fillId="2" borderId="9" xfId="0" applyNumberFormat="1" applyFont="1" applyFill="1" applyBorder="1" applyAlignment="1">
      <alignment horizontal="center" vertical="center" wrapText="1"/>
    </xf>
    <xf numFmtId="0" fontId="14" fillId="2" borderId="10" xfId="0" applyNumberFormat="1" applyFont="1" applyFill="1" applyBorder="1" applyAlignment="1">
      <alignment horizontal="center" vertical="center" wrapText="1"/>
    </xf>
    <xf numFmtId="0" fontId="18" fillId="0" borderId="0" xfId="2" applyFont="1" applyBorder="1" applyAlignment="1"/>
    <xf numFmtId="0" fontId="19" fillId="0" borderId="0" xfId="2" applyFont="1" applyFill="1" applyBorder="1"/>
    <xf numFmtId="0" fontId="19" fillId="0" borderId="0" xfId="2" applyFont="1" applyBorder="1"/>
    <xf numFmtId="0" fontId="18" fillId="0" borderId="0" xfId="2" applyFont="1" applyBorder="1" applyAlignment="1">
      <alignment horizontal="center"/>
    </xf>
    <xf numFmtId="0" fontId="19" fillId="0" borderId="0" xfId="2" applyFont="1" applyFill="1" applyBorder="1" applyAlignment="1">
      <alignment horizontal="center" vertical="center" wrapText="1"/>
    </xf>
    <xf numFmtId="0" fontId="19" fillId="0" borderId="0" xfId="2" applyFont="1" applyFill="1" applyBorder="1" applyAlignment="1">
      <alignment horizontal="center" vertical="center"/>
    </xf>
    <xf numFmtId="0" fontId="14" fillId="0" borderId="0" xfId="0" applyNumberFormat="1" applyFont="1" applyAlignment="1">
      <alignment horizontal="center" vertical="center"/>
    </xf>
    <xf numFmtId="0" fontId="19" fillId="0" borderId="0" xfId="2" applyFont="1" applyBorder="1" applyAlignment="1">
      <alignment horizontal="center" vertical="center"/>
    </xf>
    <xf numFmtId="0" fontId="18" fillId="2" borderId="8" xfId="2" applyFont="1" applyFill="1" applyBorder="1" applyAlignment="1">
      <alignment horizontal="center" vertical="center" wrapText="1"/>
    </xf>
    <xf numFmtId="0" fontId="18" fillId="2" borderId="9" xfId="2" applyFont="1" applyFill="1" applyBorder="1" applyAlignment="1">
      <alignment horizontal="center" vertical="center" wrapText="1"/>
    </xf>
    <xf numFmtId="0" fontId="18" fillId="2" borderId="10" xfId="2" applyFont="1" applyFill="1" applyBorder="1" applyAlignment="1">
      <alignment horizontal="center" vertical="center" wrapText="1"/>
    </xf>
    <xf numFmtId="0" fontId="14" fillId="0" borderId="0" xfId="0" applyNumberFormat="1" applyFont="1" applyFill="1" applyBorder="1" applyAlignment="1">
      <alignment horizontal="center" vertical="center"/>
    </xf>
    <xf numFmtId="0" fontId="14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left" vertical="center"/>
    </xf>
    <xf numFmtId="0" fontId="1" fillId="0" borderId="0" xfId="0" applyNumberFormat="1" applyFont="1" applyBorder="1" applyAlignment="1">
      <alignment horizontal="left" vertical="center" indent="2"/>
    </xf>
    <xf numFmtId="0" fontId="6" fillId="0" borderId="0" xfId="0" applyNumberFormat="1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horizontal="left" vertical="center"/>
    </xf>
    <xf numFmtId="0" fontId="1" fillId="0" borderId="0" xfId="0" applyNumberFormat="1" applyFont="1" applyBorder="1"/>
    <xf numFmtId="0" fontId="1" fillId="0" borderId="0" xfId="0" applyNumberFormat="1" applyFont="1" applyBorder="1" applyAlignment="1">
      <alignment horizontal="center"/>
    </xf>
    <xf numFmtId="0" fontId="1" fillId="0" borderId="1" xfId="0" applyNumberFormat="1" applyFont="1" applyFill="1" applyBorder="1"/>
    <xf numFmtId="0" fontId="1" fillId="0" borderId="2" xfId="0" applyNumberFormat="1" applyFont="1" applyFill="1" applyBorder="1"/>
    <xf numFmtId="0" fontId="4" fillId="0" borderId="2" xfId="0" applyNumberFormat="1" applyFont="1" applyFill="1" applyBorder="1" applyAlignment="1"/>
    <xf numFmtId="0" fontId="4" fillId="0" borderId="2" xfId="0" applyNumberFormat="1" applyFont="1" applyFill="1" applyBorder="1" applyAlignment="1">
      <alignment horizontal="center"/>
    </xf>
    <xf numFmtId="0" fontId="1" fillId="0" borderId="2" xfId="0" applyNumberFormat="1" applyFont="1" applyFill="1" applyBorder="1" applyAlignment="1">
      <alignment horizontal="center"/>
    </xf>
    <xf numFmtId="0" fontId="1" fillId="0" borderId="3" xfId="0" applyNumberFormat="1" applyFont="1" applyFill="1" applyBorder="1"/>
    <xf numFmtId="0" fontId="1" fillId="0" borderId="4" xfId="0" applyNumberFormat="1" applyFont="1" applyFill="1" applyBorder="1" applyAlignment="1">
      <alignment horizontal="left" vertical="center"/>
    </xf>
    <xf numFmtId="0" fontId="0" fillId="0" borderId="5" xfId="0" applyNumberFormat="1" applyFill="1" applyBorder="1"/>
    <xf numFmtId="0" fontId="1" fillId="0" borderId="5" xfId="0" applyNumberFormat="1" applyFont="1" applyFill="1" applyBorder="1" applyAlignment="1">
      <alignment horizontal="left" vertical="center"/>
    </xf>
    <xf numFmtId="0" fontId="3" fillId="0" borderId="5" xfId="0" applyNumberFormat="1" applyFont="1" applyFill="1" applyBorder="1" applyAlignment="1">
      <alignment horizontal="left" vertical="center"/>
    </xf>
    <xf numFmtId="0" fontId="1" fillId="0" borderId="17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vertical="center"/>
    </xf>
    <xf numFmtId="0" fontId="1" fillId="0" borderId="18" xfId="0" applyNumberFormat="1" applyFont="1" applyFill="1" applyBorder="1" applyAlignment="1">
      <alignment horizontal="left" vertical="center"/>
    </xf>
    <xf numFmtId="0" fontId="3" fillId="0" borderId="5" xfId="0" applyNumberFormat="1" applyFont="1" applyFill="1" applyBorder="1" applyAlignment="1">
      <alignment vertical="center"/>
    </xf>
    <xf numFmtId="0" fontId="1" fillId="0" borderId="5" xfId="0" applyNumberFormat="1" applyFont="1" applyFill="1" applyBorder="1"/>
    <xf numFmtId="0" fontId="0" fillId="0" borderId="5" xfId="0" applyNumberFormat="1" applyBorder="1" applyAlignment="1">
      <alignment horizontal="center" vertical="center"/>
    </xf>
    <xf numFmtId="0" fontId="1" fillId="0" borderId="5" xfId="0" applyNumberFormat="1" applyFont="1" applyBorder="1"/>
    <xf numFmtId="0" fontId="1" fillId="0" borderId="4" xfId="0" applyNumberFormat="1" applyFont="1" applyBorder="1" applyAlignment="1"/>
    <xf numFmtId="0" fontId="1" fillId="0" borderId="17" xfId="0" applyNumberFormat="1" applyFont="1" applyFill="1" applyBorder="1" applyAlignment="1"/>
    <xf numFmtId="0" fontId="1" fillId="0" borderId="6" xfId="0" applyNumberFormat="1" applyFont="1" applyBorder="1" applyAlignment="1"/>
    <xf numFmtId="0" fontId="1" fillId="0" borderId="6" xfId="0" applyNumberFormat="1" applyFont="1" applyFill="1" applyBorder="1" applyAlignment="1">
      <alignment horizontal="center"/>
    </xf>
    <xf numFmtId="0" fontId="1" fillId="0" borderId="18" xfId="0" applyNumberFormat="1" applyFont="1" applyBorder="1"/>
    <xf numFmtId="0" fontId="14" fillId="0" borderId="5" xfId="0" applyNumberFormat="1" applyFont="1" applyFill="1" applyBorder="1" applyAlignment="1">
      <alignment horizontal="center" vertical="center" wrapText="1"/>
    </xf>
    <xf numFmtId="0" fontId="1" fillId="0" borderId="18" xfId="0" applyNumberFormat="1" applyFont="1" applyFill="1" applyBorder="1"/>
    <xf numFmtId="0" fontId="1" fillId="0" borderId="4" xfId="0" applyNumberFormat="1" applyFont="1" applyBorder="1"/>
    <xf numFmtId="0" fontId="1" fillId="0" borderId="4" xfId="0" applyNumberFormat="1" applyFont="1" applyBorder="1" applyAlignment="1">
      <alignment horizontal="left" vertical="center" wrapText="1"/>
    </xf>
    <xf numFmtId="0" fontId="1" fillId="0" borderId="17" xfId="0" applyNumberFormat="1" applyFont="1" applyFill="1" applyBorder="1"/>
    <xf numFmtId="0" fontId="1" fillId="0" borderId="4" xfId="0" applyNumberFormat="1" applyFont="1" applyFill="1" applyBorder="1"/>
    <xf numFmtId="0" fontId="14" fillId="0" borderId="4" xfId="0" applyNumberFormat="1" applyFont="1" applyFill="1" applyBorder="1" applyAlignment="1">
      <alignment horizontal="center" vertical="center" wrapText="1"/>
    </xf>
    <xf numFmtId="0" fontId="3" fillId="2" borderId="19" xfId="0" applyNumberFormat="1" applyFont="1" applyFill="1" applyBorder="1" applyAlignment="1">
      <alignment horizontal="center" vertical="center"/>
    </xf>
    <xf numFmtId="0" fontId="3" fillId="2" borderId="21" xfId="0" applyNumberFormat="1" applyFont="1" applyFill="1" applyBorder="1" applyAlignment="1">
      <alignment horizontal="center" vertical="center"/>
    </xf>
    <xf numFmtId="0" fontId="3" fillId="2" borderId="16" xfId="0" applyNumberFormat="1" applyFont="1" applyFill="1" applyBorder="1" applyAlignment="1">
      <alignment horizontal="center" vertical="center"/>
    </xf>
    <xf numFmtId="1" fontId="21" fillId="4" borderId="11" xfId="2" applyNumberFormat="1" applyFont="1" applyFill="1" applyBorder="1" applyAlignment="1">
      <alignment horizontal="center" vertical="center" wrapText="1"/>
    </xf>
    <xf numFmtId="0" fontId="21" fillId="3" borderId="13" xfId="2" applyFont="1" applyFill="1" applyBorder="1" applyAlignment="1">
      <alignment horizontal="center" vertical="center" wrapText="1"/>
    </xf>
    <xf numFmtId="0" fontId="22" fillId="0" borderId="0" xfId="2" applyFont="1" applyFill="1" applyBorder="1"/>
    <xf numFmtId="1" fontId="21" fillId="0" borderId="11" xfId="2" applyNumberFormat="1" applyFont="1" applyFill="1" applyBorder="1" applyAlignment="1">
      <alignment horizontal="center" vertical="center" wrapText="1"/>
    </xf>
    <xf numFmtId="1" fontId="21" fillId="0" borderId="13" xfId="2" applyNumberFormat="1" applyFont="1" applyFill="1" applyBorder="1" applyAlignment="1">
      <alignment horizontal="center" vertical="center" wrapText="1"/>
    </xf>
    <xf numFmtId="0" fontId="23" fillId="0" borderId="0" xfId="2" applyFont="1" applyFill="1" applyBorder="1"/>
    <xf numFmtId="0" fontId="23" fillId="0" borderId="0" xfId="2" applyFont="1" applyFill="1" applyBorder="1" applyAlignment="1">
      <alignment horizontal="center" vertical="center" wrapText="1"/>
    </xf>
    <xf numFmtId="0" fontId="24" fillId="0" borderId="11" xfId="0" applyNumberFormat="1" applyFont="1" applyBorder="1" applyAlignment="1">
      <alignment horizontal="center" vertical="center"/>
    </xf>
    <xf numFmtId="0" fontId="24" fillId="0" borderId="12" xfId="0" applyNumberFormat="1" applyFont="1" applyBorder="1" applyAlignment="1">
      <alignment horizontal="center" vertical="center"/>
    </xf>
    <xf numFmtId="0" fontId="24" fillId="0" borderId="13" xfId="0" applyNumberFormat="1" applyFont="1" applyBorder="1" applyAlignment="1">
      <alignment horizontal="center" vertical="center"/>
    </xf>
    <xf numFmtId="0" fontId="24" fillId="0" borderId="0" xfId="0" applyNumberFormat="1" applyFont="1" applyAlignment="1">
      <alignment horizontal="center" vertical="center"/>
    </xf>
    <xf numFmtId="0" fontId="23" fillId="0" borderId="0" xfId="2" applyFont="1" applyBorder="1"/>
    <xf numFmtId="0" fontId="23" fillId="0" borderId="12" xfId="2" applyNumberFormat="1" applyFont="1" applyFill="1" applyBorder="1" applyAlignment="1">
      <alignment horizontal="center" vertical="center" wrapText="1"/>
    </xf>
    <xf numFmtId="14" fontId="23" fillId="0" borderId="0" xfId="2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/>
    </xf>
    <xf numFmtId="0" fontId="1" fillId="0" borderId="2" xfId="0" applyNumberFormat="1" applyFont="1" applyBorder="1" applyAlignment="1"/>
    <xf numFmtId="0" fontId="1" fillId="0" borderId="3" xfId="0" applyNumberFormat="1" applyFont="1" applyBorder="1" applyAlignment="1"/>
    <xf numFmtId="0" fontId="0" fillId="0" borderId="4" xfId="0" applyNumberFormat="1" applyFill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indent="2"/>
    </xf>
    <xf numFmtId="0" fontId="1" fillId="0" borderId="5" xfId="0" applyNumberFormat="1" applyFont="1" applyBorder="1" applyAlignment="1"/>
    <xf numFmtId="0" fontId="3" fillId="0" borderId="0" xfId="0" applyNumberFormat="1" applyFont="1" applyBorder="1" applyAlignment="1">
      <alignment horizontal="center" vertical="center"/>
    </xf>
    <xf numFmtId="0" fontId="18" fillId="0" borderId="0" xfId="2" applyFont="1" applyFill="1" applyBorder="1" applyAlignment="1">
      <alignment horizontal="center" vertical="center"/>
    </xf>
    <xf numFmtId="0" fontId="24" fillId="0" borderId="0" xfId="0" applyNumberFormat="1" applyFont="1" applyBorder="1" applyAlignment="1">
      <alignment horizontal="center" vertical="center"/>
    </xf>
    <xf numFmtId="0" fontId="12" fillId="0" borderId="0" xfId="0" applyNumberFormat="1" applyFont="1" applyBorder="1" applyAlignment="1">
      <alignment horizontal="center" vertical="center"/>
    </xf>
    <xf numFmtId="0" fontId="15" fillId="0" borderId="0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Border="1"/>
    <xf numFmtId="0" fontId="24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0" fillId="0" borderId="7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20" fillId="2" borderId="14" xfId="0" applyFont="1" applyFill="1" applyBorder="1" applyAlignment="1">
      <alignment vertical="center"/>
    </xf>
    <xf numFmtId="0" fontId="20" fillId="2" borderId="11" xfId="0" applyFont="1" applyFill="1" applyBorder="1" applyAlignment="1">
      <alignment vertical="center"/>
    </xf>
    <xf numFmtId="0" fontId="0" fillId="0" borderId="0" xfId="0" applyNumberFormat="1" applyFill="1"/>
    <xf numFmtId="0" fontId="6" fillId="0" borderId="0" xfId="0" applyNumberFormat="1" applyFont="1" applyFill="1" applyBorder="1" applyAlignment="1">
      <alignment horizontal="left" vertical="center"/>
    </xf>
    <xf numFmtId="0" fontId="28" fillId="0" borderId="0" xfId="0" applyNumberFormat="1" applyFont="1" applyFill="1" applyBorder="1" applyAlignment="1">
      <alignment horizontal="left" vertical="center"/>
    </xf>
    <xf numFmtId="49" fontId="19" fillId="0" borderId="0" xfId="2" applyNumberFormat="1" applyFont="1" applyFill="1" applyBorder="1" applyAlignment="1">
      <alignment horizontal="center" vertical="center" wrapText="1"/>
    </xf>
    <xf numFmtId="1" fontId="23" fillId="0" borderId="11" xfId="2" applyNumberFormat="1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16" fillId="0" borderId="0" xfId="0" applyNumberFormat="1" applyFont="1" applyFill="1" applyBorder="1" applyAlignment="1" applyProtection="1">
      <alignment horizontal="center" vertical="center"/>
    </xf>
    <xf numFmtId="1" fontId="23" fillId="0" borderId="0" xfId="2" applyNumberFormat="1" applyFont="1" applyBorder="1"/>
    <xf numFmtId="0" fontId="17" fillId="0" borderId="0" xfId="2" applyFont="1" applyBorder="1" applyAlignment="1">
      <alignment horizontal="center"/>
    </xf>
    <xf numFmtId="1" fontId="23" fillId="0" borderId="12" xfId="2" applyNumberFormat="1" applyFont="1" applyFill="1" applyBorder="1" applyAlignment="1">
      <alignment horizontal="center" vertical="center" wrapText="1"/>
    </xf>
    <xf numFmtId="0" fontId="23" fillId="0" borderId="13" xfId="2" applyNumberFormat="1" applyFont="1" applyFill="1" applyBorder="1" applyAlignment="1">
      <alignment horizontal="center" vertical="center" wrapText="1"/>
    </xf>
    <xf numFmtId="165" fontId="15" fillId="0" borderId="0" xfId="12" applyNumberFormat="1" applyFont="1" applyBorder="1" applyAlignment="1">
      <alignment horizontal="center" vertical="center"/>
    </xf>
    <xf numFmtId="49" fontId="14" fillId="0" borderId="0" xfId="0" applyNumberFormat="1" applyFont="1" applyBorder="1" applyAlignment="1">
      <alignment horizontal="center" vertical="center"/>
    </xf>
    <xf numFmtId="0" fontId="14" fillId="2" borderId="7" xfId="0" applyNumberFormat="1" applyFont="1" applyFill="1" applyBorder="1" applyAlignment="1">
      <alignment horizontal="center" vertical="center" wrapText="1"/>
    </xf>
    <xf numFmtId="0" fontId="18" fillId="2" borderId="8" xfId="2" applyFont="1" applyFill="1" applyBorder="1" applyAlignment="1">
      <alignment horizontal="center" vertical="center"/>
    </xf>
    <xf numFmtId="0" fontId="18" fillId="2" borderId="9" xfId="2" applyFont="1" applyFill="1" applyBorder="1" applyAlignment="1">
      <alignment horizontal="center" vertical="center"/>
    </xf>
    <xf numFmtId="0" fontId="18" fillId="2" borderId="10" xfId="2" applyFont="1" applyFill="1" applyBorder="1" applyAlignment="1">
      <alignment horizontal="center" vertical="center"/>
    </xf>
    <xf numFmtId="0" fontId="14" fillId="2" borderId="14" xfId="0" applyNumberFormat="1" applyFont="1" applyFill="1" applyBorder="1" applyAlignment="1">
      <alignment horizontal="center" vertical="center" wrapText="1"/>
    </xf>
    <xf numFmtId="0" fontId="14" fillId="2" borderId="15" xfId="0" applyNumberFormat="1" applyFont="1" applyFill="1" applyBorder="1" applyAlignment="1">
      <alignment horizontal="center" vertical="center" wrapText="1"/>
    </xf>
    <xf numFmtId="0" fontId="21" fillId="5" borderId="13" xfId="2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left" vertical="center"/>
    </xf>
    <xf numFmtId="0" fontId="15" fillId="2" borderId="0" xfId="0" applyNumberFormat="1" applyFont="1" applyFill="1" applyBorder="1" applyAlignment="1">
      <alignment horizontal="center" vertical="center"/>
    </xf>
    <xf numFmtId="165" fontId="15" fillId="2" borderId="0" xfId="12" applyNumberFormat="1" applyFont="1" applyFill="1" applyBorder="1" applyAlignment="1">
      <alignment horizontal="center" vertical="center"/>
    </xf>
    <xf numFmtId="0" fontId="12" fillId="2" borderId="0" xfId="0" applyNumberFormat="1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center" vertical="center"/>
    </xf>
    <xf numFmtId="0" fontId="12" fillId="2" borderId="0" xfId="0" applyNumberFormat="1" applyFont="1" applyFill="1" applyBorder="1" applyAlignment="1">
      <alignment horizontal="center" vertical="center" wrapText="1"/>
    </xf>
    <xf numFmtId="0" fontId="14" fillId="2" borderId="0" xfId="0" applyNumberFormat="1" applyFont="1" applyFill="1" applyBorder="1" applyAlignment="1">
      <alignment horizontal="center" vertical="center" wrapText="1"/>
    </xf>
    <xf numFmtId="0" fontId="27" fillId="0" borderId="25" xfId="0" applyNumberFormat="1" applyFont="1" applyFill="1" applyBorder="1" applyAlignment="1">
      <alignment vertical="center"/>
    </xf>
    <xf numFmtId="0" fontId="6" fillId="0" borderId="0" xfId="0" applyNumberFormat="1" applyFont="1" applyFill="1" applyBorder="1" applyAlignment="1">
      <alignment vertical="center"/>
    </xf>
    <xf numFmtId="0" fontId="0" fillId="0" borderId="0" xfId="0" applyNumberFormat="1" applyFill="1" applyBorder="1" applyAlignment="1">
      <alignment horizontal="center" vertical="center"/>
    </xf>
    <xf numFmtId="0" fontId="31" fillId="0" borderId="0" xfId="0" applyNumberFormat="1" applyFont="1" applyFill="1" applyBorder="1" applyAlignment="1" applyProtection="1">
      <alignment horizontal="center" vertical="center"/>
    </xf>
    <xf numFmtId="0" fontId="32" fillId="0" borderId="0" xfId="0" applyNumberFormat="1" applyFont="1" applyFill="1" applyBorder="1" applyAlignment="1" applyProtection="1">
      <alignment horizontal="center" vertical="center"/>
    </xf>
    <xf numFmtId="165" fontId="32" fillId="0" borderId="0" xfId="0" applyNumberFormat="1" applyFont="1" applyFill="1" applyBorder="1" applyAlignment="1" applyProtection="1">
      <alignment horizontal="center" vertical="center"/>
    </xf>
    <xf numFmtId="49" fontId="31" fillId="0" borderId="0" xfId="0" applyNumberFormat="1" applyFont="1" applyFill="1" applyBorder="1" applyAlignment="1" applyProtection="1">
      <alignment horizontal="center" vertical="center"/>
    </xf>
    <xf numFmtId="0" fontId="29" fillId="0" borderId="0" xfId="0" applyNumberFormat="1" applyFont="1" applyFill="1" applyBorder="1" applyAlignment="1" applyProtection="1">
      <alignment horizontal="left"/>
    </xf>
    <xf numFmtId="0" fontId="33" fillId="0" borderId="0" xfId="0" applyNumberFormat="1" applyFont="1" applyFill="1" applyBorder="1" applyAlignment="1" applyProtection="1">
      <alignment horizontal="center" vertical="center"/>
    </xf>
    <xf numFmtId="49" fontId="33" fillId="0" borderId="0" xfId="0" applyNumberFormat="1" applyFont="1" applyFill="1" applyBorder="1" applyAlignment="1" applyProtection="1">
      <alignment horizontal="center" vertical="center"/>
    </xf>
    <xf numFmtId="0" fontId="30" fillId="0" borderId="0" xfId="0" applyNumberFormat="1" applyFont="1" applyFill="1" applyBorder="1" applyAlignment="1" applyProtection="1">
      <alignment horizontal="center" vertical="center"/>
      <protection locked="0"/>
    </xf>
    <xf numFmtId="0" fontId="30" fillId="0" borderId="0" xfId="0" applyNumberFormat="1" applyFont="1" applyFill="1" applyBorder="1" applyAlignment="1" applyProtection="1">
      <alignment horizontal="center" vertical="center"/>
    </xf>
    <xf numFmtId="166" fontId="32" fillId="0" borderId="0" xfId="0" applyNumberFormat="1" applyFont="1" applyFill="1" applyBorder="1" applyAlignment="1" applyProtection="1">
      <alignment horizontal="center" vertical="center"/>
    </xf>
    <xf numFmtId="166" fontId="32" fillId="0" borderId="0" xfId="0" applyNumberFormat="1" applyFont="1" applyFill="1" applyBorder="1" applyAlignment="1" applyProtection="1">
      <alignment horizontal="center"/>
    </xf>
    <xf numFmtId="49" fontId="29" fillId="0" borderId="0" xfId="0" applyNumberFormat="1" applyFont="1" applyFill="1" applyBorder="1" applyAlignment="1" applyProtection="1">
      <alignment horizontal="left"/>
    </xf>
    <xf numFmtId="14" fontId="0" fillId="0" borderId="0" xfId="0" applyNumberFormat="1" applyAlignment="1">
      <alignment horizontal="left"/>
    </xf>
    <xf numFmtId="49" fontId="0" fillId="0" borderId="0" xfId="0" applyNumberFormat="1" applyAlignment="1">
      <alignment horizontal="left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/>
    </xf>
    <xf numFmtId="49" fontId="29" fillId="0" borderId="0" xfId="0" applyNumberFormat="1" applyFont="1" applyFill="1" applyBorder="1" applyAlignment="1" applyProtection="1">
      <alignment horizontal="center" vertical="center"/>
    </xf>
    <xf numFmtId="165" fontId="35" fillId="0" borderId="0" xfId="0" applyNumberFormat="1" applyFont="1" applyFill="1" applyBorder="1" applyAlignment="1" applyProtection="1">
      <alignment horizontal="center" vertical="center"/>
    </xf>
    <xf numFmtId="166" fontId="35" fillId="0" borderId="0" xfId="0" applyNumberFormat="1" applyFont="1" applyFill="1" applyBorder="1" applyAlignment="1" applyProtection="1">
      <alignment horizontal="center" vertical="center"/>
    </xf>
    <xf numFmtId="1" fontId="35" fillId="0" borderId="0" xfId="0" applyNumberFormat="1" applyFont="1" applyFill="1" applyBorder="1" applyAlignment="1" applyProtection="1">
      <alignment horizontal="center" vertical="center"/>
    </xf>
    <xf numFmtId="165" fontId="20" fillId="0" borderId="0" xfId="12" applyNumberFormat="1" applyFont="1" applyBorder="1" applyAlignment="1">
      <alignment horizontal="center" vertical="center"/>
    </xf>
    <xf numFmtId="0" fontId="36" fillId="0" borderId="26" xfId="0" applyNumberFormat="1" applyFont="1" applyFill="1" applyBorder="1" applyAlignment="1">
      <alignment vertical="center"/>
    </xf>
    <xf numFmtId="0" fontId="0" fillId="0" borderId="0" xfId="0"/>
    <xf numFmtId="49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/>
    <xf numFmtId="49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4" fontId="0" fillId="0" borderId="0" xfId="0" applyNumberFormat="1" applyAlignment="1">
      <alignment horizontal="right"/>
    </xf>
    <xf numFmtId="49" fontId="0" fillId="0" borderId="27" xfId="0" applyNumberFormat="1" applyFont="1" applyBorder="1" applyAlignment="1">
      <alignment horizontal="left"/>
    </xf>
    <xf numFmtId="49" fontId="0" fillId="0" borderId="28" xfId="0" applyNumberFormat="1" applyFont="1" applyBorder="1" applyAlignment="1">
      <alignment horizontal="left"/>
    </xf>
    <xf numFmtId="14" fontId="0" fillId="0" borderId="28" xfId="0" applyNumberFormat="1" applyFont="1" applyBorder="1" applyAlignment="1">
      <alignment horizontal="left"/>
    </xf>
    <xf numFmtId="49" fontId="0" fillId="6" borderId="27" xfId="0" applyNumberFormat="1" applyFont="1" applyFill="1" applyBorder="1" applyAlignment="1">
      <alignment horizontal="left"/>
    </xf>
    <xf numFmtId="49" fontId="0" fillId="6" borderId="28" xfId="0" applyNumberFormat="1" applyFont="1" applyFill="1" applyBorder="1" applyAlignment="1">
      <alignment horizontal="left"/>
    </xf>
    <xf numFmtId="14" fontId="0" fillId="6" borderId="28" xfId="0" applyNumberFormat="1" applyFont="1" applyFill="1" applyBorder="1" applyAlignment="1">
      <alignment horizontal="left"/>
    </xf>
    <xf numFmtId="2" fontId="0" fillId="6" borderId="28" xfId="12" applyNumberFormat="1" applyFont="1" applyFill="1" applyBorder="1" applyAlignment="1">
      <alignment horizontal="right"/>
    </xf>
    <xf numFmtId="2" fontId="0" fillId="0" borderId="28" xfId="12" applyNumberFormat="1" applyFont="1" applyBorder="1" applyAlignment="1">
      <alignment horizontal="right"/>
    </xf>
    <xf numFmtId="0" fontId="21" fillId="5" borderId="12" xfId="2" applyFont="1" applyFill="1" applyBorder="1" applyAlignment="1">
      <alignment horizontal="center" vertical="center" wrapText="1"/>
    </xf>
    <xf numFmtId="1" fontId="23" fillId="5" borderId="11" xfId="2" applyNumberFormat="1" applyFont="1" applyFill="1" applyBorder="1" applyAlignment="1">
      <alignment horizontal="center" vertical="center" wrapText="1"/>
    </xf>
    <xf numFmtId="49" fontId="0" fillId="0" borderId="27" xfId="0" applyNumberFormat="1" applyFont="1" applyFill="1" applyBorder="1" applyAlignment="1">
      <alignment horizontal="left"/>
    </xf>
    <xf numFmtId="49" fontId="0" fillId="0" borderId="28" xfId="0" applyNumberFormat="1" applyFont="1" applyFill="1" applyBorder="1" applyAlignment="1">
      <alignment horizontal="left"/>
    </xf>
    <xf numFmtId="14" fontId="0" fillId="0" borderId="28" xfId="0" applyNumberFormat="1" applyFont="1" applyFill="1" applyBorder="1" applyAlignment="1">
      <alignment horizontal="left"/>
    </xf>
    <xf numFmtId="2" fontId="0" fillId="0" borderId="28" xfId="12" applyNumberFormat="1" applyFont="1" applyFill="1" applyBorder="1" applyAlignment="1">
      <alignment horizontal="right"/>
    </xf>
    <xf numFmtId="0" fontId="6" fillId="0" borderId="4" xfId="0" applyNumberFormat="1" applyFont="1" applyBorder="1" applyAlignment="1">
      <alignment horizontal="center"/>
    </xf>
    <xf numFmtId="0" fontId="6" fillId="0" borderId="0" xfId="0" applyNumberFormat="1" applyFont="1" applyBorder="1" applyAlignment="1">
      <alignment horizontal="center"/>
    </xf>
    <xf numFmtId="0" fontId="34" fillId="2" borderId="4" xfId="12" applyNumberFormat="1" applyFont="1" applyFill="1" applyBorder="1" applyAlignment="1">
      <alignment horizontal="center" vertical="center"/>
    </xf>
    <xf numFmtId="0" fontId="34" fillId="2" borderId="0" xfId="12" applyNumberFormat="1" applyFont="1" applyFill="1" applyBorder="1" applyAlignment="1">
      <alignment horizontal="center" vertical="center"/>
    </xf>
    <xf numFmtId="0" fontId="34" fillId="2" borderId="5" xfId="12" applyNumberFormat="1" applyFont="1" applyFill="1" applyBorder="1" applyAlignment="1">
      <alignment horizontal="center" vertical="center"/>
    </xf>
    <xf numFmtId="0" fontId="27" fillId="0" borderId="0" xfId="0" applyNumberFormat="1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left" vertical="center"/>
    </xf>
    <xf numFmtId="0" fontId="1" fillId="2" borderId="0" xfId="0" applyNumberFormat="1" applyFont="1" applyFill="1" applyBorder="1" applyAlignment="1">
      <alignment horizontal="left" vertical="center"/>
    </xf>
    <xf numFmtId="0" fontId="1" fillId="2" borderId="5" xfId="0" applyNumberFormat="1" applyFont="1" applyFill="1" applyBorder="1" applyAlignment="1">
      <alignment horizontal="left" vertical="center"/>
    </xf>
    <xf numFmtId="14" fontId="25" fillId="0" borderId="0" xfId="0" applyNumberFormat="1" applyFont="1" applyAlignment="1">
      <alignment horizontal="center" vertical="center" wrapText="1"/>
    </xf>
    <xf numFmtId="0" fontId="25" fillId="0" borderId="0" xfId="0" applyNumberFormat="1" applyFont="1" applyAlignment="1">
      <alignment horizontal="center" vertical="center" wrapText="1"/>
    </xf>
    <xf numFmtId="0" fontId="26" fillId="0" borderId="0" xfId="0" applyNumberFormat="1" applyFont="1" applyAlignment="1">
      <alignment horizontal="center" vertical="center"/>
    </xf>
    <xf numFmtId="0" fontId="26" fillId="0" borderId="6" xfId="0" applyNumberFormat="1" applyFont="1" applyBorder="1" applyAlignment="1">
      <alignment horizontal="center" vertical="center"/>
    </xf>
    <xf numFmtId="14" fontId="27" fillId="2" borderId="22" xfId="0" applyNumberFormat="1" applyFont="1" applyFill="1" applyBorder="1" applyAlignment="1">
      <alignment horizontal="center" vertical="center"/>
    </xf>
    <xf numFmtId="14" fontId="27" fillId="2" borderId="23" xfId="0" applyNumberFormat="1" applyFont="1" applyFill="1" applyBorder="1" applyAlignment="1">
      <alignment horizontal="center" vertical="center"/>
    </xf>
    <xf numFmtId="14" fontId="27" fillId="2" borderId="24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left" vertical="center"/>
    </xf>
    <xf numFmtId="0" fontId="3" fillId="2" borderId="20" xfId="0" applyNumberFormat="1" applyFont="1" applyFill="1" applyBorder="1" applyAlignment="1">
      <alignment horizontal="center" vertical="center"/>
    </xf>
    <xf numFmtId="0" fontId="3" fillId="2" borderId="19" xfId="0" applyNumberFormat="1" applyFont="1" applyFill="1" applyBorder="1" applyAlignment="1">
      <alignment horizontal="center" vertical="center"/>
    </xf>
    <xf numFmtId="0" fontId="27" fillId="2" borderId="22" xfId="0" applyNumberFormat="1" applyFont="1" applyFill="1" applyBorder="1" applyAlignment="1">
      <alignment horizontal="center" vertical="center"/>
    </xf>
    <xf numFmtId="0" fontId="27" fillId="2" borderId="24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left" vertical="center"/>
    </xf>
    <xf numFmtId="0" fontId="6" fillId="0" borderId="0" xfId="0" applyNumberFormat="1" applyFont="1" applyFill="1" applyBorder="1" applyAlignment="1">
      <alignment horizontal="center" vertical="center"/>
    </xf>
    <xf numFmtId="0" fontId="6" fillId="0" borderId="5" xfId="0" applyNumberFormat="1" applyFont="1" applyBorder="1" applyAlignment="1">
      <alignment horizontal="center"/>
    </xf>
    <xf numFmtId="0" fontId="3" fillId="2" borderId="4" xfId="0" applyNumberFormat="1" applyFont="1" applyFill="1" applyBorder="1" applyAlignment="1">
      <alignment horizontal="left" vertical="center"/>
    </xf>
    <xf numFmtId="0" fontId="3" fillId="2" borderId="0" xfId="0" applyNumberFormat="1" applyFont="1" applyFill="1" applyBorder="1" applyAlignment="1">
      <alignment horizontal="left" vertical="center"/>
    </xf>
    <xf numFmtId="0" fontId="3" fillId="2" borderId="5" xfId="0" applyNumberFormat="1" applyFont="1" applyFill="1" applyBorder="1" applyAlignment="1">
      <alignment horizontal="left" vertical="center"/>
    </xf>
    <xf numFmtId="0" fontId="20" fillId="2" borderId="0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left" vertical="center" wrapText="1"/>
    </xf>
    <xf numFmtId="0" fontId="1" fillId="2" borderId="0" xfId="0" applyNumberFormat="1" applyFont="1" applyFill="1" applyBorder="1" applyAlignment="1">
      <alignment horizontal="left" vertical="center" wrapText="1"/>
    </xf>
    <xf numFmtId="0" fontId="6" fillId="0" borderId="0" xfId="0" applyNumberFormat="1" applyFont="1" applyFill="1" applyBorder="1" applyAlignment="1">
      <alignment horizontal="center"/>
    </xf>
    <xf numFmtId="0" fontId="27" fillId="2" borderId="23" xfId="0" applyNumberFormat="1" applyFont="1" applyFill="1" applyBorder="1" applyAlignment="1">
      <alignment horizontal="center" vertical="center"/>
    </xf>
    <xf numFmtId="165" fontId="27" fillId="2" borderId="22" xfId="0" applyNumberFormat="1" applyFont="1" applyFill="1" applyBorder="1" applyAlignment="1">
      <alignment horizontal="center"/>
    </xf>
    <xf numFmtId="165" fontId="27" fillId="2" borderId="23" xfId="0" applyNumberFormat="1" applyFont="1" applyFill="1" applyBorder="1" applyAlignment="1">
      <alignment horizontal="center"/>
    </xf>
    <xf numFmtId="165" fontId="27" fillId="2" borderId="24" xfId="0" applyNumberFormat="1" applyFont="1" applyFill="1" applyBorder="1" applyAlignment="1">
      <alignment horizontal="center"/>
    </xf>
    <xf numFmtId="0" fontId="27" fillId="2" borderId="22" xfId="0" applyNumberFormat="1" applyFont="1" applyFill="1" applyBorder="1" applyAlignment="1">
      <alignment horizontal="center"/>
    </xf>
    <xf numFmtId="0" fontId="27" fillId="2" borderId="23" xfId="0" applyNumberFormat="1" applyFont="1" applyFill="1" applyBorder="1" applyAlignment="1">
      <alignment horizontal="center"/>
    </xf>
    <xf numFmtId="0" fontId="27" fillId="2" borderId="24" xfId="0" applyNumberFormat="1" applyFont="1" applyFill="1" applyBorder="1" applyAlignment="1">
      <alignment horizontal="center"/>
    </xf>
    <xf numFmtId="0" fontId="0" fillId="0" borderId="23" xfId="0" applyNumberFormat="1" applyFill="1" applyBorder="1" applyAlignment="1">
      <alignment horizontal="center"/>
    </xf>
    <xf numFmtId="0" fontId="17" fillId="0" borderId="0" xfId="2" applyFont="1" applyBorder="1" applyAlignment="1">
      <alignment horizontal="center"/>
    </xf>
    <xf numFmtId="0" fontId="37" fillId="0" borderId="0" xfId="13" applyNumberFormat="1"/>
  </cellXfs>
  <cellStyles count="14">
    <cellStyle name="Lien hypertexte" xfId="13" builtinId="8"/>
    <cellStyle name="Milliers" xfId="12" builtinId="3"/>
    <cellStyle name="Normal" xfId="0" builtinId="0"/>
    <cellStyle name="Normal 10" xfId="1"/>
    <cellStyle name="Normal 11" xfId="2"/>
    <cellStyle name="Normal 2" xfId="3"/>
    <cellStyle name="Normal 3" xfId="4"/>
    <cellStyle name="Normal 4" xfId="5"/>
    <cellStyle name="Normal 5" xfId="6"/>
    <cellStyle name="Normal 6" xfId="7"/>
    <cellStyle name="Normal 7" xfId="8"/>
    <cellStyle name="Normal 8" xfId="9"/>
    <cellStyle name="Normal 9" xfId="10"/>
    <cellStyle name="Pourcentage 2" xfId="11"/>
  </cellStyles>
  <dxfs count="2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xmlMaps.xml><?xml version="1.0" encoding="utf-8"?>
<MapInfo xmlns="http://schemas.openxmlformats.org/spreadsheetml/2006/main" SelectionNamespaces="xmlns:ns1='urn:schemas-microsoft-com:office:spreadsheet' xmlns:ns2='urn:schemas-microsoft-com:office:office' xmlns:ns3='urn:schemas-microsoft-com:office:excel'">
  <Schema ID="Schema1" Namespace="urn:schemas-microsoft-com:office:office">
    <xsd:schema xmlns:xsd="http://www.w3.org/2001/XMLSchema" xmlns:ns0="urn:schemas-microsoft-com:office:office" xmlns="" targetNamespace="urn:schemas-microsoft-com:office:office">
      <xsd:element nillable="true" name="DocumentProperties">
        <xsd:complexType>
          <xsd:sequence minOccurs="0">
            <xsd:element minOccurs="0" nillable="true" type="xsd:string" name="Author" form="qualified"/>
            <xsd:element minOccurs="0" nillable="true" type="xsd:string" name="LastAuthor" form="qualified"/>
            <xsd:element minOccurs="0" nillable="true" type="xsd:dateTime" name="Created" form="qualified"/>
            <xsd:element minOccurs="0" nillable="true" type="xsd:dateTime" name="LastSaved" form="qualified"/>
            <xsd:element minOccurs="0" nillable="true" type="xsd:double" name="Version" form="qualified"/>
          </xsd:sequence>
        </xsd:complexType>
      </xsd:element>
    </xsd:schema>
  </Schema>
  <Schema ID="Schema2" Namespace="urn:schemas-microsoft-com:office:excel">
    <xsd:schema xmlns:xsd="http://www.w3.org/2001/XMLSchema" xmlns:ns0="urn:schemas-microsoft-com:office:excel" xmlns="" targetNamespace="urn:schemas-microsoft-com:office:excel">
      <xsd:element nillable="true" name="ExcelWorkbook">
        <xsd:complexType>
          <xsd:sequence minOccurs="0">
            <xsd:element minOccurs="0" nillable="true" type="xsd:integer" name="WindowHeight" form="qualified"/>
            <xsd:element minOccurs="0" nillable="true" type="xsd:integer" name="WindowWidth" form="qualified"/>
            <xsd:element minOccurs="0" nillable="true" type="xsd:integer" name="WindowTopX" form="qualified"/>
            <xsd:element minOccurs="0" nillable="true" type="xsd:integer" name="WindowTopY" form="qualified"/>
            <xsd:element minOccurs="0" nillable="true" type="xsd:integer" name="ActiveSheet" form="qualified"/>
            <xsd:element minOccurs="0" nillable="true" type="xsd:string" name="ProtectStructure" form="qualified"/>
            <xsd:element minOccurs="0" nillable="true" type="xsd:string" name="ProtectWindows" form="qualified"/>
          </xsd:sequence>
        </xsd:complexType>
      </xsd:element>
      <xsd:element nillable="true" name="WorksheetOptions">
        <xsd:complexType>
          <xsd:all>
            <xsd:element minOccurs="0" nillable="true" name="PageSetup" form="qualified">
              <xsd:complexType>
                <xsd:sequence minOccurs="0">
                  <xsd:element minOccurs="0" nillable="true" name="Header" form="qualified">
                    <xsd:complexType>
                      <xsd:attribute ref="ns0:Margin"/>
                    </xsd:complexType>
                  </xsd:element>
                  <xsd:element minOccurs="0" nillable="true" name="Footer" form="qualified">
                    <xsd:complexType>
                      <xsd:attribute ref="ns0:Margin"/>
                    </xsd:complexType>
                  </xsd:element>
                  <xsd:element minOccurs="0" nillable="true" name="PageMargins" form="qualified">
                    <xsd:complexType>
                      <xsd:attribute ref="ns0:Bottom"/>
                      <xsd:attribute ref="ns0:Left"/>
                      <xsd:attribute ref="ns0:Right"/>
                      <xsd:attribute ref="ns0:Top"/>
                    </xsd:complexType>
                  </xsd:element>
                </xsd:sequence>
              </xsd:complexType>
            </xsd:element>
            <xsd:element minOccurs="0" nillable="true" type="xsd:string" name="ProtectObjects" form="qualified"/>
            <xsd:element minOccurs="0" nillable="true" type="xsd:string" name="ProtectScenarios" form="qualified"/>
            <xsd:element minOccurs="0" nillable="true" type="xsd:string" name="Selected" form="qualified"/>
          </xsd:all>
        </xsd:complexType>
      </xsd:element>
      <xsd:attribute name="Family" type="xsd:string"/>
      <xsd:attribute name="FullColumns" type="xsd:integer"/>
      <xsd:attribute name="FullRows" type="xsd:integer"/>
      <xsd:attribute name="Margin" type="xsd:double"/>
      <xsd:attribute name="Bottom" type="xsd:double"/>
      <xsd:attribute name="Left" type="xsd:double"/>
      <xsd:attribute name="Right" type="xsd:double"/>
      <xsd:attribute name="Top" type="xsd:double"/>
    </xsd:schema>
  </Schema>
  <Schema ID="Schema3" SchemaRef="Schema1 Schema2" Namespace="urn:schemas-microsoft-com:office:spreadsheet">
    <xsd:schema xmlns:xsd="http://www.w3.org/2001/XMLSchema" xmlns:ns0="urn:schemas-microsoft-com:office:spreadsheet" xmlns:ns1="urn:schemas-microsoft-com:office:office" xmlns:ns2="urn:schemas-microsoft-com:office:excel" xmlns="" targetNamespace="urn:schemas-microsoft-com:office:spreadsheet">
      <xsd:import namespace="urn:schemas-microsoft-com:office:office"/>
      <xsd:import namespace="urn:schemas-microsoft-com:office:excel"/>
      <xsd:element nillable="true" name="Workbook">
        <xsd:complexType>
          <xsd:sequence minOccurs="0">
            <xsd:element minOccurs="0" ref="ns1:DocumentProperties"/>
            <xsd:element minOccurs="0" ref="ns2:ExcelWorkbook"/>
            <xsd:element minOccurs="0" nillable="true" name="Styles" form="qualified">
              <xsd:complexType>
                <xsd:sequence minOccurs="0">
                  <xsd:element minOccurs="0" maxOccurs="unbounded" nillable="true" name="Style" form="qualified">
                    <xsd:complexType>
                      <xsd:all>
                        <xsd:element minOccurs="0" nillable="true" name="Alignment" form="qualified">
                          <xsd:complexType>
                            <xsd:attribute ref="ns0:Vertical"/>
                          </xsd:complexType>
                        </xsd:element>
                        <xsd:element minOccurs="0" nillable="true" type="xsd:string" name="Borders" form="qualified"/>
                        <xsd:element minOccurs="0" nillable="true" name="Font" form="qualified">
                          <xsd:complexType>
                            <xsd:attribute ref="ns0:FontName"/>
                            <xsd:attribute ref="ns2:Family"/>
                            <xsd:attribute ref="ns0:Size"/>
                            <xsd:attribute ref="ns0:Color"/>
                          </xsd:complexType>
                        </xsd:element>
                        <xsd:element minOccurs="0" nillable="true" type="xsd:string" name="Interior" form="qualified"/>
                        <xsd:element minOccurs="0" nillable="true" name="NumberFormat" form="qualified">
                          <xsd:complexType>
                            <xsd:attribute ref="ns0:Format"/>
                          </xsd:complexType>
                        </xsd:element>
                        <xsd:element minOccurs="0" nillable="true" type="xsd:string" name="Protection" form="qualified"/>
                      </xsd:all>
                      <xsd:attribute ref="ns0:ID"/>
                      <xsd:attribute ref="ns0:Name"/>
                    </xsd:complexType>
                  </xsd:element>
                </xsd:sequence>
              </xsd:complexType>
            </xsd:element>
            <xsd:element minOccurs="0" maxOccurs="unbounded" nillable="true" name="Worksheet" form="qualified">
              <xsd:complexType>
                <xsd:sequence minOccurs="0">
                  <xsd:element minOccurs="0" nillable="true" name="Table" form="qualified">
                    <xsd:complexType>
                      <xsd:sequence minOccurs="0">
                        <xsd:element minOccurs="0" maxOccurs="unbounded" nillable="true" name="Column" form="qualified">
                          <xsd:complexType>
                            <xsd:attribute ref="ns0:Index"/>
                            <xsd:attribute ref="ns0:StyleID"/>
                            <xsd:attribute ref="ns0:Width"/>
                          </xsd:complexType>
                        </xsd:element>
                        <xsd:element minOccurs="0" maxOccurs="unbounded" nillable="true" name="Row" form="qualified">
                          <xsd:complexType>
                            <xsd:sequence minOccurs="0">
                              <xsd:element minOccurs="0" maxOccurs="unbounded" nillable="true" name="Cell" form="qualified">
                                <xsd:complexType>
                                  <xsd:sequence minOccurs="0">
                                    <xsd:element minOccurs="0" nillable="true" name="Data" form="qualified">
                                      <xsd:complexType>
                                        <xsd:simpleContent>
                                          <xsd:extension base="xsd:string">
                                            <xsd:attribute ref="ns0:Type"/>
                                          </xsd:extension>
                                        </xsd:simpleContent>
                                      </xsd:complexType>
                                    </xsd:element>
                                  </xsd:sequence>
                                  <xsd:attribute ref="ns0:Index"/>
                                </xsd:complexType>
                              </xsd:element>
                            </xsd:sequence>
                            <xsd:attribute ref="ns0:StyleID"/>
                          </xsd:complexType>
                        </xsd:element>
                      </xsd:sequence>
                      <xsd:attribute ref="ns0:ExpandedColumnCount"/>
                      <xsd:attribute ref="ns0:ExpandedRowCount"/>
                      <xsd:attribute ref="ns2:FullColumns"/>
                      <xsd:attribute ref="ns2:FullRows"/>
                      <xsd:attribute ref="ns0:DefaultColumnWidth"/>
                      <xsd:attribute ref="ns0:DefaultRowHeight"/>
                    </xsd:complexType>
                  </xsd:element>
                  <xsd:element minOccurs="0" ref="ns2:WorksheetOptions"/>
                </xsd:sequence>
                <xsd:attribute ref="ns0:Name"/>
              </xsd:complexType>
            </xsd:element>
          </xsd:sequence>
        </xsd:complexType>
      </xsd:element>
      <xsd:attribute name="ID" type="xsd:string"/>
      <xsd:attribute name="Name" type="xsd:string"/>
      <xsd:attribute name="Vertical" type="xsd:string"/>
      <xsd:attribute name="FontName" type="xsd:string"/>
      <xsd:attribute name="Size" type="xsd:integer"/>
      <xsd:attribute name="Color" type="xsd:string"/>
      <xsd:attribute name="Format" type="xsd:string"/>
      <xsd:attribute name="ExpandedColumnCount" type="xsd:integer"/>
      <xsd:attribute name="ExpandedRowCount" type="xsd:integer"/>
      <xsd:attribute name="DefaultColumnWidth" type="xsd:integer"/>
      <xsd:attribute name="DefaultRowHeight" type="xsd:integer"/>
      <xsd:attribute name="Index" type="xsd:integer"/>
      <xsd:attribute name="StyleID" type="xsd:string"/>
      <xsd:attribute name="Width" type="xsd:double"/>
      <xsd:attribute name="Type" type="xsd:string"/>
    </xsd:schema>
  </Schema>
  <Schema ID="Schema4" Namespace="urn:schemas-microsoft-com:office:office">
    <xsd:schema xmlns:xsd="http://www.w3.org/2001/XMLSchema" xmlns:ns0="urn:schemas-microsoft-com:office:office" xmlns="" targetNamespace="urn:schemas-microsoft-com:office:office">
      <xsd:element nillable="true" name="DocumentProperties">
        <xsd:complexType>
          <xsd:sequence minOccurs="0">
            <xsd:element minOccurs="0" nillable="true" type="xsd:string" name="Author" form="qualified"/>
            <xsd:element minOccurs="0" nillable="true" type="xsd:string" name="LastAuthor" form="qualified"/>
            <xsd:element minOccurs="0" nillable="true" type="xsd:dateTime" name="Created" form="qualified"/>
            <xsd:element minOccurs="0" nillable="true" type="xsd:dateTime" name="LastSaved" form="qualified"/>
            <xsd:element minOccurs="0" nillable="true" type="xsd:double" name="Version" form="qualified"/>
          </xsd:sequence>
        </xsd:complexType>
      </xsd:element>
    </xsd:schema>
  </Schema>
  <Schema ID="Schema5" Namespace="urn:schemas-microsoft-com:office:excel">
    <xsd:schema xmlns:xsd="http://www.w3.org/2001/XMLSchema" xmlns:ns0="urn:schemas-microsoft-com:office:excel" xmlns="" targetNamespace="urn:schemas-microsoft-com:office:excel">
      <xsd:element nillable="true" name="ExcelWorkbook">
        <xsd:complexType>
          <xsd:sequence minOccurs="0">
            <xsd:element minOccurs="0" nillable="true" type="xsd:integer" name="WindowHeight" form="qualified"/>
            <xsd:element minOccurs="0" nillable="true" type="xsd:integer" name="WindowWidth" form="qualified"/>
            <xsd:element minOccurs="0" nillable="true" type="xsd:integer" name="WindowTopX" form="qualified"/>
            <xsd:element minOccurs="0" nillable="true" type="xsd:integer" name="WindowTopY" form="qualified"/>
            <xsd:element minOccurs="0" nillable="true" type="xsd:integer" name="ActiveSheet" form="qualified"/>
            <xsd:element minOccurs="0" nillable="true" type="xsd:string" name="ProtectStructure" form="qualified"/>
            <xsd:element minOccurs="0" nillable="true" type="xsd:string" name="ProtectWindows" form="qualified"/>
          </xsd:sequence>
        </xsd:complexType>
      </xsd:element>
      <xsd:element nillable="true" name="WorksheetOptions">
        <xsd:complexType>
          <xsd:all>
            <xsd:element minOccurs="0" nillable="true" name="PageSetup" form="qualified">
              <xsd:complexType>
                <xsd:sequence minOccurs="0">
                  <xsd:element minOccurs="0" nillable="true" name="Header" form="qualified">
                    <xsd:complexType>
                      <xsd:attribute ref="ns0:Margin"/>
                    </xsd:complexType>
                  </xsd:element>
                  <xsd:element minOccurs="0" nillable="true" name="Footer" form="qualified">
                    <xsd:complexType>
                      <xsd:attribute ref="ns0:Margin"/>
                    </xsd:complexType>
                  </xsd:element>
                  <xsd:element minOccurs="0" nillable="true" name="PageMargins" form="qualified">
                    <xsd:complexType>
                      <xsd:attribute ref="ns0:Bottom"/>
                      <xsd:attribute ref="ns0:Left"/>
                      <xsd:attribute ref="ns0:Right"/>
                      <xsd:attribute ref="ns0:Top"/>
                    </xsd:complexType>
                  </xsd:element>
                </xsd:sequence>
              </xsd:complexType>
            </xsd:element>
            <xsd:element minOccurs="0" nillable="true" type="xsd:string" name="ProtectObjects" form="qualified"/>
            <xsd:element minOccurs="0" nillable="true" type="xsd:string" name="ProtectScenarios" form="qualified"/>
            <xsd:element minOccurs="0" nillable="true" type="xsd:string" name="Selected" form="qualified"/>
          </xsd:all>
        </xsd:complexType>
      </xsd:element>
      <xsd:attribute name="Family" type="xsd:string"/>
      <xsd:attribute name="FullColumns" type="xsd:integer"/>
      <xsd:attribute name="FullRows" type="xsd:integer"/>
      <xsd:attribute name="Margin" type="xsd:double"/>
      <xsd:attribute name="Bottom" type="xsd:double"/>
      <xsd:attribute name="Left" type="xsd:double"/>
      <xsd:attribute name="Right" type="xsd:double"/>
      <xsd:attribute name="Top" type="xsd:double"/>
    </xsd:schema>
  </Schema>
  <Schema ID="Schema6" SchemaRef="Schema4 Schema5" Namespace="urn:schemas-microsoft-com:office:spreadsheet">
    <xsd:schema xmlns:xsd="http://www.w3.org/2001/XMLSchema" xmlns:ns0="urn:schemas-microsoft-com:office:spreadsheet" xmlns:ns1="urn:schemas-microsoft-com:office:office" xmlns:ns2="urn:schemas-microsoft-com:office:excel" xmlns="" targetNamespace="urn:schemas-microsoft-com:office:spreadsheet">
      <xsd:import namespace="urn:schemas-microsoft-com:office:office"/>
      <xsd:import namespace="urn:schemas-microsoft-com:office:excel"/>
      <xsd:element nillable="true" name="Workbook">
        <xsd:complexType>
          <xsd:sequence minOccurs="0">
            <xsd:element minOccurs="0" ref="ns1:DocumentProperties"/>
            <xsd:element minOccurs="0" ref="ns2:ExcelWorkbook"/>
            <xsd:element minOccurs="0" nillable="true" name="Styles" form="qualified">
              <xsd:complexType>
                <xsd:sequence minOccurs="0">
                  <xsd:element minOccurs="0" maxOccurs="unbounded" nillable="true" name="Style" form="qualified">
                    <xsd:complexType>
                      <xsd:all>
                        <xsd:element minOccurs="0" nillable="true" name="Alignment" form="qualified">
                          <xsd:complexType>
                            <xsd:attribute ref="ns0:Vertical"/>
                          </xsd:complexType>
                        </xsd:element>
                        <xsd:element minOccurs="0" nillable="true" type="xsd:string" name="Borders" form="qualified"/>
                        <xsd:element minOccurs="0" nillable="true" name="Font" form="qualified">
                          <xsd:complexType>
                            <xsd:attribute ref="ns0:FontName"/>
                            <xsd:attribute ref="ns2:Family"/>
                            <xsd:attribute ref="ns0:Size"/>
                            <xsd:attribute ref="ns0:Color"/>
                          </xsd:complexType>
                        </xsd:element>
                        <xsd:element minOccurs="0" nillable="true" type="xsd:string" name="Interior" form="qualified"/>
                        <xsd:element minOccurs="0" nillable="true" name="NumberFormat" form="qualified">
                          <xsd:complexType>
                            <xsd:attribute ref="ns0:Format"/>
                          </xsd:complexType>
                        </xsd:element>
                        <xsd:element minOccurs="0" nillable="true" type="xsd:string" name="Protection" form="qualified"/>
                      </xsd:all>
                      <xsd:attribute ref="ns0:ID"/>
                      <xsd:attribute ref="ns0:Name"/>
                    </xsd:complexType>
                  </xsd:element>
                </xsd:sequence>
              </xsd:complexType>
            </xsd:element>
            <xsd:element minOccurs="0" maxOccurs="unbounded" nillable="true" name="Worksheet" form="qualified">
              <xsd:complexType>
                <xsd:sequence minOccurs="0">
                  <xsd:element minOccurs="0" nillable="true" name="Table" form="qualified">
                    <xsd:complexType>
                      <xsd:sequence minOccurs="0">
                        <xsd:element minOccurs="0" maxOccurs="unbounded" nillable="true" name="Column" form="qualified">
                          <xsd:complexType>
                            <xsd:attribute ref="ns0:Index"/>
                            <xsd:attribute ref="ns0:StyleID"/>
                            <xsd:attribute ref="ns0:Width"/>
                          </xsd:complexType>
                        </xsd:element>
                        <xsd:element minOccurs="0" maxOccurs="unbounded" nillable="true" name="Row" form="qualified">
                          <xsd:complexType>
                            <xsd:sequence minOccurs="0">
                              <xsd:element minOccurs="0" maxOccurs="unbounded" nillable="true" name="Cell" form="qualified">
                                <xsd:complexType>
                                  <xsd:sequence minOccurs="0">
                                    <xsd:element minOccurs="0" nillable="true" name="Data" form="qualified">
                                      <xsd:complexType>
                                        <xsd:simpleContent>
                                          <xsd:extension base="xsd:string">
                                            <xsd:attribute ref="ns0:Type"/>
                                          </xsd:extension>
                                        </xsd:simpleContent>
                                      </xsd:complexType>
                                    </xsd:element>
                                  </xsd:sequence>
                                  <xsd:attribute ref="ns0:Index"/>
                                </xsd:complexType>
                              </xsd:element>
                            </xsd:sequence>
                            <xsd:attribute ref="ns0:StyleID"/>
                          </xsd:complexType>
                        </xsd:element>
                      </xsd:sequence>
                      <xsd:attribute ref="ns0:ExpandedColumnCount"/>
                      <xsd:attribute ref="ns0:ExpandedRowCount"/>
                      <xsd:attribute ref="ns2:FullColumns"/>
                      <xsd:attribute ref="ns2:FullRows"/>
                      <xsd:attribute ref="ns0:DefaultColumnWidth"/>
                      <xsd:attribute ref="ns0:DefaultRowHeight"/>
                    </xsd:complexType>
                  </xsd:element>
                  <xsd:element minOccurs="0" ref="ns2:WorksheetOptions"/>
                </xsd:sequence>
                <xsd:attribute ref="ns0:Name"/>
              </xsd:complexType>
            </xsd:element>
          </xsd:sequence>
        </xsd:complexType>
      </xsd:element>
      <xsd:attribute name="ID" type="xsd:string"/>
      <xsd:attribute name="Name" type="xsd:string"/>
      <xsd:attribute name="Vertical" type="xsd:string"/>
      <xsd:attribute name="FontName" type="xsd:string"/>
      <xsd:attribute name="Size" type="xsd:integer"/>
      <xsd:attribute name="Color" type="xsd:string"/>
      <xsd:attribute name="Format" type="xsd:string"/>
      <xsd:attribute name="ExpandedColumnCount" type="xsd:integer"/>
      <xsd:attribute name="ExpandedRowCount" type="xsd:integer"/>
      <xsd:attribute name="DefaultColumnWidth" type="xsd:integer"/>
      <xsd:attribute name="DefaultRowHeight" type="xsd:integer"/>
      <xsd:attribute name="Index" type="xsd:integer"/>
      <xsd:attribute name="StyleID" type="xsd:string"/>
      <xsd:attribute name="Width" type="xsd:double"/>
      <xsd:attribute name="Type" type="xsd:string"/>
    </xsd:schema>
  </Schema>
  <Map ID="2" Name="Workbook_Mappage1" RootElement="Workbook" SchemaID="Schema6" ShowImportExportValidationErrors="false" AutoFit="true" Append="false" PreserveSortAFLayout="true" PreserveFormat="true">
    <DataBinding FileBinding="true" ConnectionID="2" DataBindingLoadMode="1"/>
  </Map>
  <Map ID="1" Name="Workbook_MH" RootElement="Workbook" SchemaID="Schema3" ShowImportExportValidationErrors="tru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10" Type="http://schemas.openxmlformats.org/officeDocument/2006/relationships/externalLink" Target="externalLinks/externalLink2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Relationship Id="rId22" Type="http://schemas.openxmlformats.org/officeDocument/2006/relationships/xmlMaps" Target="xmlMap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314325</xdr:colOff>
          <xdr:row>3</xdr:row>
          <xdr:rowOff>47625</xdr:rowOff>
        </xdr:from>
        <xdr:to>
          <xdr:col>41</xdr:col>
          <xdr:colOff>104775</xdr:colOff>
          <xdr:row>5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Recap           Mobil Home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9525</xdr:colOff>
          <xdr:row>4</xdr:row>
          <xdr:rowOff>19050</xdr:rowOff>
        </xdr:from>
        <xdr:to>
          <xdr:col>34</xdr:col>
          <xdr:colOff>133350</xdr:colOff>
          <xdr:row>6</xdr:row>
          <xdr:rowOff>19050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Situation     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Mobil Home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Users\masia\AppData\Local\Microsoft\Windows\Temporary%20Internet%20Files\Content.Outlook\OPE7G0YA\Reacp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IRM\U3_Lesquin\Production\6%20-%20Service%20Qualit&#233;\Quotidien\controle%20qualit&#233;%20parc%202012%20u3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IRM\U3_Lesquin\Production\9%20-%20Parc\Parc%20LESQUIN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Users\wilmarm\AppData\Local\Temp\11\notesB3B53A\Suivi%20QF2013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ersic0002\datas\Documents%20and%20Settings\bironny\Bureau\copie%20Suivi%20QF2010%20911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ederic/AppData/Local/Microsoft/Windows/INetCache/IE/OCMWUJTN/Suivi%20OF%20B&#233;n&#233;teau%20(1)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IRM\U3_Lesquin\Production\9%20-%20Parc\Etat%20Parc\Classeur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c"/>
    </sheetNames>
    <sheetDataSet>
      <sheetData sheetId="0">
        <row r="2">
          <cell r="A2">
            <v>118261</v>
          </cell>
          <cell r="B2" t="str">
            <v>refectoire</v>
          </cell>
          <cell r="C2">
            <v>1</v>
          </cell>
          <cell r="E2">
            <v>1</v>
          </cell>
          <cell r="F2">
            <v>1</v>
          </cell>
          <cell r="G2">
            <v>1</v>
          </cell>
          <cell r="H2">
            <v>1</v>
          </cell>
          <cell r="I2">
            <v>1</v>
          </cell>
          <cell r="J2">
            <v>1</v>
          </cell>
          <cell r="K2">
            <v>1</v>
          </cell>
          <cell r="L2">
            <v>1</v>
          </cell>
        </row>
        <row r="3">
          <cell r="A3">
            <v>217833</v>
          </cell>
          <cell r="B3" t="str">
            <v>1-exp-05-01</v>
          </cell>
        </row>
        <row r="4">
          <cell r="A4">
            <v>219243</v>
          </cell>
          <cell r="B4" t="str">
            <v>1-fos12-01</v>
          </cell>
        </row>
        <row r="5">
          <cell r="A5">
            <v>307538</v>
          </cell>
          <cell r="B5" t="str">
            <v>1-30-01</v>
          </cell>
        </row>
        <row r="6">
          <cell r="A6">
            <v>308897</v>
          </cell>
          <cell r="B6" t="str">
            <v>1-fos05-01</v>
          </cell>
        </row>
        <row r="7">
          <cell r="A7">
            <v>308941</v>
          </cell>
          <cell r="B7" t="str">
            <v>1-25-01</v>
          </cell>
        </row>
        <row r="8">
          <cell r="A8">
            <v>309252</v>
          </cell>
          <cell r="B8" t="str">
            <v>1-exp12-03</v>
          </cell>
        </row>
        <row r="9">
          <cell r="A9">
            <v>309253</v>
          </cell>
          <cell r="B9" t="str">
            <v>1-exp14-01</v>
          </cell>
        </row>
        <row r="10">
          <cell r="A10">
            <v>309256</v>
          </cell>
          <cell r="B10" t="str">
            <v>1-exp14-02</v>
          </cell>
        </row>
        <row r="11">
          <cell r="A11">
            <v>309258</v>
          </cell>
          <cell r="B11" t="str">
            <v>1-exp12-01</v>
          </cell>
        </row>
        <row r="12">
          <cell r="A12">
            <v>309262</v>
          </cell>
          <cell r="B12" t="str">
            <v>1-exp12-04</v>
          </cell>
        </row>
        <row r="13">
          <cell r="A13">
            <v>309263</v>
          </cell>
          <cell r="B13" t="str">
            <v>1-exp12-02</v>
          </cell>
        </row>
        <row r="14">
          <cell r="A14">
            <v>309538</v>
          </cell>
          <cell r="B14" t="str">
            <v>1-fos-09</v>
          </cell>
        </row>
        <row r="15">
          <cell r="A15">
            <v>309539</v>
          </cell>
          <cell r="B15" t="str">
            <v>1-fos-08</v>
          </cell>
        </row>
        <row r="16">
          <cell r="A16">
            <v>309616</v>
          </cell>
          <cell r="B16" t="str">
            <v>2-01-06</v>
          </cell>
        </row>
        <row r="17">
          <cell r="A17">
            <v>309617</v>
          </cell>
          <cell r="B17" t="str">
            <v>2-01-03</v>
          </cell>
        </row>
        <row r="18">
          <cell r="A18">
            <v>309618</v>
          </cell>
          <cell r="B18" t="str">
            <v>2-01-02</v>
          </cell>
        </row>
        <row r="19">
          <cell r="A19">
            <v>309619</v>
          </cell>
          <cell r="B19" t="str">
            <v>2-01-01</v>
          </cell>
        </row>
        <row r="20">
          <cell r="A20">
            <v>309620</v>
          </cell>
          <cell r="B20" t="str">
            <v>2-01-07</v>
          </cell>
        </row>
        <row r="21">
          <cell r="A21">
            <v>309621</v>
          </cell>
          <cell r="B21" t="str">
            <v>2-01-05</v>
          </cell>
        </row>
        <row r="22">
          <cell r="A22">
            <v>309622</v>
          </cell>
          <cell r="B22" t="str">
            <v>2-01-04</v>
          </cell>
        </row>
        <row r="23">
          <cell r="A23">
            <v>309641</v>
          </cell>
          <cell r="B23" t="str">
            <v>usine</v>
          </cell>
        </row>
        <row r="24">
          <cell r="A24">
            <v>309643</v>
          </cell>
          <cell r="B24" t="str">
            <v>1-exp19-01</v>
          </cell>
        </row>
        <row r="25">
          <cell r="A25">
            <v>309644</v>
          </cell>
          <cell r="B25" t="str">
            <v>1-exp20-03</v>
          </cell>
        </row>
        <row r="26">
          <cell r="A26">
            <v>309645</v>
          </cell>
          <cell r="B26" t="str">
            <v>1-exp20-01</v>
          </cell>
        </row>
        <row r="27">
          <cell r="A27">
            <v>309646</v>
          </cell>
          <cell r="B27" t="str">
            <v>1-exp20-02</v>
          </cell>
        </row>
        <row r="28">
          <cell r="A28">
            <v>309647</v>
          </cell>
          <cell r="B28" t="str">
            <v>1-exp18-01</v>
          </cell>
        </row>
        <row r="29">
          <cell r="A29">
            <v>309649</v>
          </cell>
          <cell r="B29" t="str">
            <v>1-exp19-03</v>
          </cell>
        </row>
        <row r="30">
          <cell r="A30">
            <v>309650</v>
          </cell>
          <cell r="B30" t="str">
            <v>1-exp19-02</v>
          </cell>
        </row>
        <row r="31">
          <cell r="A31">
            <v>309656</v>
          </cell>
          <cell r="B31" t="str">
            <v>2-04-01</v>
          </cell>
        </row>
        <row r="32">
          <cell r="A32">
            <v>309657</v>
          </cell>
          <cell r="B32" t="str">
            <v>1-29-01</v>
          </cell>
        </row>
        <row r="33">
          <cell r="A33">
            <v>309661</v>
          </cell>
          <cell r="B33" t="str">
            <v>usine</v>
          </cell>
        </row>
        <row r="34">
          <cell r="A34">
            <v>309663</v>
          </cell>
          <cell r="B34" t="str">
            <v>2-gri01-01</v>
          </cell>
        </row>
        <row r="35">
          <cell r="A35">
            <v>309672</v>
          </cell>
          <cell r="B35" t="str">
            <v>1-09-01</v>
          </cell>
        </row>
        <row r="36">
          <cell r="A36">
            <v>309951</v>
          </cell>
          <cell r="B36" t="str">
            <v>1-exp04-01</v>
          </cell>
        </row>
        <row r="37">
          <cell r="A37">
            <v>309957</v>
          </cell>
          <cell r="B37" t="str">
            <v>2-02-01</v>
          </cell>
        </row>
        <row r="38">
          <cell r="A38">
            <v>309966</v>
          </cell>
          <cell r="B38" t="str">
            <v>1-06-01</v>
          </cell>
        </row>
        <row r="39">
          <cell r="A39">
            <v>309968</v>
          </cell>
          <cell r="B39" t="str">
            <v>1-06-02</v>
          </cell>
        </row>
        <row r="40">
          <cell r="A40">
            <v>309970</v>
          </cell>
          <cell r="B40" t="str">
            <v>1-12-01</v>
          </cell>
        </row>
        <row r="41">
          <cell r="A41">
            <v>309998</v>
          </cell>
          <cell r="B41" t="str">
            <v>1-23-04</v>
          </cell>
        </row>
        <row r="42">
          <cell r="A42">
            <v>309999</v>
          </cell>
          <cell r="B42" t="str">
            <v>1-23-03</v>
          </cell>
        </row>
        <row r="43">
          <cell r="A43">
            <v>310000</v>
          </cell>
          <cell r="B43" t="str">
            <v>1-23-01</v>
          </cell>
        </row>
        <row r="44">
          <cell r="A44">
            <v>310002</v>
          </cell>
          <cell r="B44" t="str">
            <v>1-23-02</v>
          </cell>
        </row>
        <row r="45">
          <cell r="A45">
            <v>310005</v>
          </cell>
          <cell r="B45" t="str">
            <v>usine</v>
          </cell>
        </row>
        <row r="46">
          <cell r="A46">
            <v>310008</v>
          </cell>
          <cell r="B46" t="str">
            <v>usine</v>
          </cell>
        </row>
        <row r="47">
          <cell r="A47">
            <v>310011</v>
          </cell>
          <cell r="B47" t="str">
            <v>usine</v>
          </cell>
        </row>
        <row r="48">
          <cell r="A48">
            <v>310012</v>
          </cell>
          <cell r="B48" t="str">
            <v>usine</v>
          </cell>
        </row>
        <row r="49">
          <cell r="A49">
            <v>310017</v>
          </cell>
          <cell r="B49" t="str">
            <v>usine</v>
          </cell>
        </row>
        <row r="50">
          <cell r="A50">
            <v>310024</v>
          </cell>
          <cell r="B50" t="str">
            <v>2-06-02</v>
          </cell>
        </row>
        <row r="51">
          <cell r="A51">
            <v>310025</v>
          </cell>
          <cell r="B51" t="str">
            <v>2-06-01</v>
          </cell>
        </row>
        <row r="52">
          <cell r="A52">
            <v>310067</v>
          </cell>
          <cell r="B52" t="str">
            <v>3-12-01</v>
          </cell>
        </row>
        <row r="53">
          <cell r="A53">
            <v>310411</v>
          </cell>
          <cell r="B53" t="str">
            <v>1-exp-02-01</v>
          </cell>
        </row>
        <row r="54">
          <cell r="A54">
            <v>310412</v>
          </cell>
          <cell r="B54" t="str">
            <v>1-exp03-01</v>
          </cell>
        </row>
        <row r="55">
          <cell r="A55">
            <v>310445</v>
          </cell>
          <cell r="B55" t="str">
            <v>3-09-02</v>
          </cell>
        </row>
        <row r="56">
          <cell r="A56">
            <v>310447</v>
          </cell>
          <cell r="B56" t="str">
            <v>3-15-01</v>
          </cell>
        </row>
        <row r="57">
          <cell r="A57">
            <v>310449</v>
          </cell>
          <cell r="B57" t="str">
            <v>3-10-02</v>
          </cell>
        </row>
        <row r="58">
          <cell r="A58">
            <v>310450</v>
          </cell>
          <cell r="B58" t="str">
            <v>3-10-01</v>
          </cell>
        </row>
        <row r="59">
          <cell r="A59">
            <v>310452</v>
          </cell>
          <cell r="B59" t="str">
            <v>3-10-03</v>
          </cell>
        </row>
        <row r="60">
          <cell r="A60">
            <v>310454</v>
          </cell>
          <cell r="B60" t="str">
            <v>3-11-02</v>
          </cell>
        </row>
        <row r="61">
          <cell r="A61">
            <v>310455</v>
          </cell>
          <cell r="B61" t="str">
            <v>3-11-01</v>
          </cell>
        </row>
        <row r="62">
          <cell r="A62">
            <v>310456</v>
          </cell>
          <cell r="B62" t="str">
            <v>3-14-01</v>
          </cell>
        </row>
        <row r="63">
          <cell r="A63">
            <v>310457</v>
          </cell>
          <cell r="B63" t="str">
            <v>3-07-01</v>
          </cell>
        </row>
        <row r="64">
          <cell r="A64">
            <v>310459</v>
          </cell>
          <cell r="B64" t="str">
            <v>2-07-03</v>
          </cell>
        </row>
        <row r="65">
          <cell r="A65">
            <v>310460</v>
          </cell>
          <cell r="B65" t="str">
            <v>2-07-01</v>
          </cell>
        </row>
        <row r="66">
          <cell r="A66">
            <v>310461</v>
          </cell>
          <cell r="B66" t="str">
            <v>2-07-04</v>
          </cell>
        </row>
        <row r="67">
          <cell r="A67">
            <v>310462</v>
          </cell>
          <cell r="B67" t="str">
            <v>2-07-05</v>
          </cell>
        </row>
        <row r="68">
          <cell r="A68">
            <v>310463</v>
          </cell>
          <cell r="B68" t="str">
            <v>2-07-02</v>
          </cell>
        </row>
        <row r="69">
          <cell r="A69">
            <v>310464</v>
          </cell>
          <cell r="B69" t="str">
            <v>2-08-02</v>
          </cell>
        </row>
        <row r="70">
          <cell r="A70">
            <v>310465</v>
          </cell>
          <cell r="B70" t="str">
            <v>2-08-01</v>
          </cell>
        </row>
        <row r="71">
          <cell r="A71">
            <v>310466</v>
          </cell>
          <cell r="B71" t="str">
            <v>2-08-04</v>
          </cell>
        </row>
        <row r="72">
          <cell r="A72">
            <v>310467</v>
          </cell>
          <cell r="B72" t="str">
            <v>2-08-03</v>
          </cell>
        </row>
        <row r="73">
          <cell r="A73">
            <v>310468</v>
          </cell>
          <cell r="B73" t="str">
            <v>2-08-05</v>
          </cell>
        </row>
        <row r="74">
          <cell r="A74" t="str">
            <v>G865T K02</v>
          </cell>
          <cell r="B74" t="str">
            <v>1-fos01-01</v>
          </cell>
        </row>
        <row r="75">
          <cell r="A75" t="str">
            <v>GK93B K27</v>
          </cell>
          <cell r="B75" t="str">
            <v>1-33-01</v>
          </cell>
        </row>
        <row r="303">
          <cell r="A303">
            <v>320710.944835681</v>
          </cell>
          <cell r="B303" t="str">
            <v>refectoire</v>
          </cell>
          <cell r="C303">
            <v>1</v>
          </cell>
          <cell r="E303">
            <v>1</v>
          </cell>
          <cell r="F303">
            <v>1</v>
          </cell>
          <cell r="G303">
            <v>1</v>
          </cell>
          <cell r="H303">
            <v>1</v>
          </cell>
          <cell r="I303">
            <v>1</v>
          </cell>
          <cell r="J303">
            <v>1</v>
          </cell>
          <cell r="K303">
            <v>1</v>
          </cell>
          <cell r="L303">
            <v>1</v>
          </cell>
        </row>
        <row r="304">
          <cell r="A304">
            <v>321149.88852980902</v>
          </cell>
          <cell r="B304" t="str">
            <v>1-exp-05-02</v>
          </cell>
        </row>
        <row r="305">
          <cell r="A305">
            <v>321588.83222393697</v>
          </cell>
          <cell r="B305" t="str">
            <v>1-fos12-02</v>
          </cell>
        </row>
        <row r="306">
          <cell r="A306">
            <v>322027.77591806499</v>
          </cell>
          <cell r="B306" t="str">
            <v>1-30-02</v>
          </cell>
        </row>
        <row r="307">
          <cell r="A307">
            <v>322466.71961219399</v>
          </cell>
          <cell r="B307" t="str">
            <v>1-fos05-02</v>
          </cell>
        </row>
        <row r="308">
          <cell r="A308">
            <v>322905.66330632201</v>
          </cell>
          <cell r="B308" t="str">
            <v>1-25-02</v>
          </cell>
        </row>
        <row r="309">
          <cell r="A309">
            <v>323344.60700045002</v>
          </cell>
          <cell r="B309" t="str">
            <v>1-exp12-04</v>
          </cell>
        </row>
        <row r="310">
          <cell r="A310">
            <v>323783.55069457798</v>
          </cell>
          <cell r="B310" t="str">
            <v>1-exp14-03</v>
          </cell>
        </row>
        <row r="311">
          <cell r="A311">
            <v>324222.49438870698</v>
          </cell>
          <cell r="B311" t="str">
            <v>1-exp14-04</v>
          </cell>
        </row>
        <row r="312">
          <cell r="A312">
            <v>324661.438082835</v>
          </cell>
          <cell r="B312" t="str">
            <v>1-exp12-01</v>
          </cell>
        </row>
        <row r="313">
          <cell r="A313">
            <v>325100.38177696301</v>
          </cell>
          <cell r="B313" t="str">
            <v>1-exp12-04</v>
          </cell>
        </row>
        <row r="314">
          <cell r="A314">
            <v>325539.32547109103</v>
          </cell>
          <cell r="B314" t="str">
            <v>1-exp12-02</v>
          </cell>
        </row>
        <row r="315">
          <cell r="A315">
            <v>325978.26916521997</v>
          </cell>
          <cell r="B315" t="str">
            <v>1-fos-07</v>
          </cell>
        </row>
        <row r="316">
          <cell r="A316">
            <v>326417.21285934799</v>
          </cell>
          <cell r="B316" t="str">
            <v>1-fos-06</v>
          </cell>
        </row>
        <row r="317">
          <cell r="A317">
            <v>326856.156553476</v>
          </cell>
          <cell r="B317" t="str">
            <v>2-01-06</v>
          </cell>
        </row>
        <row r="318">
          <cell r="A318">
            <v>327295.10024760402</v>
          </cell>
          <cell r="B318" t="str">
            <v>2-01-03</v>
          </cell>
        </row>
        <row r="319">
          <cell r="A319">
            <v>327734.04394173302</v>
          </cell>
          <cell r="B319" t="str">
            <v>2-01-02</v>
          </cell>
        </row>
        <row r="320">
          <cell r="A320">
            <v>328172.98763586098</v>
          </cell>
          <cell r="B320" t="str">
            <v>2-01-01</v>
          </cell>
        </row>
        <row r="321">
          <cell r="A321">
            <v>328611.93132998899</v>
          </cell>
          <cell r="B321" t="str">
            <v>2-01-07</v>
          </cell>
        </row>
        <row r="322">
          <cell r="A322">
            <v>329050.87502411701</v>
          </cell>
          <cell r="B322" t="str">
            <v>2-01-05</v>
          </cell>
        </row>
        <row r="323">
          <cell r="A323">
            <v>329489.81871824601</v>
          </cell>
          <cell r="B323" t="str">
            <v>2-01-04</v>
          </cell>
        </row>
        <row r="324">
          <cell r="A324">
            <v>329928.76241237402</v>
          </cell>
          <cell r="B324" t="str">
            <v>usine</v>
          </cell>
        </row>
        <row r="325">
          <cell r="A325">
            <v>330367.70610650198</v>
          </cell>
          <cell r="B325" t="str">
            <v>1-exp19-02</v>
          </cell>
        </row>
        <row r="326">
          <cell r="A326">
            <v>330806.64980063</v>
          </cell>
          <cell r="B326" t="str">
            <v>1-exp20-03</v>
          </cell>
        </row>
        <row r="327">
          <cell r="A327">
            <v>331245.59349475801</v>
          </cell>
          <cell r="B327" t="str">
            <v>1-exp20-01</v>
          </cell>
        </row>
        <row r="328">
          <cell r="A328">
            <v>331684.53718888701</v>
          </cell>
          <cell r="B328" t="str">
            <v>1-exp20-02</v>
          </cell>
        </row>
        <row r="329">
          <cell r="A329">
            <v>332123.48088301503</v>
          </cell>
          <cell r="B329" t="str">
            <v>1-exp18-02</v>
          </cell>
        </row>
        <row r="330">
          <cell r="A330">
            <v>332562.42457714299</v>
          </cell>
          <cell r="B330" t="str">
            <v>1-exp19-01</v>
          </cell>
        </row>
        <row r="331">
          <cell r="A331">
            <v>333001.368271271</v>
          </cell>
          <cell r="B331" t="str">
            <v>1-exp19-00</v>
          </cell>
        </row>
        <row r="332">
          <cell r="A332">
            <v>333440.3119654</v>
          </cell>
          <cell r="B332" t="str">
            <v>2-04-02</v>
          </cell>
        </row>
        <row r="333">
          <cell r="A333">
            <v>333879.25565952802</v>
          </cell>
          <cell r="B333" t="str">
            <v>1-29-02</v>
          </cell>
        </row>
        <row r="334">
          <cell r="A334">
            <v>334318.19935365597</v>
          </cell>
          <cell r="B334" t="str">
            <v>usine</v>
          </cell>
        </row>
        <row r="335">
          <cell r="A335">
            <v>334757.14304778399</v>
          </cell>
          <cell r="B335" t="str">
            <v>2-gri01-02</v>
          </cell>
        </row>
        <row r="336">
          <cell r="A336">
            <v>335196.08674191299</v>
          </cell>
          <cell r="B336" t="str">
            <v>1-09-02</v>
          </cell>
        </row>
        <row r="337">
          <cell r="A337">
            <v>335635.03043604101</v>
          </cell>
          <cell r="B337" t="str">
            <v>1-exp04-02</v>
          </cell>
        </row>
        <row r="338">
          <cell r="A338">
            <v>336073.97413016902</v>
          </cell>
          <cell r="B338" t="str">
            <v>2-02-02</v>
          </cell>
        </row>
        <row r="339">
          <cell r="A339">
            <v>336512.91782429698</v>
          </cell>
          <cell r="B339" t="str">
            <v>1-06-03</v>
          </cell>
        </row>
        <row r="340">
          <cell r="A340">
            <v>336951.86151842598</v>
          </cell>
          <cell r="B340" t="str">
            <v>1-06-04</v>
          </cell>
        </row>
        <row r="341">
          <cell r="A341">
            <v>337390.805212554</v>
          </cell>
          <cell r="B341" t="str">
            <v>1-12-02</v>
          </cell>
        </row>
        <row r="342">
          <cell r="A342">
            <v>337829.74890668201</v>
          </cell>
          <cell r="B342" t="str">
            <v>1-23-04</v>
          </cell>
        </row>
        <row r="343">
          <cell r="A343">
            <v>338268.69260081003</v>
          </cell>
          <cell r="B343" t="str">
            <v>1-23-03</v>
          </cell>
        </row>
        <row r="344">
          <cell r="A344">
            <v>338707.63629493897</v>
          </cell>
          <cell r="B344" t="str">
            <v>1-23-01</v>
          </cell>
        </row>
        <row r="345">
          <cell r="A345">
            <v>339146.57998906699</v>
          </cell>
          <cell r="B345" t="str">
            <v>1-23-02</v>
          </cell>
        </row>
        <row r="346">
          <cell r="A346">
            <v>339585.523683195</v>
          </cell>
          <cell r="B346" t="str">
            <v>usine</v>
          </cell>
        </row>
        <row r="347">
          <cell r="A347">
            <v>340024.46737732302</v>
          </cell>
          <cell r="B347" t="str">
            <v>usine</v>
          </cell>
        </row>
        <row r="348">
          <cell r="A348">
            <v>340463.41107145097</v>
          </cell>
          <cell r="B348" t="str">
            <v>usine</v>
          </cell>
        </row>
        <row r="349">
          <cell r="A349">
            <v>340902.35476557998</v>
          </cell>
          <cell r="B349" t="str">
            <v>usine</v>
          </cell>
        </row>
        <row r="350">
          <cell r="A350">
            <v>341341.29845970799</v>
          </cell>
          <cell r="B350" t="str">
            <v>usine</v>
          </cell>
        </row>
        <row r="351">
          <cell r="A351">
            <v>341780.24215383601</v>
          </cell>
          <cell r="B351" t="str">
            <v>2-06-00</v>
          </cell>
        </row>
        <row r="352">
          <cell r="A352">
            <v>342219.18584796402</v>
          </cell>
          <cell r="B352" t="str">
            <v>2-06-01</v>
          </cell>
        </row>
        <row r="353">
          <cell r="A353">
            <v>342658.12954209303</v>
          </cell>
          <cell r="B353" t="str">
            <v>3-12-02</v>
          </cell>
        </row>
        <row r="354">
          <cell r="A354">
            <v>343097.07323622098</v>
          </cell>
          <cell r="B354" t="str">
            <v>1-exp-02-02</v>
          </cell>
        </row>
        <row r="355">
          <cell r="A355">
            <v>343536.016930349</v>
          </cell>
          <cell r="B355" t="str">
            <v>1-exp03-02</v>
          </cell>
        </row>
        <row r="356">
          <cell r="A356">
            <v>343974.96062447701</v>
          </cell>
          <cell r="B356" t="str">
            <v>3-09-03</v>
          </cell>
        </row>
        <row r="357">
          <cell r="A357">
            <v>344413.90431860602</v>
          </cell>
          <cell r="B357" t="str">
            <v>3-15-02</v>
          </cell>
        </row>
        <row r="358">
          <cell r="A358">
            <v>344852.84801273397</v>
          </cell>
          <cell r="B358" t="str">
            <v>3-10-02</v>
          </cell>
        </row>
        <row r="359">
          <cell r="A359">
            <v>345291.79170686199</v>
          </cell>
          <cell r="B359" t="str">
            <v>3-10-01</v>
          </cell>
        </row>
        <row r="360">
          <cell r="A360">
            <v>345730.73540099</v>
          </cell>
          <cell r="B360" t="str">
            <v>3-10-03</v>
          </cell>
        </row>
        <row r="361">
          <cell r="A361">
            <v>346169.67909511901</v>
          </cell>
          <cell r="B361" t="str">
            <v>3-11-00</v>
          </cell>
        </row>
        <row r="362">
          <cell r="A362">
            <v>346608.62278924702</v>
          </cell>
          <cell r="B362" t="str">
            <v>3-11-01</v>
          </cell>
        </row>
        <row r="363">
          <cell r="A363">
            <v>347047.56648337498</v>
          </cell>
          <cell r="B363" t="str">
            <v>3-14-02</v>
          </cell>
        </row>
        <row r="364">
          <cell r="A364">
            <v>347486.51017750299</v>
          </cell>
          <cell r="B364" t="str">
            <v>3-07-02</v>
          </cell>
        </row>
        <row r="365">
          <cell r="A365">
            <v>347925.45387163199</v>
          </cell>
          <cell r="B365" t="str">
            <v>2-07-03</v>
          </cell>
        </row>
        <row r="366">
          <cell r="A366">
            <v>348364.39756576001</v>
          </cell>
          <cell r="B366" t="str">
            <v>2-07-01</v>
          </cell>
        </row>
        <row r="367">
          <cell r="A367">
            <v>348803.34125988802</v>
          </cell>
          <cell r="B367" t="str">
            <v>2-07-04</v>
          </cell>
        </row>
        <row r="368">
          <cell r="A368">
            <v>349242.28495401598</v>
          </cell>
          <cell r="B368" t="str">
            <v>2-07-05</v>
          </cell>
        </row>
        <row r="369">
          <cell r="A369">
            <v>349681.22864814498</v>
          </cell>
          <cell r="B369" t="str">
            <v>2-07-02</v>
          </cell>
        </row>
        <row r="370">
          <cell r="A370">
            <v>350120.172342273</v>
          </cell>
          <cell r="B370" t="str">
            <v>2-08-02</v>
          </cell>
        </row>
        <row r="371">
          <cell r="A371">
            <v>350559.11603640101</v>
          </cell>
          <cell r="B371" t="str">
            <v>2-08-01</v>
          </cell>
        </row>
        <row r="372">
          <cell r="A372">
            <v>350998.05973052903</v>
          </cell>
          <cell r="B372" t="str">
            <v>2-08-04</v>
          </cell>
        </row>
        <row r="373">
          <cell r="A373">
            <v>351437.00342465797</v>
          </cell>
          <cell r="B373" t="str">
            <v>2-08-03</v>
          </cell>
        </row>
        <row r="374">
          <cell r="A374">
            <v>351875.94711878599</v>
          </cell>
          <cell r="B374" t="str">
            <v>2-08-05</v>
          </cell>
        </row>
        <row r="375">
          <cell r="A375" t="str">
            <v>G865T K03</v>
          </cell>
          <cell r="B375" t="str">
            <v>1-fos01-02</v>
          </cell>
        </row>
        <row r="376">
          <cell r="A376" t="str">
            <v>GK93B K28</v>
          </cell>
          <cell r="B376" t="str">
            <v>1-33-02</v>
          </cell>
        </row>
        <row r="604">
          <cell r="A604">
            <v>352314.890812914</v>
          </cell>
          <cell r="B604" t="str">
            <v>refectoire</v>
          </cell>
          <cell r="C604">
            <v>1</v>
          </cell>
          <cell r="E604">
            <v>1</v>
          </cell>
          <cell r="F604">
            <v>1</v>
          </cell>
          <cell r="G604">
            <v>1</v>
          </cell>
          <cell r="H604">
            <v>1</v>
          </cell>
          <cell r="I604">
            <v>1</v>
          </cell>
          <cell r="J604">
            <v>1</v>
          </cell>
          <cell r="K604">
            <v>1</v>
          </cell>
          <cell r="L604">
            <v>1</v>
          </cell>
        </row>
        <row r="605">
          <cell r="A605">
            <v>352753.83450704202</v>
          </cell>
          <cell r="B605" t="str">
            <v>1-exp-05-03</v>
          </cell>
        </row>
        <row r="606">
          <cell r="A606">
            <v>353192.77820116997</v>
          </cell>
          <cell r="B606" t="str">
            <v>1-fos12-03</v>
          </cell>
        </row>
        <row r="607">
          <cell r="A607">
            <v>353631.72189529898</v>
          </cell>
          <cell r="B607" t="str">
            <v>1-30-03</v>
          </cell>
        </row>
        <row r="608">
          <cell r="A608">
            <v>354070.66558942699</v>
          </cell>
          <cell r="B608" t="str">
            <v>1-fos05-03</v>
          </cell>
        </row>
        <row r="609">
          <cell r="A609">
            <v>354509.60928355501</v>
          </cell>
          <cell r="B609" t="str">
            <v>1-25-03</v>
          </cell>
        </row>
        <row r="610">
          <cell r="A610">
            <v>354948.55297768302</v>
          </cell>
          <cell r="B610" t="str">
            <v>1-exp12-05</v>
          </cell>
        </row>
        <row r="611">
          <cell r="A611">
            <v>355387.49667181203</v>
          </cell>
          <cell r="B611" t="str">
            <v>1-exp14-05</v>
          </cell>
        </row>
        <row r="612">
          <cell r="A612">
            <v>355826.44036593998</v>
          </cell>
          <cell r="B612" t="str">
            <v>1-exp14-06</v>
          </cell>
        </row>
        <row r="613">
          <cell r="A613">
            <v>356265.384060068</v>
          </cell>
          <cell r="B613" t="str">
            <v>1-exp12-01</v>
          </cell>
        </row>
        <row r="614">
          <cell r="A614">
            <v>356704.32775419601</v>
          </cell>
          <cell r="B614" t="str">
            <v>1-exp12-04</v>
          </cell>
        </row>
        <row r="615">
          <cell r="A615">
            <v>357143.27144832502</v>
          </cell>
          <cell r="B615" t="str">
            <v>1-exp12-02</v>
          </cell>
        </row>
        <row r="616">
          <cell r="A616">
            <v>357582.21514245297</v>
          </cell>
          <cell r="B616" t="str">
            <v>1-fos-05</v>
          </cell>
        </row>
        <row r="617">
          <cell r="A617">
            <v>358021.15883658099</v>
          </cell>
          <cell r="B617" t="str">
            <v>1-fos-04</v>
          </cell>
        </row>
        <row r="618">
          <cell r="A618">
            <v>358460.102530709</v>
          </cell>
          <cell r="B618" t="str">
            <v>2-01-06</v>
          </cell>
        </row>
        <row r="619">
          <cell r="A619">
            <v>358899.04622483801</v>
          </cell>
          <cell r="B619" t="str">
            <v>2-01-03</v>
          </cell>
        </row>
        <row r="620">
          <cell r="A620">
            <v>359337.98991896602</v>
          </cell>
          <cell r="B620" t="str">
            <v>2-01-02</v>
          </cell>
        </row>
        <row r="621">
          <cell r="A621">
            <v>359776.93361309398</v>
          </cell>
          <cell r="B621" t="str">
            <v>2-01-01</v>
          </cell>
        </row>
        <row r="622">
          <cell r="A622">
            <v>360215.87730722199</v>
          </cell>
          <cell r="B622" t="str">
            <v>2-01-07</v>
          </cell>
        </row>
        <row r="623">
          <cell r="A623">
            <v>360654.821001351</v>
          </cell>
          <cell r="B623" t="str">
            <v>2-01-05</v>
          </cell>
        </row>
        <row r="624">
          <cell r="A624">
            <v>361093.76469547901</v>
          </cell>
          <cell r="B624" t="str">
            <v>2-01-04</v>
          </cell>
        </row>
        <row r="625">
          <cell r="A625">
            <v>361532.70838960703</v>
          </cell>
          <cell r="B625" t="str">
            <v>usine</v>
          </cell>
        </row>
        <row r="626">
          <cell r="A626">
            <v>361971.65208373498</v>
          </cell>
          <cell r="B626" t="str">
            <v>1-exp19-03</v>
          </cell>
        </row>
        <row r="627">
          <cell r="A627">
            <v>362410.595777863</v>
          </cell>
          <cell r="B627" t="str">
            <v>1-exp20-03</v>
          </cell>
        </row>
        <row r="628">
          <cell r="A628">
            <v>362849.539471992</v>
          </cell>
          <cell r="B628" t="str">
            <v>1-exp20-01</v>
          </cell>
        </row>
        <row r="629">
          <cell r="A629">
            <v>363288.48316612002</v>
          </cell>
          <cell r="B629" t="str">
            <v>1-exp20-02</v>
          </cell>
        </row>
        <row r="630">
          <cell r="A630">
            <v>363727.42686024797</v>
          </cell>
          <cell r="B630" t="str">
            <v>1-exp18-03</v>
          </cell>
        </row>
        <row r="631">
          <cell r="A631">
            <v>364166.37055437698</v>
          </cell>
          <cell r="B631" t="str">
            <v>1-exp19-01</v>
          </cell>
        </row>
        <row r="632">
          <cell r="A632">
            <v>364605.31424850499</v>
          </cell>
          <cell r="B632" t="str">
            <v>1-exp19-02</v>
          </cell>
        </row>
        <row r="633">
          <cell r="A633">
            <v>365044.257942633</v>
          </cell>
          <cell r="B633" t="str">
            <v>2-04-03</v>
          </cell>
        </row>
        <row r="634">
          <cell r="A634">
            <v>365483.20163676102</v>
          </cell>
          <cell r="B634" t="str">
            <v>1-29-03</v>
          </cell>
        </row>
        <row r="635">
          <cell r="A635">
            <v>365922.14533088898</v>
          </cell>
          <cell r="B635" t="str">
            <v>usine</v>
          </cell>
        </row>
        <row r="636">
          <cell r="A636">
            <v>366361.08902501798</v>
          </cell>
          <cell r="B636" t="str">
            <v>2-gri01-03</v>
          </cell>
        </row>
        <row r="637">
          <cell r="A637">
            <v>366800.03271914599</v>
          </cell>
          <cell r="B637" t="str">
            <v>1-09-03</v>
          </cell>
        </row>
        <row r="638">
          <cell r="A638">
            <v>367238.97641327401</v>
          </cell>
          <cell r="B638" t="str">
            <v>1-exp04-03</v>
          </cell>
        </row>
        <row r="639">
          <cell r="A639">
            <v>367677.92010740202</v>
          </cell>
          <cell r="B639" t="str">
            <v>2-02-03</v>
          </cell>
        </row>
        <row r="640">
          <cell r="A640">
            <v>368116.86380153103</v>
          </cell>
          <cell r="B640" t="str">
            <v>1-06-05</v>
          </cell>
        </row>
        <row r="641">
          <cell r="A641">
            <v>368555.80749565898</v>
          </cell>
          <cell r="B641" t="str">
            <v>1-06-06</v>
          </cell>
        </row>
        <row r="642">
          <cell r="A642">
            <v>368994.751189787</v>
          </cell>
          <cell r="B642" t="str">
            <v>1-12-03</v>
          </cell>
        </row>
        <row r="643">
          <cell r="A643">
            <v>369433.69488391501</v>
          </cell>
          <cell r="B643" t="str">
            <v>1-23-04</v>
          </cell>
        </row>
        <row r="644">
          <cell r="A644">
            <v>369872.63857804402</v>
          </cell>
          <cell r="B644" t="str">
            <v>1-23-03</v>
          </cell>
        </row>
        <row r="645">
          <cell r="A645">
            <v>370311.58227217197</v>
          </cell>
          <cell r="B645" t="str">
            <v>1-23-01</v>
          </cell>
        </row>
        <row r="646">
          <cell r="A646">
            <v>370750.52596629999</v>
          </cell>
          <cell r="B646" t="str">
            <v>1-23-02</v>
          </cell>
        </row>
        <row r="647">
          <cell r="A647">
            <v>371189.469660428</v>
          </cell>
          <cell r="B647" t="str">
            <v>usine</v>
          </cell>
        </row>
        <row r="648">
          <cell r="A648">
            <v>371628.41335455602</v>
          </cell>
          <cell r="B648" t="str">
            <v>usine</v>
          </cell>
        </row>
        <row r="649">
          <cell r="A649">
            <v>372067.35704868502</v>
          </cell>
          <cell r="B649" t="str">
            <v>usine</v>
          </cell>
        </row>
        <row r="650">
          <cell r="A650">
            <v>372506.30074281298</v>
          </cell>
          <cell r="B650" t="str">
            <v>usine</v>
          </cell>
        </row>
        <row r="651">
          <cell r="A651">
            <v>372945.24443694099</v>
          </cell>
          <cell r="B651" t="str">
            <v>usine</v>
          </cell>
        </row>
        <row r="652">
          <cell r="A652">
            <v>373384.18813106901</v>
          </cell>
          <cell r="B652" t="str">
            <v>2-06-02</v>
          </cell>
        </row>
        <row r="653">
          <cell r="A653">
            <v>373823.13182519801</v>
          </cell>
          <cell r="B653" t="str">
            <v>2-06-03</v>
          </cell>
        </row>
        <row r="654">
          <cell r="A654">
            <v>374262.07551932603</v>
          </cell>
          <cell r="B654" t="str">
            <v>3-12-03</v>
          </cell>
        </row>
        <row r="655">
          <cell r="A655">
            <v>374701.01921345398</v>
          </cell>
          <cell r="B655" t="str">
            <v>1-exp-02-03</v>
          </cell>
        </row>
        <row r="656">
          <cell r="A656">
            <v>375139.962907582</v>
          </cell>
          <cell r="B656" t="str">
            <v>1-exp03-03</v>
          </cell>
        </row>
        <row r="657">
          <cell r="A657">
            <v>375578.906601711</v>
          </cell>
          <cell r="B657" t="str">
            <v>3-09-04</v>
          </cell>
        </row>
        <row r="658">
          <cell r="A658">
            <v>376017.85029583902</v>
          </cell>
          <cell r="B658" t="str">
            <v>3-15-03</v>
          </cell>
        </row>
        <row r="659">
          <cell r="A659">
            <v>376456.79398996697</v>
          </cell>
          <cell r="B659" t="str">
            <v>3-10-02</v>
          </cell>
        </row>
        <row r="660">
          <cell r="A660">
            <v>376895.73768409499</v>
          </cell>
          <cell r="B660" t="str">
            <v>3-10-01</v>
          </cell>
        </row>
        <row r="661">
          <cell r="A661">
            <v>377334.68137822399</v>
          </cell>
          <cell r="B661" t="str">
            <v>3-10-03</v>
          </cell>
        </row>
        <row r="662">
          <cell r="A662">
            <v>377773.62507235201</v>
          </cell>
          <cell r="B662" t="str">
            <v>3-11-02</v>
          </cell>
        </row>
        <row r="663">
          <cell r="A663">
            <v>378212.56876648002</v>
          </cell>
          <cell r="B663" t="str">
            <v>3-11-03</v>
          </cell>
        </row>
        <row r="664">
          <cell r="A664">
            <v>378651.51246060798</v>
          </cell>
          <cell r="B664" t="str">
            <v>3-14-03</v>
          </cell>
        </row>
        <row r="665">
          <cell r="A665">
            <v>379090.45615473698</v>
          </cell>
          <cell r="B665" t="str">
            <v>3-07-03</v>
          </cell>
        </row>
        <row r="666">
          <cell r="A666">
            <v>379529.399848865</v>
          </cell>
          <cell r="B666" t="str">
            <v>2-07-03</v>
          </cell>
        </row>
        <row r="667">
          <cell r="A667">
            <v>379968.34354299301</v>
          </cell>
          <cell r="B667" t="str">
            <v>2-07-01</v>
          </cell>
        </row>
        <row r="668">
          <cell r="A668">
            <v>380407.28723712103</v>
          </cell>
          <cell r="B668" t="str">
            <v>2-07-04</v>
          </cell>
        </row>
        <row r="669">
          <cell r="A669">
            <v>380846.23093124997</v>
          </cell>
          <cell r="B669" t="str">
            <v>2-07-05</v>
          </cell>
        </row>
        <row r="670">
          <cell r="A670">
            <v>381285.17462537799</v>
          </cell>
          <cell r="B670" t="str">
            <v>2-07-02</v>
          </cell>
        </row>
        <row r="671">
          <cell r="A671">
            <v>381724.118319506</v>
          </cell>
          <cell r="B671" t="str">
            <v>2-08-02</v>
          </cell>
        </row>
        <row r="672">
          <cell r="A672">
            <v>382163.06201363401</v>
          </cell>
          <cell r="B672" t="str">
            <v>2-08-01</v>
          </cell>
        </row>
        <row r="673">
          <cell r="A673">
            <v>382602.00570776197</v>
          </cell>
          <cell r="B673" t="str">
            <v>2-08-04</v>
          </cell>
        </row>
        <row r="674">
          <cell r="A674">
            <v>383040.94940189098</v>
          </cell>
          <cell r="B674" t="str">
            <v>2-08-03</v>
          </cell>
        </row>
        <row r="675">
          <cell r="A675">
            <v>383479.89309601899</v>
          </cell>
          <cell r="B675" t="str">
            <v>2-08-05</v>
          </cell>
        </row>
        <row r="676">
          <cell r="A676" t="str">
            <v>G865T K04</v>
          </cell>
          <cell r="B676" t="str">
            <v>1-fos01-03</v>
          </cell>
        </row>
        <row r="677">
          <cell r="A677" t="str">
            <v>GK93B K29</v>
          </cell>
          <cell r="B677" t="str">
            <v>1-33-03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TCD U1"/>
      <sheetName val="IQ site"/>
      <sheetName val="Feuil1"/>
      <sheetName val="reprise parc"/>
      <sheetName val="matrice"/>
      <sheetName val="liste"/>
      <sheetName val="Décl hebdo"/>
    </sheetNames>
    <sheetDataSet>
      <sheetData sheetId="0">
        <row r="1">
          <cell r="A1" t="str">
            <v>n° chassis</v>
          </cell>
          <cell r="B1" t="str">
            <v>Chassis correct ou nc</v>
          </cell>
          <cell r="C1" t="str">
            <v>controleur</v>
          </cell>
          <cell r="D1" t="str">
            <v>date cont 1</v>
          </cell>
          <cell r="E1" t="str">
            <v>Conforme</v>
          </cell>
          <cell r="F1" t="str">
            <v>conforme 1</v>
          </cell>
          <cell r="G1" t="str">
            <v>nb def</v>
          </cell>
          <cell r="H1" t="str">
            <v>Date contrôle 2</v>
          </cell>
          <cell r="I1" t="str">
            <v>Conforme</v>
          </cell>
          <cell r="J1" t="str">
            <v>conforme 2</v>
          </cell>
          <cell r="K1" t="str">
            <v>nb def</v>
          </cell>
          <cell r="L1" t="str">
            <v>date cont 3</v>
          </cell>
          <cell r="M1" t="str">
            <v>Conforme</v>
          </cell>
          <cell r="N1" t="str">
            <v>conforme 3</v>
          </cell>
          <cell r="O1" t="str">
            <v>nb def</v>
          </cell>
          <cell r="P1" t="str">
            <v>Nom</v>
          </cell>
          <cell r="Q1" t="str">
            <v xml:space="preserve">                                                                                                                                     </v>
          </cell>
          <cell r="R1" t="str">
            <v>date de sortie</v>
          </cell>
          <cell r="S1" t="str">
            <v>Usine</v>
          </cell>
          <cell r="T1" t="str">
            <v>mois</v>
          </cell>
          <cell r="U1" t="str">
            <v>mois2</v>
          </cell>
          <cell r="V1" t="str">
            <v>année</v>
          </cell>
          <cell r="W1" t="str">
            <v>barillet gamme 2013</v>
          </cell>
          <cell r="X1">
            <v>0</v>
          </cell>
          <cell r="Y1" t="str">
            <v>embout de gouttiere jaune</v>
          </cell>
          <cell r="Z1" t="str">
            <v>plinthe trop courte</v>
          </cell>
          <cell r="AA1" t="str">
            <v>reprise porte  600 mm tous mh</v>
          </cell>
          <cell r="AB1" t="str">
            <v>renfort métallique gamme 2013</v>
          </cell>
          <cell r="AC1" t="str">
            <v>jalousie gamme 2012 + 2013</v>
          </cell>
          <cell r="AD1" t="str">
            <v>jetée de lit nombre et couleur</v>
          </cell>
          <cell r="AE1" t="str">
            <v>Manque bois renfort U312048</v>
          </cell>
          <cell r="AF1">
            <v>0</v>
          </cell>
          <cell r="AG1" t="str">
            <v>Percage cheminée</v>
          </cell>
          <cell r="AH1" t="str">
            <v>Joint de porte de douche non monté</v>
          </cell>
          <cell r="AI1" t="str">
            <v>Débordement de toiture</v>
          </cell>
          <cell r="AJ1" t="str">
            <v>Trop plein mal positionnée</v>
          </cell>
          <cell r="AK1" t="str">
            <v>Rajouter des vis 4,5x70 dans meuble haut cuisine</v>
          </cell>
          <cell r="AL1">
            <v>0</v>
          </cell>
          <cell r="AM1">
            <v>0</v>
          </cell>
        </row>
        <row r="2">
          <cell r="A2">
            <v>118261</v>
          </cell>
          <cell r="B2" t="str">
            <v>r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 t="e">
            <v>#N/A</v>
          </cell>
          <cell r="Q2" t="e">
            <v>#N/A</v>
          </cell>
          <cell r="R2" t="e">
            <v>#N/A</v>
          </cell>
          <cell r="S2" t="e">
            <v>#N/A</v>
          </cell>
          <cell r="T2" t="e">
            <v>#N/A</v>
          </cell>
          <cell r="U2" t="e">
            <v>#N/A</v>
          </cell>
          <cell r="V2" t="e">
            <v>#N/A</v>
          </cell>
          <cell r="W2">
            <v>0</v>
          </cell>
          <cell r="X2">
            <v>0</v>
          </cell>
          <cell r="Y2">
            <v>0</v>
          </cell>
          <cell r="Z2">
            <v>0</v>
          </cell>
          <cell r="AA2">
            <v>0</v>
          </cell>
          <cell r="AB2">
            <v>0</v>
          </cell>
          <cell r="AC2">
            <v>0</v>
          </cell>
          <cell r="AD2">
            <v>0</v>
          </cell>
          <cell r="AE2">
            <v>0</v>
          </cell>
          <cell r="AF2">
            <v>0</v>
          </cell>
          <cell r="AG2">
            <v>0</v>
          </cell>
          <cell r="AH2">
            <v>0</v>
          </cell>
          <cell r="AI2">
            <v>0</v>
          </cell>
          <cell r="AJ2">
            <v>0</v>
          </cell>
          <cell r="AK2">
            <v>0</v>
          </cell>
          <cell r="AL2">
            <v>0</v>
          </cell>
          <cell r="AM2">
            <v>0</v>
          </cell>
        </row>
        <row r="3">
          <cell r="A3">
            <v>129003</v>
          </cell>
          <cell r="B3" t="str">
            <v>b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 t="e">
            <v>#N/A</v>
          </cell>
          <cell r="Q3" t="e">
            <v>#N/A</v>
          </cell>
          <cell r="R3" t="e">
            <v>#N/A</v>
          </cell>
          <cell r="S3" t="e">
            <v>#N/A</v>
          </cell>
          <cell r="T3" t="e">
            <v>#N/A</v>
          </cell>
          <cell r="U3" t="e">
            <v>#N/A</v>
          </cell>
          <cell r="V3" t="e">
            <v>#N/A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</row>
        <row r="4">
          <cell r="A4">
            <v>129029</v>
          </cell>
          <cell r="B4" t="str">
            <v>b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 t="e">
            <v>#N/A</v>
          </cell>
          <cell r="Q4" t="e">
            <v>#N/A</v>
          </cell>
          <cell r="R4" t="e">
            <v>#N/A</v>
          </cell>
          <cell r="S4" t="e">
            <v>#N/A</v>
          </cell>
          <cell r="T4" t="e">
            <v>#N/A</v>
          </cell>
          <cell r="U4" t="e">
            <v>#N/A</v>
          </cell>
          <cell r="V4" t="e">
            <v>#N/A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</row>
        <row r="5">
          <cell r="A5">
            <v>129377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 t="e">
            <v>#N/A</v>
          </cell>
          <cell r="Q5" t="e">
            <v>#N/A</v>
          </cell>
          <cell r="R5" t="e">
            <v>#N/A</v>
          </cell>
          <cell r="S5" t="e">
            <v>#N/A</v>
          </cell>
          <cell r="T5" t="e">
            <v>#N/A</v>
          </cell>
          <cell r="U5" t="e">
            <v>#N/A</v>
          </cell>
          <cell r="V5" t="e">
            <v>#N/A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</row>
        <row r="6">
          <cell r="A6">
            <v>130498</v>
          </cell>
          <cell r="B6" t="str">
            <v>b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 t="e">
            <v>#N/A</v>
          </cell>
          <cell r="Q6" t="e">
            <v>#N/A</v>
          </cell>
          <cell r="R6" t="e">
            <v>#N/A</v>
          </cell>
          <cell r="S6" t="e">
            <v>#N/A</v>
          </cell>
          <cell r="T6" t="e">
            <v>#N/A</v>
          </cell>
          <cell r="U6" t="e">
            <v>#N/A</v>
          </cell>
          <cell r="V6" t="e">
            <v>#N/A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</row>
        <row r="7">
          <cell r="A7">
            <v>217833</v>
          </cell>
          <cell r="B7" t="str">
            <v>r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 t="e">
            <v>#N/A</v>
          </cell>
          <cell r="Q7" t="e">
            <v>#N/A</v>
          </cell>
          <cell r="R7" t="e">
            <v>#N/A</v>
          </cell>
          <cell r="S7" t="e">
            <v>#N/A</v>
          </cell>
          <cell r="T7" t="e">
            <v>#N/A</v>
          </cell>
          <cell r="U7" t="e">
            <v>#N/A</v>
          </cell>
          <cell r="V7" t="e">
            <v>#N/A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</row>
        <row r="8">
          <cell r="A8">
            <v>218152</v>
          </cell>
          <cell r="B8" t="str">
            <v>b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 t="e">
            <v>#N/A</v>
          </cell>
          <cell r="Q8" t="e">
            <v>#N/A</v>
          </cell>
          <cell r="R8" t="e">
            <v>#N/A</v>
          </cell>
          <cell r="S8" t="e">
            <v>#N/A</v>
          </cell>
          <cell r="T8" t="e">
            <v>#N/A</v>
          </cell>
          <cell r="U8" t="e">
            <v>#N/A</v>
          </cell>
          <cell r="V8" t="e">
            <v>#N/A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</row>
        <row r="9">
          <cell r="A9">
            <v>305394</v>
          </cell>
          <cell r="B9" t="str">
            <v>v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 t="str">
            <v>723-R</v>
          </cell>
          <cell r="Q9" t="str">
            <v>SUPER SELENIA DECO ROUGE</v>
          </cell>
          <cell r="R9">
            <v>39701</v>
          </cell>
          <cell r="S9" t="str">
            <v>U3</v>
          </cell>
          <cell r="T9">
            <v>39701</v>
          </cell>
          <cell r="U9">
            <v>9</v>
          </cell>
          <cell r="V9">
            <v>2008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</row>
        <row r="10">
          <cell r="A10">
            <v>306826</v>
          </cell>
          <cell r="B10" t="str">
            <v>b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 t="str">
            <v>210094-R</v>
          </cell>
          <cell r="Q10" t="str">
            <v>SUPER ASTRIA DECO ROUGE avec OPTIONS</v>
          </cell>
          <cell r="R10">
            <v>40253</v>
          </cell>
          <cell r="S10" t="str">
            <v>U3</v>
          </cell>
          <cell r="T10">
            <v>40253</v>
          </cell>
          <cell r="U10">
            <v>3</v>
          </cell>
          <cell r="V10">
            <v>2010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</row>
        <row r="11">
          <cell r="A11">
            <v>306827</v>
          </cell>
          <cell r="B11" t="str">
            <v>b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 t="str">
            <v>210094-R</v>
          </cell>
          <cell r="Q11" t="str">
            <v>SUPER ASTRIA DECO ROUGE avec OPTIONS</v>
          </cell>
          <cell r="R11">
            <v>40240</v>
          </cell>
          <cell r="S11" t="str">
            <v>U3</v>
          </cell>
          <cell r="T11">
            <v>40240</v>
          </cell>
          <cell r="U11">
            <v>3</v>
          </cell>
          <cell r="V11">
            <v>2010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</row>
        <row r="12">
          <cell r="A12">
            <v>307354</v>
          </cell>
          <cell r="B12" t="str">
            <v>v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 t="str">
            <v>210177-P</v>
          </cell>
          <cell r="Q12" t="str">
            <v>GALAXIE CONFORT PAPRIKA</v>
          </cell>
          <cell r="R12">
            <v>40350</v>
          </cell>
          <cell r="S12" t="str">
            <v>U3</v>
          </cell>
          <cell r="T12">
            <v>40350</v>
          </cell>
          <cell r="U12">
            <v>6</v>
          </cell>
          <cell r="V12">
            <v>2010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1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1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</row>
        <row r="13">
          <cell r="A13">
            <v>307356</v>
          </cell>
          <cell r="B13" t="str">
            <v>r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 t="str">
            <v>210177-P</v>
          </cell>
          <cell r="Q13" t="str">
            <v>GALAXIE CONFORT PAPRIKA</v>
          </cell>
          <cell r="R13">
            <v>40351</v>
          </cell>
          <cell r="S13" t="str">
            <v>U3</v>
          </cell>
          <cell r="T13">
            <v>40351</v>
          </cell>
          <cell r="U13">
            <v>6</v>
          </cell>
          <cell r="V13">
            <v>2010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</row>
        <row r="14">
          <cell r="A14">
            <v>307358</v>
          </cell>
          <cell r="B14" t="str">
            <v>v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 t="str">
            <v>210177-P</v>
          </cell>
          <cell r="Q14" t="str">
            <v>GALAXIE CONFORT PAPRIKA</v>
          </cell>
          <cell r="R14">
            <v>40351</v>
          </cell>
          <cell r="S14" t="str">
            <v>U3</v>
          </cell>
          <cell r="T14">
            <v>40351</v>
          </cell>
          <cell r="U14">
            <v>6</v>
          </cell>
          <cell r="V14">
            <v>2010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1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1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</row>
        <row r="15">
          <cell r="A15">
            <v>307359</v>
          </cell>
          <cell r="B15" t="str">
            <v>v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 t="str">
            <v>210177-P</v>
          </cell>
          <cell r="Q15" t="str">
            <v>GALAXIE CONFORT PAPRIKA</v>
          </cell>
          <cell r="R15">
            <v>40351</v>
          </cell>
          <cell r="S15" t="str">
            <v>U3</v>
          </cell>
          <cell r="T15">
            <v>40351</v>
          </cell>
          <cell r="U15">
            <v>6</v>
          </cell>
          <cell r="V15">
            <v>2010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</row>
        <row r="16">
          <cell r="A16">
            <v>307361</v>
          </cell>
          <cell r="B16" t="str">
            <v>v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 t="str">
            <v>210177-P</v>
          </cell>
          <cell r="Q16" t="str">
            <v>GALAXIE CONFORT PAPRIKA</v>
          </cell>
          <cell r="R16">
            <v>40424</v>
          </cell>
          <cell r="S16" t="str">
            <v>U3</v>
          </cell>
          <cell r="T16">
            <v>40424</v>
          </cell>
          <cell r="U16">
            <v>9</v>
          </cell>
          <cell r="V16">
            <v>2010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</row>
        <row r="17">
          <cell r="A17">
            <v>307393</v>
          </cell>
          <cell r="B17" t="str">
            <v>v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 t="str">
            <v>210175-P</v>
          </cell>
          <cell r="Q17" t="str">
            <v>SUPER SELENIA CONFORT PAPRIKA</v>
          </cell>
          <cell r="R17">
            <v>40431</v>
          </cell>
          <cell r="S17" t="str">
            <v>U3</v>
          </cell>
          <cell r="T17">
            <v>40431</v>
          </cell>
          <cell r="U17">
            <v>9</v>
          </cell>
          <cell r="V17">
            <v>2010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</row>
        <row r="18">
          <cell r="A18">
            <v>307394</v>
          </cell>
          <cell r="B18" t="str">
            <v>v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 t="str">
            <v>210175-P</v>
          </cell>
          <cell r="Q18" t="str">
            <v>SUPER SELENIA CONFORT PAPRIKA</v>
          </cell>
          <cell r="R18">
            <v>40431</v>
          </cell>
          <cell r="S18" t="str">
            <v>U3</v>
          </cell>
          <cell r="T18">
            <v>40431</v>
          </cell>
          <cell r="U18">
            <v>9</v>
          </cell>
          <cell r="V18">
            <v>2010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1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1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</row>
        <row r="19">
          <cell r="A19">
            <v>307434</v>
          </cell>
          <cell r="B19" t="str">
            <v>v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 t="str">
            <v>210169-F</v>
          </cell>
          <cell r="Q19" t="str">
            <v>SUPER OCTALIA FARNIENTE</v>
          </cell>
          <cell r="R19">
            <v>40443</v>
          </cell>
          <cell r="S19" t="str">
            <v>U3</v>
          </cell>
          <cell r="T19">
            <v>40443</v>
          </cell>
          <cell r="U19">
            <v>9</v>
          </cell>
          <cell r="V19">
            <v>2010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1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</row>
        <row r="20">
          <cell r="A20">
            <v>307538</v>
          </cell>
          <cell r="B20" t="str">
            <v>v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 t="str">
            <v>210152-A</v>
          </cell>
          <cell r="Q20" t="str">
            <v>SUPER MERCURE ALLEGRO</v>
          </cell>
          <cell r="R20">
            <v>40473</v>
          </cell>
          <cell r="S20" t="str">
            <v>U3</v>
          </cell>
          <cell r="T20">
            <v>40473</v>
          </cell>
          <cell r="U20">
            <v>10</v>
          </cell>
          <cell r="V20">
            <v>2010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1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</row>
        <row r="21">
          <cell r="A21">
            <v>308399</v>
          </cell>
          <cell r="B21" t="str">
            <v>b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 t="str">
            <v>210227-F</v>
          </cell>
          <cell r="Q21" t="str">
            <v>SUPER TITANIA FARNIENTE</v>
          </cell>
          <cell r="R21">
            <v>40795</v>
          </cell>
          <cell r="S21" t="str">
            <v>U3</v>
          </cell>
          <cell r="T21">
            <v>40795</v>
          </cell>
          <cell r="U21">
            <v>9</v>
          </cell>
          <cell r="V21">
            <v>2011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1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</row>
        <row r="22">
          <cell r="A22">
            <v>308448</v>
          </cell>
          <cell r="B22" t="str">
            <v>b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 t="str">
            <v>210216-F</v>
          </cell>
          <cell r="Q22" t="str">
            <v>TITANIA FARNIENTE</v>
          </cell>
          <cell r="R22">
            <v>40809</v>
          </cell>
          <cell r="S22" t="str">
            <v>U3</v>
          </cell>
          <cell r="T22">
            <v>40809</v>
          </cell>
          <cell r="U22">
            <v>9</v>
          </cell>
          <cell r="V22">
            <v>2011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1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</row>
        <row r="23">
          <cell r="A23">
            <v>308462</v>
          </cell>
          <cell r="B23" t="str">
            <v>b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 t="str">
            <v>210216-A</v>
          </cell>
          <cell r="Q23" t="str">
            <v>TITANIA ALLEGRO</v>
          </cell>
          <cell r="R23">
            <v>40814</v>
          </cell>
          <cell r="S23" t="str">
            <v>U3</v>
          </cell>
          <cell r="T23">
            <v>40814</v>
          </cell>
          <cell r="U23">
            <v>9</v>
          </cell>
          <cell r="V23">
            <v>2011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1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</row>
        <row r="24">
          <cell r="A24">
            <v>308465</v>
          </cell>
          <cell r="B24" t="str">
            <v>b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 t="str">
            <v>210216-A</v>
          </cell>
          <cell r="Q24" t="str">
            <v>TITANIA ALLEGRO</v>
          </cell>
          <cell r="R24">
            <v>40814</v>
          </cell>
          <cell r="S24" t="str">
            <v>U3</v>
          </cell>
          <cell r="T24">
            <v>40814</v>
          </cell>
          <cell r="U24">
            <v>9</v>
          </cell>
          <cell r="V24">
            <v>2011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1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</row>
        <row r="25">
          <cell r="A25">
            <v>308475</v>
          </cell>
          <cell r="B25" t="str">
            <v>b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 t="str">
            <v>210217-F</v>
          </cell>
          <cell r="Q25" t="str">
            <v>ALTAIR FARNIENTE</v>
          </cell>
          <cell r="R25">
            <v>40816</v>
          </cell>
          <cell r="S25" t="str">
            <v>U3</v>
          </cell>
          <cell r="T25">
            <v>40816</v>
          </cell>
          <cell r="U25">
            <v>9</v>
          </cell>
          <cell r="V25">
            <v>2011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1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</row>
        <row r="26">
          <cell r="A26">
            <v>308576</v>
          </cell>
          <cell r="B26" t="str">
            <v>b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 t="str">
            <v>210222-A</v>
          </cell>
          <cell r="Q26" t="str">
            <v>SUPER MERCURE FAMILLE ALLEGRO</v>
          </cell>
          <cell r="R26">
            <v>40841</v>
          </cell>
          <cell r="S26" t="str">
            <v>U3</v>
          </cell>
          <cell r="T26">
            <v>40841</v>
          </cell>
          <cell r="U26">
            <v>10</v>
          </cell>
          <cell r="V26">
            <v>2011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</row>
        <row r="27">
          <cell r="A27">
            <v>308579</v>
          </cell>
          <cell r="B27" t="str">
            <v>b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 t="str">
            <v>210222-A</v>
          </cell>
          <cell r="Q27" t="str">
            <v>SUPER MERCURE FAMILLE ALLEGRO</v>
          </cell>
          <cell r="R27">
            <v>40842</v>
          </cell>
          <cell r="S27" t="str">
            <v>U3</v>
          </cell>
          <cell r="T27">
            <v>40842</v>
          </cell>
          <cell r="U27">
            <v>10</v>
          </cell>
          <cell r="V27">
            <v>2011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</row>
        <row r="28">
          <cell r="A28">
            <v>308581</v>
          </cell>
          <cell r="B28" t="str">
            <v>v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 t="str">
            <v>210220-F</v>
          </cell>
          <cell r="Q28" t="str">
            <v>SUPER VENUS FARNIENTE</v>
          </cell>
          <cell r="R28">
            <v>40842</v>
          </cell>
          <cell r="S28" t="str">
            <v>U3</v>
          </cell>
          <cell r="T28">
            <v>40842</v>
          </cell>
          <cell r="U28">
            <v>10</v>
          </cell>
          <cell r="V28">
            <v>2011</v>
          </cell>
          <cell r="W28">
            <v>0</v>
          </cell>
          <cell r="X28">
            <v>0</v>
          </cell>
          <cell r="Y28">
            <v>1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</row>
        <row r="29">
          <cell r="A29">
            <v>308582</v>
          </cell>
          <cell r="B29" t="str">
            <v>v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 t="str">
            <v>210220-F</v>
          </cell>
          <cell r="Q29" t="str">
            <v>SUPER VENUS FARNIENTE</v>
          </cell>
          <cell r="R29">
            <v>40842</v>
          </cell>
          <cell r="S29" t="str">
            <v>U3</v>
          </cell>
          <cell r="T29">
            <v>40842</v>
          </cell>
          <cell r="U29">
            <v>10</v>
          </cell>
          <cell r="V29">
            <v>2011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</row>
        <row r="30">
          <cell r="A30">
            <v>308583</v>
          </cell>
          <cell r="B30" t="str">
            <v>r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 t="str">
            <v>210220-F</v>
          </cell>
          <cell r="Q30" t="str">
            <v>SUPER VENUS FARNIENTE</v>
          </cell>
          <cell r="R30">
            <v>40842</v>
          </cell>
          <cell r="S30" t="str">
            <v>U3</v>
          </cell>
          <cell r="T30">
            <v>40842</v>
          </cell>
          <cell r="U30">
            <v>10</v>
          </cell>
          <cell r="V30">
            <v>2011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</row>
        <row r="31">
          <cell r="A31">
            <v>308585</v>
          </cell>
          <cell r="B31" t="str">
            <v>v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 t="str">
            <v>210220-F</v>
          </cell>
          <cell r="Q31" t="str">
            <v>SUPER VENUS FARNIENTE</v>
          </cell>
          <cell r="R31">
            <v>40842</v>
          </cell>
          <cell r="S31" t="str">
            <v>U3</v>
          </cell>
          <cell r="T31">
            <v>40842</v>
          </cell>
          <cell r="U31">
            <v>10</v>
          </cell>
          <cell r="V31">
            <v>2011</v>
          </cell>
          <cell r="W31">
            <v>0</v>
          </cell>
          <cell r="X31">
            <v>0</v>
          </cell>
          <cell r="Y31">
            <v>1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</row>
        <row r="32">
          <cell r="A32">
            <v>308651</v>
          </cell>
          <cell r="B32" t="str">
            <v>b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 t="str">
            <v>210225-F</v>
          </cell>
          <cell r="Q32" t="str">
            <v>LOGGIA TERRASSE GAUCHE FARNIEN</v>
          </cell>
          <cell r="R32">
            <v>40862</v>
          </cell>
          <cell r="S32" t="str">
            <v>U3</v>
          </cell>
          <cell r="T32">
            <v>40862</v>
          </cell>
          <cell r="U32">
            <v>11</v>
          </cell>
          <cell r="V32">
            <v>2011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</row>
        <row r="33">
          <cell r="A33">
            <v>308659</v>
          </cell>
          <cell r="B33" t="str">
            <v>b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 t="str">
            <v>210225-F</v>
          </cell>
          <cell r="Q33" t="str">
            <v>LOGGIA TERRASSE GAUCHE FARNIEN</v>
          </cell>
          <cell r="R33">
            <v>40863</v>
          </cell>
          <cell r="S33" t="str">
            <v>U3</v>
          </cell>
          <cell r="T33">
            <v>40863</v>
          </cell>
          <cell r="U33">
            <v>11</v>
          </cell>
          <cell r="V33">
            <v>2011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</row>
        <row r="34">
          <cell r="A34">
            <v>308688</v>
          </cell>
          <cell r="B34" t="str">
            <v>b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 t="str">
            <v>210226-A</v>
          </cell>
          <cell r="Q34" t="str">
            <v>LOGGIA TERRASSE DROITE ALLEGRO</v>
          </cell>
          <cell r="R34">
            <v>40870</v>
          </cell>
          <cell r="S34" t="str">
            <v>U3</v>
          </cell>
          <cell r="T34">
            <v>40870</v>
          </cell>
          <cell r="U34">
            <v>11</v>
          </cell>
          <cell r="V34">
            <v>2011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</row>
        <row r="35">
          <cell r="A35">
            <v>308689</v>
          </cell>
          <cell r="B35" t="str">
            <v>b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 t="str">
            <v>210226-A</v>
          </cell>
          <cell r="Q35" t="str">
            <v>LOGGIA TERRASSE DROITE ALLEGRO</v>
          </cell>
          <cell r="R35">
            <v>40870</v>
          </cell>
          <cell r="S35" t="str">
            <v>U3</v>
          </cell>
          <cell r="T35">
            <v>40870</v>
          </cell>
          <cell r="U35">
            <v>11</v>
          </cell>
          <cell r="V35">
            <v>2011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</row>
        <row r="36">
          <cell r="A36">
            <v>308895</v>
          </cell>
          <cell r="B36" t="str">
            <v>v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 t="str">
            <v>210248-T</v>
          </cell>
          <cell r="Q36" t="str">
            <v>RUBIS TAUPE avec OPTIONS</v>
          </cell>
          <cell r="R36">
            <v>40934</v>
          </cell>
          <cell r="S36" t="str">
            <v>U3</v>
          </cell>
          <cell r="T36">
            <v>40934</v>
          </cell>
          <cell r="U36">
            <v>1</v>
          </cell>
          <cell r="V36">
            <v>2012</v>
          </cell>
          <cell r="W36">
            <v>0</v>
          </cell>
          <cell r="X36">
            <v>0</v>
          </cell>
          <cell r="Y36">
            <v>1</v>
          </cell>
          <cell r="Z36">
            <v>0</v>
          </cell>
          <cell r="AA36">
            <v>1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</row>
        <row r="37">
          <cell r="A37">
            <v>308906</v>
          </cell>
          <cell r="B37" t="str">
            <v>v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 t="str">
            <v>210248-RH</v>
          </cell>
          <cell r="Q37" t="str">
            <v>RUBIS ROUGE HERMES</v>
          </cell>
          <cell r="R37">
            <v>40939</v>
          </cell>
          <cell r="S37" t="str">
            <v>U3</v>
          </cell>
          <cell r="T37">
            <v>40939</v>
          </cell>
          <cell r="U37">
            <v>1</v>
          </cell>
          <cell r="V37">
            <v>2012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1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</row>
        <row r="38">
          <cell r="A38">
            <v>308908</v>
          </cell>
          <cell r="B38" t="str">
            <v>b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 t="str">
            <v>210248-RH</v>
          </cell>
          <cell r="Q38" t="str">
            <v>RUBIS ROUGE HERMES</v>
          </cell>
          <cell r="R38">
            <v>40940</v>
          </cell>
          <cell r="S38" t="str">
            <v>U3</v>
          </cell>
          <cell r="T38">
            <v>40940</v>
          </cell>
          <cell r="U38">
            <v>2</v>
          </cell>
          <cell r="V38">
            <v>2012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</row>
        <row r="39">
          <cell r="A39">
            <v>308923</v>
          </cell>
          <cell r="B39" t="str">
            <v>b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 t="str">
            <v>210245-RH</v>
          </cell>
          <cell r="Q39" t="str">
            <v>CONSTELLATION ROUGE HERMES</v>
          </cell>
          <cell r="R39">
            <v>40945</v>
          </cell>
          <cell r="S39" t="str">
            <v>U3</v>
          </cell>
          <cell r="T39">
            <v>40945</v>
          </cell>
          <cell r="U39">
            <v>2</v>
          </cell>
          <cell r="V39">
            <v>2012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</row>
        <row r="40">
          <cell r="A40">
            <v>308939</v>
          </cell>
          <cell r="B40" t="str">
            <v>r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 t="str">
            <v>210246-T</v>
          </cell>
          <cell r="Q40" t="str">
            <v>SAPHIR PANORAMIQUE TAUPE</v>
          </cell>
          <cell r="R40">
            <v>40952</v>
          </cell>
          <cell r="S40" t="str">
            <v>U3</v>
          </cell>
          <cell r="T40">
            <v>40952</v>
          </cell>
          <cell r="U40">
            <v>2</v>
          </cell>
          <cell r="V40">
            <v>2012</v>
          </cell>
          <cell r="W40">
            <v>0</v>
          </cell>
          <cell r="X40">
            <v>0</v>
          </cell>
          <cell r="Y40">
            <v>1</v>
          </cell>
          <cell r="Z40">
            <v>0</v>
          </cell>
          <cell r="AA40">
            <v>1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</row>
        <row r="41">
          <cell r="A41">
            <v>308941</v>
          </cell>
          <cell r="B41" t="str">
            <v>v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 t="str">
            <v>210246-RH</v>
          </cell>
          <cell r="Q41" t="str">
            <v>SAPHIR PANO ROUGE HERMES</v>
          </cell>
          <cell r="R41">
            <v>40952</v>
          </cell>
          <cell r="S41" t="str">
            <v>U3</v>
          </cell>
          <cell r="T41">
            <v>40952</v>
          </cell>
          <cell r="U41">
            <v>2</v>
          </cell>
          <cell r="V41">
            <v>2012</v>
          </cell>
          <cell r="W41">
            <v>0</v>
          </cell>
          <cell r="X41">
            <v>0</v>
          </cell>
          <cell r="Y41">
            <v>1</v>
          </cell>
          <cell r="Z41">
            <v>0</v>
          </cell>
          <cell r="AA41">
            <v>1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</row>
        <row r="42">
          <cell r="A42">
            <v>308943</v>
          </cell>
          <cell r="B42" t="str">
            <v>b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 t="str">
            <v>210246-RH</v>
          </cell>
          <cell r="Q42" t="str">
            <v>SAPHIR PANO ROUGE HERMES</v>
          </cell>
          <cell r="R42">
            <v>40953</v>
          </cell>
          <cell r="S42" t="str">
            <v>U3</v>
          </cell>
          <cell r="T42">
            <v>40953</v>
          </cell>
          <cell r="U42">
            <v>2</v>
          </cell>
          <cell r="V42">
            <v>2012</v>
          </cell>
          <cell r="W42">
            <v>0</v>
          </cell>
          <cell r="X42">
            <v>0</v>
          </cell>
          <cell r="Y42">
            <v>1</v>
          </cell>
          <cell r="Z42">
            <v>0</v>
          </cell>
          <cell r="AA42">
            <v>1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</row>
        <row r="43">
          <cell r="A43">
            <v>308944</v>
          </cell>
          <cell r="B43" t="str">
            <v>v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 t="str">
            <v>210246-RH</v>
          </cell>
          <cell r="Q43" t="str">
            <v>SAPHIR PANO ROUGE HERMES</v>
          </cell>
          <cell r="R43">
            <v>40953</v>
          </cell>
          <cell r="S43" t="str">
            <v>U3</v>
          </cell>
          <cell r="T43">
            <v>40953</v>
          </cell>
          <cell r="U43">
            <v>2</v>
          </cell>
          <cell r="V43">
            <v>2012</v>
          </cell>
          <cell r="W43">
            <v>0</v>
          </cell>
          <cell r="X43">
            <v>0</v>
          </cell>
          <cell r="Y43">
            <v>1</v>
          </cell>
          <cell r="Z43">
            <v>0</v>
          </cell>
          <cell r="AA43">
            <v>1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</row>
        <row r="44">
          <cell r="A44">
            <v>308946</v>
          </cell>
          <cell r="B44" t="str">
            <v>b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 t="str">
            <v>210246-RH</v>
          </cell>
          <cell r="Q44" t="str">
            <v>SAPHIR PANO ROUGE HERMES</v>
          </cell>
          <cell r="R44">
            <v>40954</v>
          </cell>
          <cell r="S44" t="str">
            <v>U3</v>
          </cell>
          <cell r="T44">
            <v>40954</v>
          </cell>
          <cell r="U44">
            <v>2</v>
          </cell>
          <cell r="V44">
            <v>2012</v>
          </cell>
          <cell r="W44">
            <v>0</v>
          </cell>
          <cell r="X44">
            <v>0</v>
          </cell>
          <cell r="Y44">
            <v>1</v>
          </cell>
          <cell r="Z44">
            <v>0</v>
          </cell>
          <cell r="AA44">
            <v>1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</row>
        <row r="45">
          <cell r="A45">
            <v>308947</v>
          </cell>
          <cell r="B45" t="str">
            <v>v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 t="str">
            <v>210246-RH</v>
          </cell>
          <cell r="Q45" t="str">
            <v>SAPHIR PANO ROUGE HERMES</v>
          </cell>
          <cell r="R45">
            <v>40954</v>
          </cell>
          <cell r="S45" t="str">
            <v>U3</v>
          </cell>
          <cell r="T45">
            <v>40954</v>
          </cell>
          <cell r="U45">
            <v>2</v>
          </cell>
          <cell r="V45">
            <v>2012</v>
          </cell>
          <cell r="W45">
            <v>0</v>
          </cell>
          <cell r="X45">
            <v>0</v>
          </cell>
          <cell r="Y45">
            <v>1</v>
          </cell>
          <cell r="Z45">
            <v>0</v>
          </cell>
          <cell r="AA45">
            <v>1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</row>
        <row r="46">
          <cell r="A46">
            <v>308948</v>
          </cell>
          <cell r="B46" t="str">
            <v>v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 t="str">
            <v>210246-RH</v>
          </cell>
          <cell r="Q46" t="str">
            <v>SAPHIR PANO ROUGE HERMES</v>
          </cell>
          <cell r="R46">
            <v>40954</v>
          </cell>
          <cell r="S46" t="str">
            <v>U3</v>
          </cell>
          <cell r="T46">
            <v>40954</v>
          </cell>
          <cell r="U46">
            <v>2</v>
          </cell>
          <cell r="V46">
            <v>2012</v>
          </cell>
          <cell r="W46">
            <v>0</v>
          </cell>
          <cell r="X46">
            <v>0</v>
          </cell>
          <cell r="Y46">
            <v>1</v>
          </cell>
          <cell r="Z46">
            <v>0</v>
          </cell>
          <cell r="AA46">
            <v>1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</row>
        <row r="47">
          <cell r="A47">
            <v>308949</v>
          </cell>
          <cell r="B47" t="str">
            <v>v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 t="str">
            <v>210246-RH</v>
          </cell>
          <cell r="Q47" t="str">
            <v>SAPHIR PANO ROUGE HERMES</v>
          </cell>
          <cell r="R47">
            <v>40954</v>
          </cell>
          <cell r="S47" t="str">
            <v>U3</v>
          </cell>
          <cell r="T47">
            <v>40954</v>
          </cell>
          <cell r="U47">
            <v>2</v>
          </cell>
          <cell r="V47">
            <v>2012</v>
          </cell>
          <cell r="W47">
            <v>0</v>
          </cell>
          <cell r="X47">
            <v>0</v>
          </cell>
          <cell r="Y47">
            <v>1</v>
          </cell>
          <cell r="Z47">
            <v>0</v>
          </cell>
          <cell r="AA47">
            <v>1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</row>
        <row r="48">
          <cell r="A48">
            <v>309097</v>
          </cell>
          <cell r="B48" t="str">
            <v>b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 t="str">
            <v>210249-T</v>
          </cell>
          <cell r="Q48" t="str">
            <v>EMERAUDE TAUPE</v>
          </cell>
          <cell r="R48">
            <v>41001</v>
          </cell>
          <cell r="S48" t="str">
            <v>U3</v>
          </cell>
          <cell r="T48">
            <v>41001</v>
          </cell>
          <cell r="U48">
            <v>4</v>
          </cell>
          <cell r="V48">
            <v>2012</v>
          </cell>
          <cell r="W48">
            <v>0</v>
          </cell>
          <cell r="X48">
            <v>0</v>
          </cell>
          <cell r="Y48">
            <v>1</v>
          </cell>
          <cell r="Z48">
            <v>0</v>
          </cell>
          <cell r="AA48">
            <v>1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</row>
        <row r="49">
          <cell r="A49">
            <v>309101</v>
          </cell>
          <cell r="B49" t="str">
            <v>v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 t="str">
            <v>210249-RH</v>
          </cell>
          <cell r="Q49" t="str">
            <v>EMERAUDE ROUGE HERMES</v>
          </cell>
          <cell r="R49">
            <v>41002</v>
          </cell>
          <cell r="S49" t="str">
            <v>U3</v>
          </cell>
          <cell r="T49">
            <v>41002</v>
          </cell>
          <cell r="U49">
            <v>4</v>
          </cell>
          <cell r="V49">
            <v>2012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</row>
        <row r="50">
          <cell r="A50">
            <v>309102</v>
          </cell>
          <cell r="B50" t="str">
            <v>v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 t="str">
            <v>210249-RH</v>
          </cell>
          <cell r="Q50" t="str">
            <v>EMERAUDE ROUGE HERMES</v>
          </cell>
          <cell r="R50">
            <v>41003</v>
          </cell>
          <cell r="S50" t="str">
            <v>U3</v>
          </cell>
          <cell r="T50">
            <v>41003</v>
          </cell>
          <cell r="U50">
            <v>4</v>
          </cell>
          <cell r="V50">
            <v>2012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</row>
        <row r="51">
          <cell r="A51">
            <v>309109</v>
          </cell>
          <cell r="B51" t="str">
            <v>b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 t="str">
            <v>210222-F</v>
          </cell>
          <cell r="Q51" t="str">
            <v>SUPER MERCURE FAMILLE FARNIENT avec OPTIONS</v>
          </cell>
          <cell r="R51">
            <v>41004</v>
          </cell>
          <cell r="S51" t="str">
            <v>U3</v>
          </cell>
          <cell r="T51">
            <v>41004</v>
          </cell>
          <cell r="U51">
            <v>4</v>
          </cell>
          <cell r="V51">
            <v>2012</v>
          </cell>
          <cell r="W51">
            <v>0</v>
          </cell>
          <cell r="X51">
            <v>0</v>
          </cell>
          <cell r="Y51">
            <v>1</v>
          </cell>
          <cell r="Z51">
            <v>0</v>
          </cell>
          <cell r="AA51">
            <v>1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</row>
        <row r="52">
          <cell r="A52">
            <v>309123</v>
          </cell>
          <cell r="B52" t="str">
            <v>b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 t="str">
            <v>210219-F</v>
          </cell>
          <cell r="Q52" t="str">
            <v>SUPER ASTRIA FARNIENTE</v>
          </cell>
          <cell r="R52">
            <v>41010</v>
          </cell>
          <cell r="S52" t="str">
            <v>U3</v>
          </cell>
          <cell r="T52">
            <v>41010</v>
          </cell>
          <cell r="U52">
            <v>4</v>
          </cell>
          <cell r="V52">
            <v>2012</v>
          </cell>
          <cell r="W52">
            <v>0</v>
          </cell>
          <cell r="X52">
            <v>0</v>
          </cell>
          <cell r="Y52">
            <v>1</v>
          </cell>
          <cell r="Z52">
            <v>0</v>
          </cell>
          <cell r="AA52">
            <v>1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</row>
        <row r="53">
          <cell r="A53">
            <v>309124</v>
          </cell>
          <cell r="B53" t="str">
            <v>b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 t="str">
            <v>210219-F</v>
          </cell>
          <cell r="Q53" t="str">
            <v>SUPER ASTRIA FARNIENTE</v>
          </cell>
          <cell r="R53">
            <v>41010</v>
          </cell>
          <cell r="S53" t="str">
            <v>U3</v>
          </cell>
          <cell r="T53">
            <v>41010</v>
          </cell>
          <cell r="U53">
            <v>4</v>
          </cell>
          <cell r="V53">
            <v>2012</v>
          </cell>
          <cell r="W53">
            <v>0</v>
          </cell>
          <cell r="X53">
            <v>0</v>
          </cell>
          <cell r="Y53">
            <v>1</v>
          </cell>
          <cell r="Z53">
            <v>0</v>
          </cell>
          <cell r="AA53">
            <v>1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</row>
        <row r="54">
          <cell r="A54">
            <v>309132</v>
          </cell>
          <cell r="B54" t="str">
            <v>b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 t="str">
            <v>210219-F</v>
          </cell>
          <cell r="Q54" t="str">
            <v>SUPER ASTRIA FARNIENTE</v>
          </cell>
          <cell r="R54">
            <v>41011</v>
          </cell>
          <cell r="S54" t="str">
            <v>U3</v>
          </cell>
          <cell r="T54">
            <v>41011</v>
          </cell>
          <cell r="U54">
            <v>4</v>
          </cell>
          <cell r="V54">
            <v>2012</v>
          </cell>
          <cell r="W54">
            <v>0</v>
          </cell>
          <cell r="X54">
            <v>0</v>
          </cell>
          <cell r="Y54">
            <v>1</v>
          </cell>
          <cell r="Z54">
            <v>0</v>
          </cell>
          <cell r="AA54">
            <v>1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</row>
        <row r="55">
          <cell r="A55">
            <v>309133</v>
          </cell>
          <cell r="B55" t="str">
            <v>b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 t="str">
            <v>210219-F</v>
          </cell>
          <cell r="Q55" t="str">
            <v>SUPER ASTRIA FARNIENTE</v>
          </cell>
          <cell r="R55">
            <v>41011</v>
          </cell>
          <cell r="S55" t="str">
            <v>U3</v>
          </cell>
          <cell r="T55">
            <v>41011</v>
          </cell>
          <cell r="U55">
            <v>4</v>
          </cell>
          <cell r="V55">
            <v>2012</v>
          </cell>
          <cell r="W55">
            <v>0</v>
          </cell>
          <cell r="X55">
            <v>0</v>
          </cell>
          <cell r="Y55">
            <v>1</v>
          </cell>
          <cell r="Z55">
            <v>0</v>
          </cell>
          <cell r="AA55">
            <v>1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</row>
        <row r="56">
          <cell r="A56">
            <v>309134</v>
          </cell>
          <cell r="B56" t="str">
            <v>b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 t="str">
            <v>210219-F</v>
          </cell>
          <cell r="Q56" t="str">
            <v>SUPER ASTRIA FARNIENTE</v>
          </cell>
          <cell r="R56">
            <v>41012</v>
          </cell>
          <cell r="S56" t="str">
            <v>U3</v>
          </cell>
          <cell r="T56">
            <v>41012</v>
          </cell>
          <cell r="U56">
            <v>4</v>
          </cell>
          <cell r="V56">
            <v>2012</v>
          </cell>
          <cell r="W56">
            <v>0</v>
          </cell>
          <cell r="X56">
            <v>0</v>
          </cell>
          <cell r="Y56">
            <v>1</v>
          </cell>
          <cell r="Z56">
            <v>0</v>
          </cell>
          <cell r="AA56">
            <v>1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</row>
        <row r="57">
          <cell r="A57">
            <v>309144</v>
          </cell>
          <cell r="B57" t="str">
            <v>b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 t="str">
            <v>210219-A</v>
          </cell>
          <cell r="Q57" t="str">
            <v>SUPER ASTRIA ALLEGRO</v>
          </cell>
          <cell r="R57">
            <v>41015</v>
          </cell>
          <cell r="S57" t="str">
            <v>U3</v>
          </cell>
          <cell r="T57">
            <v>41015</v>
          </cell>
          <cell r="U57">
            <v>4</v>
          </cell>
          <cell r="V57">
            <v>2012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</row>
        <row r="58">
          <cell r="A58">
            <v>309157</v>
          </cell>
          <cell r="B58" t="str">
            <v>b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 t="str">
            <v>210219-A</v>
          </cell>
          <cell r="Q58" t="str">
            <v>SUPER ASTRIA ALLEGRO</v>
          </cell>
          <cell r="R58">
            <v>41018</v>
          </cell>
          <cell r="S58" t="str">
            <v>U3</v>
          </cell>
          <cell r="T58">
            <v>41018</v>
          </cell>
          <cell r="U58">
            <v>4</v>
          </cell>
          <cell r="V58">
            <v>2012</v>
          </cell>
          <cell r="W58">
            <v>0</v>
          </cell>
          <cell r="X58">
            <v>0</v>
          </cell>
          <cell r="Y58">
            <v>1</v>
          </cell>
          <cell r="Z58">
            <v>0</v>
          </cell>
          <cell r="AA58">
            <v>1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</row>
        <row r="59">
          <cell r="A59">
            <v>309165</v>
          </cell>
          <cell r="B59" t="str">
            <v>b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 t="str">
            <v>210269-F</v>
          </cell>
          <cell r="Q59" t="str">
            <v>SUPER VENUS RIVIERA FARNIENTE avec OPTIONS</v>
          </cell>
          <cell r="R59">
            <v>41019</v>
          </cell>
          <cell r="S59" t="str">
            <v>U3</v>
          </cell>
          <cell r="T59">
            <v>41019</v>
          </cell>
          <cell r="U59">
            <v>4</v>
          </cell>
          <cell r="V59">
            <v>2012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</row>
        <row r="60">
          <cell r="A60">
            <v>309168</v>
          </cell>
          <cell r="B60" t="str">
            <v>b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 t="str">
            <v>210269-F</v>
          </cell>
          <cell r="Q60" t="str">
            <v>SUPER VENUS RIVIERA FARNIENTE avec OPTIONS</v>
          </cell>
          <cell r="R60">
            <v>41022</v>
          </cell>
          <cell r="S60" t="str">
            <v>U3</v>
          </cell>
          <cell r="T60">
            <v>41022</v>
          </cell>
          <cell r="U60">
            <v>4</v>
          </cell>
          <cell r="V60">
            <v>2012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</row>
        <row r="61">
          <cell r="A61">
            <v>309250</v>
          </cell>
          <cell r="B61" t="str">
            <v>r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 t="str">
            <v>210236-A</v>
          </cell>
          <cell r="Q61" t="str">
            <v>SUPER OCTALIA ALLEGRO avec OPTIONS</v>
          </cell>
          <cell r="R61">
            <v>41058</v>
          </cell>
          <cell r="S61" t="str">
            <v>U3</v>
          </cell>
          <cell r="T61">
            <v>41058</v>
          </cell>
          <cell r="U61">
            <v>5</v>
          </cell>
          <cell r="V61">
            <v>2012</v>
          </cell>
          <cell r="W61">
            <v>0</v>
          </cell>
          <cell r="X61">
            <v>0</v>
          </cell>
          <cell r="Y61">
            <v>1</v>
          </cell>
          <cell r="Z61">
            <v>0</v>
          </cell>
          <cell r="AA61">
            <v>1</v>
          </cell>
          <cell r="AB61">
            <v>0</v>
          </cell>
          <cell r="AC61">
            <v>0</v>
          </cell>
          <cell r="AD61">
            <v>0</v>
          </cell>
          <cell r="AE61">
            <v>1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</row>
        <row r="62">
          <cell r="A62">
            <v>309251</v>
          </cell>
          <cell r="B62" t="str">
            <v>r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 t="str">
            <v>210236-A</v>
          </cell>
          <cell r="Q62" t="str">
            <v>SUPER OCTALIA ALLEGRO avec OPTIONS</v>
          </cell>
          <cell r="R62">
            <v>41059</v>
          </cell>
          <cell r="S62" t="str">
            <v>U3</v>
          </cell>
          <cell r="T62">
            <v>41059</v>
          </cell>
          <cell r="U62">
            <v>5</v>
          </cell>
          <cell r="V62">
            <v>2012</v>
          </cell>
          <cell r="W62">
            <v>0</v>
          </cell>
          <cell r="X62">
            <v>0</v>
          </cell>
          <cell r="Y62">
            <v>1</v>
          </cell>
          <cell r="Z62">
            <v>0</v>
          </cell>
          <cell r="AA62">
            <v>1</v>
          </cell>
          <cell r="AB62">
            <v>0</v>
          </cell>
          <cell r="AC62">
            <v>0</v>
          </cell>
          <cell r="AD62">
            <v>0</v>
          </cell>
          <cell r="AE62">
            <v>1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</row>
        <row r="63">
          <cell r="A63">
            <v>309252</v>
          </cell>
          <cell r="B63" t="str">
            <v>b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 t="str">
            <v>210236-A</v>
          </cell>
          <cell r="Q63" t="str">
            <v>SUPER OCTALIA ALLEGRO avec OPTIONS</v>
          </cell>
          <cell r="R63">
            <v>41059</v>
          </cell>
          <cell r="S63" t="str">
            <v>U3</v>
          </cell>
          <cell r="T63">
            <v>41059</v>
          </cell>
          <cell r="U63">
            <v>5</v>
          </cell>
          <cell r="V63">
            <v>2012</v>
          </cell>
          <cell r="W63">
            <v>0</v>
          </cell>
          <cell r="X63">
            <v>0</v>
          </cell>
          <cell r="Y63">
            <v>1</v>
          </cell>
          <cell r="Z63">
            <v>0</v>
          </cell>
          <cell r="AA63">
            <v>1</v>
          </cell>
          <cell r="AB63">
            <v>0</v>
          </cell>
          <cell r="AC63">
            <v>0</v>
          </cell>
          <cell r="AD63">
            <v>0</v>
          </cell>
          <cell r="AE63">
            <v>1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</row>
        <row r="64">
          <cell r="A64">
            <v>309253</v>
          </cell>
          <cell r="B64" t="str">
            <v>b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 t="str">
            <v>210236-A</v>
          </cell>
          <cell r="Q64" t="str">
            <v>SUPER OCTALIA ALLEGRO avec OPTIONS</v>
          </cell>
          <cell r="R64">
            <v>41059</v>
          </cell>
          <cell r="S64" t="str">
            <v>U3</v>
          </cell>
          <cell r="T64">
            <v>41059</v>
          </cell>
          <cell r="U64">
            <v>5</v>
          </cell>
          <cell r="V64">
            <v>2012</v>
          </cell>
          <cell r="W64">
            <v>0</v>
          </cell>
          <cell r="X64">
            <v>0</v>
          </cell>
          <cell r="Y64">
            <v>1</v>
          </cell>
          <cell r="Z64">
            <v>0</v>
          </cell>
          <cell r="AA64">
            <v>1</v>
          </cell>
          <cell r="AB64">
            <v>0</v>
          </cell>
          <cell r="AC64">
            <v>0</v>
          </cell>
          <cell r="AD64">
            <v>0</v>
          </cell>
          <cell r="AE64">
            <v>1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</row>
        <row r="65">
          <cell r="A65">
            <v>309254</v>
          </cell>
          <cell r="B65" t="str">
            <v>b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 t="str">
            <v>210236-A</v>
          </cell>
          <cell r="Q65" t="str">
            <v>SUPER OCTALIA ALLEGRO avec OPTIONS</v>
          </cell>
          <cell r="R65">
            <v>41059</v>
          </cell>
          <cell r="S65" t="str">
            <v>U3</v>
          </cell>
          <cell r="T65">
            <v>41059</v>
          </cell>
          <cell r="U65">
            <v>5</v>
          </cell>
          <cell r="V65">
            <v>2012</v>
          </cell>
          <cell r="W65">
            <v>0</v>
          </cell>
          <cell r="X65">
            <v>0</v>
          </cell>
          <cell r="Y65">
            <v>1</v>
          </cell>
          <cell r="Z65">
            <v>0</v>
          </cell>
          <cell r="AA65">
            <v>1</v>
          </cell>
          <cell r="AB65">
            <v>0</v>
          </cell>
          <cell r="AC65">
            <v>0</v>
          </cell>
          <cell r="AD65">
            <v>0</v>
          </cell>
          <cell r="AE65">
            <v>1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</row>
        <row r="66">
          <cell r="A66">
            <v>309255</v>
          </cell>
          <cell r="B66" t="str">
            <v>b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 t="str">
            <v>210236-A</v>
          </cell>
          <cell r="Q66" t="str">
            <v>SUPER OCTALIA ALLEGRO avec OPTIONS</v>
          </cell>
          <cell r="R66">
            <v>41060</v>
          </cell>
          <cell r="S66" t="str">
            <v>U3</v>
          </cell>
          <cell r="T66">
            <v>41060</v>
          </cell>
          <cell r="U66">
            <v>5</v>
          </cell>
          <cell r="V66">
            <v>2012</v>
          </cell>
          <cell r="W66">
            <v>0</v>
          </cell>
          <cell r="X66">
            <v>0</v>
          </cell>
          <cell r="Y66">
            <v>1</v>
          </cell>
          <cell r="Z66">
            <v>0</v>
          </cell>
          <cell r="AA66">
            <v>1</v>
          </cell>
          <cell r="AB66">
            <v>0</v>
          </cell>
          <cell r="AC66">
            <v>0</v>
          </cell>
          <cell r="AD66">
            <v>0</v>
          </cell>
          <cell r="AE66">
            <v>1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</row>
        <row r="67">
          <cell r="A67">
            <v>309256</v>
          </cell>
          <cell r="B67" t="str">
            <v>b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 t="str">
            <v>210236-A</v>
          </cell>
          <cell r="Q67" t="str">
            <v>SUPER OCTALIA ALLEGRO avec OPTIONS</v>
          </cell>
          <cell r="R67">
            <v>41060</v>
          </cell>
          <cell r="S67" t="str">
            <v>U3</v>
          </cell>
          <cell r="T67">
            <v>41060</v>
          </cell>
          <cell r="U67">
            <v>5</v>
          </cell>
          <cell r="V67">
            <v>2012</v>
          </cell>
          <cell r="W67">
            <v>0</v>
          </cell>
          <cell r="X67">
            <v>0</v>
          </cell>
          <cell r="Y67">
            <v>1</v>
          </cell>
          <cell r="Z67">
            <v>0</v>
          </cell>
          <cell r="AA67">
            <v>1</v>
          </cell>
          <cell r="AB67">
            <v>0</v>
          </cell>
          <cell r="AC67">
            <v>0</v>
          </cell>
          <cell r="AD67">
            <v>0</v>
          </cell>
          <cell r="AE67">
            <v>1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</row>
        <row r="68">
          <cell r="A68">
            <v>309257</v>
          </cell>
          <cell r="B68" t="str">
            <v>b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 t="str">
            <v>210236-A</v>
          </cell>
          <cell r="Q68" t="str">
            <v>SUPER OCTALIA ALLEGRO avec OPTIONS</v>
          </cell>
          <cell r="R68">
            <v>41060</v>
          </cell>
          <cell r="S68" t="str">
            <v>U3</v>
          </cell>
          <cell r="T68">
            <v>41060</v>
          </cell>
          <cell r="U68">
            <v>5</v>
          </cell>
          <cell r="V68">
            <v>2012</v>
          </cell>
          <cell r="W68">
            <v>0</v>
          </cell>
          <cell r="X68">
            <v>0</v>
          </cell>
          <cell r="Y68">
            <v>1</v>
          </cell>
          <cell r="Z68">
            <v>0</v>
          </cell>
          <cell r="AA68">
            <v>1</v>
          </cell>
          <cell r="AB68">
            <v>0</v>
          </cell>
          <cell r="AC68">
            <v>0</v>
          </cell>
          <cell r="AD68">
            <v>0</v>
          </cell>
          <cell r="AE68">
            <v>1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</row>
        <row r="69">
          <cell r="A69">
            <v>309258</v>
          </cell>
          <cell r="B69" t="str">
            <v>b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 t="str">
            <v>210236-A</v>
          </cell>
          <cell r="Q69" t="str">
            <v>SUPER OCTALIA ALLEGRO avec OPTIONS</v>
          </cell>
          <cell r="R69">
            <v>41060</v>
          </cell>
          <cell r="S69" t="str">
            <v>U3</v>
          </cell>
          <cell r="T69">
            <v>41060</v>
          </cell>
          <cell r="U69">
            <v>5</v>
          </cell>
          <cell r="V69">
            <v>2012</v>
          </cell>
          <cell r="W69">
            <v>0</v>
          </cell>
          <cell r="X69">
            <v>0</v>
          </cell>
          <cell r="Y69">
            <v>1</v>
          </cell>
          <cell r="Z69">
            <v>0</v>
          </cell>
          <cell r="AA69">
            <v>1</v>
          </cell>
          <cell r="AB69">
            <v>0</v>
          </cell>
          <cell r="AC69">
            <v>0</v>
          </cell>
          <cell r="AD69">
            <v>0</v>
          </cell>
          <cell r="AE69">
            <v>1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</row>
        <row r="70">
          <cell r="A70">
            <v>309259</v>
          </cell>
          <cell r="B70" t="str">
            <v>b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 t="str">
            <v>210236-A</v>
          </cell>
          <cell r="Q70" t="str">
            <v>SUPER OCTALIA ALLEGRO avec OPTIONS</v>
          </cell>
          <cell r="R70">
            <v>41064</v>
          </cell>
          <cell r="S70" t="str">
            <v>U3</v>
          </cell>
          <cell r="T70">
            <v>41064</v>
          </cell>
          <cell r="U70">
            <v>6</v>
          </cell>
          <cell r="V70">
            <v>2012</v>
          </cell>
          <cell r="W70">
            <v>0</v>
          </cell>
          <cell r="X70">
            <v>0</v>
          </cell>
          <cell r="Y70">
            <v>1</v>
          </cell>
          <cell r="Z70">
            <v>0</v>
          </cell>
          <cell r="AA70">
            <v>1</v>
          </cell>
          <cell r="AB70">
            <v>0</v>
          </cell>
          <cell r="AC70">
            <v>0</v>
          </cell>
          <cell r="AD70">
            <v>0</v>
          </cell>
          <cell r="AE70">
            <v>1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</row>
        <row r="71">
          <cell r="A71">
            <v>309260</v>
          </cell>
          <cell r="B71" t="str">
            <v>r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 t="str">
            <v>210236-A</v>
          </cell>
          <cell r="Q71" t="str">
            <v>SUPER OCTALIA ALLEGRO avec OPTIONS</v>
          </cell>
          <cell r="R71">
            <v>41064</v>
          </cell>
          <cell r="S71" t="str">
            <v>U3</v>
          </cell>
          <cell r="T71">
            <v>41064</v>
          </cell>
          <cell r="U71">
            <v>6</v>
          </cell>
          <cell r="V71">
            <v>2012</v>
          </cell>
          <cell r="W71">
            <v>0</v>
          </cell>
          <cell r="X71">
            <v>0</v>
          </cell>
          <cell r="Y71">
            <v>1</v>
          </cell>
          <cell r="Z71">
            <v>0</v>
          </cell>
          <cell r="AA71">
            <v>1</v>
          </cell>
          <cell r="AB71">
            <v>0</v>
          </cell>
          <cell r="AC71">
            <v>0</v>
          </cell>
          <cell r="AD71">
            <v>0</v>
          </cell>
          <cell r="AE71">
            <v>1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</row>
        <row r="72">
          <cell r="A72">
            <v>309261</v>
          </cell>
          <cell r="B72" t="str">
            <v>r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 t="str">
            <v>210236-A</v>
          </cell>
          <cell r="Q72" t="str">
            <v>SUPER OCTALIA ALLEGRO avec OPTIONS</v>
          </cell>
          <cell r="R72">
            <v>41064</v>
          </cell>
          <cell r="S72" t="str">
            <v>U3</v>
          </cell>
          <cell r="T72">
            <v>41064</v>
          </cell>
          <cell r="U72">
            <v>6</v>
          </cell>
          <cell r="V72">
            <v>2012</v>
          </cell>
          <cell r="W72">
            <v>0</v>
          </cell>
          <cell r="X72">
            <v>0</v>
          </cell>
          <cell r="Y72">
            <v>1</v>
          </cell>
          <cell r="Z72">
            <v>0</v>
          </cell>
          <cell r="AA72">
            <v>1</v>
          </cell>
          <cell r="AB72">
            <v>0</v>
          </cell>
          <cell r="AC72">
            <v>0</v>
          </cell>
          <cell r="AD72">
            <v>0</v>
          </cell>
          <cell r="AE72">
            <v>1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</row>
        <row r="73">
          <cell r="A73">
            <v>309262</v>
          </cell>
          <cell r="B73" t="str">
            <v>b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 t="str">
            <v>210236-A</v>
          </cell>
          <cell r="Q73" t="str">
            <v>SUPER OCTALIA ALLEGRO avec OPTIONS</v>
          </cell>
          <cell r="R73">
            <v>41064</v>
          </cell>
          <cell r="S73" t="str">
            <v>U3</v>
          </cell>
          <cell r="T73">
            <v>41064</v>
          </cell>
          <cell r="U73">
            <v>6</v>
          </cell>
          <cell r="V73">
            <v>2012</v>
          </cell>
          <cell r="W73">
            <v>0</v>
          </cell>
          <cell r="X73">
            <v>0</v>
          </cell>
          <cell r="Y73">
            <v>1</v>
          </cell>
          <cell r="Z73">
            <v>0</v>
          </cell>
          <cell r="AA73">
            <v>1</v>
          </cell>
          <cell r="AB73">
            <v>0</v>
          </cell>
          <cell r="AC73">
            <v>0</v>
          </cell>
          <cell r="AD73">
            <v>0</v>
          </cell>
          <cell r="AE73">
            <v>1</v>
          </cell>
          <cell r="AF73">
            <v>0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</row>
        <row r="74">
          <cell r="A74">
            <v>309263</v>
          </cell>
          <cell r="B74" t="str">
            <v>b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 t="str">
            <v>210236-A</v>
          </cell>
          <cell r="Q74" t="str">
            <v>SUPER OCTALIA ALLEGRO avec OPTIONS</v>
          </cell>
          <cell r="R74">
            <v>41064</v>
          </cell>
          <cell r="S74" t="str">
            <v>U3</v>
          </cell>
          <cell r="T74">
            <v>41064</v>
          </cell>
          <cell r="U74">
            <v>6</v>
          </cell>
          <cell r="V74">
            <v>2012</v>
          </cell>
          <cell r="W74">
            <v>0</v>
          </cell>
          <cell r="X74">
            <v>0</v>
          </cell>
          <cell r="Y74">
            <v>1</v>
          </cell>
          <cell r="Z74">
            <v>0</v>
          </cell>
          <cell r="AA74">
            <v>1</v>
          </cell>
          <cell r="AB74">
            <v>0</v>
          </cell>
          <cell r="AC74">
            <v>0</v>
          </cell>
          <cell r="AD74">
            <v>0</v>
          </cell>
          <cell r="AE74">
            <v>1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</row>
        <row r="75">
          <cell r="A75">
            <v>309264</v>
          </cell>
          <cell r="B75" t="str">
            <v>r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 t="str">
            <v>210236-A</v>
          </cell>
          <cell r="Q75" t="str">
            <v>SUPER OCTALIA ALLEGRO avec OPTIONS</v>
          </cell>
          <cell r="R75">
            <v>41064</v>
          </cell>
          <cell r="S75" t="str">
            <v>U3</v>
          </cell>
          <cell r="T75">
            <v>41064</v>
          </cell>
          <cell r="U75">
            <v>6</v>
          </cell>
          <cell r="V75">
            <v>2012</v>
          </cell>
          <cell r="W75">
            <v>0</v>
          </cell>
          <cell r="X75">
            <v>0</v>
          </cell>
          <cell r="Y75">
            <v>1</v>
          </cell>
          <cell r="Z75">
            <v>0</v>
          </cell>
          <cell r="AA75">
            <v>1</v>
          </cell>
          <cell r="AB75">
            <v>0</v>
          </cell>
          <cell r="AC75">
            <v>0</v>
          </cell>
          <cell r="AD75">
            <v>0</v>
          </cell>
          <cell r="AE75">
            <v>1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</row>
        <row r="76">
          <cell r="A76">
            <v>309265</v>
          </cell>
          <cell r="B76" t="str">
            <v>r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 t="str">
            <v>210236-A</v>
          </cell>
          <cell r="Q76" t="str">
            <v>SUPER OCTALIA ALLEGRO avec OPTIONS</v>
          </cell>
          <cell r="R76">
            <v>41064</v>
          </cell>
          <cell r="S76" t="str">
            <v>U3</v>
          </cell>
          <cell r="T76">
            <v>41064</v>
          </cell>
          <cell r="U76">
            <v>6</v>
          </cell>
          <cell r="V76">
            <v>2012</v>
          </cell>
          <cell r="W76">
            <v>0</v>
          </cell>
          <cell r="X76">
            <v>0</v>
          </cell>
          <cell r="Y76">
            <v>1</v>
          </cell>
          <cell r="Z76">
            <v>0</v>
          </cell>
          <cell r="AA76">
            <v>1</v>
          </cell>
          <cell r="AB76">
            <v>0</v>
          </cell>
          <cell r="AC76">
            <v>0</v>
          </cell>
          <cell r="AD76">
            <v>0</v>
          </cell>
          <cell r="AE76">
            <v>1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</row>
        <row r="77">
          <cell r="A77">
            <v>309266</v>
          </cell>
          <cell r="B77" t="str">
            <v>r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 t="str">
            <v>210236-A</v>
          </cell>
          <cell r="Q77" t="str">
            <v>SUPER OCTALIA ALLEGRO avec OPTIONS</v>
          </cell>
          <cell r="R77">
            <v>41064</v>
          </cell>
          <cell r="S77" t="str">
            <v>U3</v>
          </cell>
          <cell r="T77">
            <v>41064</v>
          </cell>
          <cell r="U77">
            <v>6</v>
          </cell>
          <cell r="V77">
            <v>2012</v>
          </cell>
          <cell r="W77">
            <v>0</v>
          </cell>
          <cell r="X77">
            <v>0</v>
          </cell>
          <cell r="Y77">
            <v>1</v>
          </cell>
          <cell r="Z77">
            <v>0</v>
          </cell>
          <cell r="AA77">
            <v>1</v>
          </cell>
          <cell r="AB77">
            <v>0</v>
          </cell>
          <cell r="AC77">
            <v>0</v>
          </cell>
          <cell r="AD77">
            <v>0</v>
          </cell>
          <cell r="AE77">
            <v>1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</row>
        <row r="78">
          <cell r="A78">
            <v>309267</v>
          </cell>
          <cell r="B78" t="str">
            <v>r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 t="str">
            <v>210236-A</v>
          </cell>
          <cell r="Q78" t="str">
            <v>SUPER OCTALIA ALLEGRO avec OPTIONS</v>
          </cell>
          <cell r="R78">
            <v>41065</v>
          </cell>
          <cell r="S78" t="str">
            <v>U3</v>
          </cell>
          <cell r="T78">
            <v>41065</v>
          </cell>
          <cell r="U78">
            <v>6</v>
          </cell>
          <cell r="V78">
            <v>2012</v>
          </cell>
          <cell r="W78">
            <v>0</v>
          </cell>
          <cell r="X78">
            <v>0</v>
          </cell>
          <cell r="Y78">
            <v>1</v>
          </cell>
          <cell r="Z78">
            <v>0</v>
          </cell>
          <cell r="AA78">
            <v>1</v>
          </cell>
          <cell r="AB78">
            <v>0</v>
          </cell>
          <cell r="AC78">
            <v>0</v>
          </cell>
          <cell r="AD78">
            <v>0</v>
          </cell>
          <cell r="AE78">
            <v>1</v>
          </cell>
          <cell r="AF78">
            <v>0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</row>
        <row r="79">
          <cell r="A79">
            <v>309268</v>
          </cell>
          <cell r="B79" t="str">
            <v>r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 t="str">
            <v>210236-A</v>
          </cell>
          <cell r="Q79" t="str">
            <v>SUPER OCTALIA ALLEGRO avec OPTIONS</v>
          </cell>
          <cell r="R79">
            <v>41065</v>
          </cell>
          <cell r="S79" t="str">
            <v>U3</v>
          </cell>
          <cell r="T79">
            <v>41065</v>
          </cell>
          <cell r="U79">
            <v>6</v>
          </cell>
          <cell r="V79">
            <v>2012</v>
          </cell>
          <cell r="W79">
            <v>0</v>
          </cell>
          <cell r="X79">
            <v>0</v>
          </cell>
          <cell r="Y79">
            <v>1</v>
          </cell>
          <cell r="Z79">
            <v>0</v>
          </cell>
          <cell r="AA79">
            <v>1</v>
          </cell>
          <cell r="AB79">
            <v>0</v>
          </cell>
          <cell r="AC79">
            <v>0</v>
          </cell>
          <cell r="AD79">
            <v>0</v>
          </cell>
          <cell r="AE79">
            <v>1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</row>
        <row r="80">
          <cell r="A80">
            <v>309277</v>
          </cell>
          <cell r="B80" t="str">
            <v>r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 t="str">
            <v>210279-SMF</v>
          </cell>
          <cell r="Q80" t="str">
            <v>SUPER TITANIA 3 FRANCE LOC FAR avec OPTIONS</v>
          </cell>
          <cell r="R80">
            <v>41067</v>
          </cell>
          <cell r="S80" t="str">
            <v>U3</v>
          </cell>
          <cell r="T80">
            <v>41067</v>
          </cell>
          <cell r="U80">
            <v>6</v>
          </cell>
          <cell r="V80">
            <v>2012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</row>
        <row r="81">
          <cell r="A81">
            <v>309278</v>
          </cell>
          <cell r="B81" t="str">
            <v>r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 t="str">
            <v>210279-SMF</v>
          </cell>
          <cell r="Q81" t="str">
            <v>SUPER TITANIA 3 FRANCE LOC FAR avec OPTIONS</v>
          </cell>
          <cell r="R81">
            <v>41067</v>
          </cell>
          <cell r="S81" t="str">
            <v>U3</v>
          </cell>
          <cell r="T81">
            <v>41067</v>
          </cell>
          <cell r="U81">
            <v>6</v>
          </cell>
          <cell r="V81">
            <v>2012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</row>
        <row r="82">
          <cell r="A82">
            <v>309286</v>
          </cell>
          <cell r="B82" t="str">
            <v>r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 t="str">
            <v>210279-SMF</v>
          </cell>
          <cell r="Q82" t="str">
            <v>SUPER TITANIA 3 FRANCE LOC FAR avec OPTIONS</v>
          </cell>
          <cell r="R82">
            <v>41072</v>
          </cell>
          <cell r="S82" t="str">
            <v>U3</v>
          </cell>
          <cell r="T82">
            <v>41072</v>
          </cell>
          <cell r="U82">
            <v>6</v>
          </cell>
          <cell r="V82">
            <v>2012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</row>
        <row r="83">
          <cell r="A83">
            <v>309287</v>
          </cell>
          <cell r="B83" t="str">
            <v>r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 t="str">
            <v>210279-SMF</v>
          </cell>
          <cell r="Q83" t="str">
            <v>SUPER TITANIA 3 FRANCE LOC FAR avec OPTIONS</v>
          </cell>
          <cell r="R83">
            <v>41072</v>
          </cell>
          <cell r="S83" t="str">
            <v>U3</v>
          </cell>
          <cell r="T83">
            <v>41072</v>
          </cell>
          <cell r="U83">
            <v>6</v>
          </cell>
          <cell r="V83">
            <v>2012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</row>
        <row r="84">
          <cell r="A84">
            <v>309288</v>
          </cell>
          <cell r="B84" t="str">
            <v>r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 t="str">
            <v>210279-SMF</v>
          </cell>
          <cell r="Q84" t="str">
            <v>SUPER TITANIA 3 FRANCE LOC FAR avec OPTIONS</v>
          </cell>
          <cell r="R84">
            <v>41072</v>
          </cell>
          <cell r="S84" t="str">
            <v>U3</v>
          </cell>
          <cell r="T84">
            <v>41072</v>
          </cell>
          <cell r="U84">
            <v>6</v>
          </cell>
          <cell r="V84">
            <v>2012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</row>
        <row r="85">
          <cell r="A85">
            <v>309319</v>
          </cell>
          <cell r="B85" t="str">
            <v>r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 t="str">
            <v>210286-B</v>
          </cell>
          <cell r="Q85" t="str">
            <v>SUPER MERCURE BLEU NUAGE</v>
          </cell>
          <cell r="R85">
            <v>41079</v>
          </cell>
          <cell r="S85" t="str">
            <v>U3</v>
          </cell>
          <cell r="T85">
            <v>41079</v>
          </cell>
          <cell r="U85">
            <v>6</v>
          </cell>
          <cell r="V85">
            <v>2012</v>
          </cell>
          <cell r="W85">
            <v>1</v>
          </cell>
          <cell r="X85">
            <v>0</v>
          </cell>
          <cell r="Y85">
            <v>0</v>
          </cell>
          <cell r="Z85">
            <v>0</v>
          </cell>
          <cell r="AA85">
            <v>1</v>
          </cell>
          <cell r="AB85">
            <v>1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</row>
        <row r="86">
          <cell r="A86">
            <v>309320</v>
          </cell>
          <cell r="B86" t="str">
            <v>v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 t="str">
            <v>210286-B</v>
          </cell>
          <cell r="Q86" t="str">
            <v>SUPER MERCURE BLEU NUAGE</v>
          </cell>
          <cell r="R86">
            <v>41079</v>
          </cell>
          <cell r="S86" t="str">
            <v>U3</v>
          </cell>
          <cell r="T86">
            <v>41079</v>
          </cell>
          <cell r="U86">
            <v>6</v>
          </cell>
          <cell r="V86">
            <v>2012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</row>
        <row r="87">
          <cell r="A87">
            <v>309321</v>
          </cell>
          <cell r="B87" t="str">
            <v>v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 t="str">
            <v>210286-B</v>
          </cell>
          <cell r="Q87" t="str">
            <v>SUPER MERCURE BLEU NUAGE</v>
          </cell>
          <cell r="R87">
            <v>41081</v>
          </cell>
          <cell r="S87" t="str">
            <v>U3</v>
          </cell>
          <cell r="T87">
            <v>41081</v>
          </cell>
          <cell r="U87">
            <v>6</v>
          </cell>
          <cell r="V87">
            <v>2012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</row>
        <row r="88">
          <cell r="A88">
            <v>309322</v>
          </cell>
          <cell r="B88" t="str">
            <v>v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 t="str">
            <v>210286-B</v>
          </cell>
          <cell r="Q88" t="str">
            <v>SUPER MERCURE BLEU NUAGE</v>
          </cell>
          <cell r="R88">
            <v>41081</v>
          </cell>
          <cell r="S88" t="str">
            <v>U3</v>
          </cell>
          <cell r="T88">
            <v>41081</v>
          </cell>
          <cell r="U88">
            <v>6</v>
          </cell>
          <cell r="V88">
            <v>2012</v>
          </cell>
          <cell r="W88">
            <v>1</v>
          </cell>
          <cell r="X88">
            <v>0</v>
          </cell>
          <cell r="Y88">
            <v>1</v>
          </cell>
          <cell r="Z88">
            <v>0</v>
          </cell>
          <cell r="AA88">
            <v>1</v>
          </cell>
          <cell r="AB88">
            <v>1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</row>
        <row r="89">
          <cell r="A89">
            <v>309323</v>
          </cell>
          <cell r="B89" t="str">
            <v>v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 t="str">
            <v>210286-B</v>
          </cell>
          <cell r="Q89" t="str">
            <v>SUPER MERCURE BLEU NUAGE</v>
          </cell>
          <cell r="R89">
            <v>41081</v>
          </cell>
          <cell r="S89" t="str">
            <v>U3</v>
          </cell>
          <cell r="T89">
            <v>41081</v>
          </cell>
          <cell r="U89">
            <v>6</v>
          </cell>
          <cell r="V89">
            <v>2012</v>
          </cell>
          <cell r="W89">
            <v>1</v>
          </cell>
          <cell r="X89">
            <v>0</v>
          </cell>
          <cell r="Y89">
            <v>1</v>
          </cell>
          <cell r="Z89">
            <v>0</v>
          </cell>
          <cell r="AA89">
            <v>1</v>
          </cell>
          <cell r="AB89">
            <v>1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</row>
        <row r="90">
          <cell r="A90">
            <v>309324</v>
          </cell>
          <cell r="B90" t="str">
            <v>v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 t="str">
            <v>210286-L</v>
          </cell>
          <cell r="Q90" t="str">
            <v>SUPER MERCURE LAVANDE</v>
          </cell>
          <cell r="R90">
            <v>41081</v>
          </cell>
          <cell r="S90" t="str">
            <v>U3</v>
          </cell>
          <cell r="T90">
            <v>41081</v>
          </cell>
          <cell r="U90">
            <v>6</v>
          </cell>
          <cell r="V90">
            <v>2012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</row>
        <row r="91">
          <cell r="A91">
            <v>309325</v>
          </cell>
          <cell r="B91" t="str">
            <v>v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 t="str">
            <v>210286-L</v>
          </cell>
          <cell r="Q91" t="str">
            <v>SUPER MERCURE LAVANDE</v>
          </cell>
          <cell r="R91">
            <v>41081</v>
          </cell>
          <cell r="S91" t="str">
            <v>U3</v>
          </cell>
          <cell r="T91">
            <v>41081</v>
          </cell>
          <cell r="U91">
            <v>6</v>
          </cell>
          <cell r="V91">
            <v>2012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</row>
        <row r="92">
          <cell r="A92">
            <v>309327</v>
          </cell>
          <cell r="B92" t="str">
            <v>v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 t="str">
            <v>210286-L</v>
          </cell>
          <cell r="Q92" t="str">
            <v>SUPER MERCURE LAVANDE</v>
          </cell>
          <cell r="R92">
            <v>41081</v>
          </cell>
          <cell r="S92" t="str">
            <v>U3</v>
          </cell>
          <cell r="T92">
            <v>41081</v>
          </cell>
          <cell r="U92">
            <v>6</v>
          </cell>
          <cell r="V92">
            <v>2012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</row>
        <row r="93">
          <cell r="A93">
            <v>309328</v>
          </cell>
          <cell r="B93" t="str">
            <v>v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 t="str">
            <v>210286-L</v>
          </cell>
          <cell r="Q93" t="str">
            <v>SUPER MERCURE LAVANDE</v>
          </cell>
          <cell r="R93">
            <v>41081</v>
          </cell>
          <cell r="S93" t="str">
            <v>U3</v>
          </cell>
          <cell r="T93">
            <v>41081</v>
          </cell>
          <cell r="U93">
            <v>6</v>
          </cell>
          <cell r="V93">
            <v>2012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</row>
        <row r="94">
          <cell r="A94">
            <v>309329</v>
          </cell>
          <cell r="B94" t="str">
            <v>v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 t="str">
            <v>210292-B</v>
          </cell>
          <cell r="Q94" t="str">
            <v>SUPER TITANIA BLEU NUAGE</v>
          </cell>
          <cell r="R94">
            <v>41081</v>
          </cell>
          <cell r="S94" t="str">
            <v>U3</v>
          </cell>
          <cell r="T94">
            <v>41081</v>
          </cell>
          <cell r="U94">
            <v>6</v>
          </cell>
          <cell r="V94">
            <v>2012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</row>
        <row r="95">
          <cell r="A95">
            <v>309333</v>
          </cell>
          <cell r="B95" t="str">
            <v>b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 t="str">
            <v>210292-B</v>
          </cell>
          <cell r="Q95" t="str">
            <v>SUPER TITANIA BLEU NUAGE</v>
          </cell>
          <cell r="R95">
            <v>41082</v>
          </cell>
          <cell r="S95" t="str">
            <v>U3</v>
          </cell>
          <cell r="T95">
            <v>41082</v>
          </cell>
          <cell r="U95">
            <v>6</v>
          </cell>
          <cell r="V95">
            <v>2012</v>
          </cell>
          <cell r="W95">
            <v>1</v>
          </cell>
          <cell r="X95">
            <v>0</v>
          </cell>
          <cell r="Y95">
            <v>1</v>
          </cell>
          <cell r="Z95">
            <v>0</v>
          </cell>
          <cell r="AA95">
            <v>1</v>
          </cell>
          <cell r="AB95">
            <v>1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</row>
        <row r="96">
          <cell r="A96">
            <v>309335</v>
          </cell>
          <cell r="B96" t="str">
            <v>v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 t="str">
            <v>210292-B</v>
          </cell>
          <cell r="Q96" t="str">
            <v>SUPER TITANIA BLEU NUAGE</v>
          </cell>
          <cell r="R96">
            <v>41082</v>
          </cell>
          <cell r="S96" t="str">
            <v>U3</v>
          </cell>
          <cell r="T96">
            <v>41082</v>
          </cell>
          <cell r="U96">
            <v>6</v>
          </cell>
          <cell r="V96">
            <v>2012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</row>
        <row r="97">
          <cell r="A97">
            <v>309336</v>
          </cell>
          <cell r="B97" t="str">
            <v>b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 t="str">
            <v>210292-B</v>
          </cell>
          <cell r="Q97" t="str">
            <v>SUPER TITANIA BLEU NUAGE</v>
          </cell>
          <cell r="R97">
            <v>41085</v>
          </cell>
          <cell r="S97" t="str">
            <v>U3</v>
          </cell>
          <cell r="T97">
            <v>41085</v>
          </cell>
          <cell r="U97">
            <v>6</v>
          </cell>
          <cell r="V97">
            <v>2012</v>
          </cell>
          <cell r="W97">
            <v>1</v>
          </cell>
          <cell r="X97">
            <v>0</v>
          </cell>
          <cell r="Y97">
            <v>1</v>
          </cell>
          <cell r="Z97">
            <v>0</v>
          </cell>
          <cell r="AA97">
            <v>1</v>
          </cell>
          <cell r="AB97">
            <v>1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</row>
        <row r="98">
          <cell r="A98">
            <v>309340</v>
          </cell>
          <cell r="B98" t="str">
            <v>r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 t="str">
            <v>210292-L</v>
          </cell>
          <cell r="Q98" t="str">
            <v>SUPER TITANIA LAVANDE</v>
          </cell>
          <cell r="R98">
            <v>41085</v>
          </cell>
          <cell r="S98" t="str">
            <v>U3</v>
          </cell>
          <cell r="T98">
            <v>41085</v>
          </cell>
          <cell r="U98">
            <v>6</v>
          </cell>
          <cell r="V98">
            <v>2012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</row>
        <row r="99">
          <cell r="A99">
            <v>309342</v>
          </cell>
          <cell r="B99" t="str">
            <v>v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 t="str">
            <v>210292-L</v>
          </cell>
          <cell r="Q99" t="str">
            <v>SUPER TITANIA LAVANDE</v>
          </cell>
          <cell r="R99">
            <v>41087</v>
          </cell>
          <cell r="S99" t="str">
            <v>U3</v>
          </cell>
          <cell r="T99">
            <v>41087</v>
          </cell>
          <cell r="U99">
            <v>6</v>
          </cell>
          <cell r="V99">
            <v>2012</v>
          </cell>
          <cell r="W99">
            <v>1</v>
          </cell>
          <cell r="X99">
            <v>0</v>
          </cell>
          <cell r="Y99">
            <v>1</v>
          </cell>
          <cell r="Z99">
            <v>0</v>
          </cell>
          <cell r="AA99">
            <v>1</v>
          </cell>
          <cell r="AB99">
            <v>1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</row>
        <row r="100">
          <cell r="A100">
            <v>309343</v>
          </cell>
          <cell r="B100" t="str">
            <v>v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 t="str">
            <v>210292-L</v>
          </cell>
          <cell r="Q100" t="str">
            <v>SUPER TITANIA LAVANDE</v>
          </cell>
          <cell r="R100">
            <v>41087</v>
          </cell>
          <cell r="S100" t="str">
            <v>U3</v>
          </cell>
          <cell r="T100">
            <v>41087</v>
          </cell>
          <cell r="U100">
            <v>6</v>
          </cell>
          <cell r="V100">
            <v>2012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</row>
        <row r="101">
          <cell r="A101">
            <v>309344</v>
          </cell>
          <cell r="B101" t="str">
            <v>r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 t="str">
            <v>210292-L</v>
          </cell>
          <cell r="Q101" t="str">
            <v>SUPER TITANIA LAVANDE</v>
          </cell>
          <cell r="R101">
            <v>41087</v>
          </cell>
          <cell r="S101" t="str">
            <v>U3</v>
          </cell>
          <cell r="T101">
            <v>41087</v>
          </cell>
          <cell r="U101">
            <v>6</v>
          </cell>
          <cell r="V101">
            <v>2012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</row>
        <row r="102">
          <cell r="A102">
            <v>309345</v>
          </cell>
          <cell r="B102" t="str">
            <v>v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 t="str">
            <v>210292-L</v>
          </cell>
          <cell r="Q102" t="str">
            <v>SUPER TITANIA LAVANDE</v>
          </cell>
          <cell r="R102">
            <v>41087</v>
          </cell>
          <cell r="S102" t="str">
            <v>U3</v>
          </cell>
          <cell r="T102">
            <v>41087</v>
          </cell>
          <cell r="U102">
            <v>6</v>
          </cell>
          <cell r="V102">
            <v>2012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</row>
        <row r="103">
          <cell r="A103">
            <v>309346</v>
          </cell>
          <cell r="B103" t="str">
            <v>v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 t="str">
            <v>210292-L</v>
          </cell>
          <cell r="Q103" t="str">
            <v>SUPER TITANIA LAVANDE</v>
          </cell>
          <cell r="R103">
            <v>41087</v>
          </cell>
          <cell r="S103" t="str">
            <v>U3</v>
          </cell>
          <cell r="T103">
            <v>41087</v>
          </cell>
          <cell r="U103">
            <v>6</v>
          </cell>
          <cell r="V103">
            <v>2012</v>
          </cell>
          <cell r="W103">
            <v>1</v>
          </cell>
          <cell r="X103">
            <v>0</v>
          </cell>
          <cell r="Y103">
            <v>1</v>
          </cell>
          <cell r="Z103">
            <v>0</v>
          </cell>
          <cell r="AA103">
            <v>1</v>
          </cell>
          <cell r="AB103">
            <v>1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</row>
        <row r="104">
          <cell r="A104">
            <v>309347</v>
          </cell>
          <cell r="B104" t="str">
            <v>r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 t="str">
            <v>210292-L</v>
          </cell>
          <cell r="Q104" t="str">
            <v>SUPER TITANIA LAVANDE</v>
          </cell>
          <cell r="R104">
            <v>41087</v>
          </cell>
          <cell r="S104" t="str">
            <v>U3</v>
          </cell>
          <cell r="T104">
            <v>41087</v>
          </cell>
          <cell r="U104">
            <v>6</v>
          </cell>
          <cell r="V104">
            <v>2012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</row>
        <row r="105">
          <cell r="A105">
            <v>309348</v>
          </cell>
          <cell r="B105" t="str">
            <v>v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 t="str">
            <v>210292-L</v>
          </cell>
          <cell r="Q105" t="str">
            <v>SUPER TITANIA LAVANDE</v>
          </cell>
          <cell r="R105">
            <v>41087</v>
          </cell>
          <cell r="S105" t="str">
            <v>U3</v>
          </cell>
          <cell r="T105">
            <v>41087</v>
          </cell>
          <cell r="U105">
            <v>6</v>
          </cell>
          <cell r="V105">
            <v>2012</v>
          </cell>
          <cell r="W105">
            <v>1</v>
          </cell>
          <cell r="X105">
            <v>0</v>
          </cell>
          <cell r="Y105">
            <v>1</v>
          </cell>
          <cell r="Z105">
            <v>0</v>
          </cell>
          <cell r="AA105">
            <v>1</v>
          </cell>
          <cell r="AB105">
            <v>1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</row>
        <row r="106">
          <cell r="A106">
            <v>309350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 t="str">
            <v>210295-B</v>
          </cell>
          <cell r="Q106" t="str">
            <v>SUPER CORDELIA BLEU NUAGE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1</v>
          </cell>
          <cell r="X106">
            <v>0</v>
          </cell>
          <cell r="Y106">
            <v>1</v>
          </cell>
          <cell r="Z106">
            <v>0</v>
          </cell>
          <cell r="AA106">
            <v>1</v>
          </cell>
          <cell r="AB106">
            <v>1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</row>
        <row r="107">
          <cell r="A107">
            <v>309351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 t="str">
            <v>210295-B</v>
          </cell>
          <cell r="Q107" t="str">
            <v>SUPER CORDELIA BLEU NUAGE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1</v>
          </cell>
          <cell r="X107">
            <v>0</v>
          </cell>
          <cell r="Y107">
            <v>1</v>
          </cell>
          <cell r="Z107">
            <v>0</v>
          </cell>
          <cell r="AA107">
            <v>1</v>
          </cell>
          <cell r="AB107">
            <v>1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</row>
        <row r="108">
          <cell r="A108">
            <v>309352</v>
          </cell>
          <cell r="B108" t="str">
            <v>v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 t="str">
            <v>210295-B</v>
          </cell>
          <cell r="Q108" t="str">
            <v>SUPER CORDELIA BLEU NUAGE</v>
          </cell>
          <cell r="R108">
            <v>41088</v>
          </cell>
          <cell r="S108" t="str">
            <v>U3</v>
          </cell>
          <cell r="T108">
            <v>41088</v>
          </cell>
          <cell r="U108">
            <v>6</v>
          </cell>
          <cell r="V108">
            <v>2012</v>
          </cell>
          <cell r="W108">
            <v>1</v>
          </cell>
          <cell r="X108">
            <v>0</v>
          </cell>
          <cell r="Y108">
            <v>1</v>
          </cell>
          <cell r="Z108">
            <v>0</v>
          </cell>
          <cell r="AA108">
            <v>1</v>
          </cell>
          <cell r="AB108">
            <v>1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</row>
        <row r="109">
          <cell r="A109">
            <v>309353</v>
          </cell>
          <cell r="B109">
            <v>0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 t="str">
            <v>210295-B</v>
          </cell>
          <cell r="Q109" t="str">
            <v>SUPER CORDELIA BLEU NUAGE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1</v>
          </cell>
          <cell r="X109">
            <v>0</v>
          </cell>
          <cell r="Y109">
            <v>1</v>
          </cell>
          <cell r="Z109">
            <v>0</v>
          </cell>
          <cell r="AA109">
            <v>1</v>
          </cell>
          <cell r="AB109">
            <v>1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</row>
        <row r="110">
          <cell r="A110">
            <v>309354</v>
          </cell>
          <cell r="B110" t="str">
            <v>v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 t="str">
            <v>210295-B</v>
          </cell>
          <cell r="Q110" t="str">
            <v>SUPER CORDELIA BLEU NUAGE</v>
          </cell>
          <cell r="R110">
            <v>41089</v>
          </cell>
          <cell r="S110" t="str">
            <v>U3</v>
          </cell>
          <cell r="T110">
            <v>41089</v>
          </cell>
          <cell r="U110">
            <v>6</v>
          </cell>
          <cell r="V110">
            <v>2012</v>
          </cell>
          <cell r="W110">
            <v>1</v>
          </cell>
          <cell r="X110">
            <v>0</v>
          </cell>
          <cell r="Y110">
            <v>1</v>
          </cell>
          <cell r="Z110">
            <v>0</v>
          </cell>
          <cell r="AA110">
            <v>1</v>
          </cell>
          <cell r="AB110">
            <v>1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</row>
        <row r="111">
          <cell r="A111">
            <v>309355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 t="str">
            <v>210295-B</v>
          </cell>
          <cell r="Q111" t="str">
            <v>SUPER CORDELIA BLEU NUAGE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1</v>
          </cell>
          <cell r="X111">
            <v>0</v>
          </cell>
          <cell r="Y111">
            <v>1</v>
          </cell>
          <cell r="Z111">
            <v>0</v>
          </cell>
          <cell r="AA111">
            <v>1</v>
          </cell>
          <cell r="AB111">
            <v>1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</row>
        <row r="112">
          <cell r="A112">
            <v>309356</v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 t="str">
            <v>210295-B</v>
          </cell>
          <cell r="Q112" t="str">
            <v>SUPER CORDELIA BLEU NUAGE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1</v>
          </cell>
          <cell r="X112">
            <v>0</v>
          </cell>
          <cell r="Y112">
            <v>1</v>
          </cell>
          <cell r="Z112">
            <v>0</v>
          </cell>
          <cell r="AA112">
            <v>1</v>
          </cell>
          <cell r="AB112">
            <v>1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</row>
        <row r="113">
          <cell r="A113">
            <v>309357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 t="str">
            <v>210295-B</v>
          </cell>
          <cell r="Q113" t="str">
            <v>SUPER CORDELIA BLEU NUAGE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1</v>
          </cell>
          <cell r="X113">
            <v>0</v>
          </cell>
          <cell r="Y113">
            <v>1</v>
          </cell>
          <cell r="Z113">
            <v>0</v>
          </cell>
          <cell r="AA113">
            <v>1</v>
          </cell>
          <cell r="AB113">
            <v>1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</row>
        <row r="114">
          <cell r="A114">
            <v>309358</v>
          </cell>
          <cell r="B114" t="str">
            <v>v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 t="str">
            <v>210295-L</v>
          </cell>
          <cell r="Q114" t="str">
            <v>SUPER CORDELIA LAVANDE</v>
          </cell>
          <cell r="R114">
            <v>41158</v>
          </cell>
          <cell r="S114" t="str">
            <v>U3</v>
          </cell>
          <cell r="T114">
            <v>41158</v>
          </cell>
          <cell r="U114">
            <v>9</v>
          </cell>
          <cell r="V114">
            <v>2012</v>
          </cell>
          <cell r="W114">
            <v>1</v>
          </cell>
          <cell r="X114">
            <v>0</v>
          </cell>
          <cell r="Y114">
            <v>1</v>
          </cell>
          <cell r="Z114">
            <v>0</v>
          </cell>
          <cell r="AA114">
            <v>1</v>
          </cell>
          <cell r="AB114">
            <v>1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</row>
        <row r="115">
          <cell r="A115">
            <v>309359</v>
          </cell>
          <cell r="B115" t="str">
            <v>v</v>
          </cell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 t="str">
            <v>210295-L</v>
          </cell>
          <cell r="Q115" t="str">
            <v>SUPER CORDELIA LAVANDE</v>
          </cell>
          <cell r="R115">
            <v>41158</v>
          </cell>
          <cell r="S115" t="str">
            <v>U3</v>
          </cell>
          <cell r="T115">
            <v>41158</v>
          </cell>
          <cell r="U115">
            <v>9</v>
          </cell>
          <cell r="V115">
            <v>2012</v>
          </cell>
          <cell r="W115">
            <v>1</v>
          </cell>
          <cell r="X115">
            <v>0</v>
          </cell>
          <cell r="Y115">
            <v>1</v>
          </cell>
          <cell r="Z115">
            <v>0</v>
          </cell>
          <cell r="AA115">
            <v>1</v>
          </cell>
          <cell r="AB115">
            <v>1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</row>
        <row r="116">
          <cell r="A116">
            <v>309360</v>
          </cell>
          <cell r="B116" t="str">
            <v>v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 t="str">
            <v>210295-L</v>
          </cell>
          <cell r="Q116" t="str">
            <v>SUPER CORDELIA LAVANDE</v>
          </cell>
          <cell r="R116">
            <v>41158</v>
          </cell>
          <cell r="S116" t="str">
            <v>U3</v>
          </cell>
          <cell r="T116">
            <v>41158</v>
          </cell>
          <cell r="U116">
            <v>9</v>
          </cell>
          <cell r="V116">
            <v>2012</v>
          </cell>
          <cell r="W116">
            <v>1</v>
          </cell>
          <cell r="X116">
            <v>0</v>
          </cell>
          <cell r="Y116">
            <v>1</v>
          </cell>
          <cell r="Z116">
            <v>0</v>
          </cell>
          <cell r="AA116">
            <v>1</v>
          </cell>
          <cell r="AB116">
            <v>1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</row>
        <row r="117">
          <cell r="A117">
            <v>309361</v>
          </cell>
          <cell r="B117" t="str">
            <v>v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 t="str">
            <v>210295-L</v>
          </cell>
          <cell r="Q117" t="str">
            <v>SUPER CORDELIA LAVANDE</v>
          </cell>
          <cell r="R117">
            <v>41158</v>
          </cell>
          <cell r="S117" t="str">
            <v>U3</v>
          </cell>
          <cell r="T117">
            <v>41158</v>
          </cell>
          <cell r="U117">
            <v>9</v>
          </cell>
          <cell r="V117">
            <v>2012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</row>
        <row r="118">
          <cell r="A118">
            <v>309362</v>
          </cell>
          <cell r="B118" t="str">
            <v>v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 t="str">
            <v>210295-L</v>
          </cell>
          <cell r="Q118" t="str">
            <v>SUPER CORDELIA LAVANDE</v>
          </cell>
          <cell r="R118">
            <v>41158</v>
          </cell>
          <cell r="S118" t="str">
            <v>U3</v>
          </cell>
          <cell r="T118">
            <v>41158</v>
          </cell>
          <cell r="U118">
            <v>9</v>
          </cell>
          <cell r="V118">
            <v>2012</v>
          </cell>
          <cell r="W118">
            <v>1</v>
          </cell>
          <cell r="X118">
            <v>0</v>
          </cell>
          <cell r="Y118">
            <v>1</v>
          </cell>
          <cell r="Z118">
            <v>0</v>
          </cell>
          <cell r="AA118">
            <v>1</v>
          </cell>
          <cell r="AB118">
            <v>1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</row>
        <row r="119">
          <cell r="A119">
            <v>309365</v>
          </cell>
          <cell r="B119" t="str">
            <v>v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 t="str">
            <v>210295-L</v>
          </cell>
          <cell r="Q119" t="str">
            <v>SUPER CORDELIA LAVANDE</v>
          </cell>
          <cell r="R119">
            <v>41159</v>
          </cell>
          <cell r="S119" t="str">
            <v>U3</v>
          </cell>
          <cell r="T119">
            <v>41159</v>
          </cell>
          <cell r="U119">
            <v>9</v>
          </cell>
          <cell r="V119">
            <v>2012</v>
          </cell>
          <cell r="W119">
            <v>1</v>
          </cell>
          <cell r="X119">
            <v>0</v>
          </cell>
          <cell r="Y119">
            <v>1</v>
          </cell>
          <cell r="Z119">
            <v>0</v>
          </cell>
          <cell r="AA119">
            <v>1</v>
          </cell>
          <cell r="AB119">
            <v>1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</row>
        <row r="120">
          <cell r="A120">
            <v>309366</v>
          </cell>
          <cell r="B120" t="str">
            <v>v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 t="str">
            <v>210295-L</v>
          </cell>
          <cell r="Q120" t="str">
            <v>SUPER CORDELIA LAVANDE</v>
          </cell>
          <cell r="R120">
            <v>41159</v>
          </cell>
          <cell r="S120" t="str">
            <v>U3</v>
          </cell>
          <cell r="T120">
            <v>41159</v>
          </cell>
          <cell r="U120">
            <v>9</v>
          </cell>
          <cell r="V120">
            <v>2012</v>
          </cell>
          <cell r="W120">
            <v>1</v>
          </cell>
          <cell r="X120">
            <v>0</v>
          </cell>
          <cell r="Y120">
            <v>1</v>
          </cell>
          <cell r="Z120">
            <v>0</v>
          </cell>
          <cell r="AA120">
            <v>1</v>
          </cell>
          <cell r="AB120">
            <v>1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</row>
        <row r="121">
          <cell r="A121">
            <v>309367</v>
          </cell>
          <cell r="B121" t="str">
            <v>v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 t="str">
            <v>210295-L</v>
          </cell>
          <cell r="Q121" t="str">
            <v>SUPER CORDELIA LAVANDE</v>
          </cell>
          <cell r="R121">
            <v>41159</v>
          </cell>
          <cell r="S121" t="str">
            <v>U3</v>
          </cell>
          <cell r="T121">
            <v>41159</v>
          </cell>
          <cell r="U121">
            <v>9</v>
          </cell>
          <cell r="V121">
            <v>2012</v>
          </cell>
          <cell r="W121">
            <v>1</v>
          </cell>
          <cell r="X121">
            <v>0</v>
          </cell>
          <cell r="Y121">
            <v>1</v>
          </cell>
          <cell r="Z121">
            <v>0</v>
          </cell>
          <cell r="AA121">
            <v>1</v>
          </cell>
          <cell r="AB121">
            <v>1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</row>
        <row r="122">
          <cell r="A122">
            <v>309368</v>
          </cell>
          <cell r="B122" t="str">
            <v>v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 t="str">
            <v>210295-L</v>
          </cell>
          <cell r="Q122" t="str">
            <v>SUPER CORDELIA LAVANDE</v>
          </cell>
          <cell r="R122">
            <v>41162</v>
          </cell>
          <cell r="S122" t="str">
            <v>U3</v>
          </cell>
          <cell r="T122">
            <v>41162</v>
          </cell>
          <cell r="U122">
            <v>9</v>
          </cell>
          <cell r="V122">
            <v>2012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</row>
        <row r="123">
          <cell r="A123">
            <v>309369</v>
          </cell>
          <cell r="B123" t="str">
            <v>v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 t="str">
            <v>210295-L</v>
          </cell>
          <cell r="Q123" t="str">
            <v>SUPER CORDELIA LAVANDE</v>
          </cell>
          <cell r="R123">
            <v>41162</v>
          </cell>
          <cell r="S123" t="str">
            <v>U3</v>
          </cell>
          <cell r="T123">
            <v>41162</v>
          </cell>
          <cell r="U123">
            <v>9</v>
          </cell>
          <cell r="V123">
            <v>2012</v>
          </cell>
          <cell r="W123">
            <v>1</v>
          </cell>
          <cell r="X123">
            <v>0</v>
          </cell>
          <cell r="Y123">
            <v>1</v>
          </cell>
          <cell r="Z123">
            <v>0</v>
          </cell>
          <cell r="AA123">
            <v>1</v>
          </cell>
          <cell r="AB123">
            <v>1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</row>
        <row r="124">
          <cell r="A124">
            <v>309374</v>
          </cell>
          <cell r="B124" t="str">
            <v>v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 t="str">
            <v>210286-B</v>
          </cell>
          <cell r="Q124" t="str">
            <v>SUPER MERCURE BLEU NUAGE</v>
          </cell>
          <cell r="R124">
            <v>41163</v>
          </cell>
          <cell r="S124" t="str">
            <v>U3</v>
          </cell>
          <cell r="T124">
            <v>41163</v>
          </cell>
          <cell r="U124">
            <v>9</v>
          </cell>
          <cell r="V124">
            <v>2012</v>
          </cell>
          <cell r="W124">
            <v>1</v>
          </cell>
          <cell r="X124">
            <v>0</v>
          </cell>
          <cell r="Y124">
            <v>1</v>
          </cell>
          <cell r="Z124">
            <v>0</v>
          </cell>
          <cell r="AA124">
            <v>1</v>
          </cell>
          <cell r="AB124">
            <v>1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</row>
        <row r="125">
          <cell r="A125">
            <v>309375</v>
          </cell>
          <cell r="B125" t="str">
            <v>v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 t="str">
            <v>210286-B</v>
          </cell>
          <cell r="Q125" t="str">
            <v>SUPER MERCURE BLEU NUAGE</v>
          </cell>
          <cell r="R125">
            <v>41163</v>
          </cell>
          <cell r="S125" t="str">
            <v>U3</v>
          </cell>
          <cell r="T125">
            <v>41163</v>
          </cell>
          <cell r="U125">
            <v>9</v>
          </cell>
          <cell r="V125">
            <v>2012</v>
          </cell>
          <cell r="W125">
            <v>1</v>
          </cell>
          <cell r="X125">
            <v>0</v>
          </cell>
          <cell r="Y125">
            <v>1</v>
          </cell>
          <cell r="Z125">
            <v>0</v>
          </cell>
          <cell r="AA125">
            <v>1</v>
          </cell>
          <cell r="AB125">
            <v>1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</row>
        <row r="126">
          <cell r="A126">
            <v>309376</v>
          </cell>
          <cell r="B126" t="str">
            <v>v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 t="str">
            <v>210286-B</v>
          </cell>
          <cell r="Q126" t="str">
            <v>SUPER MERCURE BLEU NUAGE</v>
          </cell>
          <cell r="R126">
            <v>41165</v>
          </cell>
          <cell r="S126" t="str">
            <v>U3</v>
          </cell>
          <cell r="T126">
            <v>41165</v>
          </cell>
          <cell r="U126">
            <v>9</v>
          </cell>
          <cell r="V126">
            <v>2012</v>
          </cell>
          <cell r="W126">
            <v>1</v>
          </cell>
          <cell r="X126">
            <v>0</v>
          </cell>
          <cell r="Y126">
            <v>1</v>
          </cell>
          <cell r="Z126">
            <v>0</v>
          </cell>
          <cell r="AA126">
            <v>1</v>
          </cell>
          <cell r="AB126">
            <v>1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</row>
        <row r="127">
          <cell r="A127">
            <v>309377</v>
          </cell>
          <cell r="B127" t="str">
            <v>v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 t="str">
            <v>210286-B</v>
          </cell>
          <cell r="Q127" t="str">
            <v>SUPER MERCURE BLEU NUAGE</v>
          </cell>
          <cell r="R127">
            <v>41165</v>
          </cell>
          <cell r="S127" t="str">
            <v>U3</v>
          </cell>
          <cell r="T127">
            <v>41165</v>
          </cell>
          <cell r="U127">
            <v>9</v>
          </cell>
          <cell r="V127">
            <v>2012</v>
          </cell>
          <cell r="W127">
            <v>1</v>
          </cell>
          <cell r="X127">
            <v>0</v>
          </cell>
          <cell r="Y127">
            <v>1</v>
          </cell>
          <cell r="Z127">
            <v>0</v>
          </cell>
          <cell r="AA127">
            <v>1</v>
          </cell>
          <cell r="AB127">
            <v>1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</row>
        <row r="128">
          <cell r="A128">
            <v>309378</v>
          </cell>
          <cell r="B128" t="str">
            <v>v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 t="str">
            <v>210286-B</v>
          </cell>
          <cell r="Q128" t="str">
            <v>SUPER MERCURE BLEU NUAGE</v>
          </cell>
          <cell r="R128">
            <v>41165</v>
          </cell>
          <cell r="S128" t="str">
            <v>U3</v>
          </cell>
          <cell r="T128">
            <v>41165</v>
          </cell>
          <cell r="U128">
            <v>9</v>
          </cell>
          <cell r="V128">
            <v>2012</v>
          </cell>
          <cell r="W128">
            <v>1</v>
          </cell>
          <cell r="X128">
            <v>0</v>
          </cell>
          <cell r="Y128">
            <v>1</v>
          </cell>
          <cell r="Z128">
            <v>0</v>
          </cell>
          <cell r="AA128">
            <v>1</v>
          </cell>
          <cell r="AB128">
            <v>1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</row>
        <row r="129">
          <cell r="A129">
            <v>309379</v>
          </cell>
          <cell r="B129" t="str">
            <v>v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 t="str">
            <v>210286-B</v>
          </cell>
          <cell r="Q129" t="str">
            <v>SUPER MERCURE BLEU NUAGE</v>
          </cell>
          <cell r="R129">
            <v>41165</v>
          </cell>
          <cell r="S129" t="str">
            <v>U3</v>
          </cell>
          <cell r="T129">
            <v>41165</v>
          </cell>
          <cell r="U129">
            <v>9</v>
          </cell>
          <cell r="V129">
            <v>2012</v>
          </cell>
          <cell r="W129">
            <v>1</v>
          </cell>
          <cell r="X129">
            <v>0</v>
          </cell>
          <cell r="Y129">
            <v>1</v>
          </cell>
          <cell r="Z129">
            <v>0</v>
          </cell>
          <cell r="AA129">
            <v>1</v>
          </cell>
          <cell r="AB129">
            <v>1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</row>
        <row r="130">
          <cell r="A130">
            <v>309380</v>
          </cell>
          <cell r="B130" t="str">
            <v>v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 t="str">
            <v>210286-B</v>
          </cell>
          <cell r="Q130" t="str">
            <v>SUPER MERCURE BLEU NUAGE</v>
          </cell>
          <cell r="R130">
            <v>41165</v>
          </cell>
          <cell r="S130" t="str">
            <v>U3</v>
          </cell>
          <cell r="T130">
            <v>41165</v>
          </cell>
          <cell r="U130">
            <v>9</v>
          </cell>
          <cell r="V130">
            <v>2012</v>
          </cell>
          <cell r="W130">
            <v>1</v>
          </cell>
          <cell r="X130">
            <v>0</v>
          </cell>
          <cell r="Y130">
            <v>1</v>
          </cell>
          <cell r="Z130">
            <v>0</v>
          </cell>
          <cell r="AA130">
            <v>1</v>
          </cell>
          <cell r="AB130">
            <v>1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</row>
        <row r="131">
          <cell r="A131">
            <v>309381</v>
          </cell>
          <cell r="B131" t="str">
            <v>v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 t="str">
            <v>210286-B</v>
          </cell>
          <cell r="Q131" t="str">
            <v>SUPER MERCURE BLEU NUAGE</v>
          </cell>
          <cell r="R131">
            <v>41165</v>
          </cell>
          <cell r="S131" t="str">
            <v>U3</v>
          </cell>
          <cell r="T131">
            <v>41165</v>
          </cell>
          <cell r="U131">
            <v>9</v>
          </cell>
          <cell r="V131">
            <v>2012</v>
          </cell>
          <cell r="W131">
            <v>1</v>
          </cell>
          <cell r="X131">
            <v>0</v>
          </cell>
          <cell r="Y131">
            <v>1</v>
          </cell>
          <cell r="Z131">
            <v>0</v>
          </cell>
          <cell r="AA131">
            <v>1</v>
          </cell>
          <cell r="AB131">
            <v>1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</row>
        <row r="132">
          <cell r="A132">
            <v>309382</v>
          </cell>
          <cell r="B132" t="str">
            <v>v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 t="str">
            <v>210286-B</v>
          </cell>
          <cell r="Q132" t="str">
            <v>SUPER MERCURE BLEU NUAGE</v>
          </cell>
          <cell r="R132">
            <v>41165</v>
          </cell>
          <cell r="S132" t="str">
            <v>U3</v>
          </cell>
          <cell r="T132">
            <v>41165</v>
          </cell>
          <cell r="U132">
            <v>9</v>
          </cell>
          <cell r="V132">
            <v>2012</v>
          </cell>
          <cell r="W132">
            <v>1</v>
          </cell>
          <cell r="X132">
            <v>0</v>
          </cell>
          <cell r="Y132">
            <v>1</v>
          </cell>
          <cell r="Z132">
            <v>0</v>
          </cell>
          <cell r="AA132">
            <v>1</v>
          </cell>
          <cell r="AB132">
            <v>1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</row>
        <row r="133">
          <cell r="A133">
            <v>309383</v>
          </cell>
          <cell r="B133" t="str">
            <v>v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 t="str">
            <v>210286-B</v>
          </cell>
          <cell r="Q133" t="str">
            <v>SUPER MERCURE BLEU NUAGE</v>
          </cell>
          <cell r="R133">
            <v>41165</v>
          </cell>
          <cell r="S133" t="str">
            <v>U3</v>
          </cell>
          <cell r="T133">
            <v>41165</v>
          </cell>
          <cell r="U133">
            <v>9</v>
          </cell>
          <cell r="V133">
            <v>2012</v>
          </cell>
          <cell r="W133">
            <v>1</v>
          </cell>
          <cell r="X133">
            <v>0</v>
          </cell>
          <cell r="Y133">
            <v>1</v>
          </cell>
          <cell r="Z133">
            <v>0</v>
          </cell>
          <cell r="AA133">
            <v>1</v>
          </cell>
          <cell r="AB133">
            <v>1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</row>
        <row r="134">
          <cell r="A134">
            <v>309384</v>
          </cell>
          <cell r="B134" t="str">
            <v>v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 t="str">
            <v>210286-B</v>
          </cell>
          <cell r="Q134" t="str">
            <v>SUPER MERCURE BLEU NUAGE</v>
          </cell>
          <cell r="R134">
            <v>41166</v>
          </cell>
          <cell r="S134" t="str">
            <v>U3</v>
          </cell>
          <cell r="T134">
            <v>41166</v>
          </cell>
          <cell r="U134">
            <v>9</v>
          </cell>
          <cell r="V134">
            <v>2012</v>
          </cell>
          <cell r="W134">
            <v>1</v>
          </cell>
          <cell r="X134">
            <v>0</v>
          </cell>
          <cell r="Y134">
            <v>1</v>
          </cell>
          <cell r="Z134">
            <v>0</v>
          </cell>
          <cell r="AA134">
            <v>1</v>
          </cell>
          <cell r="AB134">
            <v>1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</row>
        <row r="135">
          <cell r="A135">
            <v>309385</v>
          </cell>
          <cell r="B135" t="str">
            <v>v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 t="str">
            <v>210286-B</v>
          </cell>
          <cell r="Q135" t="str">
            <v>SUPER MERCURE BLEU NUAGE</v>
          </cell>
          <cell r="R135">
            <v>41166</v>
          </cell>
          <cell r="S135" t="str">
            <v>U3</v>
          </cell>
          <cell r="T135">
            <v>41166</v>
          </cell>
          <cell r="U135">
            <v>9</v>
          </cell>
          <cell r="V135">
            <v>2012</v>
          </cell>
          <cell r="W135">
            <v>1</v>
          </cell>
          <cell r="X135">
            <v>0</v>
          </cell>
          <cell r="Y135">
            <v>1</v>
          </cell>
          <cell r="Z135">
            <v>0</v>
          </cell>
          <cell r="AA135">
            <v>1</v>
          </cell>
          <cell r="AB135">
            <v>1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</row>
        <row r="136">
          <cell r="A136">
            <v>309386</v>
          </cell>
          <cell r="B136" t="str">
            <v>v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 t="str">
            <v>210286-L</v>
          </cell>
          <cell r="Q136" t="str">
            <v>SUPER MERCURE LAVANDE</v>
          </cell>
          <cell r="R136">
            <v>41166</v>
          </cell>
          <cell r="S136" t="str">
            <v>U3</v>
          </cell>
          <cell r="T136">
            <v>41166</v>
          </cell>
          <cell r="U136">
            <v>9</v>
          </cell>
          <cell r="V136">
            <v>2012</v>
          </cell>
          <cell r="W136">
            <v>1</v>
          </cell>
          <cell r="X136">
            <v>0</v>
          </cell>
          <cell r="Y136">
            <v>1</v>
          </cell>
          <cell r="Z136">
            <v>0</v>
          </cell>
          <cell r="AA136">
            <v>1</v>
          </cell>
          <cell r="AB136">
            <v>1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</row>
        <row r="137">
          <cell r="A137">
            <v>309387</v>
          </cell>
          <cell r="B137" t="str">
            <v>v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 t="str">
            <v>210286-L</v>
          </cell>
          <cell r="Q137" t="str">
            <v>SUPER MERCURE LAVANDE</v>
          </cell>
          <cell r="R137">
            <v>41166</v>
          </cell>
          <cell r="S137" t="str">
            <v>U3</v>
          </cell>
          <cell r="T137">
            <v>41166</v>
          </cell>
          <cell r="U137">
            <v>9</v>
          </cell>
          <cell r="V137">
            <v>2012</v>
          </cell>
          <cell r="W137">
            <v>1</v>
          </cell>
          <cell r="X137">
            <v>0</v>
          </cell>
          <cell r="Y137">
            <v>1</v>
          </cell>
          <cell r="Z137">
            <v>0</v>
          </cell>
          <cell r="AA137">
            <v>1</v>
          </cell>
          <cell r="AB137">
            <v>1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</row>
        <row r="138">
          <cell r="A138">
            <v>309388</v>
          </cell>
          <cell r="B138" t="str">
            <v>v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 t="str">
            <v>210286-L</v>
          </cell>
          <cell r="Q138" t="str">
            <v>SUPER MERCURE LAVANDE</v>
          </cell>
          <cell r="R138">
            <v>41170</v>
          </cell>
          <cell r="S138" t="str">
            <v>U3</v>
          </cell>
          <cell r="T138">
            <v>41170</v>
          </cell>
          <cell r="U138">
            <v>9</v>
          </cell>
          <cell r="V138">
            <v>2012</v>
          </cell>
          <cell r="W138">
            <v>1</v>
          </cell>
          <cell r="X138">
            <v>0</v>
          </cell>
          <cell r="Y138">
            <v>1</v>
          </cell>
          <cell r="Z138">
            <v>0</v>
          </cell>
          <cell r="AA138">
            <v>1</v>
          </cell>
          <cell r="AB138">
            <v>1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</row>
        <row r="139">
          <cell r="A139">
            <v>309389</v>
          </cell>
          <cell r="B139" t="str">
            <v>v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 t="str">
            <v>210286-L</v>
          </cell>
          <cell r="Q139" t="str">
            <v>SUPER MERCURE LAVANDE</v>
          </cell>
          <cell r="R139">
            <v>41170</v>
          </cell>
          <cell r="S139" t="str">
            <v>U3</v>
          </cell>
          <cell r="T139">
            <v>41170</v>
          </cell>
          <cell r="U139">
            <v>9</v>
          </cell>
          <cell r="V139">
            <v>2012</v>
          </cell>
          <cell r="W139">
            <v>1</v>
          </cell>
          <cell r="X139">
            <v>0</v>
          </cell>
          <cell r="Y139">
            <v>1</v>
          </cell>
          <cell r="Z139">
            <v>0</v>
          </cell>
          <cell r="AA139">
            <v>1</v>
          </cell>
          <cell r="AB139">
            <v>1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</row>
        <row r="140">
          <cell r="A140">
            <v>309390</v>
          </cell>
          <cell r="B140" t="str">
            <v>v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 t="str">
            <v>210286-L</v>
          </cell>
          <cell r="Q140" t="str">
            <v>SUPER MERCURE LAVANDE</v>
          </cell>
          <cell r="R140">
            <v>41170</v>
          </cell>
          <cell r="S140" t="str">
            <v>U3</v>
          </cell>
          <cell r="T140">
            <v>41170</v>
          </cell>
          <cell r="U140">
            <v>9</v>
          </cell>
          <cell r="V140">
            <v>2012</v>
          </cell>
          <cell r="W140">
            <v>1</v>
          </cell>
          <cell r="X140">
            <v>0</v>
          </cell>
          <cell r="Y140">
            <v>1</v>
          </cell>
          <cell r="Z140">
            <v>0</v>
          </cell>
          <cell r="AA140">
            <v>1</v>
          </cell>
          <cell r="AB140">
            <v>1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</row>
        <row r="141">
          <cell r="A141">
            <v>309391</v>
          </cell>
          <cell r="B141" t="str">
            <v>v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 t="str">
            <v>210286-L</v>
          </cell>
          <cell r="Q141" t="str">
            <v>SUPER MERCURE LAVANDE</v>
          </cell>
          <cell r="R141">
            <v>41170</v>
          </cell>
          <cell r="S141" t="str">
            <v>U3</v>
          </cell>
          <cell r="T141">
            <v>41170</v>
          </cell>
          <cell r="U141">
            <v>9</v>
          </cell>
          <cell r="V141">
            <v>2012</v>
          </cell>
          <cell r="W141">
            <v>1</v>
          </cell>
          <cell r="X141">
            <v>0</v>
          </cell>
          <cell r="Y141">
            <v>1</v>
          </cell>
          <cell r="Z141">
            <v>0</v>
          </cell>
          <cell r="AA141">
            <v>1</v>
          </cell>
          <cell r="AB141">
            <v>1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</row>
        <row r="142">
          <cell r="A142">
            <v>309392</v>
          </cell>
          <cell r="B142" t="str">
            <v>v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 t="str">
            <v>210286-L</v>
          </cell>
          <cell r="Q142" t="str">
            <v>SUPER MERCURE LAVANDE</v>
          </cell>
          <cell r="R142">
            <v>41170</v>
          </cell>
          <cell r="S142" t="str">
            <v>U3</v>
          </cell>
          <cell r="T142">
            <v>41170</v>
          </cell>
          <cell r="U142">
            <v>9</v>
          </cell>
          <cell r="V142">
            <v>2012</v>
          </cell>
          <cell r="W142">
            <v>1</v>
          </cell>
          <cell r="X142">
            <v>0</v>
          </cell>
          <cell r="Y142">
            <v>1</v>
          </cell>
          <cell r="Z142">
            <v>0</v>
          </cell>
          <cell r="AA142">
            <v>1</v>
          </cell>
          <cell r="AB142">
            <v>1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</row>
        <row r="143">
          <cell r="A143">
            <v>309393</v>
          </cell>
          <cell r="B143" t="str">
            <v>v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 t="str">
            <v>210286-L</v>
          </cell>
          <cell r="Q143" t="str">
            <v>SUPER MERCURE LAVANDE</v>
          </cell>
          <cell r="R143">
            <v>41170</v>
          </cell>
          <cell r="S143" t="str">
            <v>U3</v>
          </cell>
          <cell r="T143">
            <v>41170</v>
          </cell>
          <cell r="U143">
            <v>9</v>
          </cell>
          <cell r="V143">
            <v>2012</v>
          </cell>
          <cell r="W143">
            <v>1</v>
          </cell>
          <cell r="X143">
            <v>0</v>
          </cell>
          <cell r="Y143">
            <v>1</v>
          </cell>
          <cell r="Z143">
            <v>0</v>
          </cell>
          <cell r="AA143">
            <v>1</v>
          </cell>
          <cell r="AB143">
            <v>1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</row>
        <row r="144">
          <cell r="A144">
            <v>309394</v>
          </cell>
          <cell r="B144" t="str">
            <v>v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 t="str">
            <v>210286-L</v>
          </cell>
          <cell r="Q144" t="str">
            <v>SUPER MERCURE LAVANDE</v>
          </cell>
          <cell r="R144">
            <v>41170</v>
          </cell>
          <cell r="S144" t="str">
            <v>U3</v>
          </cell>
          <cell r="T144">
            <v>41170</v>
          </cell>
          <cell r="U144">
            <v>9</v>
          </cell>
          <cell r="V144">
            <v>2012</v>
          </cell>
          <cell r="W144">
            <v>1</v>
          </cell>
          <cell r="X144">
            <v>0</v>
          </cell>
          <cell r="Y144">
            <v>1</v>
          </cell>
          <cell r="Z144">
            <v>0</v>
          </cell>
          <cell r="AA144">
            <v>1</v>
          </cell>
          <cell r="AB144">
            <v>1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</row>
        <row r="145">
          <cell r="A145">
            <v>309395</v>
          </cell>
          <cell r="B145" t="str">
            <v>v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 t="str">
            <v>210286-L</v>
          </cell>
          <cell r="Q145" t="str">
            <v>SUPER MERCURE LAVANDE</v>
          </cell>
          <cell r="R145">
            <v>41170</v>
          </cell>
          <cell r="S145" t="str">
            <v>U3</v>
          </cell>
          <cell r="T145">
            <v>41170</v>
          </cell>
          <cell r="U145">
            <v>9</v>
          </cell>
          <cell r="V145">
            <v>2012</v>
          </cell>
          <cell r="W145">
            <v>1</v>
          </cell>
          <cell r="X145">
            <v>0</v>
          </cell>
          <cell r="Y145">
            <v>1</v>
          </cell>
          <cell r="Z145">
            <v>0</v>
          </cell>
          <cell r="AA145">
            <v>1</v>
          </cell>
          <cell r="AB145">
            <v>1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</row>
        <row r="146">
          <cell r="A146">
            <v>309396</v>
          </cell>
          <cell r="B146" t="str">
            <v>v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 t="str">
            <v>210286-L</v>
          </cell>
          <cell r="Q146" t="str">
            <v>SUPER MERCURE LAVANDE</v>
          </cell>
          <cell r="R146">
            <v>41170</v>
          </cell>
          <cell r="S146" t="str">
            <v>U3</v>
          </cell>
          <cell r="T146">
            <v>41170</v>
          </cell>
          <cell r="U146">
            <v>9</v>
          </cell>
          <cell r="V146">
            <v>2012</v>
          </cell>
          <cell r="W146">
            <v>1</v>
          </cell>
          <cell r="X146">
            <v>0</v>
          </cell>
          <cell r="Y146">
            <v>1</v>
          </cell>
          <cell r="Z146">
            <v>0</v>
          </cell>
          <cell r="AA146">
            <v>1</v>
          </cell>
          <cell r="AB146">
            <v>1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</row>
        <row r="147">
          <cell r="A147">
            <v>309397</v>
          </cell>
          <cell r="B147" t="str">
            <v>v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 t="str">
            <v>210286-L</v>
          </cell>
          <cell r="Q147" t="str">
            <v>SUPER MERCURE LAVANDE</v>
          </cell>
          <cell r="R147">
            <v>41172</v>
          </cell>
          <cell r="S147" t="str">
            <v>U3</v>
          </cell>
          <cell r="T147">
            <v>41172</v>
          </cell>
          <cell r="U147">
            <v>9</v>
          </cell>
          <cell r="V147">
            <v>2012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</row>
        <row r="148">
          <cell r="A148">
            <v>309398</v>
          </cell>
          <cell r="B148" t="str">
            <v>v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 t="str">
            <v>210286-L</v>
          </cell>
          <cell r="Q148" t="str">
            <v>SUPER MERCURE LAVANDE</v>
          </cell>
          <cell r="R148">
            <v>41172</v>
          </cell>
          <cell r="S148" t="str">
            <v>U3</v>
          </cell>
          <cell r="T148">
            <v>41172</v>
          </cell>
          <cell r="U148">
            <v>9</v>
          </cell>
          <cell r="V148">
            <v>2012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</row>
        <row r="149">
          <cell r="A149">
            <v>309400</v>
          </cell>
          <cell r="B149">
            <v>0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 t="str">
            <v>210292-B</v>
          </cell>
          <cell r="Q149" t="str">
            <v>SUPER TITANIA BLEU NUAGE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1</v>
          </cell>
          <cell r="X149">
            <v>0</v>
          </cell>
          <cell r="Y149">
            <v>1</v>
          </cell>
          <cell r="Z149">
            <v>0</v>
          </cell>
          <cell r="AA149">
            <v>1</v>
          </cell>
          <cell r="AB149">
            <v>1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</row>
        <row r="150">
          <cell r="A150">
            <v>309402</v>
          </cell>
          <cell r="B150" t="str">
            <v>v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 t="str">
            <v>210292-B</v>
          </cell>
          <cell r="Q150" t="str">
            <v>SUPER TITANIA BLEU NUAGE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</row>
        <row r="151">
          <cell r="A151">
            <v>309403</v>
          </cell>
          <cell r="B151" t="str">
            <v>r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 t="str">
            <v>210292-B</v>
          </cell>
          <cell r="Q151" t="str">
            <v>SUPER TITANIA BLEU NUAGE</v>
          </cell>
          <cell r="R151">
            <v>41172</v>
          </cell>
          <cell r="S151" t="str">
            <v>U3</v>
          </cell>
          <cell r="T151">
            <v>41172</v>
          </cell>
          <cell r="U151">
            <v>9</v>
          </cell>
          <cell r="V151">
            <v>2012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</row>
        <row r="152">
          <cell r="A152">
            <v>309404</v>
          </cell>
          <cell r="B152" t="str">
            <v>v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 t="str">
            <v>210292-B</v>
          </cell>
          <cell r="Q152" t="str">
            <v>SUPER TITANIA BLEU NUAGE</v>
          </cell>
          <cell r="R152">
            <v>41172</v>
          </cell>
          <cell r="S152" t="str">
            <v>U3</v>
          </cell>
          <cell r="T152">
            <v>41172</v>
          </cell>
          <cell r="U152">
            <v>9</v>
          </cell>
          <cell r="V152">
            <v>2012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</row>
        <row r="153">
          <cell r="A153">
            <v>309405</v>
          </cell>
          <cell r="B153" t="str">
            <v>v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 t="str">
            <v>210292-B</v>
          </cell>
          <cell r="Q153" t="str">
            <v>SUPER TITANIA BLEU NUAGE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</row>
        <row r="154">
          <cell r="A154">
            <v>309406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 t="str">
            <v>210292-B</v>
          </cell>
          <cell r="Q154" t="str">
            <v>SUPER TITANIA BLEU NUAGE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</row>
        <row r="155">
          <cell r="A155">
            <v>309407</v>
          </cell>
          <cell r="B155" t="str">
            <v>b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 t="str">
            <v>210292-B</v>
          </cell>
          <cell r="Q155" t="str">
            <v>SUPER TITANIA BLEU NUAGE</v>
          </cell>
          <cell r="R155">
            <v>41177</v>
          </cell>
          <cell r="S155" t="str">
            <v>U3</v>
          </cell>
          <cell r="T155">
            <v>41177</v>
          </cell>
          <cell r="U155">
            <v>9</v>
          </cell>
          <cell r="V155">
            <v>2012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</row>
        <row r="156">
          <cell r="A156">
            <v>309408</v>
          </cell>
          <cell r="B156" t="str">
            <v>b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 t="str">
            <v>210292-B</v>
          </cell>
          <cell r="Q156" t="str">
            <v>SUPER TITANIA BLEU NUAGE</v>
          </cell>
          <cell r="R156">
            <v>41177</v>
          </cell>
          <cell r="S156" t="str">
            <v>U3</v>
          </cell>
          <cell r="T156">
            <v>41177</v>
          </cell>
          <cell r="U156">
            <v>9</v>
          </cell>
          <cell r="V156">
            <v>2012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</row>
        <row r="157">
          <cell r="A157">
            <v>309409</v>
          </cell>
          <cell r="B157" t="str">
            <v>v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 t="str">
            <v>210292-B</v>
          </cell>
          <cell r="Q157" t="str">
            <v>SUPER TITANIA BLEU NUAGE</v>
          </cell>
          <cell r="R157">
            <v>41177</v>
          </cell>
          <cell r="S157" t="str">
            <v>U3</v>
          </cell>
          <cell r="T157">
            <v>41177</v>
          </cell>
          <cell r="U157">
            <v>9</v>
          </cell>
          <cell r="V157">
            <v>2012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</row>
        <row r="158">
          <cell r="A158">
            <v>309410</v>
          </cell>
          <cell r="B158" t="str">
            <v>v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 t="str">
            <v>210292-B</v>
          </cell>
          <cell r="Q158" t="str">
            <v>SUPER TITANIA BLEU NUAGE</v>
          </cell>
          <cell r="R158">
            <v>41177</v>
          </cell>
          <cell r="S158" t="str">
            <v>U3</v>
          </cell>
          <cell r="T158">
            <v>41177</v>
          </cell>
          <cell r="U158">
            <v>9</v>
          </cell>
          <cell r="V158">
            <v>2012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</row>
        <row r="159">
          <cell r="A159">
            <v>309411</v>
          </cell>
          <cell r="B159" t="str">
            <v>v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 t="str">
            <v>210292-L</v>
          </cell>
          <cell r="Q159" t="str">
            <v>SUPER TITANIA LAVANDE</v>
          </cell>
          <cell r="R159">
            <v>41177</v>
          </cell>
          <cell r="S159" t="str">
            <v>U3</v>
          </cell>
          <cell r="T159">
            <v>41177</v>
          </cell>
          <cell r="U159">
            <v>9</v>
          </cell>
          <cell r="V159">
            <v>2012</v>
          </cell>
          <cell r="W159">
            <v>1</v>
          </cell>
          <cell r="X159">
            <v>0</v>
          </cell>
          <cell r="Y159">
            <v>0</v>
          </cell>
          <cell r="Z159">
            <v>0</v>
          </cell>
          <cell r="AA159">
            <v>1</v>
          </cell>
          <cell r="AB159">
            <v>1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0</v>
          </cell>
          <cell r="AI159">
            <v>0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</row>
        <row r="160">
          <cell r="A160">
            <v>309412</v>
          </cell>
          <cell r="B160" t="str">
            <v>v</v>
          </cell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 t="str">
            <v>210292-L</v>
          </cell>
          <cell r="Q160" t="str">
            <v>SUPER TITANIA LAVANDE</v>
          </cell>
          <cell r="R160">
            <v>41177</v>
          </cell>
          <cell r="S160" t="str">
            <v>U3</v>
          </cell>
          <cell r="T160">
            <v>41177</v>
          </cell>
          <cell r="U160">
            <v>9</v>
          </cell>
          <cell r="V160">
            <v>2012</v>
          </cell>
          <cell r="W160">
            <v>1</v>
          </cell>
          <cell r="X160">
            <v>0</v>
          </cell>
          <cell r="Y160">
            <v>0</v>
          </cell>
          <cell r="Z160">
            <v>0</v>
          </cell>
          <cell r="AA160">
            <v>1</v>
          </cell>
          <cell r="AB160">
            <v>1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0</v>
          </cell>
          <cell r="AI160">
            <v>0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</row>
        <row r="161">
          <cell r="A161">
            <v>309413</v>
          </cell>
          <cell r="B161" t="str">
            <v>v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 t="str">
            <v>210292-L</v>
          </cell>
          <cell r="Q161" t="str">
            <v>SUPER TITANIA LAVANDE</v>
          </cell>
          <cell r="R161">
            <v>41177</v>
          </cell>
          <cell r="S161" t="str">
            <v>U3</v>
          </cell>
          <cell r="T161">
            <v>41177</v>
          </cell>
          <cell r="U161">
            <v>9</v>
          </cell>
          <cell r="V161">
            <v>2012</v>
          </cell>
          <cell r="W161">
            <v>1</v>
          </cell>
          <cell r="X161">
            <v>0</v>
          </cell>
          <cell r="Y161">
            <v>0</v>
          </cell>
          <cell r="Z161">
            <v>0</v>
          </cell>
          <cell r="AA161">
            <v>1</v>
          </cell>
          <cell r="AB161">
            <v>1</v>
          </cell>
          <cell r="AC161">
            <v>0</v>
          </cell>
          <cell r="AD161">
            <v>0</v>
          </cell>
          <cell r="AE161">
            <v>0</v>
          </cell>
          <cell r="AF161">
            <v>0</v>
          </cell>
          <cell r="AG161">
            <v>0</v>
          </cell>
          <cell r="AH161">
            <v>0</v>
          </cell>
          <cell r="AI161">
            <v>0</v>
          </cell>
          <cell r="AJ161">
            <v>0</v>
          </cell>
          <cell r="AK161">
            <v>0</v>
          </cell>
          <cell r="AL161">
            <v>0</v>
          </cell>
          <cell r="AM161">
            <v>0</v>
          </cell>
        </row>
        <row r="162">
          <cell r="A162">
            <v>309414</v>
          </cell>
          <cell r="B162" t="str">
            <v>v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 t="str">
            <v>210292-L</v>
          </cell>
          <cell r="Q162" t="str">
            <v>SUPER TITANIA LAVANDE</v>
          </cell>
          <cell r="R162">
            <v>41177</v>
          </cell>
          <cell r="S162" t="str">
            <v>U3</v>
          </cell>
          <cell r="T162">
            <v>41177</v>
          </cell>
          <cell r="U162">
            <v>9</v>
          </cell>
          <cell r="V162">
            <v>2012</v>
          </cell>
          <cell r="W162">
            <v>1</v>
          </cell>
          <cell r="X162">
            <v>0</v>
          </cell>
          <cell r="Y162">
            <v>0</v>
          </cell>
          <cell r="Z162">
            <v>0</v>
          </cell>
          <cell r="AA162">
            <v>1</v>
          </cell>
          <cell r="AB162">
            <v>1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</row>
        <row r="163">
          <cell r="A163">
            <v>309415</v>
          </cell>
          <cell r="B163" t="str">
            <v>v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 t="str">
            <v>210292-L</v>
          </cell>
          <cell r="Q163" t="str">
            <v>SUPER TITANIA LAVANDE</v>
          </cell>
          <cell r="R163">
            <v>41177</v>
          </cell>
          <cell r="S163" t="str">
            <v>U3</v>
          </cell>
          <cell r="T163">
            <v>41177</v>
          </cell>
          <cell r="U163">
            <v>9</v>
          </cell>
          <cell r="V163">
            <v>2012</v>
          </cell>
          <cell r="W163">
            <v>1</v>
          </cell>
          <cell r="X163">
            <v>0</v>
          </cell>
          <cell r="Y163">
            <v>0</v>
          </cell>
          <cell r="Z163">
            <v>0</v>
          </cell>
          <cell r="AA163">
            <v>1</v>
          </cell>
          <cell r="AB163">
            <v>1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</row>
        <row r="164">
          <cell r="A164">
            <v>309416</v>
          </cell>
          <cell r="B164" t="str">
            <v>v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 t="str">
            <v>210292-L</v>
          </cell>
          <cell r="Q164" t="str">
            <v>SUPER TITANIA LAVANDE</v>
          </cell>
          <cell r="R164">
            <v>41177</v>
          </cell>
          <cell r="S164" t="str">
            <v>U3</v>
          </cell>
          <cell r="T164">
            <v>41177</v>
          </cell>
          <cell r="U164">
            <v>9</v>
          </cell>
          <cell r="V164">
            <v>2012</v>
          </cell>
          <cell r="W164">
            <v>1</v>
          </cell>
          <cell r="X164">
            <v>0</v>
          </cell>
          <cell r="Y164">
            <v>0</v>
          </cell>
          <cell r="Z164">
            <v>0</v>
          </cell>
          <cell r="AA164">
            <v>1</v>
          </cell>
          <cell r="AB164">
            <v>1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</row>
        <row r="165">
          <cell r="A165">
            <v>309417</v>
          </cell>
          <cell r="B165" t="str">
            <v>v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 t="str">
            <v>210292-L</v>
          </cell>
          <cell r="Q165" t="str">
            <v>SUPER TITANIA LAVANDE</v>
          </cell>
          <cell r="R165">
            <v>41179</v>
          </cell>
          <cell r="S165" t="str">
            <v>U3</v>
          </cell>
          <cell r="T165">
            <v>41179</v>
          </cell>
          <cell r="U165">
            <v>9</v>
          </cell>
          <cell r="V165">
            <v>2012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</row>
        <row r="166">
          <cell r="A166">
            <v>309418</v>
          </cell>
          <cell r="B166" t="str">
            <v>v</v>
          </cell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 t="str">
            <v>210292-L</v>
          </cell>
          <cell r="Q166" t="str">
            <v>SUPER TITANIA LAVANDE</v>
          </cell>
          <cell r="R166">
            <v>41179</v>
          </cell>
          <cell r="S166" t="str">
            <v>U3</v>
          </cell>
          <cell r="T166">
            <v>41179</v>
          </cell>
          <cell r="U166">
            <v>9</v>
          </cell>
          <cell r="V166">
            <v>2012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</row>
        <row r="167">
          <cell r="A167">
            <v>309419</v>
          </cell>
          <cell r="B167" t="str">
            <v>v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 t="str">
            <v>210292-L</v>
          </cell>
          <cell r="Q167" t="str">
            <v>SUPER TITANIA LAVANDE</v>
          </cell>
          <cell r="R167">
            <v>41179</v>
          </cell>
          <cell r="S167" t="str">
            <v>U3</v>
          </cell>
          <cell r="T167">
            <v>41179</v>
          </cell>
          <cell r="U167">
            <v>9</v>
          </cell>
          <cell r="V167">
            <v>2012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</row>
        <row r="168">
          <cell r="A168">
            <v>309420</v>
          </cell>
          <cell r="B168" t="str">
            <v>v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 t="str">
            <v>210292-L</v>
          </cell>
          <cell r="Q168" t="str">
            <v>SUPER TITANIA LAVANDE</v>
          </cell>
          <cell r="R168">
            <v>41179</v>
          </cell>
          <cell r="S168" t="str">
            <v>U3</v>
          </cell>
          <cell r="T168">
            <v>41179</v>
          </cell>
          <cell r="U168">
            <v>9</v>
          </cell>
          <cell r="V168">
            <v>2012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</row>
        <row r="169">
          <cell r="A169">
            <v>309421</v>
          </cell>
          <cell r="B169" t="str">
            <v>v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 t="str">
            <v>210292-L</v>
          </cell>
          <cell r="Q169" t="str">
            <v>SUPER TITANIA LAVANDE</v>
          </cell>
          <cell r="R169">
            <v>41179</v>
          </cell>
          <cell r="S169" t="str">
            <v>U3</v>
          </cell>
          <cell r="T169">
            <v>41179</v>
          </cell>
          <cell r="U169">
            <v>9</v>
          </cell>
          <cell r="V169">
            <v>2012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</row>
        <row r="170">
          <cell r="A170">
            <v>309422</v>
          </cell>
          <cell r="B170" t="str">
            <v>v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 t="str">
            <v>210292-L</v>
          </cell>
          <cell r="Q170" t="str">
            <v>SUPER TITANIA LAVANDE</v>
          </cell>
          <cell r="R170">
            <v>41179</v>
          </cell>
          <cell r="S170" t="str">
            <v>U3</v>
          </cell>
          <cell r="T170">
            <v>41179</v>
          </cell>
          <cell r="U170">
            <v>9</v>
          </cell>
          <cell r="V170">
            <v>2012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</row>
        <row r="171">
          <cell r="A171">
            <v>309423</v>
          </cell>
          <cell r="B171" t="str">
            <v>v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 t="str">
            <v>210292-L</v>
          </cell>
          <cell r="Q171" t="str">
            <v>SUPER TITANIA LAVANDE</v>
          </cell>
          <cell r="R171">
            <v>41179</v>
          </cell>
          <cell r="S171" t="str">
            <v>U3</v>
          </cell>
          <cell r="T171">
            <v>41179</v>
          </cell>
          <cell r="U171">
            <v>9</v>
          </cell>
          <cell r="V171">
            <v>2012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</row>
        <row r="172">
          <cell r="A172">
            <v>309424</v>
          </cell>
          <cell r="B172" t="str">
            <v>v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 t="str">
            <v>210301-B</v>
          </cell>
          <cell r="Q172" t="str">
            <v>SUPER OCTALIA BLEU NUAGE</v>
          </cell>
          <cell r="R172">
            <v>41179</v>
          </cell>
          <cell r="S172" t="str">
            <v>U3</v>
          </cell>
          <cell r="T172">
            <v>41179</v>
          </cell>
          <cell r="U172">
            <v>9</v>
          </cell>
          <cell r="V172">
            <v>2012</v>
          </cell>
          <cell r="W172">
            <v>1</v>
          </cell>
          <cell r="X172">
            <v>0</v>
          </cell>
          <cell r="Y172">
            <v>0</v>
          </cell>
          <cell r="Z172">
            <v>0</v>
          </cell>
          <cell r="AA172">
            <v>1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</row>
        <row r="173">
          <cell r="A173">
            <v>309426</v>
          </cell>
          <cell r="B173" t="str">
            <v>v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 t="str">
            <v>210301-B</v>
          </cell>
          <cell r="Q173" t="str">
            <v>SUPER OCTALIA BLEU NUAGE</v>
          </cell>
          <cell r="R173">
            <v>41180</v>
          </cell>
          <cell r="S173" t="str">
            <v>U3</v>
          </cell>
          <cell r="T173">
            <v>41180</v>
          </cell>
          <cell r="U173">
            <v>9</v>
          </cell>
          <cell r="V173">
            <v>2012</v>
          </cell>
          <cell r="W173">
            <v>1</v>
          </cell>
          <cell r="X173">
            <v>0</v>
          </cell>
          <cell r="Y173">
            <v>0</v>
          </cell>
          <cell r="Z173">
            <v>0</v>
          </cell>
          <cell r="AA173">
            <v>1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</row>
        <row r="174">
          <cell r="A174">
            <v>309427</v>
          </cell>
          <cell r="B174" t="str">
            <v>v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 t="str">
            <v>210301-B</v>
          </cell>
          <cell r="Q174" t="str">
            <v>SUPER OCTALIA BLEU NUAGE</v>
          </cell>
          <cell r="R174">
            <v>41180</v>
          </cell>
          <cell r="S174" t="str">
            <v>U3</v>
          </cell>
          <cell r="T174">
            <v>41180</v>
          </cell>
          <cell r="U174">
            <v>9</v>
          </cell>
          <cell r="V174">
            <v>2012</v>
          </cell>
          <cell r="W174">
            <v>1</v>
          </cell>
          <cell r="X174">
            <v>0</v>
          </cell>
          <cell r="Y174">
            <v>0</v>
          </cell>
          <cell r="Z174">
            <v>0</v>
          </cell>
          <cell r="AA174">
            <v>1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</row>
        <row r="175">
          <cell r="A175">
            <v>309428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 t="str">
            <v>210301-B</v>
          </cell>
          <cell r="Q175" t="str">
            <v>SUPER OCTALIA BLEU NUAGE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1</v>
          </cell>
          <cell r="X175">
            <v>0</v>
          </cell>
          <cell r="Y175">
            <v>0</v>
          </cell>
          <cell r="Z175">
            <v>0</v>
          </cell>
          <cell r="AA175">
            <v>1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</row>
        <row r="176">
          <cell r="A176">
            <v>309429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 t="str">
            <v>210301-B</v>
          </cell>
          <cell r="Q176" t="str">
            <v>SUPER OCTALIA BLEU NUAGE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1</v>
          </cell>
          <cell r="X176">
            <v>0</v>
          </cell>
          <cell r="Y176">
            <v>0</v>
          </cell>
          <cell r="Z176">
            <v>0</v>
          </cell>
          <cell r="AA176">
            <v>1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</row>
        <row r="177">
          <cell r="A177">
            <v>309430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 t="str">
            <v>210301-B</v>
          </cell>
          <cell r="Q177" t="str">
            <v>SUPER OCTALIA BLEU NUAGE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1</v>
          </cell>
          <cell r="X177">
            <v>0</v>
          </cell>
          <cell r="Y177">
            <v>0</v>
          </cell>
          <cell r="Z177">
            <v>0</v>
          </cell>
          <cell r="AA177">
            <v>1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</row>
        <row r="178">
          <cell r="A178">
            <v>309431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 t="str">
            <v>210301-B</v>
          </cell>
          <cell r="Q178" t="str">
            <v>SUPER OCTALIA BLEU NUAGE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1</v>
          </cell>
          <cell r="X178">
            <v>0</v>
          </cell>
          <cell r="Y178">
            <v>0</v>
          </cell>
          <cell r="Z178">
            <v>0</v>
          </cell>
          <cell r="AA178">
            <v>1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</row>
        <row r="179">
          <cell r="A179">
            <v>309432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 t="str">
            <v>210301-B</v>
          </cell>
          <cell r="Q179" t="str">
            <v>SUPER OCTALIA BLEU NUAGE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1</v>
          </cell>
          <cell r="X179">
            <v>0</v>
          </cell>
          <cell r="Y179">
            <v>0</v>
          </cell>
          <cell r="Z179">
            <v>0</v>
          </cell>
          <cell r="AA179">
            <v>1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</row>
        <row r="180">
          <cell r="A180">
            <v>309435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 t="str">
            <v>210301-B</v>
          </cell>
          <cell r="Q180" t="str">
            <v>SUPER OCTALIA BLEU NUAGE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1</v>
          </cell>
          <cell r="X180">
            <v>0</v>
          </cell>
          <cell r="Y180">
            <v>0</v>
          </cell>
          <cell r="Z180">
            <v>0</v>
          </cell>
          <cell r="AA180">
            <v>1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</row>
        <row r="181">
          <cell r="A181">
            <v>309433</v>
          </cell>
          <cell r="B181" t="str">
            <v>r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  <cell r="P181" t="str">
            <v>210301-B</v>
          </cell>
          <cell r="Q181" t="str">
            <v>SUPER OCTALIA BLEU NUAGE</v>
          </cell>
          <cell r="R181">
            <v>41184</v>
          </cell>
          <cell r="S181" t="str">
            <v>U3</v>
          </cell>
          <cell r="T181">
            <v>41184</v>
          </cell>
          <cell r="U181">
            <v>10</v>
          </cell>
          <cell r="V181">
            <v>2012</v>
          </cell>
          <cell r="W181">
            <v>1</v>
          </cell>
          <cell r="X181">
            <v>0</v>
          </cell>
          <cell r="Y181">
            <v>0</v>
          </cell>
          <cell r="Z181">
            <v>0</v>
          </cell>
          <cell r="AA181">
            <v>1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</row>
        <row r="182">
          <cell r="A182">
            <v>309436</v>
          </cell>
          <cell r="B182" t="str">
            <v>v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 t="str">
            <v>210301-L</v>
          </cell>
          <cell r="Q182" t="str">
            <v>SUPER OCTALIA LAVANDE</v>
          </cell>
          <cell r="R182">
            <v>41185</v>
          </cell>
          <cell r="S182" t="str">
            <v>U3</v>
          </cell>
          <cell r="T182">
            <v>41185</v>
          </cell>
          <cell r="U182">
            <v>10</v>
          </cell>
          <cell r="V182">
            <v>2012</v>
          </cell>
          <cell r="W182">
            <v>1</v>
          </cell>
          <cell r="X182">
            <v>0</v>
          </cell>
          <cell r="Y182">
            <v>0</v>
          </cell>
          <cell r="Z182">
            <v>0</v>
          </cell>
          <cell r="AA182">
            <v>1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</row>
        <row r="183">
          <cell r="A183">
            <v>309437</v>
          </cell>
          <cell r="B183" t="str">
            <v>v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  <cell r="P183" t="str">
            <v>210301-L</v>
          </cell>
          <cell r="Q183" t="str">
            <v>SUPER OCTALIA LAVANDE</v>
          </cell>
          <cell r="R183">
            <v>41185</v>
          </cell>
          <cell r="S183" t="str">
            <v>U3</v>
          </cell>
          <cell r="T183">
            <v>41185</v>
          </cell>
          <cell r="U183">
            <v>10</v>
          </cell>
          <cell r="V183">
            <v>2012</v>
          </cell>
          <cell r="W183">
            <v>1</v>
          </cell>
          <cell r="X183">
            <v>0</v>
          </cell>
          <cell r="Y183">
            <v>0</v>
          </cell>
          <cell r="Z183">
            <v>0</v>
          </cell>
          <cell r="AA183">
            <v>1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</row>
        <row r="184">
          <cell r="A184">
            <v>309438</v>
          </cell>
          <cell r="B184" t="str">
            <v>v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 t="str">
            <v>210301-L</v>
          </cell>
          <cell r="Q184" t="str">
            <v>SUPER OCTALIA LAVANDE</v>
          </cell>
          <cell r="R184">
            <v>41185</v>
          </cell>
          <cell r="S184" t="str">
            <v>U3</v>
          </cell>
          <cell r="T184">
            <v>41185</v>
          </cell>
          <cell r="U184">
            <v>10</v>
          </cell>
          <cell r="V184">
            <v>2012</v>
          </cell>
          <cell r="W184">
            <v>1</v>
          </cell>
          <cell r="X184">
            <v>0</v>
          </cell>
          <cell r="Y184">
            <v>0</v>
          </cell>
          <cell r="Z184">
            <v>0</v>
          </cell>
          <cell r="AA184">
            <v>1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</row>
        <row r="185">
          <cell r="A185">
            <v>309439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 t="str">
            <v>210301-L</v>
          </cell>
          <cell r="Q185" t="str">
            <v>SUPER OCTALIA LAVANDE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1</v>
          </cell>
          <cell r="X185">
            <v>0</v>
          </cell>
          <cell r="Y185">
            <v>0</v>
          </cell>
          <cell r="Z185">
            <v>0</v>
          </cell>
          <cell r="AA185">
            <v>1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</row>
        <row r="186">
          <cell r="A186">
            <v>309440</v>
          </cell>
          <cell r="B186">
            <v>0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  <cell r="P186" t="str">
            <v>210301-L</v>
          </cell>
          <cell r="Q186" t="str">
            <v>SUPER OCTALIA LAVANDE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1</v>
          </cell>
          <cell r="X186">
            <v>0</v>
          </cell>
          <cell r="Y186">
            <v>0</v>
          </cell>
          <cell r="Z186">
            <v>0</v>
          </cell>
          <cell r="AA186">
            <v>1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</row>
        <row r="187">
          <cell r="A187">
            <v>309441</v>
          </cell>
          <cell r="B187">
            <v>0</v>
          </cell>
          <cell r="C187">
            <v>0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  <cell r="P187" t="str">
            <v>210301-L</v>
          </cell>
          <cell r="Q187" t="str">
            <v>SUPER OCTALIA LAVANDE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1</v>
          </cell>
          <cell r="X187">
            <v>0</v>
          </cell>
          <cell r="Y187">
            <v>0</v>
          </cell>
          <cell r="Z187">
            <v>0</v>
          </cell>
          <cell r="AA187">
            <v>1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</row>
        <row r="188">
          <cell r="A188">
            <v>309442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 t="str">
            <v>210301-L</v>
          </cell>
          <cell r="Q188" t="str">
            <v>SUPER OCTALIA LAVANDE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1</v>
          </cell>
          <cell r="X188">
            <v>0</v>
          </cell>
          <cell r="Y188">
            <v>0</v>
          </cell>
          <cell r="Z188">
            <v>0</v>
          </cell>
          <cell r="AA188">
            <v>1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</row>
        <row r="189">
          <cell r="A189">
            <v>309443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  <cell r="P189" t="str">
            <v>210301-L</v>
          </cell>
          <cell r="Q189" t="str">
            <v>SUPER OCTALIA LAVANDE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1</v>
          </cell>
          <cell r="X189">
            <v>0</v>
          </cell>
          <cell r="Y189">
            <v>0</v>
          </cell>
          <cell r="Z189">
            <v>0</v>
          </cell>
          <cell r="AA189">
            <v>1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</row>
        <row r="190">
          <cell r="A190">
            <v>309444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  <cell r="P190" t="str">
            <v>210301-L</v>
          </cell>
          <cell r="Q190" t="str">
            <v>SUPER OCTALIA LAVANDE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1</v>
          </cell>
          <cell r="X190">
            <v>0</v>
          </cell>
          <cell r="Y190">
            <v>0</v>
          </cell>
          <cell r="Z190">
            <v>0</v>
          </cell>
          <cell r="AA190">
            <v>1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</row>
        <row r="191">
          <cell r="A191">
            <v>309445</v>
          </cell>
          <cell r="B191" t="str">
            <v>v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  <cell r="P191" t="str">
            <v>210301-L</v>
          </cell>
          <cell r="Q191" t="str">
            <v>SUPER OCTALIA LAVANDE</v>
          </cell>
          <cell r="R191">
            <v>41190</v>
          </cell>
          <cell r="S191" t="str">
            <v>U3</v>
          </cell>
          <cell r="T191">
            <v>41190</v>
          </cell>
          <cell r="U191">
            <v>10</v>
          </cell>
          <cell r="V191">
            <v>2012</v>
          </cell>
          <cell r="W191">
            <v>1</v>
          </cell>
          <cell r="X191">
            <v>0</v>
          </cell>
          <cell r="Y191">
            <v>0</v>
          </cell>
          <cell r="Z191">
            <v>0</v>
          </cell>
          <cell r="AA191">
            <v>1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</row>
        <row r="192">
          <cell r="A192">
            <v>309446</v>
          </cell>
          <cell r="B192" t="str">
            <v>v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  <cell r="P192" t="str">
            <v>210301-L</v>
          </cell>
          <cell r="Q192" t="str">
            <v>SUPER OCTALIA LAVANDE</v>
          </cell>
          <cell r="R192">
            <v>41190</v>
          </cell>
          <cell r="S192" t="str">
            <v>U3</v>
          </cell>
          <cell r="T192">
            <v>41190</v>
          </cell>
          <cell r="U192">
            <v>10</v>
          </cell>
          <cell r="V192">
            <v>2012</v>
          </cell>
          <cell r="W192">
            <v>1</v>
          </cell>
          <cell r="X192">
            <v>0</v>
          </cell>
          <cell r="Y192">
            <v>0</v>
          </cell>
          <cell r="Z192">
            <v>0</v>
          </cell>
          <cell r="AA192">
            <v>1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</row>
        <row r="193">
          <cell r="A193">
            <v>309447</v>
          </cell>
          <cell r="B193" t="str">
            <v>v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 t="str">
            <v>210301-L</v>
          </cell>
          <cell r="Q193" t="str">
            <v>SUPER OCTALIA LAVANDE</v>
          </cell>
          <cell r="R193">
            <v>41190</v>
          </cell>
          <cell r="S193" t="str">
            <v>U3</v>
          </cell>
          <cell r="T193">
            <v>41190</v>
          </cell>
          <cell r="U193">
            <v>10</v>
          </cell>
          <cell r="V193">
            <v>2012</v>
          </cell>
          <cell r="W193">
            <v>1</v>
          </cell>
          <cell r="X193">
            <v>0</v>
          </cell>
          <cell r="Y193">
            <v>0</v>
          </cell>
          <cell r="Z193">
            <v>0</v>
          </cell>
          <cell r="AA193">
            <v>1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</row>
        <row r="194">
          <cell r="A194">
            <v>309449</v>
          </cell>
          <cell r="B194" t="str">
            <v>v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 t="str">
            <v>210311-T</v>
          </cell>
          <cell r="Q194" t="str">
            <v>APOLLON RIVIERA TAUPE</v>
          </cell>
          <cell r="R194">
            <v>41192</v>
          </cell>
          <cell r="S194" t="str">
            <v>U3</v>
          </cell>
          <cell r="T194">
            <v>41192</v>
          </cell>
          <cell r="U194">
            <v>10</v>
          </cell>
          <cell r="V194">
            <v>2012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</row>
        <row r="195">
          <cell r="A195">
            <v>309452</v>
          </cell>
          <cell r="B195" t="str">
            <v>v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  <cell r="P195" t="str">
            <v>210311-T</v>
          </cell>
          <cell r="Q195" t="str">
            <v>APOLLON RIVIERA TAUPE</v>
          </cell>
          <cell r="R195">
            <v>41193</v>
          </cell>
          <cell r="S195" t="str">
            <v>U3</v>
          </cell>
          <cell r="T195">
            <v>41193</v>
          </cell>
          <cell r="U195">
            <v>10</v>
          </cell>
          <cell r="V195">
            <v>2012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</row>
        <row r="196">
          <cell r="A196">
            <v>309453</v>
          </cell>
          <cell r="B196" t="str">
            <v>v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P196" t="str">
            <v>210311-T</v>
          </cell>
          <cell r="Q196" t="str">
            <v>APOLLON RIVIERA TAUPE</v>
          </cell>
          <cell r="R196">
            <v>41193</v>
          </cell>
          <cell r="S196" t="str">
            <v>U3</v>
          </cell>
          <cell r="T196">
            <v>41193</v>
          </cell>
          <cell r="U196">
            <v>10</v>
          </cell>
          <cell r="V196">
            <v>2012</v>
          </cell>
          <cell r="W196">
            <v>1</v>
          </cell>
          <cell r="X196">
            <v>0</v>
          </cell>
          <cell r="Y196">
            <v>0</v>
          </cell>
          <cell r="Z196">
            <v>0</v>
          </cell>
          <cell r="AA196">
            <v>1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1</v>
          </cell>
          <cell r="AL196">
            <v>0</v>
          </cell>
          <cell r="AM196">
            <v>0</v>
          </cell>
        </row>
        <row r="197">
          <cell r="A197">
            <v>309454</v>
          </cell>
          <cell r="B197" t="str">
            <v>v</v>
          </cell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P197" t="str">
            <v>210311-RH</v>
          </cell>
          <cell r="Q197" t="str">
            <v>APOLLON RIVIERA ROUGE HERMES</v>
          </cell>
          <cell r="R197">
            <v>41193</v>
          </cell>
          <cell r="S197" t="str">
            <v>U3</v>
          </cell>
          <cell r="T197">
            <v>41193</v>
          </cell>
          <cell r="U197">
            <v>10</v>
          </cell>
          <cell r="V197">
            <v>2012</v>
          </cell>
          <cell r="W197">
            <v>1</v>
          </cell>
          <cell r="X197">
            <v>0</v>
          </cell>
          <cell r="Y197">
            <v>0</v>
          </cell>
          <cell r="Z197">
            <v>0</v>
          </cell>
          <cell r="AA197">
            <v>1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1</v>
          </cell>
          <cell r="AL197">
            <v>0</v>
          </cell>
          <cell r="AM197">
            <v>0</v>
          </cell>
        </row>
        <row r="198">
          <cell r="A198">
            <v>309455</v>
          </cell>
          <cell r="B198" t="str">
            <v>v</v>
          </cell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  <cell r="P198" t="str">
            <v>210311-RH</v>
          </cell>
          <cell r="Q198" t="str">
            <v>APOLLON RIVIERA ROUGE HERMES</v>
          </cell>
          <cell r="R198">
            <v>41194</v>
          </cell>
          <cell r="S198" t="str">
            <v>U3</v>
          </cell>
          <cell r="T198">
            <v>41194</v>
          </cell>
          <cell r="U198">
            <v>10</v>
          </cell>
          <cell r="V198">
            <v>2012</v>
          </cell>
          <cell r="W198">
            <v>1</v>
          </cell>
          <cell r="X198">
            <v>0</v>
          </cell>
          <cell r="Y198">
            <v>0</v>
          </cell>
          <cell r="Z198">
            <v>0</v>
          </cell>
          <cell r="AA198">
            <v>1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1</v>
          </cell>
          <cell r="AL198">
            <v>0</v>
          </cell>
          <cell r="AM198">
            <v>0</v>
          </cell>
        </row>
        <row r="199">
          <cell r="A199">
            <v>309456</v>
          </cell>
          <cell r="B199">
            <v>0</v>
          </cell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  <cell r="P199" t="str">
            <v>210311-RH</v>
          </cell>
          <cell r="Q199" t="str">
            <v>APOLLON RIVIERA ROUGE HERMES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1</v>
          </cell>
          <cell r="X199">
            <v>0</v>
          </cell>
          <cell r="Y199">
            <v>0</v>
          </cell>
          <cell r="Z199">
            <v>0</v>
          </cell>
          <cell r="AA199">
            <v>1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1</v>
          </cell>
          <cell r="AL199">
            <v>0</v>
          </cell>
          <cell r="AM199">
            <v>0</v>
          </cell>
        </row>
        <row r="200">
          <cell r="A200">
            <v>309457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 t="str">
            <v>210311-RH</v>
          </cell>
          <cell r="Q200" t="str">
            <v>APOLLON RIVIERA ROUGE HERMES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1</v>
          </cell>
          <cell r="X200">
            <v>0</v>
          </cell>
          <cell r="Y200">
            <v>0</v>
          </cell>
          <cell r="Z200">
            <v>0</v>
          </cell>
          <cell r="AA200">
            <v>1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1</v>
          </cell>
          <cell r="AL200">
            <v>0</v>
          </cell>
          <cell r="AM200">
            <v>0</v>
          </cell>
        </row>
        <row r="201">
          <cell r="A201">
            <v>309458</v>
          </cell>
          <cell r="B201" t="str">
            <v>v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 t="str">
            <v>210311-RH</v>
          </cell>
          <cell r="Q201" t="str">
            <v>APOLLON RIVIERA ROUGE HERMES</v>
          </cell>
          <cell r="R201">
            <v>41198</v>
          </cell>
          <cell r="S201" t="str">
            <v>U3</v>
          </cell>
          <cell r="T201">
            <v>41198</v>
          </cell>
          <cell r="U201">
            <v>10</v>
          </cell>
          <cell r="V201">
            <v>2012</v>
          </cell>
          <cell r="W201">
            <v>1</v>
          </cell>
          <cell r="X201">
            <v>0</v>
          </cell>
          <cell r="Y201">
            <v>0</v>
          </cell>
          <cell r="Z201">
            <v>0</v>
          </cell>
          <cell r="AA201">
            <v>1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1</v>
          </cell>
          <cell r="AL201">
            <v>0</v>
          </cell>
          <cell r="AM201">
            <v>0</v>
          </cell>
        </row>
        <row r="202">
          <cell r="A202">
            <v>309459</v>
          </cell>
          <cell r="B202" t="str">
            <v>v</v>
          </cell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  <cell r="P202" t="str">
            <v>210289-B</v>
          </cell>
          <cell r="Q202" t="str">
            <v>SUPER TITANIA 3 BLEU NUAGE</v>
          </cell>
          <cell r="R202">
            <v>41198</v>
          </cell>
          <cell r="S202" t="str">
            <v>U3</v>
          </cell>
          <cell r="T202">
            <v>41198</v>
          </cell>
          <cell r="U202">
            <v>10</v>
          </cell>
          <cell r="V202">
            <v>2012</v>
          </cell>
          <cell r="W202">
            <v>1</v>
          </cell>
          <cell r="X202">
            <v>0</v>
          </cell>
          <cell r="Y202">
            <v>0</v>
          </cell>
          <cell r="Z202">
            <v>1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</row>
        <row r="203">
          <cell r="A203">
            <v>309460</v>
          </cell>
          <cell r="B203" t="str">
            <v>v</v>
          </cell>
          <cell r="C203">
            <v>0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  <cell r="P203" t="str">
            <v>210289-B</v>
          </cell>
          <cell r="Q203" t="str">
            <v>SUPER TITANIA 3 BLEU NUAGE</v>
          </cell>
          <cell r="R203">
            <v>41198</v>
          </cell>
          <cell r="S203" t="str">
            <v>U3</v>
          </cell>
          <cell r="T203">
            <v>41198</v>
          </cell>
          <cell r="U203">
            <v>10</v>
          </cell>
          <cell r="V203">
            <v>2012</v>
          </cell>
          <cell r="W203">
            <v>1</v>
          </cell>
          <cell r="X203">
            <v>0</v>
          </cell>
          <cell r="Y203">
            <v>0</v>
          </cell>
          <cell r="Z203">
            <v>1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</row>
        <row r="204">
          <cell r="A204">
            <v>309461</v>
          </cell>
          <cell r="B204" t="str">
            <v>v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  <cell r="P204" t="str">
            <v>210289-B</v>
          </cell>
          <cell r="Q204" t="str">
            <v>SUPER TITANIA 3 BLEU NUAGE</v>
          </cell>
          <cell r="R204">
            <v>41198</v>
          </cell>
          <cell r="S204" t="str">
            <v>U3</v>
          </cell>
          <cell r="T204">
            <v>41198</v>
          </cell>
          <cell r="U204">
            <v>10</v>
          </cell>
          <cell r="V204">
            <v>2012</v>
          </cell>
          <cell r="W204">
            <v>1</v>
          </cell>
          <cell r="X204">
            <v>0</v>
          </cell>
          <cell r="Y204">
            <v>0</v>
          </cell>
          <cell r="Z204">
            <v>1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</row>
        <row r="205">
          <cell r="A205">
            <v>309462</v>
          </cell>
          <cell r="B205" t="str">
            <v>v</v>
          </cell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  <cell r="P205" t="str">
            <v>210289-B</v>
          </cell>
          <cell r="Q205" t="str">
            <v>SUPER TITANIA 3 BLEU NUAGE</v>
          </cell>
          <cell r="R205">
            <v>41198</v>
          </cell>
          <cell r="S205" t="str">
            <v>U3</v>
          </cell>
          <cell r="T205">
            <v>41198</v>
          </cell>
          <cell r="U205">
            <v>10</v>
          </cell>
          <cell r="V205">
            <v>2012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</row>
        <row r="206">
          <cell r="A206">
            <v>309464</v>
          </cell>
          <cell r="B206" t="str">
            <v>v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 t="str">
            <v>210289-B</v>
          </cell>
          <cell r="Q206" t="str">
            <v>SUPER TITANIA 3 BLEU NUAGE</v>
          </cell>
          <cell r="R206">
            <v>41198</v>
          </cell>
          <cell r="S206" t="str">
            <v>U3</v>
          </cell>
          <cell r="T206">
            <v>41198</v>
          </cell>
          <cell r="U206">
            <v>10</v>
          </cell>
          <cell r="V206">
            <v>2012</v>
          </cell>
          <cell r="W206">
            <v>1</v>
          </cell>
          <cell r="X206">
            <v>0</v>
          </cell>
          <cell r="Y206">
            <v>0</v>
          </cell>
          <cell r="Z206">
            <v>1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</row>
        <row r="207">
          <cell r="A207">
            <v>309465</v>
          </cell>
          <cell r="B207" t="str">
            <v>v</v>
          </cell>
          <cell r="C207">
            <v>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 t="str">
            <v>210289-B</v>
          </cell>
          <cell r="Q207" t="str">
            <v>SUPER TITANIA 3 BLEU NUAGE</v>
          </cell>
          <cell r="R207">
            <v>41198</v>
          </cell>
          <cell r="S207" t="str">
            <v>U3</v>
          </cell>
          <cell r="T207">
            <v>41198</v>
          </cell>
          <cell r="U207">
            <v>10</v>
          </cell>
          <cell r="V207">
            <v>2012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</row>
        <row r="208">
          <cell r="A208">
            <v>309466</v>
          </cell>
          <cell r="B208" t="str">
            <v>v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 t="str">
            <v>210289-B</v>
          </cell>
          <cell r="Q208" t="str">
            <v>SUPER TITANIA 3 BLEU NUAGE</v>
          </cell>
          <cell r="R208">
            <v>41199</v>
          </cell>
          <cell r="S208" t="str">
            <v>U3</v>
          </cell>
          <cell r="T208">
            <v>41199</v>
          </cell>
          <cell r="U208">
            <v>10</v>
          </cell>
          <cell r="V208">
            <v>2012</v>
          </cell>
          <cell r="W208">
            <v>1</v>
          </cell>
          <cell r="X208">
            <v>0</v>
          </cell>
          <cell r="Y208">
            <v>0</v>
          </cell>
          <cell r="Z208">
            <v>1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</row>
        <row r="209">
          <cell r="A209">
            <v>309467</v>
          </cell>
          <cell r="B209" t="str">
            <v>v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 t="str">
            <v>210289-B</v>
          </cell>
          <cell r="Q209" t="str">
            <v>SUPER TITANIA 3 BLEU NUAGE</v>
          </cell>
          <cell r="R209">
            <v>41199</v>
          </cell>
          <cell r="S209" t="str">
            <v>U3</v>
          </cell>
          <cell r="T209">
            <v>41199</v>
          </cell>
          <cell r="U209">
            <v>10</v>
          </cell>
          <cell r="V209">
            <v>2012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</row>
        <row r="210">
          <cell r="A210">
            <v>309471</v>
          </cell>
          <cell r="B210" t="str">
            <v>v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  <cell r="P210" t="str">
            <v>210289-B</v>
          </cell>
          <cell r="Q210" t="str">
            <v>SUPER TITANIA 3 BLEU NUAGE</v>
          </cell>
          <cell r="R210">
            <v>41200</v>
          </cell>
          <cell r="S210" t="str">
            <v>U3</v>
          </cell>
          <cell r="T210">
            <v>41200</v>
          </cell>
          <cell r="U210">
            <v>10</v>
          </cell>
          <cell r="V210">
            <v>2012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</row>
        <row r="211">
          <cell r="A211">
            <v>309473</v>
          </cell>
          <cell r="B211" t="str">
            <v>v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  <cell r="P211" t="str">
            <v>210289-L</v>
          </cell>
          <cell r="Q211" t="str">
            <v>SUPER TITANIA 3 LAVANDE</v>
          </cell>
          <cell r="R211">
            <v>41200</v>
          </cell>
          <cell r="S211" t="str">
            <v>U3</v>
          </cell>
          <cell r="T211">
            <v>41200</v>
          </cell>
          <cell r="U211">
            <v>10</v>
          </cell>
          <cell r="V211">
            <v>2012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</row>
        <row r="212">
          <cell r="A212">
            <v>309474</v>
          </cell>
          <cell r="B212" t="str">
            <v>v</v>
          </cell>
          <cell r="C212" t="str">
            <v>Beiler Richard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  <cell r="P212" t="str">
            <v>210289-L</v>
          </cell>
          <cell r="Q212" t="str">
            <v>SUPER TITANIA 3 LAVANDE</v>
          </cell>
          <cell r="R212">
            <v>41201</v>
          </cell>
          <cell r="S212" t="str">
            <v>U3</v>
          </cell>
          <cell r="T212">
            <v>41201</v>
          </cell>
          <cell r="U212">
            <v>10</v>
          </cell>
          <cell r="V212">
            <v>2012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</row>
        <row r="213">
          <cell r="A213">
            <v>309475</v>
          </cell>
          <cell r="B213" t="str">
            <v>v</v>
          </cell>
          <cell r="C213" t="str">
            <v>Beiler Richard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  <cell r="P213" t="str">
            <v>210289-L</v>
          </cell>
          <cell r="Q213" t="str">
            <v>SUPER TITANIA 3 LAVANDE</v>
          </cell>
          <cell r="R213">
            <v>41201</v>
          </cell>
          <cell r="S213" t="str">
            <v>U3</v>
          </cell>
          <cell r="T213">
            <v>41201</v>
          </cell>
          <cell r="U213">
            <v>10</v>
          </cell>
          <cell r="V213">
            <v>2012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</row>
        <row r="214">
          <cell r="A214">
            <v>309476</v>
          </cell>
          <cell r="B214" t="str">
            <v>v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 t="str">
            <v>210289-L</v>
          </cell>
          <cell r="Q214" t="str">
            <v>SUPER TITANIA 3 LAVANDE</v>
          </cell>
          <cell r="R214">
            <v>41201</v>
          </cell>
          <cell r="S214" t="str">
            <v>U3</v>
          </cell>
          <cell r="T214">
            <v>41201</v>
          </cell>
          <cell r="U214">
            <v>10</v>
          </cell>
          <cell r="V214">
            <v>2012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</row>
        <row r="215">
          <cell r="A215">
            <v>309477</v>
          </cell>
          <cell r="B215" t="str">
            <v>v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 t="str">
            <v>210289-L</v>
          </cell>
          <cell r="Q215" t="str">
            <v>SUPER TITANIA 3 LAVANDE</v>
          </cell>
          <cell r="R215">
            <v>41201</v>
          </cell>
          <cell r="S215" t="str">
            <v>U3</v>
          </cell>
          <cell r="T215">
            <v>41201</v>
          </cell>
          <cell r="U215">
            <v>10</v>
          </cell>
          <cell r="V215">
            <v>2012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</row>
        <row r="216">
          <cell r="A216">
            <v>309478</v>
          </cell>
          <cell r="B216" t="str">
            <v>v</v>
          </cell>
          <cell r="C216">
            <v>0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  <cell r="P216" t="str">
            <v>210289-L</v>
          </cell>
          <cell r="Q216" t="str">
            <v>SUPER TITANIA 3 LAVANDE</v>
          </cell>
          <cell r="R216">
            <v>41204</v>
          </cell>
          <cell r="S216" t="str">
            <v>U3</v>
          </cell>
          <cell r="T216">
            <v>41204</v>
          </cell>
          <cell r="U216">
            <v>10</v>
          </cell>
          <cell r="V216">
            <v>2012</v>
          </cell>
          <cell r="W216">
            <v>1</v>
          </cell>
          <cell r="X216">
            <v>0</v>
          </cell>
          <cell r="Y216">
            <v>0</v>
          </cell>
          <cell r="Z216">
            <v>1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</row>
        <row r="217">
          <cell r="A217">
            <v>309479</v>
          </cell>
          <cell r="B217" t="str">
            <v>v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  <cell r="P217" t="str">
            <v>210289-L</v>
          </cell>
          <cell r="Q217" t="str">
            <v>SUPER TITANIA 3 LAVANDE</v>
          </cell>
          <cell r="R217">
            <v>41204</v>
          </cell>
          <cell r="S217" t="str">
            <v>U3</v>
          </cell>
          <cell r="T217">
            <v>41204</v>
          </cell>
          <cell r="U217">
            <v>10</v>
          </cell>
          <cell r="V217">
            <v>2012</v>
          </cell>
          <cell r="W217">
            <v>1</v>
          </cell>
          <cell r="X217">
            <v>0</v>
          </cell>
          <cell r="Y217">
            <v>0</v>
          </cell>
          <cell r="Z217">
            <v>1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</row>
        <row r="218">
          <cell r="A218">
            <v>309480</v>
          </cell>
          <cell r="B218" t="str">
            <v>v</v>
          </cell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  <cell r="P218" t="str">
            <v>210289-L</v>
          </cell>
          <cell r="Q218" t="str">
            <v>SUPER TITANIA 3 LAVANDE</v>
          </cell>
          <cell r="R218">
            <v>41204</v>
          </cell>
          <cell r="S218" t="str">
            <v>U3</v>
          </cell>
          <cell r="T218">
            <v>41204</v>
          </cell>
          <cell r="U218">
            <v>10</v>
          </cell>
          <cell r="V218">
            <v>2012</v>
          </cell>
          <cell r="W218">
            <v>1</v>
          </cell>
          <cell r="X218">
            <v>0</v>
          </cell>
          <cell r="Y218">
            <v>0</v>
          </cell>
          <cell r="Z218">
            <v>1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</row>
        <row r="219">
          <cell r="A219">
            <v>309481</v>
          </cell>
          <cell r="B219" t="str">
            <v>v</v>
          </cell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 t="str">
            <v>210289-L</v>
          </cell>
          <cell r="Q219" t="str">
            <v>SUPER TITANIA 3 LAVANDE</v>
          </cell>
          <cell r="R219">
            <v>41204</v>
          </cell>
          <cell r="S219" t="str">
            <v>U3</v>
          </cell>
          <cell r="T219">
            <v>41204</v>
          </cell>
          <cell r="U219">
            <v>10</v>
          </cell>
          <cell r="V219">
            <v>2012</v>
          </cell>
          <cell r="W219">
            <v>1</v>
          </cell>
          <cell r="X219">
            <v>0</v>
          </cell>
          <cell r="Y219">
            <v>0</v>
          </cell>
          <cell r="Z219">
            <v>1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</row>
        <row r="220">
          <cell r="A220">
            <v>309483</v>
          </cell>
          <cell r="B220" t="str">
            <v>v</v>
          </cell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  <cell r="P220" t="str">
            <v>210289-L</v>
          </cell>
          <cell r="Q220" t="str">
            <v>SUPER TITANIA 3 LAVANDE</v>
          </cell>
          <cell r="R220">
            <v>41205</v>
          </cell>
          <cell r="S220" t="str">
            <v>U3</v>
          </cell>
          <cell r="T220">
            <v>41205</v>
          </cell>
          <cell r="U220">
            <v>10</v>
          </cell>
          <cell r="V220">
            <v>2012</v>
          </cell>
          <cell r="W220">
            <v>1</v>
          </cell>
          <cell r="X220">
            <v>0</v>
          </cell>
          <cell r="Y220">
            <v>0</v>
          </cell>
          <cell r="Z220">
            <v>1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</row>
        <row r="221">
          <cell r="A221">
            <v>309490</v>
          </cell>
          <cell r="B221" t="str">
            <v>r</v>
          </cell>
          <cell r="C221" t="str">
            <v>Wilmart Mickael</v>
          </cell>
          <cell r="D221">
            <v>41358</v>
          </cell>
          <cell r="E221" t="str">
            <v>oui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 t="str">
            <v>210282-B</v>
          </cell>
          <cell r="Q221" t="str">
            <v>ALTAIR BLEU NUAGE</v>
          </cell>
          <cell r="R221">
            <v>41206</v>
          </cell>
          <cell r="S221" t="str">
            <v>U3</v>
          </cell>
          <cell r="T221">
            <v>41206</v>
          </cell>
          <cell r="U221">
            <v>10</v>
          </cell>
          <cell r="V221">
            <v>2012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</row>
        <row r="222">
          <cell r="A222">
            <v>309491</v>
          </cell>
          <cell r="B222" t="str">
            <v>r</v>
          </cell>
          <cell r="C222" t="str">
            <v>Wilmart Mickael</v>
          </cell>
          <cell r="D222">
            <v>41358</v>
          </cell>
          <cell r="E222" t="str">
            <v>non</v>
          </cell>
          <cell r="F222">
            <v>0</v>
          </cell>
          <cell r="G222">
            <v>2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 t="str">
            <v>210282-L</v>
          </cell>
          <cell r="Q222" t="str">
            <v>ALTAIR LAVANDE</v>
          </cell>
          <cell r="R222">
            <v>41207</v>
          </cell>
          <cell r="S222" t="str">
            <v>U3</v>
          </cell>
          <cell r="T222">
            <v>41207</v>
          </cell>
          <cell r="U222">
            <v>10</v>
          </cell>
          <cell r="V222">
            <v>2012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</row>
        <row r="223">
          <cell r="A223">
            <v>309492</v>
          </cell>
          <cell r="B223" t="str">
            <v>r</v>
          </cell>
          <cell r="C223" t="str">
            <v>Wilmart Mickael</v>
          </cell>
          <cell r="D223">
            <v>41355</v>
          </cell>
          <cell r="E223" t="str">
            <v>oui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 t="str">
            <v>210282-L</v>
          </cell>
          <cell r="Q223" t="str">
            <v>ALTAIR LAVANDE</v>
          </cell>
          <cell r="R223">
            <v>41207</v>
          </cell>
          <cell r="S223" t="str">
            <v>U3</v>
          </cell>
          <cell r="T223">
            <v>41207</v>
          </cell>
          <cell r="U223">
            <v>10</v>
          </cell>
          <cell r="V223">
            <v>2012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</row>
        <row r="224">
          <cell r="A224">
            <v>309493</v>
          </cell>
          <cell r="B224" t="str">
            <v>r</v>
          </cell>
          <cell r="C224" t="str">
            <v>Wilmart Mickael</v>
          </cell>
          <cell r="D224">
            <v>41355</v>
          </cell>
          <cell r="E224" t="str">
            <v>oui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 t="str">
            <v>210282-L</v>
          </cell>
          <cell r="Q224" t="str">
            <v>ALTAIR LAVANDE</v>
          </cell>
          <cell r="R224">
            <v>41207</v>
          </cell>
          <cell r="S224" t="str">
            <v>U3</v>
          </cell>
          <cell r="T224">
            <v>41207</v>
          </cell>
          <cell r="U224">
            <v>10</v>
          </cell>
          <cell r="V224">
            <v>2012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</row>
        <row r="225">
          <cell r="A225">
            <v>309494</v>
          </cell>
          <cell r="B225" t="str">
            <v>v</v>
          </cell>
          <cell r="C225">
            <v>0</v>
          </cell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  <cell r="P225" t="str">
            <v>210282-L</v>
          </cell>
          <cell r="Q225" t="str">
            <v>ALTAIR LAVANDE</v>
          </cell>
          <cell r="R225">
            <v>41207</v>
          </cell>
          <cell r="S225" t="str">
            <v>U3</v>
          </cell>
          <cell r="T225">
            <v>41207</v>
          </cell>
          <cell r="U225">
            <v>10</v>
          </cell>
          <cell r="V225">
            <v>2012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1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</row>
        <row r="226">
          <cell r="A226">
            <v>309495</v>
          </cell>
          <cell r="B226" t="str">
            <v>r</v>
          </cell>
          <cell r="C226" t="str">
            <v>Wilmart Mickael</v>
          </cell>
          <cell r="D226">
            <v>41355</v>
          </cell>
          <cell r="E226" t="str">
            <v>oui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 t="str">
            <v>210282-L</v>
          </cell>
          <cell r="Q226" t="str">
            <v>ALTAIR LAVANDE</v>
          </cell>
          <cell r="R226">
            <v>41208</v>
          </cell>
          <cell r="S226" t="str">
            <v>U3</v>
          </cell>
          <cell r="T226">
            <v>41208</v>
          </cell>
          <cell r="U226">
            <v>10</v>
          </cell>
          <cell r="V226">
            <v>2012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</row>
        <row r="227">
          <cell r="A227">
            <v>309496</v>
          </cell>
          <cell r="B227" t="str">
            <v>r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 t="str">
            <v>210282-L</v>
          </cell>
          <cell r="Q227" t="str">
            <v>ALTAIR LAVANDE</v>
          </cell>
          <cell r="R227">
            <v>41208</v>
          </cell>
          <cell r="S227" t="str">
            <v>U3</v>
          </cell>
          <cell r="T227">
            <v>41208</v>
          </cell>
          <cell r="U227">
            <v>10</v>
          </cell>
          <cell r="V227">
            <v>2012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</row>
        <row r="228">
          <cell r="A228">
            <v>309497</v>
          </cell>
          <cell r="B228" t="str">
            <v>r</v>
          </cell>
          <cell r="C228" t="str">
            <v>Wilmart Mickael</v>
          </cell>
          <cell r="D228">
            <v>41358</v>
          </cell>
          <cell r="E228" t="str">
            <v>non</v>
          </cell>
          <cell r="F228">
            <v>0</v>
          </cell>
          <cell r="G228">
            <v>2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 t="str">
            <v>210282-L</v>
          </cell>
          <cell r="Q228" t="str">
            <v>ALTAIR LAVANDE</v>
          </cell>
          <cell r="R228">
            <v>41208</v>
          </cell>
          <cell r="S228" t="str">
            <v>U3</v>
          </cell>
          <cell r="T228">
            <v>41208</v>
          </cell>
          <cell r="U228">
            <v>10</v>
          </cell>
          <cell r="V228">
            <v>2012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</row>
        <row r="229">
          <cell r="A229">
            <v>309498</v>
          </cell>
          <cell r="B229" t="str">
            <v>r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 t="str">
            <v>210282-L</v>
          </cell>
          <cell r="Q229" t="str">
            <v>ALTAIR LAVANDE</v>
          </cell>
          <cell r="R229">
            <v>41208</v>
          </cell>
          <cell r="S229" t="str">
            <v>U3</v>
          </cell>
          <cell r="T229">
            <v>41208</v>
          </cell>
          <cell r="U229">
            <v>10</v>
          </cell>
          <cell r="V229">
            <v>2012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</row>
        <row r="230">
          <cell r="A230">
            <v>309518</v>
          </cell>
          <cell r="B230" t="str">
            <v>b</v>
          </cell>
          <cell r="C230">
            <v>0</v>
          </cell>
          <cell r="D230">
            <v>0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 t="str">
            <v>210289-L</v>
          </cell>
          <cell r="Q230" t="str">
            <v>SUPER TITANIA 3 LAVANDE avec OPTIONS</v>
          </cell>
          <cell r="R230">
            <v>41220</v>
          </cell>
          <cell r="S230" t="str">
            <v>U3</v>
          </cell>
          <cell r="T230">
            <v>41220</v>
          </cell>
          <cell r="U230">
            <v>11</v>
          </cell>
          <cell r="V230">
            <v>2012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</row>
        <row r="231">
          <cell r="A231">
            <v>309519</v>
          </cell>
          <cell r="B231" t="str">
            <v>b</v>
          </cell>
          <cell r="C231">
            <v>0</v>
          </cell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 t="str">
            <v>210289-L</v>
          </cell>
          <cell r="Q231" t="str">
            <v>SUPER TITANIA 3 LAVANDE avec OPTIONS</v>
          </cell>
          <cell r="R231">
            <v>41220</v>
          </cell>
          <cell r="S231" t="str">
            <v>U3</v>
          </cell>
          <cell r="T231">
            <v>41220</v>
          </cell>
          <cell r="U231">
            <v>11</v>
          </cell>
          <cell r="V231">
            <v>2012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</row>
        <row r="232">
          <cell r="A232">
            <v>309521</v>
          </cell>
          <cell r="B232" t="str">
            <v>v</v>
          </cell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 t="str">
            <v>210289-L</v>
          </cell>
          <cell r="Q232" t="str">
            <v>SUPER TITANIA 3 LAVANDE</v>
          </cell>
          <cell r="R232">
            <v>41220</v>
          </cell>
          <cell r="S232" t="str">
            <v>U3</v>
          </cell>
          <cell r="T232">
            <v>41220</v>
          </cell>
          <cell r="U232">
            <v>11</v>
          </cell>
          <cell r="V232">
            <v>2012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</row>
        <row r="233">
          <cell r="A233">
            <v>309538</v>
          </cell>
          <cell r="B233" t="str">
            <v>v</v>
          </cell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 t="str">
            <v>210287-L</v>
          </cell>
          <cell r="Q233" t="str">
            <v>SUPER MERCURE ACCESS LAVANDE</v>
          </cell>
          <cell r="R233">
            <v>41227</v>
          </cell>
          <cell r="S233" t="str">
            <v>U3</v>
          </cell>
          <cell r="T233">
            <v>41227</v>
          </cell>
          <cell r="U233">
            <v>11</v>
          </cell>
          <cell r="V233">
            <v>2012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1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</row>
        <row r="234">
          <cell r="A234">
            <v>309539</v>
          </cell>
          <cell r="B234" t="str">
            <v>v</v>
          </cell>
          <cell r="C234">
            <v>0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P234" t="str">
            <v>210287-L</v>
          </cell>
          <cell r="Q234" t="str">
            <v>SUPER MERCURE ACCESS LAVANDE</v>
          </cell>
          <cell r="R234">
            <v>41227</v>
          </cell>
          <cell r="S234" t="str">
            <v>U3</v>
          </cell>
          <cell r="T234">
            <v>41227</v>
          </cell>
          <cell r="U234">
            <v>11</v>
          </cell>
          <cell r="V234">
            <v>2012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1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</row>
        <row r="235">
          <cell r="A235">
            <v>309540</v>
          </cell>
          <cell r="B235" t="str">
            <v>v</v>
          </cell>
          <cell r="C235">
            <v>0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 t="str">
            <v>210287-L</v>
          </cell>
          <cell r="Q235" t="str">
            <v>SUPER MERCURE ACCESS LAVANDE</v>
          </cell>
          <cell r="R235">
            <v>41227</v>
          </cell>
          <cell r="S235" t="str">
            <v>U3</v>
          </cell>
          <cell r="T235">
            <v>41227</v>
          </cell>
          <cell r="U235">
            <v>11</v>
          </cell>
          <cell r="V235">
            <v>2012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1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</row>
        <row r="236">
          <cell r="A236">
            <v>309541</v>
          </cell>
          <cell r="B236" t="str">
            <v>v</v>
          </cell>
          <cell r="C236">
            <v>0</v>
          </cell>
          <cell r="D236">
            <v>0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 t="str">
            <v>210287-L</v>
          </cell>
          <cell r="Q236" t="str">
            <v>SUPER MERCURE ACCESS LAVANDE</v>
          </cell>
          <cell r="R236">
            <v>41227</v>
          </cell>
          <cell r="S236" t="str">
            <v>U3</v>
          </cell>
          <cell r="T236">
            <v>41227</v>
          </cell>
          <cell r="U236">
            <v>11</v>
          </cell>
          <cell r="V236">
            <v>2012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1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</row>
        <row r="237">
          <cell r="A237">
            <v>309542</v>
          </cell>
          <cell r="B237" t="str">
            <v>v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 t="str">
            <v>210287-L</v>
          </cell>
          <cell r="Q237" t="str">
            <v>SUPER MERCURE ACCESS LAVANDE</v>
          </cell>
          <cell r="R237">
            <v>41227</v>
          </cell>
          <cell r="S237" t="str">
            <v>U3</v>
          </cell>
          <cell r="T237">
            <v>41227</v>
          </cell>
          <cell r="U237">
            <v>11</v>
          </cell>
          <cell r="V237">
            <v>2012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1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</row>
        <row r="238">
          <cell r="A238">
            <v>309543</v>
          </cell>
          <cell r="B238" t="str">
            <v>v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 t="str">
            <v>210287-L</v>
          </cell>
          <cell r="Q238" t="str">
            <v>SUPER MERCURE ACCESS LAVANDE</v>
          </cell>
          <cell r="R238">
            <v>41227</v>
          </cell>
          <cell r="S238" t="str">
            <v>U3</v>
          </cell>
          <cell r="T238">
            <v>41227</v>
          </cell>
          <cell r="U238">
            <v>11</v>
          </cell>
          <cell r="V238">
            <v>2012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1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</row>
        <row r="239">
          <cell r="A239">
            <v>309544</v>
          </cell>
          <cell r="B239" t="str">
            <v>v</v>
          </cell>
          <cell r="C239">
            <v>0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 t="str">
            <v>210287-L</v>
          </cell>
          <cell r="Q239" t="str">
            <v>SUPER MERCURE ACCESS LAVANDE</v>
          </cell>
          <cell r="R239">
            <v>41227</v>
          </cell>
          <cell r="S239" t="str">
            <v>U3</v>
          </cell>
          <cell r="T239">
            <v>41227</v>
          </cell>
          <cell r="U239">
            <v>11</v>
          </cell>
          <cell r="V239">
            <v>2012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1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</row>
        <row r="240">
          <cell r="A240">
            <v>309546</v>
          </cell>
          <cell r="B240" t="str">
            <v>v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 t="str">
            <v>210287-L</v>
          </cell>
          <cell r="Q240" t="str">
            <v>SUPER MERCURE ACCESS LAVANDE</v>
          </cell>
          <cell r="R240">
            <v>41228</v>
          </cell>
          <cell r="S240" t="str">
            <v>U3</v>
          </cell>
          <cell r="T240">
            <v>41228</v>
          </cell>
          <cell r="U240">
            <v>11</v>
          </cell>
          <cell r="V240">
            <v>2012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1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</row>
        <row r="241">
          <cell r="A241">
            <v>309552</v>
          </cell>
          <cell r="B241" t="str">
            <v>v</v>
          </cell>
          <cell r="C241">
            <v>0</v>
          </cell>
          <cell r="D241">
            <v>0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 t="str">
            <v>210300-L</v>
          </cell>
          <cell r="Q241" t="str">
            <v>SUPER SELENIA LAVANDE</v>
          </cell>
          <cell r="R241">
            <v>41232</v>
          </cell>
          <cell r="S241" t="str">
            <v>U3</v>
          </cell>
          <cell r="T241">
            <v>41232</v>
          </cell>
          <cell r="U241">
            <v>11</v>
          </cell>
          <cell r="V241">
            <v>2012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</row>
        <row r="242">
          <cell r="A242">
            <v>309553</v>
          </cell>
          <cell r="B242" t="str">
            <v>v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  <cell r="P242" t="str">
            <v>210300-L</v>
          </cell>
          <cell r="Q242" t="str">
            <v>SUPER SELENIA LAVANDE</v>
          </cell>
          <cell r="R242">
            <v>41232</v>
          </cell>
          <cell r="S242" t="str">
            <v>U3</v>
          </cell>
          <cell r="T242">
            <v>41232</v>
          </cell>
          <cell r="U242">
            <v>11</v>
          </cell>
          <cell r="V242">
            <v>2012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</row>
        <row r="243">
          <cell r="A243">
            <v>309554</v>
          </cell>
          <cell r="B243" t="str">
            <v>v</v>
          </cell>
          <cell r="C243">
            <v>0</v>
          </cell>
          <cell r="D243">
            <v>0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  <cell r="P243" t="str">
            <v>210300-L</v>
          </cell>
          <cell r="Q243" t="str">
            <v>SUPER SELENIA LAVANDE</v>
          </cell>
          <cell r="R243">
            <v>41232</v>
          </cell>
          <cell r="S243" t="str">
            <v>U3</v>
          </cell>
          <cell r="T243">
            <v>41232</v>
          </cell>
          <cell r="U243">
            <v>11</v>
          </cell>
          <cell r="V243">
            <v>2012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>
            <v>0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</row>
        <row r="244">
          <cell r="A244">
            <v>309555</v>
          </cell>
          <cell r="B244" t="str">
            <v>v</v>
          </cell>
          <cell r="C244">
            <v>0</v>
          </cell>
          <cell r="D244">
            <v>0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  <cell r="P244" t="str">
            <v>210300-L</v>
          </cell>
          <cell r="Q244" t="str">
            <v>SUPER SELENIA LAVANDE</v>
          </cell>
          <cell r="R244">
            <v>41232</v>
          </cell>
          <cell r="S244" t="str">
            <v>U3</v>
          </cell>
          <cell r="T244">
            <v>41232</v>
          </cell>
          <cell r="U244">
            <v>11</v>
          </cell>
          <cell r="V244">
            <v>2012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</row>
        <row r="245">
          <cell r="A245">
            <v>309556</v>
          </cell>
          <cell r="B245" t="str">
            <v>v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 t="str">
            <v>210300-L</v>
          </cell>
          <cell r="Q245" t="str">
            <v>SUPER SELENIA LAVANDE</v>
          </cell>
          <cell r="R245">
            <v>41232</v>
          </cell>
          <cell r="S245" t="str">
            <v>U3</v>
          </cell>
          <cell r="T245">
            <v>41232</v>
          </cell>
          <cell r="U245">
            <v>11</v>
          </cell>
          <cell r="V245">
            <v>2012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</row>
        <row r="246">
          <cell r="A246">
            <v>309557</v>
          </cell>
          <cell r="B246" t="str">
            <v>v</v>
          </cell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  <cell r="P246" t="str">
            <v>210300-L</v>
          </cell>
          <cell r="Q246" t="str">
            <v>SUPER SELENIA LAVANDE</v>
          </cell>
          <cell r="R246">
            <v>41232</v>
          </cell>
          <cell r="S246" t="str">
            <v>U3</v>
          </cell>
          <cell r="T246">
            <v>41232</v>
          </cell>
          <cell r="U246">
            <v>11</v>
          </cell>
          <cell r="V246">
            <v>2012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</row>
        <row r="247">
          <cell r="A247">
            <v>309558</v>
          </cell>
          <cell r="B247" t="str">
            <v>v</v>
          </cell>
          <cell r="C247">
            <v>0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 t="str">
            <v>210300-L</v>
          </cell>
          <cell r="Q247" t="str">
            <v>SUPER SELENIA LAVANDE</v>
          </cell>
          <cell r="R247">
            <v>41233</v>
          </cell>
          <cell r="S247" t="str">
            <v>U3</v>
          </cell>
          <cell r="T247">
            <v>41233</v>
          </cell>
          <cell r="U247">
            <v>11</v>
          </cell>
          <cell r="V247">
            <v>2012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</row>
        <row r="248">
          <cell r="A248">
            <v>309559</v>
          </cell>
          <cell r="B248" t="str">
            <v>v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 t="str">
            <v>210300-L</v>
          </cell>
          <cell r="Q248" t="str">
            <v>SUPER SELENIA LAVANDE</v>
          </cell>
          <cell r="R248">
            <v>41233</v>
          </cell>
          <cell r="S248" t="str">
            <v>U3</v>
          </cell>
          <cell r="T248">
            <v>41233</v>
          </cell>
          <cell r="U248">
            <v>11</v>
          </cell>
          <cell r="V248">
            <v>2012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</row>
        <row r="249">
          <cell r="A249">
            <v>309560</v>
          </cell>
          <cell r="B249" t="str">
            <v>v</v>
          </cell>
          <cell r="C249">
            <v>0</v>
          </cell>
          <cell r="D249">
            <v>0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 t="str">
            <v>210300-L</v>
          </cell>
          <cell r="Q249" t="str">
            <v>SUPER SELENIA LAVANDE</v>
          </cell>
          <cell r="R249">
            <v>41233</v>
          </cell>
          <cell r="S249" t="str">
            <v>U3</v>
          </cell>
          <cell r="T249">
            <v>41233</v>
          </cell>
          <cell r="U249">
            <v>11</v>
          </cell>
          <cell r="V249">
            <v>2012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</row>
        <row r="250">
          <cell r="A250">
            <v>309561</v>
          </cell>
          <cell r="B250" t="str">
            <v>v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  <cell r="P250" t="str">
            <v>210300-L</v>
          </cell>
          <cell r="Q250" t="str">
            <v>SUPER SELENIA LAVANDE</v>
          </cell>
          <cell r="R250">
            <v>41233</v>
          </cell>
          <cell r="S250" t="str">
            <v>U3</v>
          </cell>
          <cell r="T250">
            <v>41233</v>
          </cell>
          <cell r="U250">
            <v>11</v>
          </cell>
          <cell r="V250">
            <v>2012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</row>
        <row r="251">
          <cell r="A251">
            <v>309562</v>
          </cell>
          <cell r="B251" t="str">
            <v>v</v>
          </cell>
          <cell r="C251">
            <v>0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 t="str">
            <v>210300-L</v>
          </cell>
          <cell r="Q251" t="str">
            <v>SUPER SELENIA LAVANDE</v>
          </cell>
          <cell r="R251">
            <v>41235</v>
          </cell>
          <cell r="S251" t="str">
            <v>U3</v>
          </cell>
          <cell r="T251">
            <v>41235</v>
          </cell>
          <cell r="U251">
            <v>11</v>
          </cell>
          <cell r="V251">
            <v>2012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</row>
        <row r="252">
          <cell r="A252">
            <v>309563</v>
          </cell>
          <cell r="B252" t="str">
            <v>v</v>
          </cell>
          <cell r="C252">
            <v>0</v>
          </cell>
          <cell r="D252">
            <v>0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  <cell r="P252" t="str">
            <v>210300-L</v>
          </cell>
          <cell r="Q252" t="str">
            <v>SUPER SELENIA LAVANDE</v>
          </cell>
          <cell r="R252">
            <v>41235</v>
          </cell>
          <cell r="S252" t="str">
            <v>U3</v>
          </cell>
          <cell r="T252">
            <v>41235</v>
          </cell>
          <cell r="U252">
            <v>11</v>
          </cell>
          <cell r="V252">
            <v>2012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</row>
        <row r="253">
          <cell r="A253">
            <v>309564</v>
          </cell>
          <cell r="B253" t="str">
            <v>v</v>
          </cell>
          <cell r="C253">
            <v>0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 t="str">
            <v>210300-L</v>
          </cell>
          <cell r="Q253" t="str">
            <v>SUPER SELENIA LAVANDE</v>
          </cell>
          <cell r="R253">
            <v>41235</v>
          </cell>
          <cell r="S253" t="str">
            <v>U3</v>
          </cell>
          <cell r="T253">
            <v>41235</v>
          </cell>
          <cell r="U253">
            <v>11</v>
          </cell>
          <cell r="V253">
            <v>2012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</row>
        <row r="254">
          <cell r="A254">
            <v>309565</v>
          </cell>
          <cell r="B254" t="str">
            <v>v</v>
          </cell>
          <cell r="C254">
            <v>0</v>
          </cell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  <cell r="P254" t="str">
            <v>210300-L</v>
          </cell>
          <cell r="Q254" t="str">
            <v>SUPER SELENIA LAVANDE</v>
          </cell>
          <cell r="R254">
            <v>41235</v>
          </cell>
          <cell r="S254" t="str">
            <v>U3</v>
          </cell>
          <cell r="T254">
            <v>41235</v>
          </cell>
          <cell r="U254">
            <v>11</v>
          </cell>
          <cell r="V254">
            <v>2012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</row>
        <row r="255">
          <cell r="A255">
            <v>309566</v>
          </cell>
          <cell r="B255" t="str">
            <v>v</v>
          </cell>
          <cell r="C255">
            <v>0</v>
          </cell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 t="str">
            <v>210300-L</v>
          </cell>
          <cell r="Q255" t="str">
            <v>SUPER SELENIA LAVANDE</v>
          </cell>
          <cell r="R255">
            <v>41235</v>
          </cell>
          <cell r="S255" t="str">
            <v>U3</v>
          </cell>
          <cell r="T255">
            <v>41235</v>
          </cell>
          <cell r="U255">
            <v>11</v>
          </cell>
          <cell r="V255">
            <v>2012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</row>
        <row r="256">
          <cell r="A256">
            <v>309567</v>
          </cell>
          <cell r="B256" t="str">
            <v>r</v>
          </cell>
          <cell r="C256">
            <v>0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 t="str">
            <v>210309-T</v>
          </cell>
          <cell r="Q256" t="str">
            <v>CONSTELLATION TAUPE</v>
          </cell>
          <cell r="R256">
            <v>41235</v>
          </cell>
          <cell r="S256" t="str">
            <v>U3</v>
          </cell>
          <cell r="T256">
            <v>41235</v>
          </cell>
          <cell r="U256">
            <v>11</v>
          </cell>
          <cell r="V256">
            <v>2012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</row>
        <row r="257">
          <cell r="A257">
            <v>309568</v>
          </cell>
          <cell r="B257" t="str">
            <v>v</v>
          </cell>
          <cell r="C257">
            <v>0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 t="str">
            <v>210309-T</v>
          </cell>
          <cell r="Q257" t="str">
            <v>CONSTELLATION TAUPE</v>
          </cell>
          <cell r="R257">
            <v>41235</v>
          </cell>
          <cell r="S257" t="str">
            <v>U3</v>
          </cell>
          <cell r="T257">
            <v>41235</v>
          </cell>
          <cell r="U257">
            <v>11</v>
          </cell>
          <cell r="V257">
            <v>2012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</row>
        <row r="258">
          <cell r="A258">
            <v>309569</v>
          </cell>
          <cell r="B258" t="str">
            <v>v</v>
          </cell>
          <cell r="C258">
            <v>0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  <cell r="P258" t="str">
            <v>210309-T</v>
          </cell>
          <cell r="Q258" t="str">
            <v>CONSTELLATION TAUPE</v>
          </cell>
          <cell r="R258">
            <v>41239</v>
          </cell>
          <cell r="S258" t="str">
            <v>U3</v>
          </cell>
          <cell r="T258">
            <v>41239</v>
          </cell>
          <cell r="U258">
            <v>11</v>
          </cell>
          <cell r="V258">
            <v>2012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</row>
        <row r="259">
          <cell r="A259">
            <v>309571</v>
          </cell>
          <cell r="B259" t="str">
            <v>v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 t="str">
            <v>210309-T</v>
          </cell>
          <cell r="Q259" t="str">
            <v>CONSTELLATION TAUPE</v>
          </cell>
          <cell r="R259">
            <v>41239</v>
          </cell>
          <cell r="S259" t="str">
            <v>U3</v>
          </cell>
          <cell r="T259">
            <v>41239</v>
          </cell>
          <cell r="U259">
            <v>11</v>
          </cell>
          <cell r="V259">
            <v>2012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</row>
        <row r="260">
          <cell r="A260">
            <v>309572</v>
          </cell>
          <cell r="B260" t="str">
            <v>v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 t="str">
            <v>210309-RH</v>
          </cell>
          <cell r="Q260" t="str">
            <v>CONSTELLATION ROUGE HERMES</v>
          </cell>
          <cell r="R260">
            <v>41239</v>
          </cell>
          <cell r="S260" t="str">
            <v>U3</v>
          </cell>
          <cell r="T260">
            <v>41239</v>
          </cell>
          <cell r="U260">
            <v>11</v>
          </cell>
          <cell r="V260">
            <v>2012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</row>
        <row r="261">
          <cell r="A261">
            <v>309573</v>
          </cell>
          <cell r="B261" t="str">
            <v>v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  <cell r="P261" t="str">
            <v>210309-RH</v>
          </cell>
          <cell r="Q261" t="str">
            <v>CONSTELLATION ROUGE HERMES</v>
          </cell>
          <cell r="R261">
            <v>41239</v>
          </cell>
          <cell r="S261" t="str">
            <v>U3</v>
          </cell>
          <cell r="T261">
            <v>41239</v>
          </cell>
          <cell r="U261">
            <v>11</v>
          </cell>
          <cell r="V261">
            <v>2012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</row>
        <row r="262">
          <cell r="A262">
            <v>309574</v>
          </cell>
          <cell r="B262" t="str">
            <v>v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 t="str">
            <v>210309-RH</v>
          </cell>
          <cell r="Q262" t="str">
            <v>CONSTELLATION ROUGE HERMES</v>
          </cell>
          <cell r="R262">
            <v>41239</v>
          </cell>
          <cell r="S262" t="str">
            <v>U3</v>
          </cell>
          <cell r="T262">
            <v>41239</v>
          </cell>
          <cell r="U262">
            <v>11</v>
          </cell>
          <cell r="V262">
            <v>2012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</row>
        <row r="263">
          <cell r="A263">
            <v>309575</v>
          </cell>
          <cell r="B263" t="str">
            <v>v</v>
          </cell>
          <cell r="C263">
            <v>0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  <cell r="P263" t="str">
            <v>210309-RH</v>
          </cell>
          <cell r="Q263" t="str">
            <v>CONSTELLATION ROUGE HERMES</v>
          </cell>
          <cell r="R263">
            <v>41241</v>
          </cell>
          <cell r="S263" t="str">
            <v>U3</v>
          </cell>
          <cell r="T263">
            <v>41241</v>
          </cell>
          <cell r="U263">
            <v>11</v>
          </cell>
          <cell r="V263">
            <v>2012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</row>
        <row r="264">
          <cell r="A264">
            <v>309576</v>
          </cell>
          <cell r="B264" t="str">
            <v>v</v>
          </cell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 t="str">
            <v>210309-RH</v>
          </cell>
          <cell r="Q264" t="str">
            <v>CONSTELLATION ROUGE HERMES</v>
          </cell>
          <cell r="R264">
            <v>41241</v>
          </cell>
          <cell r="S264" t="str">
            <v>U3</v>
          </cell>
          <cell r="T264">
            <v>41241</v>
          </cell>
          <cell r="U264">
            <v>11</v>
          </cell>
          <cell r="V264">
            <v>2012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</row>
        <row r="265">
          <cell r="A265">
            <v>309588</v>
          </cell>
          <cell r="B265" t="str">
            <v>v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 t="str">
            <v>210311-T</v>
          </cell>
          <cell r="Q265" t="str">
            <v>APOLLON RIVIERA TAUPE</v>
          </cell>
          <cell r="R265">
            <v>41248</v>
          </cell>
          <cell r="S265" t="str">
            <v>U3</v>
          </cell>
          <cell r="T265">
            <v>41248</v>
          </cell>
          <cell r="U265">
            <v>12</v>
          </cell>
          <cell r="V265">
            <v>2012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1</v>
          </cell>
          <cell r="AJ265">
            <v>0</v>
          </cell>
          <cell r="AK265">
            <v>1</v>
          </cell>
          <cell r="AL265">
            <v>0</v>
          </cell>
          <cell r="AM265">
            <v>0</v>
          </cell>
        </row>
        <row r="266">
          <cell r="A266">
            <v>309589</v>
          </cell>
          <cell r="B266" t="str">
            <v>r</v>
          </cell>
          <cell r="C266">
            <v>0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 t="str">
            <v>210311-T</v>
          </cell>
          <cell r="Q266" t="str">
            <v>APOLLON RIVIERA TAUPE avec OPTIONS</v>
          </cell>
          <cell r="R266">
            <v>41248</v>
          </cell>
          <cell r="S266" t="str">
            <v>U3</v>
          </cell>
          <cell r="T266">
            <v>41248</v>
          </cell>
          <cell r="U266">
            <v>12</v>
          </cell>
          <cell r="V266">
            <v>2012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</row>
        <row r="267">
          <cell r="A267">
            <v>309592</v>
          </cell>
          <cell r="B267" t="str">
            <v>v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 t="str">
            <v>210311-T</v>
          </cell>
          <cell r="Q267" t="str">
            <v>APOLLON RIVIERA TAUPE</v>
          </cell>
          <cell r="R267">
            <v>41249</v>
          </cell>
          <cell r="S267" t="str">
            <v>U3</v>
          </cell>
          <cell r="T267">
            <v>41249</v>
          </cell>
          <cell r="U267">
            <v>12</v>
          </cell>
          <cell r="V267">
            <v>2012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</row>
        <row r="268">
          <cell r="A268">
            <v>309593</v>
          </cell>
          <cell r="B268" t="str">
            <v>v</v>
          </cell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  <cell r="P268" t="str">
            <v>210311-T</v>
          </cell>
          <cell r="Q268" t="str">
            <v>APOLLON RIVIERA TAUPE</v>
          </cell>
          <cell r="R268">
            <v>41249</v>
          </cell>
          <cell r="S268" t="str">
            <v>U3</v>
          </cell>
          <cell r="T268">
            <v>41249</v>
          </cell>
          <cell r="U268">
            <v>12</v>
          </cell>
          <cell r="V268">
            <v>2012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</row>
        <row r="269">
          <cell r="A269">
            <v>309594</v>
          </cell>
          <cell r="B269" t="str">
            <v>v</v>
          </cell>
          <cell r="C269">
            <v>0</v>
          </cell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 t="str">
            <v>210311-T</v>
          </cell>
          <cell r="Q269" t="str">
            <v>APOLLON RIVIERA TAUPE</v>
          </cell>
          <cell r="R269">
            <v>41250</v>
          </cell>
          <cell r="S269" t="str">
            <v>U3</v>
          </cell>
          <cell r="T269">
            <v>41250</v>
          </cell>
          <cell r="U269">
            <v>12</v>
          </cell>
          <cell r="V269">
            <v>2012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1</v>
          </cell>
          <cell r="AJ269">
            <v>0</v>
          </cell>
          <cell r="AK269">
            <v>1</v>
          </cell>
          <cell r="AL269">
            <v>0</v>
          </cell>
          <cell r="AM269">
            <v>0</v>
          </cell>
        </row>
        <row r="270">
          <cell r="A270">
            <v>309595</v>
          </cell>
          <cell r="B270" t="str">
            <v>v</v>
          </cell>
          <cell r="C270">
            <v>0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P270" t="str">
            <v>210311-T</v>
          </cell>
          <cell r="Q270" t="str">
            <v>APOLLON RIVIERA TAUPE</v>
          </cell>
          <cell r="R270">
            <v>41250</v>
          </cell>
          <cell r="S270" t="str">
            <v>U3</v>
          </cell>
          <cell r="T270">
            <v>41250</v>
          </cell>
          <cell r="U270">
            <v>12</v>
          </cell>
          <cell r="V270">
            <v>2012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1</v>
          </cell>
          <cell r="AJ270">
            <v>0</v>
          </cell>
          <cell r="AK270">
            <v>1</v>
          </cell>
          <cell r="AL270">
            <v>0</v>
          </cell>
          <cell r="AM270">
            <v>0</v>
          </cell>
        </row>
        <row r="271">
          <cell r="A271">
            <v>309596</v>
          </cell>
          <cell r="B271" t="str">
            <v>v</v>
          </cell>
          <cell r="C271">
            <v>0</v>
          </cell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 t="str">
            <v>210311-T</v>
          </cell>
          <cell r="Q271" t="str">
            <v>APOLLON RIVIERA TAUPE</v>
          </cell>
          <cell r="R271">
            <v>41250</v>
          </cell>
          <cell r="S271" t="str">
            <v>U3</v>
          </cell>
          <cell r="T271">
            <v>41250</v>
          </cell>
          <cell r="U271">
            <v>12</v>
          </cell>
          <cell r="V271">
            <v>2012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1</v>
          </cell>
          <cell r="AJ271">
            <v>0</v>
          </cell>
          <cell r="AK271">
            <v>1</v>
          </cell>
          <cell r="AL271">
            <v>0</v>
          </cell>
          <cell r="AM271">
            <v>0</v>
          </cell>
        </row>
        <row r="272">
          <cell r="A272">
            <v>309597</v>
          </cell>
          <cell r="B272" t="str">
            <v>r</v>
          </cell>
          <cell r="C272" t="str">
            <v>Wilmart Mickael</v>
          </cell>
          <cell r="D272">
            <v>41356</v>
          </cell>
          <cell r="E272" t="str">
            <v>non</v>
          </cell>
          <cell r="F272">
            <v>0</v>
          </cell>
          <cell r="G272">
            <v>8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  <cell r="P272" t="str">
            <v>210311-T</v>
          </cell>
          <cell r="Q272" t="str">
            <v>APOLLON RIVIERA TAUPE</v>
          </cell>
          <cell r="R272">
            <v>41253</v>
          </cell>
          <cell r="S272" t="str">
            <v>U3</v>
          </cell>
          <cell r="T272">
            <v>41253</v>
          </cell>
          <cell r="U272">
            <v>12</v>
          </cell>
          <cell r="V272">
            <v>2012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</row>
        <row r="273">
          <cell r="A273">
            <v>309598</v>
          </cell>
          <cell r="B273" t="str">
            <v>v</v>
          </cell>
          <cell r="C273">
            <v>0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 t="str">
            <v>210311-RH</v>
          </cell>
          <cell r="Q273" t="str">
            <v>APOLLON RIVIERA ROUGE HERMES</v>
          </cell>
          <cell r="R273">
            <v>41253</v>
          </cell>
          <cell r="S273" t="str">
            <v>U3</v>
          </cell>
          <cell r="T273">
            <v>41253</v>
          </cell>
          <cell r="U273">
            <v>12</v>
          </cell>
          <cell r="V273">
            <v>2012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1</v>
          </cell>
          <cell r="AJ273">
            <v>0</v>
          </cell>
          <cell r="AK273">
            <v>1</v>
          </cell>
          <cell r="AL273">
            <v>0</v>
          </cell>
          <cell r="AM273">
            <v>0</v>
          </cell>
        </row>
        <row r="274">
          <cell r="A274">
            <v>309599</v>
          </cell>
          <cell r="B274" t="str">
            <v>v</v>
          </cell>
          <cell r="C274">
            <v>0</v>
          </cell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  <cell r="P274" t="str">
            <v>210311-RH</v>
          </cell>
          <cell r="Q274" t="str">
            <v>APOLLON RIVIERA ROUGE HERMES</v>
          </cell>
          <cell r="R274">
            <v>41254</v>
          </cell>
          <cell r="S274" t="str">
            <v>U3</v>
          </cell>
          <cell r="T274">
            <v>41254</v>
          </cell>
          <cell r="U274">
            <v>12</v>
          </cell>
          <cell r="V274">
            <v>2012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1</v>
          </cell>
          <cell r="AJ274">
            <v>0</v>
          </cell>
          <cell r="AK274">
            <v>1</v>
          </cell>
          <cell r="AL274">
            <v>0</v>
          </cell>
          <cell r="AM274">
            <v>0</v>
          </cell>
        </row>
        <row r="275">
          <cell r="A275">
            <v>309600</v>
          </cell>
          <cell r="B275" t="str">
            <v>v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 t="str">
            <v>210311-RH</v>
          </cell>
          <cell r="Q275" t="str">
            <v>APOLLON RIVIERA ROUGE HERMES</v>
          </cell>
          <cell r="R275">
            <v>41254</v>
          </cell>
          <cell r="S275" t="str">
            <v>U3</v>
          </cell>
          <cell r="T275">
            <v>41254</v>
          </cell>
          <cell r="U275">
            <v>12</v>
          </cell>
          <cell r="V275">
            <v>2012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1</v>
          </cell>
          <cell r="AJ275">
            <v>0</v>
          </cell>
          <cell r="AK275">
            <v>1</v>
          </cell>
          <cell r="AL275">
            <v>0</v>
          </cell>
          <cell r="AM275">
            <v>0</v>
          </cell>
        </row>
        <row r="276">
          <cell r="A276">
            <v>309601</v>
          </cell>
          <cell r="B276" t="str">
            <v>v</v>
          </cell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  <cell r="P276" t="str">
            <v>210311-RH</v>
          </cell>
          <cell r="Q276" t="str">
            <v>APOLLON RIVIERA ROUGE HERMES</v>
          </cell>
          <cell r="R276">
            <v>41254</v>
          </cell>
          <cell r="S276" t="str">
            <v>U3</v>
          </cell>
          <cell r="T276">
            <v>41254</v>
          </cell>
          <cell r="U276">
            <v>12</v>
          </cell>
          <cell r="V276">
            <v>2012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1</v>
          </cell>
          <cell r="AJ276">
            <v>0</v>
          </cell>
          <cell r="AK276">
            <v>1</v>
          </cell>
          <cell r="AL276">
            <v>0</v>
          </cell>
          <cell r="AM276">
            <v>0</v>
          </cell>
        </row>
        <row r="277">
          <cell r="A277">
            <v>309602</v>
          </cell>
          <cell r="B277" t="str">
            <v>v</v>
          </cell>
          <cell r="C277">
            <v>0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 t="str">
            <v>210311-RH</v>
          </cell>
          <cell r="Q277" t="str">
            <v>APOLLON RIVIERA ROUGE HERMES</v>
          </cell>
          <cell r="R277">
            <v>41255</v>
          </cell>
          <cell r="S277" t="str">
            <v>U3</v>
          </cell>
          <cell r="T277">
            <v>41255</v>
          </cell>
          <cell r="U277">
            <v>12</v>
          </cell>
          <cell r="V277">
            <v>2012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1</v>
          </cell>
          <cell r="AJ277">
            <v>0</v>
          </cell>
          <cell r="AK277">
            <v>1</v>
          </cell>
          <cell r="AL277">
            <v>0</v>
          </cell>
          <cell r="AM277">
            <v>0</v>
          </cell>
        </row>
        <row r="278">
          <cell r="A278">
            <v>309603</v>
          </cell>
          <cell r="B278" t="str">
            <v>v</v>
          </cell>
          <cell r="C278">
            <v>0</v>
          </cell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  <cell r="P278" t="str">
            <v>210311-RH</v>
          </cell>
          <cell r="Q278" t="str">
            <v>APOLLON RIVIERA ROUGE HERMES</v>
          </cell>
          <cell r="R278">
            <v>41255</v>
          </cell>
          <cell r="S278" t="str">
            <v>U3</v>
          </cell>
          <cell r="T278">
            <v>41255</v>
          </cell>
          <cell r="U278">
            <v>12</v>
          </cell>
          <cell r="V278">
            <v>2012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1</v>
          </cell>
          <cell r="AJ278">
            <v>0</v>
          </cell>
          <cell r="AK278">
            <v>1</v>
          </cell>
          <cell r="AL278">
            <v>0</v>
          </cell>
          <cell r="AM278">
            <v>0</v>
          </cell>
        </row>
        <row r="279">
          <cell r="A279">
            <v>309604</v>
          </cell>
          <cell r="B279" t="str">
            <v>v</v>
          </cell>
          <cell r="C279">
            <v>0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 t="str">
            <v>210311-RH</v>
          </cell>
          <cell r="Q279" t="str">
            <v>APOLLON RIVIERA ROUGE HERMES</v>
          </cell>
          <cell r="R279">
            <v>41255</v>
          </cell>
          <cell r="S279" t="str">
            <v>U3</v>
          </cell>
          <cell r="T279">
            <v>41255</v>
          </cell>
          <cell r="U279">
            <v>12</v>
          </cell>
          <cell r="V279">
            <v>2012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1</v>
          </cell>
          <cell r="AJ279">
            <v>0</v>
          </cell>
          <cell r="AK279">
            <v>1</v>
          </cell>
          <cell r="AL279">
            <v>0</v>
          </cell>
          <cell r="AM279">
            <v>0</v>
          </cell>
        </row>
        <row r="280">
          <cell r="A280">
            <v>309605</v>
          </cell>
          <cell r="B280" t="str">
            <v>v</v>
          </cell>
          <cell r="C280">
            <v>0</v>
          </cell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 t="str">
            <v>210311-RH</v>
          </cell>
          <cell r="Q280" t="str">
            <v>APOLLON RIVIERA ROUGE HERMES</v>
          </cell>
          <cell r="R280">
            <v>41256</v>
          </cell>
          <cell r="S280" t="str">
            <v>U3</v>
          </cell>
          <cell r="T280">
            <v>41256</v>
          </cell>
          <cell r="U280">
            <v>12</v>
          </cell>
          <cell r="V280">
            <v>2012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1</v>
          </cell>
          <cell r="AJ280">
            <v>0</v>
          </cell>
          <cell r="AK280">
            <v>1</v>
          </cell>
          <cell r="AL280">
            <v>0</v>
          </cell>
          <cell r="AM280">
            <v>0</v>
          </cell>
        </row>
        <row r="281">
          <cell r="A281">
            <v>309606</v>
          </cell>
          <cell r="B281" t="str">
            <v>v</v>
          </cell>
          <cell r="C281">
            <v>0</v>
          </cell>
          <cell r="D281">
            <v>0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 t="str">
            <v>210311-RH</v>
          </cell>
          <cell r="Q281" t="str">
            <v>APOLLON RIVIERA ROUGE HERMES</v>
          </cell>
          <cell r="R281">
            <v>41256</v>
          </cell>
          <cell r="S281" t="str">
            <v>U3</v>
          </cell>
          <cell r="T281">
            <v>41256</v>
          </cell>
          <cell r="U281">
            <v>12</v>
          </cell>
          <cell r="V281">
            <v>2012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</row>
        <row r="282">
          <cell r="A282">
            <v>309607</v>
          </cell>
          <cell r="B282" t="str">
            <v>v</v>
          </cell>
          <cell r="C282">
            <v>0</v>
          </cell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  <cell r="P282" t="str">
            <v>210311-RH</v>
          </cell>
          <cell r="Q282" t="str">
            <v>APOLLON RIVIERA ROUGE HERMES</v>
          </cell>
          <cell r="R282">
            <v>41257</v>
          </cell>
          <cell r="S282" t="str">
            <v>U3</v>
          </cell>
          <cell r="T282">
            <v>41257</v>
          </cell>
          <cell r="U282">
            <v>12</v>
          </cell>
          <cell r="V282">
            <v>2012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1</v>
          </cell>
          <cell r="AJ282">
            <v>0</v>
          </cell>
          <cell r="AK282">
            <v>1</v>
          </cell>
          <cell r="AL282">
            <v>0</v>
          </cell>
          <cell r="AM282">
            <v>0</v>
          </cell>
        </row>
        <row r="283">
          <cell r="A283">
            <v>309608</v>
          </cell>
          <cell r="B283" t="str">
            <v>v</v>
          </cell>
          <cell r="C283">
            <v>0</v>
          </cell>
          <cell r="D283">
            <v>0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 t="str">
            <v>210313-T</v>
          </cell>
          <cell r="Q283" t="str">
            <v>EMERAUDE TAUPE</v>
          </cell>
          <cell r="R283">
            <v>41257</v>
          </cell>
          <cell r="S283" t="str">
            <v>U3</v>
          </cell>
          <cell r="T283">
            <v>41257</v>
          </cell>
          <cell r="U283">
            <v>12</v>
          </cell>
          <cell r="V283">
            <v>2012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1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1</v>
          </cell>
          <cell r="AJ283">
            <v>1</v>
          </cell>
          <cell r="AK283">
            <v>0</v>
          </cell>
          <cell r="AL283">
            <v>0</v>
          </cell>
          <cell r="AM283">
            <v>0</v>
          </cell>
        </row>
        <row r="284">
          <cell r="A284">
            <v>309610</v>
          </cell>
          <cell r="B284" t="str">
            <v>v</v>
          </cell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P284" t="str">
            <v>210313-T</v>
          </cell>
          <cell r="Q284" t="str">
            <v>EMERAUDE TAUPE</v>
          </cell>
          <cell r="R284">
            <v>41260</v>
          </cell>
          <cell r="S284" t="str">
            <v>U3</v>
          </cell>
          <cell r="T284">
            <v>41260</v>
          </cell>
          <cell r="U284">
            <v>12</v>
          </cell>
          <cell r="V284">
            <v>2012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1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1</v>
          </cell>
          <cell r="AJ284">
            <v>1</v>
          </cell>
          <cell r="AK284">
            <v>0</v>
          </cell>
          <cell r="AL284">
            <v>0</v>
          </cell>
          <cell r="AM284">
            <v>0</v>
          </cell>
        </row>
        <row r="285">
          <cell r="A285">
            <v>309611</v>
          </cell>
          <cell r="B285" t="str">
            <v>v</v>
          </cell>
          <cell r="C285">
            <v>0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 t="str">
            <v>210313-T</v>
          </cell>
          <cell r="Q285" t="str">
            <v>EMERAUDE TAUPE</v>
          </cell>
          <cell r="R285">
            <v>41260</v>
          </cell>
          <cell r="S285" t="str">
            <v>U3</v>
          </cell>
          <cell r="T285">
            <v>41260</v>
          </cell>
          <cell r="U285">
            <v>12</v>
          </cell>
          <cell r="V285">
            <v>2012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1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1</v>
          </cell>
          <cell r="AJ285">
            <v>1</v>
          </cell>
          <cell r="AK285">
            <v>0</v>
          </cell>
          <cell r="AL285">
            <v>0</v>
          </cell>
          <cell r="AM285">
            <v>0</v>
          </cell>
        </row>
        <row r="286">
          <cell r="A286">
            <v>309612</v>
          </cell>
          <cell r="B286" t="str">
            <v>v</v>
          </cell>
          <cell r="C286">
            <v>0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  <cell r="P286" t="str">
            <v>210313-T</v>
          </cell>
          <cell r="Q286" t="str">
            <v>EMERAUDE TAUPE</v>
          </cell>
          <cell r="R286">
            <v>41263</v>
          </cell>
          <cell r="S286" t="str">
            <v>U3</v>
          </cell>
          <cell r="T286">
            <v>41263</v>
          </cell>
          <cell r="U286">
            <v>12</v>
          </cell>
          <cell r="V286">
            <v>2012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1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1</v>
          </cell>
          <cell r="AJ286">
            <v>1</v>
          </cell>
          <cell r="AK286">
            <v>0</v>
          </cell>
          <cell r="AL286">
            <v>0</v>
          </cell>
          <cell r="AM286">
            <v>0</v>
          </cell>
        </row>
        <row r="287">
          <cell r="A287">
            <v>309613</v>
          </cell>
          <cell r="B287" t="str">
            <v>v</v>
          </cell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 t="str">
            <v>210313-T</v>
          </cell>
          <cell r="Q287" t="str">
            <v>EMERAUDE TAUPE</v>
          </cell>
          <cell r="R287">
            <v>41262</v>
          </cell>
          <cell r="S287" t="str">
            <v>U3</v>
          </cell>
          <cell r="T287">
            <v>41262</v>
          </cell>
          <cell r="U287">
            <v>12</v>
          </cell>
          <cell r="V287">
            <v>2012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1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1</v>
          </cell>
          <cell r="AJ287">
            <v>1</v>
          </cell>
          <cell r="AK287">
            <v>0</v>
          </cell>
          <cell r="AL287">
            <v>0</v>
          </cell>
          <cell r="AM287">
            <v>0</v>
          </cell>
        </row>
        <row r="288">
          <cell r="A288">
            <v>309614</v>
          </cell>
          <cell r="B288" t="str">
            <v>v</v>
          </cell>
          <cell r="C288" t="str">
            <v>Wilmart Mickael</v>
          </cell>
          <cell r="D288">
            <v>41354</v>
          </cell>
          <cell r="E288">
            <v>0</v>
          </cell>
          <cell r="F288">
            <v>0</v>
          </cell>
          <cell r="G288">
            <v>2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 t="str">
            <v>210313-T</v>
          </cell>
          <cell r="Q288" t="str">
            <v>EMERAUDE TAUPE</v>
          </cell>
          <cell r="R288">
            <v>41262</v>
          </cell>
          <cell r="S288" t="str">
            <v>U3</v>
          </cell>
          <cell r="T288">
            <v>41262</v>
          </cell>
          <cell r="U288">
            <v>12</v>
          </cell>
          <cell r="V288">
            <v>2012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1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1</v>
          </cell>
          <cell r="AJ288">
            <v>1</v>
          </cell>
          <cell r="AK288">
            <v>0</v>
          </cell>
          <cell r="AL288">
            <v>0</v>
          </cell>
          <cell r="AM288">
            <v>0</v>
          </cell>
        </row>
        <row r="289">
          <cell r="A289">
            <v>309615</v>
          </cell>
          <cell r="B289" t="str">
            <v>v</v>
          </cell>
          <cell r="C289">
            <v>0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 t="str">
            <v>210313-T</v>
          </cell>
          <cell r="Q289" t="str">
            <v>EMERAUDE TAUPE</v>
          </cell>
          <cell r="R289">
            <v>41263</v>
          </cell>
          <cell r="S289" t="str">
            <v>U3</v>
          </cell>
          <cell r="T289">
            <v>41263</v>
          </cell>
          <cell r="U289">
            <v>12</v>
          </cell>
          <cell r="V289">
            <v>2012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</row>
        <row r="290">
          <cell r="A290">
            <v>309616</v>
          </cell>
          <cell r="B290" t="str">
            <v>v</v>
          </cell>
          <cell r="C290">
            <v>0</v>
          </cell>
          <cell r="D290">
            <v>0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  <cell r="P290" t="str">
            <v>210313-RH</v>
          </cell>
          <cell r="Q290" t="str">
            <v>EMERAUDE ROUGE HERMES</v>
          </cell>
          <cell r="R290">
            <v>41263</v>
          </cell>
          <cell r="S290" t="str">
            <v>U3</v>
          </cell>
          <cell r="T290">
            <v>41263</v>
          </cell>
          <cell r="U290">
            <v>12</v>
          </cell>
          <cell r="V290">
            <v>2012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1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1</v>
          </cell>
          <cell r="AJ290">
            <v>1</v>
          </cell>
          <cell r="AK290">
            <v>0</v>
          </cell>
          <cell r="AL290">
            <v>0</v>
          </cell>
          <cell r="AM290">
            <v>0</v>
          </cell>
        </row>
        <row r="291">
          <cell r="A291">
            <v>309617</v>
          </cell>
          <cell r="B291" t="str">
            <v>v</v>
          </cell>
          <cell r="C291">
            <v>0</v>
          </cell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 t="str">
            <v>210313-RH</v>
          </cell>
          <cell r="Q291" t="str">
            <v>EMERAUDE ROUGE HERMES</v>
          </cell>
          <cell r="R291">
            <v>41263</v>
          </cell>
          <cell r="S291" t="str">
            <v>U3</v>
          </cell>
          <cell r="T291">
            <v>41263</v>
          </cell>
          <cell r="U291">
            <v>12</v>
          </cell>
          <cell r="V291">
            <v>2012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1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1</v>
          </cell>
          <cell r="AJ291">
            <v>1</v>
          </cell>
          <cell r="AK291">
            <v>0</v>
          </cell>
          <cell r="AL291">
            <v>0</v>
          </cell>
          <cell r="AM291">
            <v>0</v>
          </cell>
        </row>
        <row r="292">
          <cell r="A292">
            <v>309618</v>
          </cell>
          <cell r="B292" t="str">
            <v>v</v>
          </cell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 t="str">
            <v>210313-RH</v>
          </cell>
          <cell r="Q292" t="str">
            <v>EMERAUDE ROUGE HERMES</v>
          </cell>
          <cell r="R292">
            <v>41263</v>
          </cell>
          <cell r="S292" t="str">
            <v>U3</v>
          </cell>
          <cell r="T292">
            <v>41263</v>
          </cell>
          <cell r="U292">
            <v>12</v>
          </cell>
          <cell r="V292">
            <v>2012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1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1</v>
          </cell>
          <cell r="AJ292">
            <v>1</v>
          </cell>
          <cell r="AK292">
            <v>0</v>
          </cell>
          <cell r="AL292">
            <v>0</v>
          </cell>
          <cell r="AM292">
            <v>0</v>
          </cell>
        </row>
        <row r="293">
          <cell r="A293">
            <v>309619</v>
          </cell>
          <cell r="B293" t="str">
            <v>v</v>
          </cell>
          <cell r="C293">
            <v>0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 t="str">
            <v>210313-RH</v>
          </cell>
          <cell r="Q293" t="str">
            <v>EMERAUDE ROUGE HERMES</v>
          </cell>
          <cell r="R293">
            <v>41263</v>
          </cell>
          <cell r="S293" t="str">
            <v>U3</v>
          </cell>
          <cell r="T293">
            <v>41263</v>
          </cell>
          <cell r="U293">
            <v>12</v>
          </cell>
          <cell r="V293">
            <v>2012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1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1</v>
          </cell>
          <cell r="AJ293">
            <v>1</v>
          </cell>
          <cell r="AK293">
            <v>0</v>
          </cell>
          <cell r="AL293">
            <v>0</v>
          </cell>
          <cell r="AM293">
            <v>0</v>
          </cell>
        </row>
        <row r="294">
          <cell r="A294">
            <v>309620</v>
          </cell>
          <cell r="B294" t="str">
            <v>v</v>
          </cell>
          <cell r="C294">
            <v>0</v>
          </cell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 t="str">
            <v>210313-RH</v>
          </cell>
          <cell r="Q294" t="str">
            <v>EMERAUDE ROUGE HERMES</v>
          </cell>
          <cell r="R294">
            <v>41264</v>
          </cell>
          <cell r="S294" t="str">
            <v>U3</v>
          </cell>
          <cell r="T294">
            <v>41264</v>
          </cell>
          <cell r="U294">
            <v>12</v>
          </cell>
          <cell r="V294">
            <v>2012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0</v>
          </cell>
          <cell r="AD294">
            <v>1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1</v>
          </cell>
          <cell r="AJ294">
            <v>1</v>
          </cell>
          <cell r="AK294">
            <v>0</v>
          </cell>
          <cell r="AL294">
            <v>0</v>
          </cell>
          <cell r="AM294">
            <v>0</v>
          </cell>
        </row>
        <row r="295">
          <cell r="A295">
            <v>309621</v>
          </cell>
          <cell r="B295" t="str">
            <v>v</v>
          </cell>
          <cell r="C295">
            <v>0</v>
          </cell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 t="str">
            <v>210313-RH</v>
          </cell>
          <cell r="Q295" t="str">
            <v>EMERAUDE ROUGE HERMES</v>
          </cell>
          <cell r="R295">
            <v>41264</v>
          </cell>
          <cell r="S295" t="str">
            <v>U3</v>
          </cell>
          <cell r="T295">
            <v>41264</v>
          </cell>
          <cell r="U295">
            <v>12</v>
          </cell>
          <cell r="V295">
            <v>2012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1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1</v>
          </cell>
          <cell r="AJ295">
            <v>1</v>
          </cell>
          <cell r="AK295">
            <v>0</v>
          </cell>
          <cell r="AL295">
            <v>0</v>
          </cell>
          <cell r="AM295">
            <v>0</v>
          </cell>
        </row>
        <row r="296">
          <cell r="A296">
            <v>309622</v>
          </cell>
          <cell r="B296" t="str">
            <v>v</v>
          </cell>
          <cell r="C296">
            <v>0</v>
          </cell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  <cell r="P296" t="str">
            <v>210313-RH</v>
          </cell>
          <cell r="Q296" t="str">
            <v>EMERAUDE ROUGE HERMES</v>
          </cell>
          <cell r="R296">
            <v>41264</v>
          </cell>
          <cell r="S296" t="str">
            <v>U3</v>
          </cell>
          <cell r="T296">
            <v>41264</v>
          </cell>
          <cell r="U296">
            <v>12</v>
          </cell>
          <cell r="V296">
            <v>2012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1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1</v>
          </cell>
          <cell r="AJ296">
            <v>1</v>
          </cell>
          <cell r="AK296">
            <v>0</v>
          </cell>
          <cell r="AL296">
            <v>0</v>
          </cell>
          <cell r="AM296">
            <v>0</v>
          </cell>
        </row>
        <row r="297">
          <cell r="A297">
            <v>309623</v>
          </cell>
          <cell r="B297" t="str">
            <v>v</v>
          </cell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 t="str">
            <v>210314-T</v>
          </cell>
          <cell r="Q297" t="str">
            <v>EMERAUDE 3 TAUPE</v>
          </cell>
          <cell r="R297">
            <v>41277</v>
          </cell>
          <cell r="S297" t="str">
            <v>U3</v>
          </cell>
          <cell r="T297">
            <v>41277</v>
          </cell>
          <cell r="U297">
            <v>1</v>
          </cell>
          <cell r="V297">
            <v>2013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>
            <v>0</v>
          </cell>
          <cell r="AD297">
            <v>1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1</v>
          </cell>
          <cell r="AJ297">
            <v>1</v>
          </cell>
          <cell r="AK297">
            <v>0</v>
          </cell>
          <cell r="AL297">
            <v>0</v>
          </cell>
          <cell r="AM297">
            <v>0</v>
          </cell>
        </row>
        <row r="298">
          <cell r="A298">
            <v>309624</v>
          </cell>
          <cell r="B298" t="str">
            <v>v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 t="str">
            <v>210314-T</v>
          </cell>
          <cell r="Q298" t="str">
            <v>EMERAUDE 3 TAUPE</v>
          </cell>
          <cell r="R298">
            <v>41277</v>
          </cell>
          <cell r="S298" t="str">
            <v>U3</v>
          </cell>
          <cell r="T298">
            <v>41277</v>
          </cell>
          <cell r="U298">
            <v>1</v>
          </cell>
          <cell r="V298">
            <v>2013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1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1</v>
          </cell>
          <cell r="AJ298">
            <v>1</v>
          </cell>
          <cell r="AK298">
            <v>0</v>
          </cell>
          <cell r="AL298">
            <v>0</v>
          </cell>
          <cell r="AM298">
            <v>0</v>
          </cell>
        </row>
        <row r="299">
          <cell r="A299">
            <v>309625</v>
          </cell>
          <cell r="B299" t="str">
            <v>v</v>
          </cell>
          <cell r="C299">
            <v>0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 t="str">
            <v>210314-T</v>
          </cell>
          <cell r="Q299" t="str">
            <v>EMERAUDE 3 TAUPE</v>
          </cell>
          <cell r="R299">
            <v>41277</v>
          </cell>
          <cell r="S299" t="str">
            <v>U3</v>
          </cell>
          <cell r="T299">
            <v>41277</v>
          </cell>
          <cell r="U299">
            <v>1</v>
          </cell>
          <cell r="V299">
            <v>2013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1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1</v>
          </cell>
          <cell r="AJ299">
            <v>1</v>
          </cell>
          <cell r="AK299">
            <v>0</v>
          </cell>
          <cell r="AL299">
            <v>0</v>
          </cell>
          <cell r="AM299">
            <v>0</v>
          </cell>
        </row>
        <row r="300">
          <cell r="A300">
            <v>309626</v>
          </cell>
          <cell r="B300" t="str">
            <v>v</v>
          </cell>
          <cell r="C300">
            <v>0</v>
          </cell>
          <cell r="D300">
            <v>0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 t="str">
            <v>210314-T</v>
          </cell>
          <cell r="Q300" t="str">
            <v>EMERAUDE 3 TAUPE</v>
          </cell>
          <cell r="R300">
            <v>41278</v>
          </cell>
          <cell r="S300" t="str">
            <v>U3</v>
          </cell>
          <cell r="T300">
            <v>41278</v>
          </cell>
          <cell r="U300">
            <v>1</v>
          </cell>
          <cell r="V300">
            <v>2013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0</v>
          </cell>
          <cell r="AC300">
            <v>0</v>
          </cell>
          <cell r="AD300">
            <v>1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1</v>
          </cell>
          <cell r="AJ300">
            <v>1</v>
          </cell>
          <cell r="AK300">
            <v>0</v>
          </cell>
          <cell r="AL300">
            <v>0</v>
          </cell>
          <cell r="AM300">
            <v>0</v>
          </cell>
        </row>
        <row r="301">
          <cell r="A301">
            <v>309627</v>
          </cell>
          <cell r="B301" t="str">
            <v>b</v>
          </cell>
          <cell r="C301">
            <v>0</v>
          </cell>
          <cell r="D301">
            <v>0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 t="str">
            <v>210314-T</v>
          </cell>
          <cell r="Q301" t="str">
            <v>EMERAUDE 3 TAUPE avec OPTIONS</v>
          </cell>
          <cell r="R301">
            <v>41278</v>
          </cell>
          <cell r="S301" t="str">
            <v>U3</v>
          </cell>
          <cell r="T301">
            <v>41278</v>
          </cell>
          <cell r="U301">
            <v>1</v>
          </cell>
          <cell r="V301">
            <v>2013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</row>
        <row r="302">
          <cell r="A302">
            <v>309629</v>
          </cell>
          <cell r="B302" t="str">
            <v>v</v>
          </cell>
          <cell r="C302">
            <v>0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 t="str">
            <v>210314-RH</v>
          </cell>
          <cell r="Q302" t="str">
            <v>EMERAUDE 3 ROUGE HERMES</v>
          </cell>
          <cell r="R302">
            <v>41281</v>
          </cell>
          <cell r="S302" t="str">
            <v>U3</v>
          </cell>
          <cell r="T302">
            <v>41281</v>
          </cell>
          <cell r="U302">
            <v>1</v>
          </cell>
          <cell r="V302">
            <v>2013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1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1</v>
          </cell>
          <cell r="AJ302">
            <v>1</v>
          </cell>
          <cell r="AK302">
            <v>0</v>
          </cell>
          <cell r="AL302">
            <v>0</v>
          </cell>
          <cell r="AM302">
            <v>0</v>
          </cell>
        </row>
        <row r="303">
          <cell r="A303">
            <v>309630</v>
          </cell>
          <cell r="B303" t="str">
            <v>v</v>
          </cell>
          <cell r="C303">
            <v>0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  <cell r="P303" t="str">
            <v>210314-RH</v>
          </cell>
          <cell r="Q303" t="str">
            <v>EMERAUDE 3 ROUGE HERMES</v>
          </cell>
          <cell r="R303">
            <v>41282</v>
          </cell>
          <cell r="S303" t="str">
            <v>U3</v>
          </cell>
          <cell r="T303">
            <v>41282</v>
          </cell>
          <cell r="U303">
            <v>1</v>
          </cell>
          <cell r="V303">
            <v>2013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0</v>
          </cell>
          <cell r="AC303">
            <v>0</v>
          </cell>
          <cell r="AD303">
            <v>1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1</v>
          </cell>
          <cell r="AJ303">
            <v>1</v>
          </cell>
          <cell r="AK303">
            <v>0</v>
          </cell>
          <cell r="AL303">
            <v>0</v>
          </cell>
          <cell r="AM303">
            <v>0</v>
          </cell>
        </row>
        <row r="304">
          <cell r="A304">
            <v>309631</v>
          </cell>
          <cell r="B304" t="str">
            <v>v</v>
          </cell>
          <cell r="C304">
            <v>0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  <cell r="P304" t="str">
            <v>210314-RH</v>
          </cell>
          <cell r="Q304" t="str">
            <v>EMERAUDE 3 ROUGE HERMES</v>
          </cell>
          <cell r="R304">
            <v>41282</v>
          </cell>
          <cell r="S304" t="str">
            <v>U3</v>
          </cell>
          <cell r="T304">
            <v>41282</v>
          </cell>
          <cell r="U304">
            <v>1</v>
          </cell>
          <cell r="V304">
            <v>2013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1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1</v>
          </cell>
          <cell r="AJ304">
            <v>1</v>
          </cell>
          <cell r="AK304">
            <v>0</v>
          </cell>
          <cell r="AL304">
            <v>0</v>
          </cell>
          <cell r="AM304">
            <v>0</v>
          </cell>
        </row>
        <row r="305">
          <cell r="A305">
            <v>309632</v>
          </cell>
          <cell r="B305" t="str">
            <v>v</v>
          </cell>
          <cell r="C305">
            <v>0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P305" t="str">
            <v>210314-RH</v>
          </cell>
          <cell r="Q305" t="str">
            <v>EMERAUDE 3 ROUGE HERMES</v>
          </cell>
          <cell r="R305">
            <v>41282</v>
          </cell>
          <cell r="S305" t="str">
            <v>U3</v>
          </cell>
          <cell r="T305">
            <v>41282</v>
          </cell>
          <cell r="U305">
            <v>1</v>
          </cell>
          <cell r="V305">
            <v>2013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1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1</v>
          </cell>
          <cell r="AJ305">
            <v>1</v>
          </cell>
          <cell r="AK305">
            <v>0</v>
          </cell>
          <cell r="AL305">
            <v>0</v>
          </cell>
          <cell r="AM305">
            <v>0</v>
          </cell>
        </row>
        <row r="306">
          <cell r="A306">
            <v>309633</v>
          </cell>
          <cell r="B306" t="str">
            <v>v</v>
          </cell>
          <cell r="C306">
            <v>0</v>
          </cell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  <cell r="P306" t="str">
            <v>210312-T</v>
          </cell>
          <cell r="Q306" t="str">
            <v>RUBIS TAUPE</v>
          </cell>
          <cell r="R306">
            <v>41283</v>
          </cell>
          <cell r="S306" t="str">
            <v>U3</v>
          </cell>
          <cell r="T306">
            <v>41283</v>
          </cell>
          <cell r="U306">
            <v>1</v>
          </cell>
          <cell r="V306">
            <v>2013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0</v>
          </cell>
          <cell r="AB306">
            <v>0</v>
          </cell>
          <cell r="AC306">
            <v>0</v>
          </cell>
          <cell r="AD306">
            <v>1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1</v>
          </cell>
          <cell r="AJ306">
            <v>1</v>
          </cell>
          <cell r="AK306">
            <v>0</v>
          </cell>
          <cell r="AL306">
            <v>0</v>
          </cell>
          <cell r="AM306">
            <v>0</v>
          </cell>
        </row>
        <row r="307">
          <cell r="A307">
            <v>309635</v>
          </cell>
          <cell r="B307" t="str">
            <v>v</v>
          </cell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  <cell r="P307" t="str">
            <v>210312-T</v>
          </cell>
          <cell r="Q307" t="str">
            <v>RUBIS TAUPE</v>
          </cell>
          <cell r="R307">
            <v>41283</v>
          </cell>
          <cell r="S307" t="str">
            <v>U3</v>
          </cell>
          <cell r="T307">
            <v>41283</v>
          </cell>
          <cell r="U307">
            <v>1</v>
          </cell>
          <cell r="V307">
            <v>2013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1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1</v>
          </cell>
          <cell r="AJ307">
            <v>1</v>
          </cell>
          <cell r="AK307">
            <v>0</v>
          </cell>
          <cell r="AL307">
            <v>0</v>
          </cell>
          <cell r="AM307">
            <v>0</v>
          </cell>
        </row>
        <row r="308">
          <cell r="A308">
            <v>309636</v>
          </cell>
          <cell r="B308" t="str">
            <v>v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  <cell r="P308" t="str">
            <v>210312-T</v>
          </cell>
          <cell r="Q308" t="str">
            <v>RUBIS TAUPE</v>
          </cell>
          <cell r="R308">
            <v>41283</v>
          </cell>
          <cell r="S308" t="str">
            <v>U3</v>
          </cell>
          <cell r="T308">
            <v>41283</v>
          </cell>
          <cell r="U308">
            <v>1</v>
          </cell>
          <cell r="V308">
            <v>2013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1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1</v>
          </cell>
          <cell r="AJ308">
            <v>1</v>
          </cell>
          <cell r="AK308">
            <v>0</v>
          </cell>
          <cell r="AL308">
            <v>0</v>
          </cell>
          <cell r="AM308">
            <v>0</v>
          </cell>
        </row>
        <row r="309">
          <cell r="A309">
            <v>309637</v>
          </cell>
          <cell r="B309" t="str">
            <v>v</v>
          </cell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 t="str">
            <v>210312-T</v>
          </cell>
          <cell r="Q309" t="str">
            <v>RUBIS TAUPE</v>
          </cell>
          <cell r="R309">
            <v>41283</v>
          </cell>
          <cell r="S309" t="str">
            <v>U3</v>
          </cell>
          <cell r="T309">
            <v>41283</v>
          </cell>
          <cell r="U309">
            <v>1</v>
          </cell>
          <cell r="V309">
            <v>2013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0</v>
          </cell>
          <cell r="AB309">
            <v>0</v>
          </cell>
          <cell r="AC309">
            <v>0</v>
          </cell>
          <cell r="AD309">
            <v>1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1</v>
          </cell>
          <cell r="AJ309">
            <v>1</v>
          </cell>
          <cell r="AK309">
            <v>0</v>
          </cell>
          <cell r="AL309">
            <v>0</v>
          </cell>
          <cell r="AM309">
            <v>0</v>
          </cell>
        </row>
        <row r="310">
          <cell r="A310">
            <v>309638</v>
          </cell>
          <cell r="B310" t="str">
            <v>v</v>
          </cell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  <cell r="P310" t="str">
            <v>210312-T</v>
          </cell>
          <cell r="Q310" t="str">
            <v>RUBIS TAUPE</v>
          </cell>
          <cell r="R310">
            <v>41284</v>
          </cell>
          <cell r="S310" t="str">
            <v>U3</v>
          </cell>
          <cell r="T310">
            <v>41284</v>
          </cell>
          <cell r="U310">
            <v>1</v>
          </cell>
          <cell r="V310">
            <v>2013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1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1</v>
          </cell>
          <cell r="AJ310">
            <v>1</v>
          </cell>
          <cell r="AK310">
            <v>0</v>
          </cell>
          <cell r="AL310">
            <v>0</v>
          </cell>
          <cell r="AM310">
            <v>0</v>
          </cell>
        </row>
        <row r="311">
          <cell r="A311">
            <v>309639</v>
          </cell>
          <cell r="B311" t="str">
            <v>v</v>
          </cell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 t="str">
            <v>210312-T</v>
          </cell>
          <cell r="Q311" t="str">
            <v>RUBIS TAUPE</v>
          </cell>
          <cell r="R311">
            <v>41284</v>
          </cell>
          <cell r="S311" t="str">
            <v>U3</v>
          </cell>
          <cell r="T311">
            <v>41284</v>
          </cell>
          <cell r="U311">
            <v>1</v>
          </cell>
          <cell r="V311">
            <v>2013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1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1</v>
          </cell>
          <cell r="AJ311">
            <v>1</v>
          </cell>
          <cell r="AK311">
            <v>0</v>
          </cell>
          <cell r="AL311">
            <v>0</v>
          </cell>
          <cell r="AM311">
            <v>0</v>
          </cell>
        </row>
        <row r="312">
          <cell r="A312">
            <v>309640</v>
          </cell>
          <cell r="B312" t="str">
            <v>v</v>
          </cell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  <cell r="P312" t="str">
            <v>210312-T</v>
          </cell>
          <cell r="Q312" t="str">
            <v>RUBIS TAUPE</v>
          </cell>
          <cell r="R312">
            <v>41284</v>
          </cell>
          <cell r="S312" t="str">
            <v>U3</v>
          </cell>
          <cell r="T312">
            <v>41284</v>
          </cell>
          <cell r="U312">
            <v>1</v>
          </cell>
          <cell r="V312">
            <v>2013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>
            <v>0</v>
          </cell>
          <cell r="AB312">
            <v>0</v>
          </cell>
          <cell r="AC312">
            <v>0</v>
          </cell>
          <cell r="AD312">
            <v>0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</row>
        <row r="313">
          <cell r="A313">
            <v>309641</v>
          </cell>
          <cell r="B313" t="str">
            <v>v</v>
          </cell>
          <cell r="C313">
            <v>0</v>
          </cell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 t="str">
            <v>210312-T</v>
          </cell>
          <cell r="Q313" t="str">
            <v>RUBIS TAUPE</v>
          </cell>
          <cell r="R313">
            <v>41284</v>
          </cell>
          <cell r="S313" t="str">
            <v>U3</v>
          </cell>
          <cell r="T313">
            <v>41284</v>
          </cell>
          <cell r="U313">
            <v>1</v>
          </cell>
          <cell r="V313">
            <v>2013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1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1</v>
          </cell>
          <cell r="AJ313">
            <v>1</v>
          </cell>
          <cell r="AK313">
            <v>0</v>
          </cell>
          <cell r="AL313">
            <v>0</v>
          </cell>
          <cell r="AM313">
            <v>0</v>
          </cell>
        </row>
        <row r="314">
          <cell r="A314">
            <v>309642</v>
          </cell>
          <cell r="B314" t="str">
            <v>v</v>
          </cell>
          <cell r="C314">
            <v>0</v>
          </cell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 t="str">
            <v>210312-T</v>
          </cell>
          <cell r="Q314" t="str">
            <v>RUBIS TAUPE</v>
          </cell>
          <cell r="R314">
            <v>41285</v>
          </cell>
          <cell r="S314" t="str">
            <v>U3</v>
          </cell>
          <cell r="T314">
            <v>41285</v>
          </cell>
          <cell r="U314">
            <v>1</v>
          </cell>
          <cell r="V314">
            <v>2013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1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1</v>
          </cell>
          <cell r="AJ314">
            <v>1</v>
          </cell>
          <cell r="AK314">
            <v>0</v>
          </cell>
          <cell r="AL314">
            <v>0</v>
          </cell>
          <cell r="AM314">
            <v>0</v>
          </cell>
        </row>
        <row r="315">
          <cell r="A315">
            <v>309643</v>
          </cell>
          <cell r="B315" t="str">
            <v>v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  <cell r="P315" t="str">
            <v>210312-RH</v>
          </cell>
          <cell r="Q315" t="str">
            <v>RUBIS ROUGE HERMES</v>
          </cell>
          <cell r="R315">
            <v>41285</v>
          </cell>
          <cell r="S315" t="str">
            <v>U3</v>
          </cell>
          <cell r="T315">
            <v>41285</v>
          </cell>
          <cell r="U315">
            <v>1</v>
          </cell>
          <cell r="V315">
            <v>2013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1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1</v>
          </cell>
          <cell r="AJ315">
            <v>1</v>
          </cell>
          <cell r="AK315">
            <v>0</v>
          </cell>
          <cell r="AL315">
            <v>0</v>
          </cell>
          <cell r="AM315">
            <v>0</v>
          </cell>
        </row>
        <row r="316">
          <cell r="A316">
            <v>309644</v>
          </cell>
          <cell r="B316" t="str">
            <v>v</v>
          </cell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 t="str">
            <v>210312-RH</v>
          </cell>
          <cell r="Q316" t="str">
            <v>RUBIS ROUGE HERMES</v>
          </cell>
          <cell r="R316">
            <v>41285</v>
          </cell>
          <cell r="S316" t="str">
            <v>U3</v>
          </cell>
          <cell r="T316">
            <v>41285</v>
          </cell>
          <cell r="U316">
            <v>1</v>
          </cell>
          <cell r="V316">
            <v>2013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1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1</v>
          </cell>
          <cell r="AJ316">
            <v>1</v>
          </cell>
          <cell r="AK316">
            <v>0</v>
          </cell>
          <cell r="AL316">
            <v>0</v>
          </cell>
          <cell r="AM316">
            <v>0</v>
          </cell>
        </row>
        <row r="317">
          <cell r="A317">
            <v>309645</v>
          </cell>
          <cell r="B317" t="str">
            <v>v</v>
          </cell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 t="str">
            <v>210312-RH</v>
          </cell>
          <cell r="Q317" t="str">
            <v>RUBIS ROUGE HERMES</v>
          </cell>
          <cell r="R317">
            <v>41288</v>
          </cell>
          <cell r="S317" t="str">
            <v>U3</v>
          </cell>
          <cell r="T317">
            <v>41288</v>
          </cell>
          <cell r="U317">
            <v>1</v>
          </cell>
          <cell r="V317">
            <v>2013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1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1</v>
          </cell>
          <cell r="AJ317">
            <v>1</v>
          </cell>
          <cell r="AK317">
            <v>0</v>
          </cell>
          <cell r="AL317">
            <v>0</v>
          </cell>
          <cell r="AM317">
            <v>0</v>
          </cell>
        </row>
        <row r="318">
          <cell r="A318">
            <v>309646</v>
          </cell>
          <cell r="B318" t="str">
            <v>v</v>
          </cell>
          <cell r="C318">
            <v>0</v>
          </cell>
          <cell r="D318">
            <v>0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  <cell r="P318" t="str">
            <v>210312-RH</v>
          </cell>
          <cell r="Q318" t="str">
            <v>RUBIS ROUGE HERMES</v>
          </cell>
          <cell r="R318">
            <v>41288</v>
          </cell>
          <cell r="S318" t="str">
            <v>U3</v>
          </cell>
          <cell r="T318">
            <v>41288</v>
          </cell>
          <cell r="U318">
            <v>1</v>
          </cell>
          <cell r="V318">
            <v>2013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>
            <v>0</v>
          </cell>
          <cell r="AB318">
            <v>0</v>
          </cell>
          <cell r="AC318">
            <v>0</v>
          </cell>
          <cell r="AD318">
            <v>1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1</v>
          </cell>
          <cell r="AJ318">
            <v>1</v>
          </cell>
          <cell r="AK318">
            <v>0</v>
          </cell>
          <cell r="AL318">
            <v>0</v>
          </cell>
          <cell r="AM318">
            <v>0</v>
          </cell>
        </row>
        <row r="319">
          <cell r="A319">
            <v>309647</v>
          </cell>
          <cell r="B319" t="str">
            <v>v</v>
          </cell>
          <cell r="C319">
            <v>0</v>
          </cell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 t="str">
            <v>210312-RH</v>
          </cell>
          <cell r="Q319" t="str">
            <v>RUBIS ROUGE HERMES</v>
          </cell>
          <cell r="R319">
            <v>41288</v>
          </cell>
          <cell r="S319" t="str">
            <v>U3</v>
          </cell>
          <cell r="T319">
            <v>41288</v>
          </cell>
          <cell r="U319">
            <v>1</v>
          </cell>
          <cell r="V319">
            <v>2013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1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1</v>
          </cell>
          <cell r="AJ319">
            <v>1</v>
          </cell>
          <cell r="AK319">
            <v>0</v>
          </cell>
          <cell r="AL319">
            <v>0</v>
          </cell>
          <cell r="AM319">
            <v>0</v>
          </cell>
        </row>
        <row r="320">
          <cell r="A320">
            <v>309648</v>
          </cell>
          <cell r="B320" t="str">
            <v>v</v>
          </cell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  <cell r="P320" t="str">
            <v>210312-RH</v>
          </cell>
          <cell r="Q320" t="str">
            <v>RUBIS ROUGE HERMES</v>
          </cell>
          <cell r="R320">
            <v>41288</v>
          </cell>
          <cell r="S320" t="str">
            <v>U3</v>
          </cell>
          <cell r="T320">
            <v>41288</v>
          </cell>
          <cell r="U320">
            <v>1</v>
          </cell>
          <cell r="V320">
            <v>2013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1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1</v>
          </cell>
          <cell r="AJ320">
            <v>1</v>
          </cell>
          <cell r="AK320">
            <v>0</v>
          </cell>
          <cell r="AL320">
            <v>0</v>
          </cell>
          <cell r="AM320">
            <v>0</v>
          </cell>
        </row>
        <row r="321">
          <cell r="A321">
            <v>309649</v>
          </cell>
          <cell r="B321" t="str">
            <v>v</v>
          </cell>
          <cell r="C321">
            <v>0</v>
          </cell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 t="str">
            <v>210312-RH</v>
          </cell>
          <cell r="Q321" t="str">
            <v>RUBIS ROUGE HERMES</v>
          </cell>
          <cell r="R321">
            <v>41289</v>
          </cell>
          <cell r="S321" t="str">
            <v>U3</v>
          </cell>
          <cell r="T321">
            <v>41289</v>
          </cell>
          <cell r="U321">
            <v>1</v>
          </cell>
          <cell r="V321">
            <v>2013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>
            <v>0</v>
          </cell>
          <cell r="AB321">
            <v>0</v>
          </cell>
          <cell r="AC321">
            <v>0</v>
          </cell>
          <cell r="AD321">
            <v>1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1</v>
          </cell>
          <cell r="AJ321">
            <v>1</v>
          </cell>
          <cell r="AK321">
            <v>0</v>
          </cell>
          <cell r="AL321">
            <v>0</v>
          </cell>
          <cell r="AM321">
            <v>0</v>
          </cell>
        </row>
        <row r="322">
          <cell r="A322">
            <v>309650</v>
          </cell>
          <cell r="B322" t="str">
            <v>v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 t="str">
            <v>210312-RH</v>
          </cell>
          <cell r="Q322" t="str">
            <v>RUBIS ROUGE HERMES</v>
          </cell>
          <cell r="R322">
            <v>41289</v>
          </cell>
          <cell r="S322" t="str">
            <v>U3</v>
          </cell>
          <cell r="T322">
            <v>41289</v>
          </cell>
          <cell r="U322">
            <v>1</v>
          </cell>
          <cell r="V322">
            <v>2013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1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1</v>
          </cell>
          <cell r="AJ322">
            <v>1</v>
          </cell>
          <cell r="AK322">
            <v>0</v>
          </cell>
          <cell r="AL322">
            <v>0</v>
          </cell>
          <cell r="AM322">
            <v>0</v>
          </cell>
        </row>
        <row r="323">
          <cell r="A323">
            <v>309651</v>
          </cell>
          <cell r="B323" t="str">
            <v>v</v>
          </cell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 t="str">
            <v>210312-RH</v>
          </cell>
          <cell r="Q323" t="str">
            <v>RUBIS ROUGE HERMES</v>
          </cell>
          <cell r="R323">
            <v>41289</v>
          </cell>
          <cell r="S323" t="str">
            <v>U3</v>
          </cell>
          <cell r="T323">
            <v>41289</v>
          </cell>
          <cell r="U323">
            <v>1</v>
          </cell>
          <cell r="V323">
            <v>2013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</row>
        <row r="324">
          <cell r="A324">
            <v>309652</v>
          </cell>
          <cell r="B324" t="str">
            <v>r</v>
          </cell>
          <cell r="C324">
            <v>0</v>
          </cell>
          <cell r="D324">
            <v>0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  <cell r="P324" t="str">
            <v>210312-RH</v>
          </cell>
          <cell r="Q324" t="str">
            <v>RUBIS ROUGE HERMES</v>
          </cell>
          <cell r="R324">
            <v>41289</v>
          </cell>
          <cell r="S324" t="str">
            <v>U3</v>
          </cell>
          <cell r="T324">
            <v>41289</v>
          </cell>
          <cell r="U324">
            <v>1</v>
          </cell>
          <cell r="V324">
            <v>2013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</row>
        <row r="325">
          <cell r="A325">
            <v>309653</v>
          </cell>
          <cell r="B325" t="str">
            <v>v</v>
          </cell>
          <cell r="C325">
            <v>0</v>
          </cell>
          <cell r="D325">
            <v>0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 t="str">
            <v>210308-T</v>
          </cell>
          <cell r="Q325" t="str">
            <v>GALAXIE TAUPE</v>
          </cell>
          <cell r="R325">
            <v>41289</v>
          </cell>
          <cell r="S325" t="str">
            <v>U3</v>
          </cell>
          <cell r="T325">
            <v>41289</v>
          </cell>
          <cell r="U325">
            <v>1</v>
          </cell>
          <cell r="V325">
            <v>2013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1</v>
          </cell>
          <cell r="AJ325">
            <v>1</v>
          </cell>
          <cell r="AK325">
            <v>0</v>
          </cell>
          <cell r="AL325">
            <v>0</v>
          </cell>
          <cell r="AM325">
            <v>0</v>
          </cell>
        </row>
        <row r="326">
          <cell r="A326">
            <v>309654</v>
          </cell>
          <cell r="B326" t="str">
            <v>v</v>
          </cell>
          <cell r="C326">
            <v>0</v>
          </cell>
          <cell r="D326">
            <v>0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  <cell r="P326" t="str">
            <v>210308-T</v>
          </cell>
          <cell r="Q326" t="str">
            <v>GALAXIE TAUPE</v>
          </cell>
          <cell r="R326">
            <v>41290</v>
          </cell>
          <cell r="S326" t="str">
            <v>U3</v>
          </cell>
          <cell r="T326">
            <v>41290</v>
          </cell>
          <cell r="U326">
            <v>1</v>
          </cell>
          <cell r="V326">
            <v>2013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1</v>
          </cell>
          <cell r="AJ326">
            <v>1</v>
          </cell>
          <cell r="AK326">
            <v>0</v>
          </cell>
          <cell r="AL326">
            <v>0</v>
          </cell>
          <cell r="AM326">
            <v>0</v>
          </cell>
        </row>
        <row r="327">
          <cell r="A327">
            <v>309655</v>
          </cell>
          <cell r="B327" t="str">
            <v>v</v>
          </cell>
          <cell r="C327">
            <v>0</v>
          </cell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  <cell r="P327" t="str">
            <v>210308-T</v>
          </cell>
          <cell r="Q327" t="str">
            <v>GALAXIE TAUPE</v>
          </cell>
          <cell r="R327">
            <v>41290</v>
          </cell>
          <cell r="S327" t="str">
            <v>U3</v>
          </cell>
          <cell r="T327">
            <v>41290</v>
          </cell>
          <cell r="U327">
            <v>1</v>
          </cell>
          <cell r="V327">
            <v>2013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1</v>
          </cell>
          <cell r="AJ327">
            <v>1</v>
          </cell>
          <cell r="AK327">
            <v>0</v>
          </cell>
          <cell r="AL327">
            <v>0</v>
          </cell>
          <cell r="AM327">
            <v>0</v>
          </cell>
        </row>
        <row r="328">
          <cell r="A328">
            <v>309656</v>
          </cell>
          <cell r="B328" t="str">
            <v>v</v>
          </cell>
          <cell r="C328">
            <v>0</v>
          </cell>
          <cell r="D328">
            <v>0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  <cell r="P328" t="str">
            <v>210308-T</v>
          </cell>
          <cell r="Q328" t="str">
            <v>GALAXIE TAUPE</v>
          </cell>
          <cell r="R328">
            <v>41290</v>
          </cell>
          <cell r="S328" t="str">
            <v>U3</v>
          </cell>
          <cell r="T328">
            <v>41290</v>
          </cell>
          <cell r="U328">
            <v>1</v>
          </cell>
          <cell r="V328">
            <v>2013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1</v>
          </cell>
          <cell r="AJ328">
            <v>1</v>
          </cell>
          <cell r="AK328">
            <v>0</v>
          </cell>
          <cell r="AL328">
            <v>0</v>
          </cell>
          <cell r="AM328">
            <v>0</v>
          </cell>
        </row>
        <row r="329">
          <cell r="A329">
            <v>309657</v>
          </cell>
          <cell r="B329" t="str">
            <v>b</v>
          </cell>
          <cell r="C329">
            <v>0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210308-T</v>
          </cell>
          <cell r="Q329" t="str">
            <v>GALAXIE TAUPE avec OPTIONS</v>
          </cell>
          <cell r="R329">
            <v>41290</v>
          </cell>
          <cell r="S329" t="str">
            <v>U3</v>
          </cell>
          <cell r="T329">
            <v>41290</v>
          </cell>
          <cell r="U329">
            <v>1</v>
          </cell>
          <cell r="V329">
            <v>2013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1</v>
          </cell>
          <cell r="AJ329">
            <v>1</v>
          </cell>
          <cell r="AK329">
            <v>0</v>
          </cell>
          <cell r="AL329">
            <v>0</v>
          </cell>
          <cell r="AM329">
            <v>0</v>
          </cell>
        </row>
        <row r="330">
          <cell r="A330">
            <v>309658</v>
          </cell>
          <cell r="B330" t="str">
            <v>v</v>
          </cell>
          <cell r="C330">
            <v>0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  <cell r="P330" t="str">
            <v>210308-T</v>
          </cell>
          <cell r="Q330" t="str">
            <v>GALAXIE TAUPE</v>
          </cell>
          <cell r="R330">
            <v>41291</v>
          </cell>
          <cell r="S330" t="str">
            <v>U3</v>
          </cell>
          <cell r="T330">
            <v>41291</v>
          </cell>
          <cell r="U330">
            <v>1</v>
          </cell>
          <cell r="V330">
            <v>2013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1</v>
          </cell>
          <cell r="AJ330">
            <v>1</v>
          </cell>
          <cell r="AK330">
            <v>0</v>
          </cell>
          <cell r="AL330">
            <v>0</v>
          </cell>
          <cell r="AM330">
            <v>0</v>
          </cell>
        </row>
        <row r="331">
          <cell r="A331">
            <v>309659</v>
          </cell>
          <cell r="B331" t="str">
            <v>v</v>
          </cell>
          <cell r="C331">
            <v>0</v>
          </cell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  <cell r="P331" t="str">
            <v>210308-T</v>
          </cell>
          <cell r="Q331" t="str">
            <v>GALAXIE TAUPE</v>
          </cell>
          <cell r="R331">
            <v>41291</v>
          </cell>
          <cell r="S331" t="str">
            <v>U3</v>
          </cell>
          <cell r="T331">
            <v>41291</v>
          </cell>
          <cell r="U331">
            <v>1</v>
          </cell>
          <cell r="V331">
            <v>2013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1</v>
          </cell>
          <cell r="AJ331">
            <v>1</v>
          </cell>
          <cell r="AK331">
            <v>0</v>
          </cell>
          <cell r="AL331">
            <v>0</v>
          </cell>
          <cell r="AM331">
            <v>0</v>
          </cell>
        </row>
        <row r="332">
          <cell r="A332">
            <v>309660</v>
          </cell>
          <cell r="B332" t="str">
            <v>v</v>
          </cell>
          <cell r="C332">
            <v>0</v>
          </cell>
          <cell r="D332">
            <v>0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  <cell r="P332" t="str">
            <v>210308-T</v>
          </cell>
          <cell r="Q332" t="str">
            <v>GALAXIE TAUPE</v>
          </cell>
          <cell r="R332">
            <v>41291</v>
          </cell>
          <cell r="S332" t="str">
            <v>U3</v>
          </cell>
          <cell r="T332">
            <v>41291</v>
          </cell>
          <cell r="U332">
            <v>1</v>
          </cell>
          <cell r="V332">
            <v>2013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1</v>
          </cell>
          <cell r="AJ332">
            <v>1</v>
          </cell>
          <cell r="AK332">
            <v>0</v>
          </cell>
          <cell r="AL332">
            <v>0</v>
          </cell>
          <cell r="AM332">
            <v>0</v>
          </cell>
        </row>
        <row r="333">
          <cell r="A333">
            <v>309661</v>
          </cell>
          <cell r="B333" t="str">
            <v>v</v>
          </cell>
          <cell r="C333">
            <v>0</v>
          </cell>
          <cell r="D333">
            <v>0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  <cell r="P333" t="str">
            <v>210308-RH</v>
          </cell>
          <cell r="Q333" t="str">
            <v>GALAXIE ROUGE HERMES</v>
          </cell>
          <cell r="R333">
            <v>41291</v>
          </cell>
          <cell r="S333" t="str">
            <v>U3</v>
          </cell>
          <cell r="T333">
            <v>41291</v>
          </cell>
          <cell r="U333">
            <v>1</v>
          </cell>
          <cell r="V333">
            <v>2013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1</v>
          </cell>
          <cell r="AJ333">
            <v>1</v>
          </cell>
          <cell r="AK333">
            <v>0</v>
          </cell>
          <cell r="AL333">
            <v>0</v>
          </cell>
          <cell r="AM333">
            <v>0</v>
          </cell>
        </row>
        <row r="334">
          <cell r="A334">
            <v>309662</v>
          </cell>
          <cell r="B334" t="str">
            <v>v</v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  <cell r="P334" t="str">
            <v>210308-RH</v>
          </cell>
          <cell r="Q334" t="str">
            <v>GALAXIE ROUGE HERMES</v>
          </cell>
          <cell r="R334">
            <v>41292</v>
          </cell>
          <cell r="S334" t="str">
            <v>U3</v>
          </cell>
          <cell r="T334">
            <v>41292</v>
          </cell>
          <cell r="U334">
            <v>1</v>
          </cell>
          <cell r="V334">
            <v>2013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1</v>
          </cell>
          <cell r="AJ334">
            <v>1</v>
          </cell>
          <cell r="AK334">
            <v>0</v>
          </cell>
          <cell r="AL334">
            <v>0</v>
          </cell>
          <cell r="AM334">
            <v>0</v>
          </cell>
        </row>
        <row r="335">
          <cell r="A335">
            <v>309663</v>
          </cell>
          <cell r="B335" t="str">
            <v>b</v>
          </cell>
          <cell r="C335">
            <v>0</v>
          </cell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  <cell r="P335" t="str">
            <v>210308-RH</v>
          </cell>
          <cell r="Q335" t="str">
            <v>GALAXIE ROUGE HERMES</v>
          </cell>
          <cell r="R335">
            <v>41292</v>
          </cell>
          <cell r="S335" t="str">
            <v>U3</v>
          </cell>
          <cell r="T335">
            <v>41292</v>
          </cell>
          <cell r="U335">
            <v>1</v>
          </cell>
          <cell r="V335">
            <v>2013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1</v>
          </cell>
          <cell r="AJ335">
            <v>1</v>
          </cell>
          <cell r="AK335">
            <v>0</v>
          </cell>
          <cell r="AL335">
            <v>0</v>
          </cell>
          <cell r="AM335">
            <v>0</v>
          </cell>
        </row>
        <row r="336">
          <cell r="A336">
            <v>309664</v>
          </cell>
          <cell r="B336" t="str">
            <v>v</v>
          </cell>
          <cell r="C336">
            <v>0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  <cell r="P336" t="str">
            <v>210308-RH</v>
          </cell>
          <cell r="Q336" t="str">
            <v>GALAXIE ROUGE HERMES</v>
          </cell>
          <cell r="R336">
            <v>41292</v>
          </cell>
          <cell r="S336" t="str">
            <v>U3</v>
          </cell>
          <cell r="T336">
            <v>41292</v>
          </cell>
          <cell r="U336">
            <v>1</v>
          </cell>
          <cell r="V336">
            <v>2013</v>
          </cell>
          <cell r="W336">
            <v>0</v>
          </cell>
          <cell r="X336">
            <v>0</v>
          </cell>
          <cell r="Y336">
            <v>0</v>
          </cell>
          <cell r="Z336">
            <v>0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1</v>
          </cell>
          <cell r="AJ336">
            <v>1</v>
          </cell>
          <cell r="AK336">
            <v>0</v>
          </cell>
          <cell r="AL336">
            <v>0</v>
          </cell>
          <cell r="AM336">
            <v>0</v>
          </cell>
        </row>
        <row r="337">
          <cell r="A337">
            <v>309665</v>
          </cell>
          <cell r="B337" t="str">
            <v>v</v>
          </cell>
          <cell r="C337">
            <v>0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  <cell r="P337" t="str">
            <v>210308-RH</v>
          </cell>
          <cell r="Q337" t="str">
            <v>GALAXIE ROUGE HERMES</v>
          </cell>
          <cell r="R337">
            <v>41292</v>
          </cell>
          <cell r="S337" t="str">
            <v>U3</v>
          </cell>
          <cell r="T337">
            <v>41292</v>
          </cell>
          <cell r="U337">
            <v>1</v>
          </cell>
          <cell r="V337">
            <v>2013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1</v>
          </cell>
          <cell r="AJ337">
            <v>1</v>
          </cell>
          <cell r="AK337">
            <v>0</v>
          </cell>
          <cell r="AL337">
            <v>0</v>
          </cell>
          <cell r="AM337">
            <v>0</v>
          </cell>
        </row>
        <row r="338">
          <cell r="A338">
            <v>309666</v>
          </cell>
          <cell r="B338" t="str">
            <v>v</v>
          </cell>
          <cell r="C338">
            <v>0</v>
          </cell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  <cell r="P338" t="str">
            <v>210308-RH</v>
          </cell>
          <cell r="Q338" t="str">
            <v>GALAXIE ROUGE HERMES</v>
          </cell>
          <cell r="R338">
            <v>41295</v>
          </cell>
          <cell r="S338" t="str">
            <v>U3</v>
          </cell>
          <cell r="T338">
            <v>41295</v>
          </cell>
          <cell r="U338">
            <v>1</v>
          </cell>
          <cell r="V338">
            <v>2013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1</v>
          </cell>
          <cell r="AJ338">
            <v>1</v>
          </cell>
          <cell r="AK338">
            <v>0</v>
          </cell>
          <cell r="AL338">
            <v>0</v>
          </cell>
          <cell r="AM338">
            <v>0</v>
          </cell>
        </row>
        <row r="339">
          <cell r="A339">
            <v>309667</v>
          </cell>
          <cell r="B339" t="str">
            <v>v</v>
          </cell>
          <cell r="C339">
            <v>0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  <cell r="P339" t="str">
            <v>210308-RH</v>
          </cell>
          <cell r="Q339" t="str">
            <v>GALAXIE ROUGE HERMES</v>
          </cell>
          <cell r="R339">
            <v>41295</v>
          </cell>
          <cell r="S339" t="str">
            <v>U3</v>
          </cell>
          <cell r="T339">
            <v>41295</v>
          </cell>
          <cell r="U339">
            <v>1</v>
          </cell>
          <cell r="V339">
            <v>2013</v>
          </cell>
          <cell r="W339">
            <v>0</v>
          </cell>
          <cell r="X339">
            <v>0</v>
          </cell>
          <cell r="Y339">
            <v>0</v>
          </cell>
          <cell r="Z339">
            <v>0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1</v>
          </cell>
          <cell r="AJ339">
            <v>1</v>
          </cell>
          <cell r="AK339">
            <v>0</v>
          </cell>
          <cell r="AL339">
            <v>0</v>
          </cell>
          <cell r="AM339">
            <v>0</v>
          </cell>
        </row>
        <row r="340">
          <cell r="A340">
            <v>309668</v>
          </cell>
          <cell r="B340" t="str">
            <v>v</v>
          </cell>
          <cell r="C340">
            <v>0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  <cell r="P340" t="str">
            <v>210308-RH</v>
          </cell>
          <cell r="Q340" t="str">
            <v>GALAXIE ROUGE HERMES</v>
          </cell>
          <cell r="R340">
            <v>41295</v>
          </cell>
          <cell r="S340" t="str">
            <v>U3</v>
          </cell>
          <cell r="T340">
            <v>41295</v>
          </cell>
          <cell r="U340">
            <v>1</v>
          </cell>
          <cell r="V340">
            <v>2013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</row>
        <row r="341">
          <cell r="A341">
            <v>309669</v>
          </cell>
          <cell r="B341" t="str">
            <v>v</v>
          </cell>
          <cell r="C341">
            <v>0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  <cell r="P341" t="str">
            <v>210310-T</v>
          </cell>
          <cell r="Q341" t="str">
            <v>SAPHIR PANORAMIQUE TAUPE</v>
          </cell>
          <cell r="R341">
            <v>41296</v>
          </cell>
          <cell r="S341" t="str">
            <v>U3</v>
          </cell>
          <cell r="T341">
            <v>41296</v>
          </cell>
          <cell r="U341">
            <v>1</v>
          </cell>
          <cell r="V341">
            <v>2013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1</v>
          </cell>
          <cell r="AJ341">
            <v>1</v>
          </cell>
          <cell r="AK341">
            <v>0</v>
          </cell>
          <cell r="AL341">
            <v>0</v>
          </cell>
          <cell r="AM341">
            <v>0</v>
          </cell>
        </row>
        <row r="342">
          <cell r="A342">
            <v>309670</v>
          </cell>
          <cell r="B342" t="str">
            <v>v</v>
          </cell>
          <cell r="C342">
            <v>0</v>
          </cell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  <cell r="P342" t="str">
            <v>210310-T</v>
          </cell>
          <cell r="Q342" t="str">
            <v>SAPHIR PANORAMIQUE TAUPE</v>
          </cell>
          <cell r="R342">
            <v>41296</v>
          </cell>
          <cell r="S342" t="str">
            <v>U3</v>
          </cell>
          <cell r="T342">
            <v>41296</v>
          </cell>
          <cell r="U342">
            <v>1</v>
          </cell>
          <cell r="V342">
            <v>2013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1</v>
          </cell>
          <cell r="AJ342">
            <v>1</v>
          </cell>
          <cell r="AK342">
            <v>0</v>
          </cell>
          <cell r="AL342">
            <v>0</v>
          </cell>
          <cell r="AM342">
            <v>0</v>
          </cell>
        </row>
        <row r="343">
          <cell r="A343">
            <v>309672</v>
          </cell>
          <cell r="B343" t="str">
            <v>v</v>
          </cell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  <cell r="P343" t="str">
            <v>210310-T</v>
          </cell>
          <cell r="Q343" t="str">
            <v>SAPHIR PANORAMIQUE TAUPE</v>
          </cell>
          <cell r="R343">
            <v>41296</v>
          </cell>
          <cell r="S343" t="str">
            <v>U3</v>
          </cell>
          <cell r="T343">
            <v>41296</v>
          </cell>
          <cell r="U343">
            <v>1</v>
          </cell>
          <cell r="V343">
            <v>2013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1</v>
          </cell>
          <cell r="AJ343">
            <v>1</v>
          </cell>
          <cell r="AK343">
            <v>0</v>
          </cell>
          <cell r="AL343">
            <v>0</v>
          </cell>
          <cell r="AM343">
            <v>0</v>
          </cell>
        </row>
        <row r="344">
          <cell r="A344">
            <v>309673</v>
          </cell>
          <cell r="B344" t="str">
            <v>v</v>
          </cell>
          <cell r="C344">
            <v>0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 t="str">
            <v>210310-T</v>
          </cell>
          <cell r="Q344" t="str">
            <v>SAPHIR PANORAMIQUE TAUPE</v>
          </cell>
          <cell r="R344">
            <v>41297</v>
          </cell>
          <cell r="S344" t="str">
            <v>U3</v>
          </cell>
          <cell r="T344">
            <v>41297</v>
          </cell>
          <cell r="U344">
            <v>1</v>
          </cell>
          <cell r="V344">
            <v>2013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</row>
        <row r="345">
          <cell r="A345">
            <v>309674</v>
          </cell>
          <cell r="B345" t="str">
            <v>v</v>
          </cell>
          <cell r="C345">
            <v>0</v>
          </cell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 t="str">
            <v>210310-RH</v>
          </cell>
          <cell r="Q345" t="str">
            <v>SAPHIR PANO ROUGE HERMES</v>
          </cell>
          <cell r="R345">
            <v>41297</v>
          </cell>
          <cell r="S345" t="str">
            <v>U3</v>
          </cell>
          <cell r="T345">
            <v>41297</v>
          </cell>
          <cell r="U345">
            <v>1</v>
          </cell>
          <cell r="V345">
            <v>2013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1</v>
          </cell>
          <cell r="AJ345">
            <v>1</v>
          </cell>
          <cell r="AK345">
            <v>0</v>
          </cell>
          <cell r="AL345">
            <v>0</v>
          </cell>
          <cell r="AM345">
            <v>0</v>
          </cell>
        </row>
        <row r="346">
          <cell r="A346">
            <v>309675</v>
          </cell>
          <cell r="B346" t="str">
            <v>v</v>
          </cell>
          <cell r="C346">
            <v>0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  <cell r="N346">
            <v>0</v>
          </cell>
          <cell r="O346">
            <v>0</v>
          </cell>
          <cell r="P346" t="str">
            <v>210310-RH</v>
          </cell>
          <cell r="Q346" t="str">
            <v>SAPHIR PANO ROUGE HERMES</v>
          </cell>
          <cell r="R346">
            <v>41297</v>
          </cell>
          <cell r="S346" t="str">
            <v>U3</v>
          </cell>
          <cell r="T346">
            <v>41297</v>
          </cell>
          <cell r="U346">
            <v>1</v>
          </cell>
          <cell r="V346">
            <v>2013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1</v>
          </cell>
          <cell r="AJ346">
            <v>1</v>
          </cell>
          <cell r="AK346">
            <v>0</v>
          </cell>
          <cell r="AL346">
            <v>0</v>
          </cell>
          <cell r="AM346">
            <v>0</v>
          </cell>
        </row>
        <row r="347">
          <cell r="A347">
            <v>309676</v>
          </cell>
          <cell r="B347" t="str">
            <v>v</v>
          </cell>
          <cell r="C347">
            <v>0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  <cell r="N347">
            <v>0</v>
          </cell>
          <cell r="O347">
            <v>0</v>
          </cell>
          <cell r="P347" t="str">
            <v>210310-RH</v>
          </cell>
          <cell r="Q347" t="str">
            <v>SAPHIR PANO ROUGE HERMES</v>
          </cell>
          <cell r="R347">
            <v>41297</v>
          </cell>
          <cell r="S347" t="str">
            <v>U3</v>
          </cell>
          <cell r="T347">
            <v>41297</v>
          </cell>
          <cell r="U347">
            <v>1</v>
          </cell>
          <cell r="V347">
            <v>2013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1</v>
          </cell>
          <cell r="AJ347">
            <v>1</v>
          </cell>
          <cell r="AK347">
            <v>0</v>
          </cell>
          <cell r="AL347">
            <v>0</v>
          </cell>
          <cell r="AM347">
            <v>0</v>
          </cell>
        </row>
        <row r="348">
          <cell r="A348">
            <v>309677</v>
          </cell>
          <cell r="B348" t="str">
            <v>v</v>
          </cell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  <cell r="P348" t="str">
            <v>210310-RH</v>
          </cell>
          <cell r="Q348" t="str">
            <v>SAPHIR PANO ROUGE HERMES</v>
          </cell>
          <cell r="R348">
            <v>41297</v>
          </cell>
          <cell r="S348" t="str">
            <v>U3</v>
          </cell>
          <cell r="T348">
            <v>41297</v>
          </cell>
          <cell r="U348">
            <v>1</v>
          </cell>
          <cell r="V348">
            <v>2013</v>
          </cell>
          <cell r="W348">
            <v>0</v>
          </cell>
          <cell r="X348">
            <v>0</v>
          </cell>
          <cell r="Y348">
            <v>0</v>
          </cell>
          <cell r="Z348">
            <v>0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1</v>
          </cell>
          <cell r="AJ348">
            <v>1</v>
          </cell>
          <cell r="AK348">
            <v>0</v>
          </cell>
          <cell r="AL348">
            <v>0</v>
          </cell>
          <cell r="AM348">
            <v>0</v>
          </cell>
        </row>
        <row r="349">
          <cell r="A349">
            <v>309678</v>
          </cell>
          <cell r="B349" t="str">
            <v>v</v>
          </cell>
          <cell r="C349">
            <v>0</v>
          </cell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0</v>
          </cell>
          <cell r="P349" t="str">
            <v>210310-RH</v>
          </cell>
          <cell r="Q349" t="str">
            <v>SAPHIR PANO ROUGE HERMES</v>
          </cell>
          <cell r="R349">
            <v>41298</v>
          </cell>
          <cell r="S349" t="str">
            <v>U3</v>
          </cell>
          <cell r="T349">
            <v>41298</v>
          </cell>
          <cell r="U349">
            <v>1</v>
          </cell>
          <cell r="V349">
            <v>2013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1</v>
          </cell>
          <cell r="AJ349">
            <v>1</v>
          </cell>
          <cell r="AK349">
            <v>0</v>
          </cell>
          <cell r="AL349">
            <v>0</v>
          </cell>
          <cell r="AM349">
            <v>0</v>
          </cell>
        </row>
        <row r="350">
          <cell r="A350">
            <v>309687</v>
          </cell>
          <cell r="B350" t="str">
            <v>v</v>
          </cell>
          <cell r="C350">
            <v>0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  <cell r="P350" t="str">
            <v>210288-B</v>
          </cell>
          <cell r="Q350" t="str">
            <v>SUPER MERCURE RIVIERA BLEU NUA</v>
          </cell>
          <cell r="R350">
            <v>41302</v>
          </cell>
          <cell r="S350" t="str">
            <v>U3</v>
          </cell>
          <cell r="T350">
            <v>41302</v>
          </cell>
          <cell r="U350">
            <v>1</v>
          </cell>
          <cell r="V350">
            <v>2013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</row>
        <row r="351">
          <cell r="A351">
            <v>309688</v>
          </cell>
          <cell r="B351" t="str">
            <v>v</v>
          </cell>
          <cell r="C351">
            <v>0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  <cell r="N351">
            <v>0</v>
          </cell>
          <cell r="O351">
            <v>0</v>
          </cell>
          <cell r="P351" t="str">
            <v>210288-B</v>
          </cell>
          <cell r="Q351" t="str">
            <v>SUPER MERCURE RIVIERA BLEU NUA</v>
          </cell>
          <cell r="R351">
            <v>41302</v>
          </cell>
          <cell r="S351" t="str">
            <v>U3</v>
          </cell>
          <cell r="T351">
            <v>41302</v>
          </cell>
          <cell r="U351">
            <v>1</v>
          </cell>
          <cell r="V351">
            <v>2013</v>
          </cell>
          <cell r="W351">
            <v>0</v>
          </cell>
          <cell r="X351">
            <v>0</v>
          </cell>
          <cell r="Y351">
            <v>0</v>
          </cell>
          <cell r="Z351">
            <v>0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</row>
        <row r="352">
          <cell r="A352">
            <v>309692</v>
          </cell>
          <cell r="B352" t="str">
            <v>v</v>
          </cell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  <cell r="P352" t="str">
            <v>210296-L</v>
          </cell>
          <cell r="Q352" t="str">
            <v>RIVIERA 3 LAVANDE</v>
          </cell>
          <cell r="R352">
            <v>41303</v>
          </cell>
          <cell r="S352" t="str">
            <v>U3</v>
          </cell>
          <cell r="T352">
            <v>41303</v>
          </cell>
          <cell r="U352">
            <v>1</v>
          </cell>
          <cell r="V352">
            <v>2013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1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</row>
        <row r="353">
          <cell r="A353">
            <v>309711</v>
          </cell>
          <cell r="B353" t="str">
            <v>v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 t="str">
            <v>210298-L</v>
          </cell>
          <cell r="Q353" t="str">
            <v>RIVIERA SUITE LAVANDE</v>
          </cell>
          <cell r="R353">
            <v>41309</v>
          </cell>
          <cell r="S353" t="str">
            <v>U3</v>
          </cell>
          <cell r="T353">
            <v>41309</v>
          </cell>
          <cell r="U353">
            <v>2</v>
          </cell>
          <cell r="V353">
            <v>2013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</row>
        <row r="354">
          <cell r="A354">
            <v>309712</v>
          </cell>
          <cell r="B354" t="str">
            <v>v</v>
          </cell>
          <cell r="C354">
            <v>0</v>
          </cell>
          <cell r="D354">
            <v>0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  <cell r="N354">
            <v>0</v>
          </cell>
          <cell r="O354">
            <v>0</v>
          </cell>
          <cell r="P354" t="str">
            <v>210298-L</v>
          </cell>
          <cell r="Q354" t="str">
            <v>RIVIERA SUITE LAVANDE</v>
          </cell>
          <cell r="R354">
            <v>41309</v>
          </cell>
          <cell r="S354" t="str">
            <v>U3</v>
          </cell>
          <cell r="T354">
            <v>41309</v>
          </cell>
          <cell r="U354">
            <v>2</v>
          </cell>
          <cell r="V354">
            <v>2013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</row>
        <row r="355">
          <cell r="A355">
            <v>309713</v>
          </cell>
          <cell r="B355" t="str">
            <v>v</v>
          </cell>
          <cell r="C355">
            <v>0</v>
          </cell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 t="str">
            <v>210298-L</v>
          </cell>
          <cell r="Q355" t="str">
            <v>RIVIERA SUITE LAVANDE</v>
          </cell>
          <cell r="R355">
            <v>41310</v>
          </cell>
          <cell r="S355" t="str">
            <v>U3</v>
          </cell>
          <cell r="T355">
            <v>41310</v>
          </cell>
          <cell r="U355">
            <v>2</v>
          </cell>
          <cell r="V355">
            <v>2013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</row>
        <row r="356">
          <cell r="A356">
            <v>309805</v>
          </cell>
          <cell r="B356" t="str">
            <v>v</v>
          </cell>
          <cell r="C356">
            <v>0</v>
          </cell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  <cell r="N356">
            <v>0</v>
          </cell>
          <cell r="O356">
            <v>0</v>
          </cell>
          <cell r="P356" t="str">
            <v>231018-SM</v>
          </cell>
          <cell r="Q356" t="str">
            <v>734 2 MIL J VACANSOLEIL ALL</v>
          </cell>
          <cell r="R356">
            <v>41341</v>
          </cell>
          <cell r="S356" t="str">
            <v>U3</v>
          </cell>
          <cell r="T356">
            <v>41341</v>
          </cell>
          <cell r="U356">
            <v>3</v>
          </cell>
          <cell r="V356">
            <v>2013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</row>
        <row r="357">
          <cell r="A357">
            <v>309807</v>
          </cell>
          <cell r="B357" t="str">
            <v>v</v>
          </cell>
          <cell r="C357">
            <v>0</v>
          </cell>
          <cell r="D357">
            <v>0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  <cell r="N357">
            <v>0</v>
          </cell>
          <cell r="O357">
            <v>0</v>
          </cell>
          <cell r="P357" t="str">
            <v>231018-SM</v>
          </cell>
          <cell r="Q357" t="str">
            <v>734 2 MIL J VACANSOLEIL ALL</v>
          </cell>
          <cell r="R357">
            <v>41341</v>
          </cell>
          <cell r="S357" t="str">
            <v>U3</v>
          </cell>
          <cell r="T357">
            <v>41341</v>
          </cell>
          <cell r="U357">
            <v>3</v>
          </cell>
          <cell r="V357">
            <v>2013</v>
          </cell>
          <cell r="W357">
            <v>0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</row>
        <row r="358">
          <cell r="A358">
            <v>309808</v>
          </cell>
          <cell r="B358" t="str">
            <v>v</v>
          </cell>
          <cell r="C358">
            <v>0</v>
          </cell>
          <cell r="D358">
            <v>0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 t="str">
            <v>231018-SM</v>
          </cell>
          <cell r="Q358" t="str">
            <v>734 2 MIL J VACANSOLEIL ALL</v>
          </cell>
          <cell r="R358">
            <v>41341</v>
          </cell>
          <cell r="S358" t="str">
            <v>U3</v>
          </cell>
          <cell r="T358">
            <v>41341</v>
          </cell>
          <cell r="U358">
            <v>3</v>
          </cell>
          <cell r="V358">
            <v>2013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</row>
        <row r="359">
          <cell r="A359">
            <v>309809</v>
          </cell>
          <cell r="B359" t="str">
            <v>v</v>
          </cell>
          <cell r="C359">
            <v>0</v>
          </cell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  <cell r="P359" t="str">
            <v>231018-SM</v>
          </cell>
          <cell r="Q359" t="str">
            <v>734 2 MIL J VACANSOLEIL ALL</v>
          </cell>
          <cell r="R359">
            <v>41344</v>
          </cell>
          <cell r="S359" t="str">
            <v>U3</v>
          </cell>
          <cell r="T359">
            <v>41344</v>
          </cell>
          <cell r="U359">
            <v>3</v>
          </cell>
          <cell r="V359">
            <v>2013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</row>
        <row r="360">
          <cell r="A360">
            <v>309835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 t="str">
            <v>210307-B</v>
          </cell>
          <cell r="Q360" t="str">
            <v>APOLLON RIVIERA BLEU NUAGE</v>
          </cell>
          <cell r="R360">
            <v>41356</v>
          </cell>
          <cell r="S360" t="str">
            <v>U3</v>
          </cell>
          <cell r="T360">
            <v>41356</v>
          </cell>
          <cell r="U360">
            <v>3</v>
          </cell>
          <cell r="V360">
            <v>2013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</row>
        <row r="361">
          <cell r="A361">
            <v>309836</v>
          </cell>
          <cell r="B361">
            <v>0</v>
          </cell>
          <cell r="C361">
            <v>0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  <cell r="N361">
            <v>0</v>
          </cell>
          <cell r="O361">
            <v>0</v>
          </cell>
          <cell r="P361" t="str">
            <v>210307-B</v>
          </cell>
          <cell r="Q361" t="str">
            <v>APOLLON RIVIERA BLEU NUAGE</v>
          </cell>
          <cell r="R361">
            <v>41357</v>
          </cell>
          <cell r="S361" t="str">
            <v>U3</v>
          </cell>
          <cell r="T361">
            <v>41357</v>
          </cell>
          <cell r="U361">
            <v>3</v>
          </cell>
          <cell r="V361">
            <v>2013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</row>
        <row r="362">
          <cell r="A362">
            <v>309838</v>
          </cell>
          <cell r="B362">
            <v>0</v>
          </cell>
          <cell r="C362">
            <v>0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>
            <v>0</v>
          </cell>
          <cell r="M362">
            <v>0</v>
          </cell>
          <cell r="N362">
            <v>0</v>
          </cell>
          <cell r="O362">
            <v>0</v>
          </cell>
          <cell r="P362" t="str">
            <v>210307-B</v>
          </cell>
          <cell r="Q362" t="str">
            <v>APOLLON RIVIERA BLEU NUAGE</v>
          </cell>
          <cell r="R362">
            <v>41359</v>
          </cell>
          <cell r="S362" t="str">
            <v>U3</v>
          </cell>
          <cell r="T362">
            <v>41359</v>
          </cell>
          <cell r="U362">
            <v>3</v>
          </cell>
          <cell r="V362">
            <v>2013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</row>
        <row r="363">
          <cell r="A363">
            <v>309840</v>
          </cell>
          <cell r="B363">
            <v>0</v>
          </cell>
          <cell r="C363">
            <v>0</v>
          </cell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0</v>
          </cell>
          <cell r="M363">
            <v>0</v>
          </cell>
          <cell r="N363">
            <v>0</v>
          </cell>
          <cell r="O363">
            <v>0</v>
          </cell>
          <cell r="P363" t="str">
            <v>210307-B</v>
          </cell>
          <cell r="Q363" t="str">
            <v>APOLLON RIVIERA BLEU NUAGE</v>
          </cell>
          <cell r="R363">
            <v>41361</v>
          </cell>
          <cell r="S363" t="str">
            <v>U3</v>
          </cell>
          <cell r="T363">
            <v>41361</v>
          </cell>
          <cell r="U363">
            <v>3</v>
          </cell>
          <cell r="V363">
            <v>2013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</row>
        <row r="364">
          <cell r="A364">
            <v>309841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0</v>
          </cell>
          <cell r="M364">
            <v>0</v>
          </cell>
          <cell r="N364">
            <v>0</v>
          </cell>
          <cell r="O364">
            <v>0</v>
          </cell>
          <cell r="P364" t="str">
            <v>210307-L</v>
          </cell>
          <cell r="Q364" t="str">
            <v>APOLLON RIVIERA LAVANDE</v>
          </cell>
          <cell r="R364">
            <v>41362</v>
          </cell>
          <cell r="S364" t="str">
            <v>U3</v>
          </cell>
          <cell r="T364">
            <v>41362</v>
          </cell>
          <cell r="U364">
            <v>3</v>
          </cell>
          <cell r="V364">
            <v>2013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</row>
        <row r="365">
          <cell r="A365">
            <v>309842</v>
          </cell>
          <cell r="B365">
            <v>0</v>
          </cell>
          <cell r="C365">
            <v>0</v>
          </cell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  <cell r="L365">
            <v>0</v>
          </cell>
          <cell r="M365">
            <v>0</v>
          </cell>
          <cell r="N365">
            <v>0</v>
          </cell>
          <cell r="O365">
            <v>0</v>
          </cell>
          <cell r="P365" t="str">
            <v>210307-L</v>
          </cell>
          <cell r="Q365" t="str">
            <v>APOLLON RIVIERA LAVANDE</v>
          </cell>
          <cell r="R365">
            <v>41363</v>
          </cell>
          <cell r="S365" t="str">
            <v>U3</v>
          </cell>
          <cell r="T365">
            <v>41363</v>
          </cell>
          <cell r="U365">
            <v>3</v>
          </cell>
          <cell r="V365">
            <v>2013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</row>
        <row r="366">
          <cell r="A366">
            <v>309843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>
            <v>0</v>
          </cell>
          <cell r="M366">
            <v>0</v>
          </cell>
          <cell r="N366">
            <v>0</v>
          </cell>
          <cell r="O366">
            <v>0</v>
          </cell>
          <cell r="P366" t="str">
            <v>210307-L</v>
          </cell>
          <cell r="Q366" t="str">
            <v>APOLLON RIVIERA LAVANDE</v>
          </cell>
          <cell r="R366">
            <v>41364</v>
          </cell>
          <cell r="S366" t="str">
            <v>U3</v>
          </cell>
          <cell r="T366">
            <v>41364</v>
          </cell>
          <cell r="U366">
            <v>3</v>
          </cell>
          <cell r="V366">
            <v>2013</v>
          </cell>
          <cell r="W366">
            <v>0</v>
          </cell>
          <cell r="X366">
            <v>0</v>
          </cell>
          <cell r="Y366">
            <v>0</v>
          </cell>
          <cell r="Z366">
            <v>0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</row>
        <row r="367">
          <cell r="A367">
            <v>309844</v>
          </cell>
          <cell r="B367">
            <v>0</v>
          </cell>
          <cell r="C367">
            <v>0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K367">
            <v>0</v>
          </cell>
          <cell r="L367">
            <v>0</v>
          </cell>
          <cell r="M367">
            <v>0</v>
          </cell>
          <cell r="N367">
            <v>0</v>
          </cell>
          <cell r="O367">
            <v>0</v>
          </cell>
          <cell r="P367" t="str">
            <v>210307-L</v>
          </cell>
          <cell r="Q367" t="str">
            <v>APOLLON RIVIERA LAVANDE</v>
          </cell>
          <cell r="R367">
            <v>41365</v>
          </cell>
          <cell r="S367" t="str">
            <v>U3</v>
          </cell>
          <cell r="T367">
            <v>41365</v>
          </cell>
          <cell r="U367">
            <v>4</v>
          </cell>
          <cell r="V367">
            <v>2013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</row>
        <row r="368">
          <cell r="A368">
            <v>309845</v>
          </cell>
          <cell r="B368">
            <v>0</v>
          </cell>
          <cell r="C368">
            <v>0</v>
          </cell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K368">
            <v>0</v>
          </cell>
          <cell r="L368">
            <v>0</v>
          </cell>
          <cell r="M368">
            <v>0</v>
          </cell>
          <cell r="N368">
            <v>0</v>
          </cell>
          <cell r="O368">
            <v>0</v>
          </cell>
          <cell r="P368" t="str">
            <v>210307-L</v>
          </cell>
          <cell r="Q368" t="str">
            <v>APOLLON RIVIERA LAVANDE</v>
          </cell>
          <cell r="R368">
            <v>41366</v>
          </cell>
          <cell r="S368" t="str">
            <v>U3</v>
          </cell>
          <cell r="T368">
            <v>41366</v>
          </cell>
          <cell r="U368">
            <v>4</v>
          </cell>
          <cell r="V368">
            <v>2013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</row>
        <row r="369">
          <cell r="A369">
            <v>309846</v>
          </cell>
          <cell r="B369">
            <v>0</v>
          </cell>
          <cell r="C369">
            <v>0</v>
          </cell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>
            <v>0</v>
          </cell>
          <cell r="M369">
            <v>0</v>
          </cell>
          <cell r="N369">
            <v>0</v>
          </cell>
          <cell r="O369">
            <v>0</v>
          </cell>
          <cell r="P369" t="str">
            <v>210307-L</v>
          </cell>
          <cell r="Q369" t="str">
            <v>APOLLON RIVIERA LAVANDE</v>
          </cell>
          <cell r="R369">
            <v>41367</v>
          </cell>
          <cell r="S369" t="str">
            <v>U3</v>
          </cell>
          <cell r="T369">
            <v>41367</v>
          </cell>
          <cell r="U369">
            <v>4</v>
          </cell>
          <cell r="V369">
            <v>2013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</row>
        <row r="370">
          <cell r="A370">
            <v>309847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  <cell r="J370">
            <v>0</v>
          </cell>
          <cell r="K370">
            <v>0</v>
          </cell>
          <cell r="L370">
            <v>0</v>
          </cell>
          <cell r="M370">
            <v>0</v>
          </cell>
          <cell r="N370">
            <v>0</v>
          </cell>
          <cell r="O370">
            <v>0</v>
          </cell>
          <cell r="P370" t="str">
            <v>210295-B</v>
          </cell>
          <cell r="Q370" t="str">
            <v>SUPER CORDELIA BLEU NUAGE avec OPTIONS</v>
          </cell>
          <cell r="R370">
            <v>41368</v>
          </cell>
          <cell r="S370" t="str">
            <v>U3</v>
          </cell>
          <cell r="T370">
            <v>41368</v>
          </cell>
          <cell r="U370">
            <v>4</v>
          </cell>
          <cell r="V370">
            <v>2013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</row>
        <row r="371">
          <cell r="A371">
            <v>309848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 t="str">
            <v>210295-B</v>
          </cell>
          <cell r="Q371" t="str">
            <v>SUPER CORDELIA BLEU NUAGE</v>
          </cell>
          <cell r="R371">
            <v>41369</v>
          </cell>
          <cell r="S371" t="str">
            <v>U3</v>
          </cell>
          <cell r="T371">
            <v>41369</v>
          </cell>
          <cell r="U371">
            <v>4</v>
          </cell>
          <cell r="V371">
            <v>2013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</row>
        <row r="372">
          <cell r="A372">
            <v>309849</v>
          </cell>
          <cell r="B372">
            <v>0</v>
          </cell>
          <cell r="C372">
            <v>0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 t="str">
            <v>210295-B</v>
          </cell>
          <cell r="Q372" t="str">
            <v>SUPER CORDELIA BLEU NUAGE</v>
          </cell>
          <cell r="R372">
            <v>41370</v>
          </cell>
          <cell r="S372" t="str">
            <v>U3</v>
          </cell>
          <cell r="T372">
            <v>41370</v>
          </cell>
          <cell r="U372">
            <v>4</v>
          </cell>
          <cell r="V372">
            <v>2013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</row>
        <row r="373">
          <cell r="A373">
            <v>309850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 t="str">
            <v>210295-L</v>
          </cell>
          <cell r="Q373" t="str">
            <v>SUPER CORDELIA LAVANDE avec OPTIONS</v>
          </cell>
          <cell r="R373">
            <v>41371</v>
          </cell>
          <cell r="S373" t="str">
            <v>U3</v>
          </cell>
          <cell r="T373">
            <v>41371</v>
          </cell>
          <cell r="U373">
            <v>4</v>
          </cell>
          <cell r="V373">
            <v>2013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</row>
        <row r="374">
          <cell r="A374">
            <v>309851</v>
          </cell>
          <cell r="B374">
            <v>0</v>
          </cell>
          <cell r="C374">
            <v>0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 t="str">
            <v>210295-L</v>
          </cell>
          <cell r="Q374" t="str">
            <v>SUPER CORDELIA LAVANDE avec OPTIONS</v>
          </cell>
          <cell r="R374">
            <v>41372</v>
          </cell>
          <cell r="S374" t="str">
            <v>U3</v>
          </cell>
          <cell r="T374">
            <v>41372</v>
          </cell>
          <cell r="U374">
            <v>4</v>
          </cell>
          <cell r="V374">
            <v>2013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</row>
        <row r="375">
          <cell r="A375">
            <v>309852</v>
          </cell>
          <cell r="B375">
            <v>0</v>
          </cell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>
            <v>0</v>
          </cell>
          <cell r="N375">
            <v>0</v>
          </cell>
          <cell r="O375">
            <v>0</v>
          </cell>
          <cell r="P375" t="str">
            <v>210292-B</v>
          </cell>
          <cell r="Q375" t="str">
            <v>SUPER TITANIA BLEU NUAGE avec OPTIONS</v>
          </cell>
          <cell r="R375">
            <v>41373</v>
          </cell>
          <cell r="S375" t="str">
            <v>U3</v>
          </cell>
          <cell r="T375">
            <v>41373</v>
          </cell>
          <cell r="U375">
            <v>4</v>
          </cell>
          <cell r="V375">
            <v>2013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</row>
        <row r="376">
          <cell r="A376">
            <v>309853</v>
          </cell>
          <cell r="B376">
            <v>0</v>
          </cell>
          <cell r="C376">
            <v>0</v>
          </cell>
          <cell r="D376">
            <v>0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  <cell r="J376">
            <v>0</v>
          </cell>
          <cell r="K376">
            <v>0</v>
          </cell>
          <cell r="L376">
            <v>0</v>
          </cell>
          <cell r="M376">
            <v>0</v>
          </cell>
          <cell r="N376">
            <v>0</v>
          </cell>
          <cell r="O376">
            <v>0</v>
          </cell>
          <cell r="P376" t="str">
            <v>210292-B</v>
          </cell>
          <cell r="Q376" t="str">
            <v>SUPER TITANIA BLEU NUAGE avec OPTIONS</v>
          </cell>
          <cell r="R376">
            <v>41374</v>
          </cell>
          <cell r="S376" t="str">
            <v>U3</v>
          </cell>
          <cell r="T376">
            <v>41374</v>
          </cell>
          <cell r="U376">
            <v>4</v>
          </cell>
          <cell r="V376">
            <v>2013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</row>
        <row r="377">
          <cell r="A377" t="str">
            <v>309854</v>
          </cell>
          <cell r="B377">
            <v>0</v>
          </cell>
          <cell r="C377">
            <v>0</v>
          </cell>
          <cell r="D377">
            <v>0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>
            <v>0</v>
          </cell>
          <cell r="N377">
            <v>0</v>
          </cell>
          <cell r="O377">
            <v>0</v>
          </cell>
          <cell r="P377" t="str">
            <v>210292-B</v>
          </cell>
          <cell r="Q377" t="str">
            <v>SUPER TITANIA BLEU NUAGE avec OPTIONS</v>
          </cell>
          <cell r="R377">
            <v>41366</v>
          </cell>
          <cell r="S377" t="str">
            <v>U3</v>
          </cell>
          <cell r="T377">
            <v>41366</v>
          </cell>
          <cell r="U377">
            <v>4</v>
          </cell>
          <cell r="V377">
            <v>2013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</row>
        <row r="378">
          <cell r="A378" t="str">
            <v>309855</v>
          </cell>
          <cell r="B378">
            <v>0</v>
          </cell>
          <cell r="C378">
            <v>0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>
            <v>0</v>
          </cell>
          <cell r="N378">
            <v>0</v>
          </cell>
          <cell r="O378">
            <v>0</v>
          </cell>
          <cell r="P378" t="str">
            <v>210292-B</v>
          </cell>
          <cell r="Q378" t="str">
            <v>SUPER TITANIA BLEU NUAGE avec OPTIONS</v>
          </cell>
          <cell r="R378">
            <v>41366</v>
          </cell>
          <cell r="S378" t="str">
            <v>U3</v>
          </cell>
          <cell r="T378">
            <v>41366</v>
          </cell>
          <cell r="U378">
            <v>4</v>
          </cell>
          <cell r="V378">
            <v>2013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</row>
        <row r="379">
          <cell r="A379" t="str">
            <v>309856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  <cell r="N379">
            <v>0</v>
          </cell>
          <cell r="O379">
            <v>0</v>
          </cell>
          <cell r="P379" t="str">
            <v>210292-B</v>
          </cell>
          <cell r="Q379" t="str">
            <v>SUPER TITANIA BLEU NUAGE avec OPTIONS</v>
          </cell>
          <cell r="R379">
            <v>41366</v>
          </cell>
          <cell r="S379" t="str">
            <v>U3</v>
          </cell>
          <cell r="T379">
            <v>41366</v>
          </cell>
          <cell r="U379">
            <v>4</v>
          </cell>
          <cell r="V379">
            <v>2013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</row>
        <row r="380">
          <cell r="A380" t="str">
            <v>309857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  <cell r="N380">
            <v>0</v>
          </cell>
          <cell r="O380">
            <v>0</v>
          </cell>
          <cell r="P380" t="str">
            <v>210289-B</v>
          </cell>
          <cell r="Q380" t="str">
            <v>SUPER TITANIA 3 BLEU NUAGE</v>
          </cell>
          <cell r="R380">
            <v>41368</v>
          </cell>
          <cell r="S380" t="str">
            <v>U3</v>
          </cell>
          <cell r="T380">
            <v>41368</v>
          </cell>
          <cell r="U380">
            <v>4</v>
          </cell>
          <cell r="V380">
            <v>2013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</row>
        <row r="381">
          <cell r="A381" t="str">
            <v>309858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0</v>
          </cell>
          <cell r="N381">
            <v>0</v>
          </cell>
          <cell r="O381">
            <v>0</v>
          </cell>
          <cell r="P381" t="str">
            <v>210289-FLB</v>
          </cell>
          <cell r="Q381" t="str">
            <v>ST3 FRANCE LOCATION BLEU NUAGE avec OPTIONS</v>
          </cell>
          <cell r="R381">
            <v>41367</v>
          </cell>
          <cell r="S381" t="str">
            <v>U3</v>
          </cell>
          <cell r="T381">
            <v>41367</v>
          </cell>
          <cell r="U381">
            <v>4</v>
          </cell>
          <cell r="V381">
            <v>2013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</row>
        <row r="382">
          <cell r="A382" t="str">
            <v>309859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 t="str">
            <v>210289-FLB</v>
          </cell>
          <cell r="Q382" t="str">
            <v>ST3 FRANCE LOCATION BLEU NUAGE avec OPTIONS</v>
          </cell>
          <cell r="R382">
            <v>41367</v>
          </cell>
          <cell r="S382" t="str">
            <v>U3</v>
          </cell>
          <cell r="T382">
            <v>41367</v>
          </cell>
          <cell r="U382">
            <v>4</v>
          </cell>
          <cell r="V382">
            <v>2013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</row>
        <row r="383">
          <cell r="A383" t="str">
            <v>309860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 t="str">
            <v>210289-FLB</v>
          </cell>
          <cell r="Q383" t="str">
            <v>ST3 FRANCE LOCATION BLEU NUAGE avec OPTIONS</v>
          </cell>
          <cell r="R383">
            <v>41368</v>
          </cell>
          <cell r="S383" t="str">
            <v>U3</v>
          </cell>
          <cell r="T383">
            <v>41368</v>
          </cell>
          <cell r="U383">
            <v>4</v>
          </cell>
          <cell r="V383">
            <v>2013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</row>
        <row r="384">
          <cell r="A384" t="str">
            <v>309861</v>
          </cell>
          <cell r="B384">
            <v>0</v>
          </cell>
          <cell r="C384">
            <v>0</v>
          </cell>
          <cell r="D384">
            <v>0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 t="str">
            <v>210289-FLB</v>
          </cell>
          <cell r="Q384" t="str">
            <v>ST3 FRANCE LOCATION BLEU NUAGE avec OPTIONS</v>
          </cell>
          <cell r="R384">
            <v>41368</v>
          </cell>
          <cell r="S384" t="str">
            <v>U3</v>
          </cell>
          <cell r="T384">
            <v>41368</v>
          </cell>
          <cell r="U384">
            <v>4</v>
          </cell>
          <cell r="V384">
            <v>2013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</row>
        <row r="385">
          <cell r="A385" t="str">
            <v>309862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  <cell r="P385" t="str">
            <v>210289-L</v>
          </cell>
          <cell r="Q385" t="str">
            <v>SUPER TITANIA 3 LAVANDE</v>
          </cell>
          <cell r="R385">
            <v>41369</v>
          </cell>
          <cell r="S385" t="str">
            <v>U3</v>
          </cell>
          <cell r="T385">
            <v>41369</v>
          </cell>
          <cell r="U385">
            <v>4</v>
          </cell>
          <cell r="V385">
            <v>2013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</row>
        <row r="386">
          <cell r="A386" t="str">
            <v>309863</v>
          </cell>
          <cell r="B386">
            <v>0</v>
          </cell>
          <cell r="C386">
            <v>0</v>
          </cell>
          <cell r="D386">
            <v>0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 t="str">
            <v>210289-L</v>
          </cell>
          <cell r="Q386" t="str">
            <v>SUPER TITANIA 3 LAVANDE avec OPTIONS</v>
          </cell>
          <cell r="R386">
            <v>41369</v>
          </cell>
          <cell r="S386" t="str">
            <v>U3</v>
          </cell>
          <cell r="T386">
            <v>41369</v>
          </cell>
          <cell r="U386">
            <v>4</v>
          </cell>
          <cell r="V386">
            <v>2013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</row>
        <row r="387">
          <cell r="A387" t="str">
            <v>309864</v>
          </cell>
          <cell r="B387">
            <v>0</v>
          </cell>
          <cell r="C387">
            <v>0</v>
          </cell>
          <cell r="D387">
            <v>0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  <cell r="N387">
            <v>0</v>
          </cell>
          <cell r="O387">
            <v>0</v>
          </cell>
          <cell r="P387" t="str">
            <v>210289-L</v>
          </cell>
          <cell r="Q387" t="str">
            <v>SUPER TITANIA 3 LAVANDE avec OPTIONS</v>
          </cell>
          <cell r="R387">
            <v>41369</v>
          </cell>
          <cell r="S387" t="str">
            <v>U3</v>
          </cell>
          <cell r="T387">
            <v>41369</v>
          </cell>
          <cell r="U387">
            <v>4</v>
          </cell>
          <cell r="V387">
            <v>2013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>
            <v>0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</row>
        <row r="388">
          <cell r="A388" t="str">
            <v>309865</v>
          </cell>
          <cell r="B388">
            <v>0</v>
          </cell>
          <cell r="C388">
            <v>0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>
            <v>0</v>
          </cell>
          <cell r="P388" t="str">
            <v>210289-L</v>
          </cell>
          <cell r="Q388" t="str">
            <v>SUPER TITANIA 3 LAVANDE avec OPTIONS</v>
          </cell>
          <cell r="R388">
            <v>41372</v>
          </cell>
          <cell r="S388" t="str">
            <v>U3</v>
          </cell>
          <cell r="T388">
            <v>41372</v>
          </cell>
          <cell r="U388">
            <v>4</v>
          </cell>
          <cell r="V388">
            <v>2013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</row>
        <row r="389">
          <cell r="A389" t="str">
            <v>309866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>
            <v>0</v>
          </cell>
          <cell r="P389" t="str">
            <v>210289-L</v>
          </cell>
          <cell r="Q389" t="str">
            <v>SUPER TITANIA 3 LAVANDE avec OPTIONS</v>
          </cell>
          <cell r="R389">
            <v>41372</v>
          </cell>
          <cell r="S389" t="str">
            <v>U3</v>
          </cell>
          <cell r="T389">
            <v>41372</v>
          </cell>
          <cell r="U389">
            <v>4</v>
          </cell>
          <cell r="V389">
            <v>2013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</row>
        <row r="390">
          <cell r="A390" t="str">
            <v>309867</v>
          </cell>
          <cell r="B390">
            <v>0</v>
          </cell>
          <cell r="C390">
            <v>0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 t="str">
            <v>210287-L</v>
          </cell>
          <cell r="Q390" t="str">
            <v>SUPER MERCURE ACCESS LAVANDE avec OPTIONS</v>
          </cell>
          <cell r="R390">
            <v>41372</v>
          </cell>
          <cell r="S390" t="str">
            <v>U3</v>
          </cell>
          <cell r="T390">
            <v>41372</v>
          </cell>
          <cell r="U390">
            <v>4</v>
          </cell>
          <cell r="V390">
            <v>2013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</row>
        <row r="391">
          <cell r="A391" t="str">
            <v>309868</v>
          </cell>
          <cell r="B391">
            <v>0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>
            <v>0</v>
          </cell>
          <cell r="P391" t="str">
            <v>210287-L</v>
          </cell>
          <cell r="Q391" t="str">
            <v>SUPER MERCURE ACCESS LAVANDE avec OPTIONS</v>
          </cell>
          <cell r="R391">
            <v>41372</v>
          </cell>
          <cell r="S391" t="str">
            <v>U3</v>
          </cell>
          <cell r="T391">
            <v>41372</v>
          </cell>
          <cell r="U391">
            <v>4</v>
          </cell>
          <cell r="V391">
            <v>2013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</row>
        <row r="392">
          <cell r="A392" t="str">
            <v>309869</v>
          </cell>
          <cell r="B392">
            <v>0</v>
          </cell>
          <cell r="C392">
            <v>0</v>
          </cell>
          <cell r="D392">
            <v>0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 t="str">
            <v>210287-L</v>
          </cell>
          <cell r="Q392" t="str">
            <v>SUPER MERCURE ACCESS LAVANDE avec OPTIONS</v>
          </cell>
          <cell r="R392">
            <v>41373</v>
          </cell>
          <cell r="S392" t="str">
            <v>U3</v>
          </cell>
          <cell r="T392">
            <v>41373</v>
          </cell>
          <cell r="U392">
            <v>4</v>
          </cell>
          <cell r="V392">
            <v>2013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</row>
        <row r="393">
          <cell r="A393" t="str">
            <v>309870</v>
          </cell>
          <cell r="B393">
            <v>0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 t="str">
            <v>210287-L</v>
          </cell>
          <cell r="Q393" t="str">
            <v>SUPER MERCURE ACCESS LAVANDE avec OPTIONS</v>
          </cell>
          <cell r="R393">
            <v>41373</v>
          </cell>
          <cell r="S393" t="str">
            <v>U3</v>
          </cell>
          <cell r="T393">
            <v>41373</v>
          </cell>
          <cell r="U393">
            <v>4</v>
          </cell>
          <cell r="V393">
            <v>2013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</row>
        <row r="394">
          <cell r="A394" t="str">
            <v>309871</v>
          </cell>
          <cell r="B394">
            <v>0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 t="str">
            <v>210287-L</v>
          </cell>
          <cell r="Q394" t="str">
            <v>SUPER MERCURE ACCESS LAVANDE avec OPTIONS</v>
          </cell>
          <cell r="R394">
            <v>41373</v>
          </cell>
          <cell r="S394" t="str">
            <v>U3</v>
          </cell>
          <cell r="T394">
            <v>41373</v>
          </cell>
          <cell r="U394">
            <v>4</v>
          </cell>
          <cell r="V394">
            <v>2013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</row>
        <row r="395">
          <cell r="A395" t="str">
            <v>309872</v>
          </cell>
          <cell r="B395">
            <v>0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 t="str">
            <v>210287-L</v>
          </cell>
          <cell r="Q395" t="str">
            <v>SUPER MERCURE ACCESS LAVANDE avec OPTIONS</v>
          </cell>
          <cell r="R395">
            <v>41373</v>
          </cell>
          <cell r="S395" t="str">
            <v>U3</v>
          </cell>
          <cell r="T395">
            <v>41373</v>
          </cell>
          <cell r="U395">
            <v>4</v>
          </cell>
          <cell r="V395">
            <v>2013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</row>
        <row r="396">
          <cell r="A396" t="str">
            <v>309873</v>
          </cell>
          <cell r="B396">
            <v>0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 t="str">
            <v>210287-L</v>
          </cell>
          <cell r="Q396" t="str">
            <v>SUPER MERCURE ACCESS LAVANDE avec OPTIONS</v>
          </cell>
          <cell r="R396">
            <v>41374</v>
          </cell>
          <cell r="S396" t="str">
            <v>U3</v>
          </cell>
          <cell r="T396">
            <v>41374</v>
          </cell>
          <cell r="U396">
            <v>4</v>
          </cell>
          <cell r="V396">
            <v>2013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</row>
        <row r="397">
          <cell r="A397" t="str">
            <v>309874</v>
          </cell>
          <cell r="B397">
            <v>0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 t="str">
            <v>210287-L</v>
          </cell>
          <cell r="Q397" t="str">
            <v>SUPER MERCURE ACCESS LAVANDE avec OPTIONS</v>
          </cell>
          <cell r="R397">
            <v>41374</v>
          </cell>
          <cell r="S397" t="str">
            <v>U3</v>
          </cell>
          <cell r="T397">
            <v>41374</v>
          </cell>
          <cell r="U397">
            <v>4</v>
          </cell>
          <cell r="V397">
            <v>2013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</row>
        <row r="398">
          <cell r="A398" t="str">
            <v>309875</v>
          </cell>
          <cell r="B398">
            <v>0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 t="str">
            <v>210287-L</v>
          </cell>
          <cell r="Q398" t="str">
            <v>SUPER MERCURE ACCESS LAVANDE avec OPTIONS</v>
          </cell>
          <cell r="R398">
            <v>41374</v>
          </cell>
          <cell r="S398" t="str">
            <v>U3</v>
          </cell>
          <cell r="T398">
            <v>41374</v>
          </cell>
          <cell r="U398">
            <v>4</v>
          </cell>
          <cell r="V398">
            <v>2013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</row>
        <row r="399">
          <cell r="A399" t="str">
            <v>309876</v>
          </cell>
          <cell r="B399">
            <v>0</v>
          </cell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 t="str">
            <v>210287-L</v>
          </cell>
          <cell r="Q399" t="str">
            <v>SUPER MERCURE ACCESS LAVANDE avec OPTIONS</v>
          </cell>
          <cell r="R399">
            <v>41374</v>
          </cell>
          <cell r="S399" t="str">
            <v>U3</v>
          </cell>
          <cell r="T399">
            <v>41374</v>
          </cell>
          <cell r="U399">
            <v>4</v>
          </cell>
          <cell r="V399">
            <v>2013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</row>
        <row r="400">
          <cell r="A400" t="str">
            <v>309877</v>
          </cell>
          <cell r="B400">
            <v>0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 t="str">
            <v>210287-L</v>
          </cell>
          <cell r="Q400" t="str">
            <v>SUPER MERCURE ACCESS LAVANDE avec OPTIONS</v>
          </cell>
          <cell r="R400">
            <v>41375</v>
          </cell>
          <cell r="S400" t="str">
            <v>U3</v>
          </cell>
          <cell r="T400">
            <v>41375</v>
          </cell>
          <cell r="U400">
            <v>4</v>
          </cell>
          <cell r="V400">
            <v>2013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</row>
        <row r="401">
          <cell r="A401" t="str">
            <v>309878</v>
          </cell>
          <cell r="B401">
            <v>0</v>
          </cell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 t="str">
            <v>210287-L</v>
          </cell>
          <cell r="Q401" t="str">
            <v>SUPER MERCURE ACCESS LAVANDE avec OPTIONS</v>
          </cell>
          <cell r="R401">
            <v>41375</v>
          </cell>
          <cell r="S401" t="str">
            <v>U3</v>
          </cell>
          <cell r="T401">
            <v>41375</v>
          </cell>
          <cell r="U401">
            <v>4</v>
          </cell>
          <cell r="V401">
            <v>2013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</row>
        <row r="402">
          <cell r="A402" t="str">
            <v>309879</v>
          </cell>
          <cell r="B402">
            <v>0</v>
          </cell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  <cell r="P402" t="str">
            <v>210287-L</v>
          </cell>
          <cell r="Q402" t="str">
            <v>SUPER MERCURE ACCESS LAVANDE avec OPTIONS</v>
          </cell>
          <cell r="R402">
            <v>41375</v>
          </cell>
          <cell r="S402" t="str">
            <v>U3</v>
          </cell>
          <cell r="T402">
            <v>41375</v>
          </cell>
          <cell r="U402">
            <v>4</v>
          </cell>
          <cell r="V402">
            <v>2013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</row>
        <row r="403">
          <cell r="A403" t="str">
            <v>309880</v>
          </cell>
          <cell r="B403">
            <v>0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 t="str">
            <v>210287-L</v>
          </cell>
          <cell r="Q403" t="str">
            <v>SUPER MERCURE ACCESS LAVANDE avec OPTIONS</v>
          </cell>
          <cell r="R403">
            <v>41375</v>
          </cell>
          <cell r="S403" t="str">
            <v>U3</v>
          </cell>
          <cell r="T403">
            <v>41375</v>
          </cell>
          <cell r="U403">
            <v>4</v>
          </cell>
          <cell r="V403">
            <v>2013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</row>
        <row r="404">
          <cell r="A404" t="str">
            <v>309881</v>
          </cell>
          <cell r="B404">
            <v>0</v>
          </cell>
          <cell r="C404">
            <v>0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  <cell r="O404">
            <v>0</v>
          </cell>
          <cell r="P404" t="str">
            <v>210287-L</v>
          </cell>
          <cell r="Q404" t="str">
            <v>SUPER MERCURE ACCESS LAVANDE avec OPTIONS</v>
          </cell>
          <cell r="R404">
            <v>41376</v>
          </cell>
          <cell r="S404" t="str">
            <v>U3</v>
          </cell>
          <cell r="T404">
            <v>41376</v>
          </cell>
          <cell r="U404">
            <v>4</v>
          </cell>
          <cell r="V404">
            <v>2013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</row>
        <row r="405">
          <cell r="A405" t="str">
            <v>309882</v>
          </cell>
          <cell r="B405">
            <v>0</v>
          </cell>
          <cell r="C405">
            <v>0</v>
          </cell>
          <cell r="D405">
            <v>0</v>
          </cell>
          <cell r="E405">
            <v>0</v>
          </cell>
          <cell r="F405">
            <v>0</v>
          </cell>
          <cell r="G405">
            <v>0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 t="str">
            <v>210287-L</v>
          </cell>
          <cell r="Q405" t="str">
            <v>SUPER MERCURE ACCESS LAVANDE avec OPTIONS</v>
          </cell>
          <cell r="R405">
            <v>41376</v>
          </cell>
          <cell r="S405" t="str">
            <v>U3</v>
          </cell>
          <cell r="T405">
            <v>41376</v>
          </cell>
          <cell r="U405">
            <v>4</v>
          </cell>
          <cell r="V405">
            <v>2013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</row>
        <row r="406">
          <cell r="A406" t="str">
            <v>309883</v>
          </cell>
          <cell r="B406">
            <v>0</v>
          </cell>
          <cell r="C406">
            <v>0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 t="str">
            <v>210287-L</v>
          </cell>
          <cell r="Q406" t="str">
            <v>SUPER MERCURE ACCESS LAVANDE avec OPTIONS</v>
          </cell>
          <cell r="R406">
            <v>41376</v>
          </cell>
          <cell r="S406" t="str">
            <v>U3</v>
          </cell>
          <cell r="T406">
            <v>41376</v>
          </cell>
          <cell r="U406">
            <v>4</v>
          </cell>
          <cell r="V406">
            <v>2013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</row>
        <row r="407">
          <cell r="A407" t="str">
            <v>309884</v>
          </cell>
          <cell r="B407">
            <v>0</v>
          </cell>
          <cell r="C407">
            <v>0</v>
          </cell>
          <cell r="D407">
            <v>0</v>
          </cell>
          <cell r="E407">
            <v>0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  <cell r="P407" t="str">
            <v>210287-L</v>
          </cell>
          <cell r="Q407" t="str">
            <v>SUPER MERCURE ACCESS LAVANDE avec OPTIONS</v>
          </cell>
          <cell r="R407">
            <v>41376</v>
          </cell>
          <cell r="S407" t="str">
            <v>U3</v>
          </cell>
          <cell r="T407">
            <v>41376</v>
          </cell>
          <cell r="U407">
            <v>4</v>
          </cell>
          <cell r="V407">
            <v>2013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</row>
        <row r="408">
          <cell r="A408" t="str">
            <v>309885</v>
          </cell>
          <cell r="B408">
            <v>0</v>
          </cell>
          <cell r="C408">
            <v>0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 t="str">
            <v>210287-L</v>
          </cell>
          <cell r="Q408" t="str">
            <v>SUPER MERCURE ACCESS LAVANDE avec OPTIONS</v>
          </cell>
          <cell r="R408">
            <v>41379</v>
          </cell>
          <cell r="S408" t="str">
            <v>U3</v>
          </cell>
          <cell r="T408">
            <v>41379</v>
          </cell>
          <cell r="U408">
            <v>4</v>
          </cell>
          <cell r="V408">
            <v>2013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</row>
        <row r="409">
          <cell r="A409" t="str">
            <v>309886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 t="str">
            <v>210287-L</v>
          </cell>
          <cell r="Q409" t="str">
            <v>SUPER MERCURE ACCESS LAVANDE avec OPTIONS</v>
          </cell>
          <cell r="R409">
            <v>41379</v>
          </cell>
          <cell r="S409" t="str">
            <v>U3</v>
          </cell>
          <cell r="T409">
            <v>41379</v>
          </cell>
          <cell r="U409">
            <v>4</v>
          </cell>
          <cell r="V409">
            <v>2013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</row>
        <row r="410">
          <cell r="A410" t="str">
            <v>309887</v>
          </cell>
          <cell r="B410">
            <v>0</v>
          </cell>
          <cell r="C410">
            <v>0</v>
          </cell>
          <cell r="D410">
            <v>0</v>
          </cell>
          <cell r="E410">
            <v>0</v>
          </cell>
          <cell r="F410">
            <v>0</v>
          </cell>
          <cell r="G410">
            <v>0</v>
          </cell>
          <cell r="H410">
            <v>0</v>
          </cell>
          <cell r="I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 t="str">
            <v>210290-B</v>
          </cell>
          <cell r="Q410" t="str">
            <v>LOGGIA T GAUCHE BLEU NUAGE avec OPTIONS</v>
          </cell>
          <cell r="R410">
            <v>41379</v>
          </cell>
          <cell r="S410" t="str">
            <v>U3</v>
          </cell>
          <cell r="T410">
            <v>41379</v>
          </cell>
          <cell r="U410">
            <v>4</v>
          </cell>
          <cell r="V410">
            <v>2013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</row>
        <row r="411">
          <cell r="A411" t="str">
            <v>309888</v>
          </cell>
          <cell r="B411">
            <v>0</v>
          </cell>
          <cell r="C411">
            <v>0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>
            <v>0</v>
          </cell>
          <cell r="P411" t="str">
            <v>210290-B</v>
          </cell>
          <cell r="Q411" t="str">
            <v>LOGGIA T GAUCHE BLEU NUAGE avec OPTIONS</v>
          </cell>
          <cell r="R411">
            <v>41380</v>
          </cell>
          <cell r="S411" t="str">
            <v>U3</v>
          </cell>
          <cell r="T411">
            <v>41380</v>
          </cell>
          <cell r="U411">
            <v>4</v>
          </cell>
          <cell r="V411">
            <v>2013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</row>
        <row r="412">
          <cell r="A412" t="str">
            <v>309889</v>
          </cell>
          <cell r="B412">
            <v>0</v>
          </cell>
          <cell r="C412">
            <v>0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 t="str">
            <v>210290-B</v>
          </cell>
          <cell r="Q412" t="str">
            <v>LOGGIA T GAUCHE BLEU NUAGE avec OPTIONS</v>
          </cell>
          <cell r="R412">
            <v>41380</v>
          </cell>
          <cell r="S412" t="str">
            <v>U3</v>
          </cell>
          <cell r="T412">
            <v>41380</v>
          </cell>
          <cell r="U412">
            <v>4</v>
          </cell>
          <cell r="V412">
            <v>2013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</row>
        <row r="413">
          <cell r="A413" t="str">
            <v>309892</v>
          </cell>
          <cell r="B413">
            <v>0</v>
          </cell>
          <cell r="C413">
            <v>0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  <cell r="P413" t="str">
            <v>210290-B</v>
          </cell>
          <cell r="Q413" t="str">
            <v>LOGGIA T GAUCHE BLEU NUAGE avec OPTIONS</v>
          </cell>
          <cell r="R413">
            <v>41381</v>
          </cell>
          <cell r="S413" t="str">
            <v>U3</v>
          </cell>
          <cell r="T413">
            <v>41381</v>
          </cell>
          <cell r="U413">
            <v>4</v>
          </cell>
          <cell r="V413">
            <v>2013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</row>
        <row r="414">
          <cell r="A414" t="str">
            <v>309893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 t="str">
            <v>210290-B</v>
          </cell>
          <cell r="Q414" t="str">
            <v>LOGGIA T GAUCHE BLEU NUAGE avec OPTIONS</v>
          </cell>
          <cell r="R414">
            <v>41382</v>
          </cell>
          <cell r="S414" t="str">
            <v>U3</v>
          </cell>
          <cell r="T414">
            <v>41382</v>
          </cell>
          <cell r="U414">
            <v>4</v>
          </cell>
          <cell r="V414">
            <v>2013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</row>
        <row r="415">
          <cell r="A415" t="str">
            <v>309894</v>
          </cell>
          <cell r="B415">
            <v>0</v>
          </cell>
          <cell r="C415">
            <v>0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  <cell r="P415" t="str">
            <v>210290-B</v>
          </cell>
          <cell r="Q415" t="str">
            <v>LOGGIA T GAUCHE BLEU NUAGE avec OPTIONS</v>
          </cell>
          <cell r="R415">
            <v>41382</v>
          </cell>
          <cell r="S415" t="str">
            <v>U3</v>
          </cell>
          <cell r="T415">
            <v>41382</v>
          </cell>
          <cell r="U415">
            <v>4</v>
          </cell>
          <cell r="V415">
            <v>2013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</row>
        <row r="416">
          <cell r="A416" t="str">
            <v>309895</v>
          </cell>
          <cell r="B416">
            <v>0</v>
          </cell>
          <cell r="C416">
            <v>0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 t="str">
            <v>210290-B</v>
          </cell>
          <cell r="Q416" t="str">
            <v>LOGGIA T GAUCHE BLEU NUAGE avec OPTIONS</v>
          </cell>
          <cell r="R416">
            <v>41382</v>
          </cell>
          <cell r="S416" t="str">
            <v>U3</v>
          </cell>
          <cell r="T416">
            <v>41382</v>
          </cell>
          <cell r="U416">
            <v>4</v>
          </cell>
          <cell r="V416">
            <v>2013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</row>
        <row r="417">
          <cell r="A417" t="str">
            <v>309896</v>
          </cell>
          <cell r="B417">
            <v>0</v>
          </cell>
          <cell r="C417">
            <v>0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  <cell r="P417" t="str">
            <v>210290-B</v>
          </cell>
          <cell r="Q417" t="str">
            <v>LOGGIA T GAUCHE BLEU NUAGE avec OPTIONS</v>
          </cell>
          <cell r="R417">
            <v>41383</v>
          </cell>
          <cell r="S417" t="str">
            <v>U3</v>
          </cell>
          <cell r="T417">
            <v>41383</v>
          </cell>
          <cell r="U417">
            <v>4</v>
          </cell>
          <cell r="V417">
            <v>2013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</row>
        <row r="418">
          <cell r="A418" t="str">
            <v>309897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  <cell r="O418">
            <v>0</v>
          </cell>
          <cell r="P418" t="str">
            <v>210290-B</v>
          </cell>
          <cell r="Q418" t="str">
            <v>LOGGIA T GAUCHE BLEU NUAGE avec OPTIONS</v>
          </cell>
          <cell r="R418">
            <v>41383</v>
          </cell>
          <cell r="S418" t="str">
            <v>U3</v>
          </cell>
          <cell r="T418">
            <v>41383</v>
          </cell>
          <cell r="U418">
            <v>4</v>
          </cell>
          <cell r="V418">
            <v>2013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</row>
        <row r="419">
          <cell r="A419" t="str">
            <v>309898</v>
          </cell>
          <cell r="B419">
            <v>0</v>
          </cell>
          <cell r="C419">
            <v>0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  <cell r="P419" t="str">
            <v>210290-B</v>
          </cell>
          <cell r="Q419" t="str">
            <v>LOGGIA T GAUCHE BLEU NUAGE avec OPTIONS</v>
          </cell>
          <cell r="R419">
            <v>41383</v>
          </cell>
          <cell r="S419" t="str">
            <v>U3</v>
          </cell>
          <cell r="T419">
            <v>41383</v>
          </cell>
          <cell r="U419">
            <v>4</v>
          </cell>
          <cell r="V419">
            <v>2013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</row>
        <row r="420">
          <cell r="A420" t="str">
            <v>309899</v>
          </cell>
          <cell r="B420">
            <v>0</v>
          </cell>
          <cell r="C420">
            <v>0</v>
          </cell>
          <cell r="D420">
            <v>0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  <cell r="O420">
            <v>0</v>
          </cell>
          <cell r="P420" t="str">
            <v>210290-B</v>
          </cell>
          <cell r="Q420" t="str">
            <v>LOGGIA T GAUCHE BLEU NUAGE avec OPTIONS</v>
          </cell>
          <cell r="R420">
            <v>41386</v>
          </cell>
          <cell r="S420" t="str">
            <v>U3</v>
          </cell>
          <cell r="T420">
            <v>41386</v>
          </cell>
          <cell r="U420">
            <v>4</v>
          </cell>
          <cell r="V420">
            <v>2013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</row>
        <row r="421">
          <cell r="A421" t="str">
            <v>309900</v>
          </cell>
          <cell r="B421">
            <v>0</v>
          </cell>
          <cell r="C421">
            <v>0</v>
          </cell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  <cell r="P421" t="str">
            <v>210290-B</v>
          </cell>
          <cell r="Q421" t="str">
            <v>LOGGIA T GAUCHE BLEU NUAGE avec OPTIONS</v>
          </cell>
          <cell r="R421">
            <v>41386</v>
          </cell>
          <cell r="S421" t="str">
            <v>U3</v>
          </cell>
          <cell r="T421">
            <v>41386</v>
          </cell>
          <cell r="U421">
            <v>4</v>
          </cell>
          <cell r="V421">
            <v>2013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</row>
        <row r="422">
          <cell r="A422" t="str">
            <v>309901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  <cell r="P422" t="str">
            <v>210290-B</v>
          </cell>
          <cell r="Q422" t="str">
            <v>LOGGIA T GAUCHE BLEU NUAGE avec OPTIONS</v>
          </cell>
          <cell r="R422">
            <v>41386</v>
          </cell>
          <cell r="S422" t="str">
            <v>U3</v>
          </cell>
          <cell r="T422">
            <v>41386</v>
          </cell>
          <cell r="U422">
            <v>4</v>
          </cell>
          <cell r="V422">
            <v>2013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</row>
        <row r="423">
          <cell r="A423" t="str">
            <v>309902</v>
          </cell>
          <cell r="B423">
            <v>0</v>
          </cell>
          <cell r="C423">
            <v>0</v>
          </cell>
          <cell r="D423">
            <v>0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>
            <v>0</v>
          </cell>
          <cell r="N423">
            <v>0</v>
          </cell>
          <cell r="O423">
            <v>0</v>
          </cell>
          <cell r="P423" t="str">
            <v>210290-B</v>
          </cell>
          <cell r="Q423" t="str">
            <v>LOGGIA T GAUCHE BLEU NUAGE avec OPTIONS</v>
          </cell>
          <cell r="R423">
            <v>41387</v>
          </cell>
          <cell r="S423" t="str">
            <v>U3</v>
          </cell>
          <cell r="T423">
            <v>41387</v>
          </cell>
          <cell r="U423">
            <v>4</v>
          </cell>
          <cell r="V423">
            <v>2013</v>
          </cell>
          <cell r="W423">
            <v>0</v>
          </cell>
          <cell r="X423">
            <v>0</v>
          </cell>
          <cell r="Y423">
            <v>0</v>
          </cell>
          <cell r="Z423">
            <v>0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</row>
        <row r="424">
          <cell r="A424" t="str">
            <v>309903</v>
          </cell>
          <cell r="B424">
            <v>0</v>
          </cell>
          <cell r="C424">
            <v>0</v>
          </cell>
          <cell r="D424">
            <v>0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  <cell r="P424" t="str">
            <v>210290-B</v>
          </cell>
          <cell r="Q424" t="str">
            <v>LOGGIA T GAUCHE BLEU NUAGE avec OPTIONS</v>
          </cell>
          <cell r="R424">
            <v>41387</v>
          </cell>
          <cell r="S424" t="str">
            <v>U3</v>
          </cell>
          <cell r="T424">
            <v>41387</v>
          </cell>
          <cell r="U424">
            <v>4</v>
          </cell>
          <cell r="V424">
            <v>2013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</row>
        <row r="425">
          <cell r="A425" t="str">
            <v>309904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  <cell r="O425">
            <v>0</v>
          </cell>
          <cell r="P425" t="str">
            <v>210290-B</v>
          </cell>
          <cell r="Q425" t="str">
            <v>LOGGIA T GAUCHE BLEU NUAGE avec OPTIONS</v>
          </cell>
          <cell r="R425">
            <v>41387</v>
          </cell>
          <cell r="S425" t="str">
            <v>U3</v>
          </cell>
          <cell r="T425">
            <v>41387</v>
          </cell>
          <cell r="U425">
            <v>4</v>
          </cell>
          <cell r="V425">
            <v>2013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</row>
        <row r="426">
          <cell r="A426">
            <v>0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0</v>
          </cell>
          <cell r="O426">
            <v>0</v>
          </cell>
          <cell r="P426" t="e">
            <v>#N/A</v>
          </cell>
          <cell r="Q426" t="e">
            <v>#N/A</v>
          </cell>
          <cell r="R426" t="e">
            <v>#N/A</v>
          </cell>
          <cell r="S426" t="e">
            <v>#N/A</v>
          </cell>
          <cell r="T426" t="e">
            <v>#N/A</v>
          </cell>
          <cell r="U426" t="e">
            <v>#N/A</v>
          </cell>
          <cell r="V426" t="e">
            <v>#N/A</v>
          </cell>
          <cell r="W426">
            <v>0</v>
          </cell>
          <cell r="X426">
            <v>0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</row>
        <row r="427">
          <cell r="A427">
            <v>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0</v>
          </cell>
          <cell r="N427">
            <v>0</v>
          </cell>
          <cell r="O427">
            <v>0</v>
          </cell>
          <cell r="P427" t="e">
            <v>#N/A</v>
          </cell>
          <cell r="Q427" t="e">
            <v>#N/A</v>
          </cell>
          <cell r="R427" t="e">
            <v>#N/A</v>
          </cell>
          <cell r="S427" t="e">
            <v>#N/A</v>
          </cell>
          <cell r="T427" t="e">
            <v>#N/A</v>
          </cell>
          <cell r="U427" t="e">
            <v>#N/A</v>
          </cell>
          <cell r="V427" t="e">
            <v>#N/A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</row>
        <row r="428">
          <cell r="A428">
            <v>0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>
            <v>0</v>
          </cell>
          <cell r="N428">
            <v>0</v>
          </cell>
          <cell r="O428">
            <v>0</v>
          </cell>
          <cell r="P428" t="e">
            <v>#N/A</v>
          </cell>
          <cell r="Q428" t="e">
            <v>#N/A</v>
          </cell>
          <cell r="R428" t="e">
            <v>#N/A</v>
          </cell>
          <cell r="S428" t="e">
            <v>#N/A</v>
          </cell>
          <cell r="T428" t="e">
            <v>#N/A</v>
          </cell>
          <cell r="U428" t="e">
            <v>#N/A</v>
          </cell>
          <cell r="V428" t="e">
            <v>#N/A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  <cell r="D429">
            <v>0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 t="e">
            <v>#N/A</v>
          </cell>
          <cell r="Q429" t="e">
            <v>#N/A</v>
          </cell>
          <cell r="R429" t="e">
            <v>#N/A</v>
          </cell>
          <cell r="S429" t="e">
            <v>#N/A</v>
          </cell>
          <cell r="T429" t="e">
            <v>#N/A</v>
          </cell>
          <cell r="U429" t="e">
            <v>#N/A</v>
          </cell>
          <cell r="V429" t="e">
            <v>#N/A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>
            <v>0</v>
          </cell>
          <cell r="E430">
            <v>0</v>
          </cell>
          <cell r="F430">
            <v>0</v>
          </cell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M430">
            <v>0</v>
          </cell>
          <cell r="N430">
            <v>0</v>
          </cell>
          <cell r="O430">
            <v>0</v>
          </cell>
          <cell r="P430" t="e">
            <v>#N/A</v>
          </cell>
          <cell r="Q430" t="e">
            <v>#N/A</v>
          </cell>
          <cell r="R430" t="e">
            <v>#N/A</v>
          </cell>
          <cell r="S430" t="e">
            <v>#N/A</v>
          </cell>
          <cell r="T430" t="e">
            <v>#N/A</v>
          </cell>
          <cell r="U430" t="e">
            <v>#N/A</v>
          </cell>
          <cell r="V430" t="e">
            <v>#N/A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</row>
        <row r="431">
          <cell r="A431">
            <v>0</v>
          </cell>
          <cell r="B431">
            <v>0</v>
          </cell>
          <cell r="C431">
            <v>0</v>
          </cell>
          <cell r="D431">
            <v>0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 t="e">
            <v>#N/A</v>
          </cell>
          <cell r="Q431" t="e">
            <v>#N/A</v>
          </cell>
          <cell r="R431" t="e">
            <v>#N/A</v>
          </cell>
          <cell r="S431" t="e">
            <v>#N/A</v>
          </cell>
          <cell r="T431" t="e">
            <v>#N/A</v>
          </cell>
          <cell r="U431" t="e">
            <v>#N/A</v>
          </cell>
          <cell r="V431" t="e">
            <v>#N/A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</row>
        <row r="432">
          <cell r="A432">
            <v>0</v>
          </cell>
          <cell r="B432">
            <v>0</v>
          </cell>
          <cell r="C432">
            <v>0</v>
          </cell>
          <cell r="D432">
            <v>0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>
            <v>0</v>
          </cell>
          <cell r="P432" t="e">
            <v>#N/A</v>
          </cell>
          <cell r="Q432" t="e">
            <v>#N/A</v>
          </cell>
          <cell r="R432" t="e">
            <v>#N/A</v>
          </cell>
          <cell r="S432" t="e">
            <v>#N/A</v>
          </cell>
          <cell r="T432" t="e">
            <v>#N/A</v>
          </cell>
          <cell r="U432" t="e">
            <v>#N/A</v>
          </cell>
          <cell r="V432" t="e">
            <v>#N/A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</row>
        <row r="433">
          <cell r="A433">
            <v>0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 t="e">
            <v>#N/A</v>
          </cell>
          <cell r="Q433" t="e">
            <v>#N/A</v>
          </cell>
          <cell r="R433" t="e">
            <v>#N/A</v>
          </cell>
          <cell r="S433" t="e">
            <v>#N/A</v>
          </cell>
          <cell r="T433" t="e">
            <v>#N/A</v>
          </cell>
          <cell r="U433" t="e">
            <v>#N/A</v>
          </cell>
          <cell r="V433" t="e">
            <v>#N/A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</row>
        <row r="434">
          <cell r="A434">
            <v>0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>
            <v>0</v>
          </cell>
          <cell r="P434" t="e">
            <v>#N/A</v>
          </cell>
          <cell r="Q434" t="e">
            <v>#N/A</v>
          </cell>
          <cell r="R434" t="e">
            <v>#N/A</v>
          </cell>
          <cell r="S434" t="e">
            <v>#N/A</v>
          </cell>
          <cell r="T434" t="e">
            <v>#N/A</v>
          </cell>
          <cell r="U434" t="e">
            <v>#N/A</v>
          </cell>
          <cell r="V434" t="e">
            <v>#N/A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>
            <v>0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M435">
            <v>0</v>
          </cell>
          <cell r="N435">
            <v>0</v>
          </cell>
          <cell r="O435">
            <v>0</v>
          </cell>
          <cell r="P435" t="e">
            <v>#N/A</v>
          </cell>
          <cell r="Q435" t="e">
            <v>#N/A</v>
          </cell>
          <cell r="R435" t="e">
            <v>#N/A</v>
          </cell>
          <cell r="S435" t="e">
            <v>#N/A</v>
          </cell>
          <cell r="T435" t="e">
            <v>#N/A</v>
          </cell>
          <cell r="U435" t="e">
            <v>#N/A</v>
          </cell>
          <cell r="V435" t="e">
            <v>#N/A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</row>
        <row r="436">
          <cell r="A436">
            <v>0</v>
          </cell>
          <cell r="B436">
            <v>0</v>
          </cell>
          <cell r="C436">
            <v>0</v>
          </cell>
          <cell r="D436">
            <v>0</v>
          </cell>
          <cell r="E436">
            <v>0</v>
          </cell>
          <cell r="F436">
            <v>0</v>
          </cell>
          <cell r="G436">
            <v>0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  <cell r="L436">
            <v>0</v>
          </cell>
          <cell r="M436">
            <v>0</v>
          </cell>
          <cell r="N436">
            <v>0</v>
          </cell>
          <cell r="O436">
            <v>0</v>
          </cell>
          <cell r="P436" t="e">
            <v>#N/A</v>
          </cell>
          <cell r="Q436" t="e">
            <v>#N/A</v>
          </cell>
          <cell r="R436" t="e">
            <v>#N/A</v>
          </cell>
          <cell r="S436" t="e">
            <v>#N/A</v>
          </cell>
          <cell r="T436" t="e">
            <v>#N/A</v>
          </cell>
          <cell r="U436" t="e">
            <v>#N/A</v>
          </cell>
          <cell r="V436" t="e">
            <v>#N/A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M437">
            <v>0</v>
          </cell>
          <cell r="N437">
            <v>0</v>
          </cell>
          <cell r="O437">
            <v>0</v>
          </cell>
          <cell r="P437" t="e">
            <v>#N/A</v>
          </cell>
          <cell r="Q437" t="e">
            <v>#N/A</v>
          </cell>
          <cell r="R437" t="e">
            <v>#N/A</v>
          </cell>
          <cell r="S437" t="e">
            <v>#N/A</v>
          </cell>
          <cell r="T437" t="e">
            <v>#N/A</v>
          </cell>
          <cell r="U437" t="e">
            <v>#N/A</v>
          </cell>
          <cell r="V437" t="e">
            <v>#N/A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</row>
        <row r="438">
          <cell r="A438">
            <v>0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>
            <v>0</v>
          </cell>
          <cell r="N438">
            <v>0</v>
          </cell>
          <cell r="O438">
            <v>0</v>
          </cell>
          <cell r="P438" t="e">
            <v>#N/A</v>
          </cell>
          <cell r="Q438" t="e">
            <v>#N/A</v>
          </cell>
          <cell r="R438" t="e">
            <v>#N/A</v>
          </cell>
          <cell r="S438" t="e">
            <v>#N/A</v>
          </cell>
          <cell r="T438" t="e">
            <v>#N/A</v>
          </cell>
          <cell r="U438" t="e">
            <v>#N/A</v>
          </cell>
          <cell r="V438" t="e">
            <v>#N/A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 t="e">
            <v>#N/A</v>
          </cell>
          <cell r="Q439" t="e">
            <v>#N/A</v>
          </cell>
          <cell r="R439" t="e">
            <v>#N/A</v>
          </cell>
          <cell r="S439" t="e">
            <v>#N/A</v>
          </cell>
          <cell r="T439" t="e">
            <v>#N/A</v>
          </cell>
          <cell r="U439" t="e">
            <v>#N/A</v>
          </cell>
          <cell r="V439" t="e">
            <v>#N/A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</row>
        <row r="440">
          <cell r="A440">
            <v>0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0</v>
          </cell>
          <cell r="G440">
            <v>0</v>
          </cell>
          <cell r="H440">
            <v>0</v>
          </cell>
          <cell r="I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 t="e">
            <v>#N/A</v>
          </cell>
          <cell r="Q440" t="e">
            <v>#N/A</v>
          </cell>
          <cell r="R440" t="e">
            <v>#N/A</v>
          </cell>
          <cell r="S440" t="e">
            <v>#N/A</v>
          </cell>
          <cell r="T440" t="e">
            <v>#N/A</v>
          </cell>
          <cell r="U440" t="e">
            <v>#N/A</v>
          </cell>
          <cell r="V440" t="e">
            <v>#N/A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>
            <v>0</v>
          </cell>
          <cell r="E441">
            <v>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 t="e">
            <v>#N/A</v>
          </cell>
          <cell r="Q441" t="e">
            <v>#N/A</v>
          </cell>
          <cell r="R441" t="e">
            <v>#N/A</v>
          </cell>
          <cell r="S441" t="e">
            <v>#N/A</v>
          </cell>
          <cell r="T441" t="e">
            <v>#N/A</v>
          </cell>
          <cell r="U441" t="e">
            <v>#N/A</v>
          </cell>
          <cell r="V441" t="e">
            <v>#N/A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</row>
        <row r="442">
          <cell r="A442">
            <v>0</v>
          </cell>
          <cell r="B442">
            <v>0</v>
          </cell>
          <cell r="C442">
            <v>0</v>
          </cell>
          <cell r="D442">
            <v>0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0</v>
          </cell>
          <cell r="M442">
            <v>0</v>
          </cell>
          <cell r="N442">
            <v>0</v>
          </cell>
          <cell r="O442">
            <v>0</v>
          </cell>
          <cell r="P442" t="e">
            <v>#N/A</v>
          </cell>
          <cell r="Q442" t="e">
            <v>#N/A</v>
          </cell>
          <cell r="R442" t="e">
            <v>#N/A</v>
          </cell>
          <cell r="S442" t="e">
            <v>#N/A</v>
          </cell>
          <cell r="T442" t="e">
            <v>#N/A</v>
          </cell>
          <cell r="U442" t="e">
            <v>#N/A</v>
          </cell>
          <cell r="V442" t="e">
            <v>#N/A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</row>
        <row r="443">
          <cell r="A443">
            <v>0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N443">
            <v>0</v>
          </cell>
          <cell r="O443">
            <v>0</v>
          </cell>
          <cell r="P443" t="e">
            <v>#N/A</v>
          </cell>
          <cell r="Q443" t="e">
            <v>#N/A</v>
          </cell>
          <cell r="R443" t="e">
            <v>#N/A</v>
          </cell>
          <cell r="S443" t="e">
            <v>#N/A</v>
          </cell>
          <cell r="T443" t="e">
            <v>#N/A</v>
          </cell>
          <cell r="U443" t="e">
            <v>#N/A</v>
          </cell>
          <cell r="V443" t="e">
            <v>#N/A</v>
          </cell>
          <cell r="W443">
            <v>0</v>
          </cell>
          <cell r="X443">
            <v>0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</row>
        <row r="444">
          <cell r="A444">
            <v>0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 t="e">
            <v>#N/A</v>
          </cell>
          <cell r="Q444" t="e">
            <v>#N/A</v>
          </cell>
          <cell r="R444" t="e">
            <v>#N/A</v>
          </cell>
          <cell r="S444" t="e">
            <v>#N/A</v>
          </cell>
          <cell r="T444" t="e">
            <v>#N/A</v>
          </cell>
          <cell r="U444" t="e">
            <v>#N/A</v>
          </cell>
          <cell r="V444" t="e">
            <v>#N/A</v>
          </cell>
          <cell r="W444">
            <v>0</v>
          </cell>
          <cell r="X444">
            <v>0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  <cell r="D445">
            <v>0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 t="e">
            <v>#N/A</v>
          </cell>
          <cell r="Q445" t="e">
            <v>#N/A</v>
          </cell>
          <cell r="R445" t="e">
            <v>#N/A</v>
          </cell>
          <cell r="S445" t="e">
            <v>#N/A</v>
          </cell>
          <cell r="T445" t="e">
            <v>#N/A</v>
          </cell>
          <cell r="U445" t="e">
            <v>#N/A</v>
          </cell>
          <cell r="V445" t="e">
            <v>#N/A</v>
          </cell>
          <cell r="W445">
            <v>0</v>
          </cell>
          <cell r="X445">
            <v>0</v>
          </cell>
          <cell r="Y445">
            <v>0</v>
          </cell>
          <cell r="Z445">
            <v>0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  <cell r="D446">
            <v>0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 t="e">
            <v>#N/A</v>
          </cell>
          <cell r="Q446" t="e">
            <v>#N/A</v>
          </cell>
          <cell r="R446" t="e">
            <v>#N/A</v>
          </cell>
          <cell r="S446" t="e">
            <v>#N/A</v>
          </cell>
          <cell r="T446" t="e">
            <v>#N/A</v>
          </cell>
          <cell r="U446" t="e">
            <v>#N/A</v>
          </cell>
          <cell r="V446" t="e">
            <v>#N/A</v>
          </cell>
          <cell r="W446">
            <v>0</v>
          </cell>
          <cell r="X446">
            <v>0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</row>
        <row r="447">
          <cell r="A447">
            <v>0</v>
          </cell>
          <cell r="B447">
            <v>0</v>
          </cell>
          <cell r="C447">
            <v>0</v>
          </cell>
          <cell r="D447">
            <v>0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  <cell r="M447">
            <v>0</v>
          </cell>
          <cell r="N447">
            <v>0</v>
          </cell>
          <cell r="O447">
            <v>0</v>
          </cell>
          <cell r="P447" t="e">
            <v>#N/A</v>
          </cell>
          <cell r="Q447" t="e">
            <v>#N/A</v>
          </cell>
          <cell r="R447" t="e">
            <v>#N/A</v>
          </cell>
          <cell r="S447" t="e">
            <v>#N/A</v>
          </cell>
          <cell r="T447" t="e">
            <v>#N/A</v>
          </cell>
          <cell r="U447" t="e">
            <v>#N/A</v>
          </cell>
          <cell r="V447" t="e">
            <v>#N/A</v>
          </cell>
          <cell r="W447">
            <v>0</v>
          </cell>
          <cell r="X447">
            <v>0</v>
          </cell>
          <cell r="Y447">
            <v>0</v>
          </cell>
          <cell r="Z447">
            <v>0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</row>
        <row r="448">
          <cell r="A448">
            <v>0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M448">
            <v>0</v>
          </cell>
          <cell r="N448">
            <v>0</v>
          </cell>
          <cell r="O448">
            <v>0</v>
          </cell>
          <cell r="P448" t="e">
            <v>#N/A</v>
          </cell>
          <cell r="Q448" t="e">
            <v>#N/A</v>
          </cell>
          <cell r="R448" t="e">
            <v>#N/A</v>
          </cell>
          <cell r="S448" t="e">
            <v>#N/A</v>
          </cell>
          <cell r="T448" t="e">
            <v>#N/A</v>
          </cell>
          <cell r="U448" t="e">
            <v>#N/A</v>
          </cell>
          <cell r="V448" t="e">
            <v>#N/A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</row>
        <row r="449">
          <cell r="A449">
            <v>0</v>
          </cell>
          <cell r="B449">
            <v>0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  <cell r="N449">
            <v>0</v>
          </cell>
          <cell r="O449">
            <v>0</v>
          </cell>
          <cell r="P449" t="e">
            <v>#N/A</v>
          </cell>
          <cell r="Q449" t="e">
            <v>#N/A</v>
          </cell>
          <cell r="R449" t="e">
            <v>#N/A</v>
          </cell>
          <cell r="S449" t="e">
            <v>#N/A</v>
          </cell>
          <cell r="T449" t="e">
            <v>#N/A</v>
          </cell>
          <cell r="U449" t="e">
            <v>#N/A</v>
          </cell>
          <cell r="V449" t="e">
            <v>#N/A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>
            <v>0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</row>
        <row r="450">
          <cell r="A450">
            <v>0</v>
          </cell>
          <cell r="B450">
            <v>0</v>
          </cell>
          <cell r="C450">
            <v>0</v>
          </cell>
          <cell r="D450">
            <v>0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>
            <v>0</v>
          </cell>
          <cell r="N450">
            <v>0</v>
          </cell>
          <cell r="O450">
            <v>0</v>
          </cell>
          <cell r="P450" t="e">
            <v>#N/A</v>
          </cell>
          <cell r="Q450" t="e">
            <v>#N/A</v>
          </cell>
          <cell r="R450" t="e">
            <v>#N/A</v>
          </cell>
          <cell r="S450" t="e">
            <v>#N/A</v>
          </cell>
          <cell r="T450" t="e">
            <v>#N/A</v>
          </cell>
          <cell r="U450" t="e">
            <v>#N/A</v>
          </cell>
          <cell r="V450" t="e">
            <v>#N/A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  <cell r="D451">
            <v>0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  <cell r="M451">
            <v>0</v>
          </cell>
          <cell r="N451">
            <v>0</v>
          </cell>
          <cell r="O451">
            <v>0</v>
          </cell>
          <cell r="P451" t="e">
            <v>#N/A</v>
          </cell>
          <cell r="Q451" t="e">
            <v>#N/A</v>
          </cell>
          <cell r="R451" t="e">
            <v>#N/A</v>
          </cell>
          <cell r="S451" t="e">
            <v>#N/A</v>
          </cell>
          <cell r="T451" t="e">
            <v>#N/A</v>
          </cell>
          <cell r="U451" t="e">
            <v>#N/A</v>
          </cell>
          <cell r="V451" t="e">
            <v>#N/A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>
            <v>0</v>
          </cell>
          <cell r="P452" t="e">
            <v>#N/A</v>
          </cell>
          <cell r="Q452" t="e">
            <v>#N/A</v>
          </cell>
          <cell r="R452" t="e">
            <v>#N/A</v>
          </cell>
          <cell r="S452" t="e">
            <v>#N/A</v>
          </cell>
          <cell r="T452" t="e">
            <v>#N/A</v>
          </cell>
          <cell r="U452" t="e">
            <v>#N/A</v>
          </cell>
          <cell r="V452" t="e">
            <v>#N/A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</row>
        <row r="453">
          <cell r="A453">
            <v>0</v>
          </cell>
          <cell r="B453">
            <v>0</v>
          </cell>
          <cell r="C453">
            <v>0</v>
          </cell>
          <cell r="D453">
            <v>0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>
            <v>0</v>
          </cell>
          <cell r="P453" t="e">
            <v>#N/A</v>
          </cell>
          <cell r="Q453" t="e">
            <v>#N/A</v>
          </cell>
          <cell r="R453" t="e">
            <v>#N/A</v>
          </cell>
          <cell r="S453" t="e">
            <v>#N/A</v>
          </cell>
          <cell r="T453" t="e">
            <v>#N/A</v>
          </cell>
          <cell r="U453" t="e">
            <v>#N/A</v>
          </cell>
          <cell r="V453" t="e">
            <v>#N/A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</row>
        <row r="454">
          <cell r="A454">
            <v>0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  <cell r="N454">
            <v>0</v>
          </cell>
          <cell r="O454">
            <v>0</v>
          </cell>
          <cell r="P454" t="e">
            <v>#N/A</v>
          </cell>
          <cell r="Q454" t="e">
            <v>#N/A</v>
          </cell>
          <cell r="R454" t="e">
            <v>#N/A</v>
          </cell>
          <cell r="S454" t="e">
            <v>#N/A</v>
          </cell>
          <cell r="T454" t="e">
            <v>#N/A</v>
          </cell>
          <cell r="U454" t="e">
            <v>#N/A</v>
          </cell>
          <cell r="V454" t="e">
            <v>#N/A</v>
          </cell>
          <cell r="W454">
            <v>0</v>
          </cell>
          <cell r="X454">
            <v>0</v>
          </cell>
          <cell r="Y454">
            <v>0</v>
          </cell>
          <cell r="Z454">
            <v>0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</row>
        <row r="455">
          <cell r="A455">
            <v>0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  <cell r="M455">
            <v>0</v>
          </cell>
          <cell r="N455">
            <v>0</v>
          </cell>
          <cell r="O455">
            <v>0</v>
          </cell>
          <cell r="P455" t="e">
            <v>#N/A</v>
          </cell>
          <cell r="Q455" t="e">
            <v>#N/A</v>
          </cell>
          <cell r="R455" t="e">
            <v>#N/A</v>
          </cell>
          <cell r="S455" t="e">
            <v>#N/A</v>
          </cell>
          <cell r="T455" t="e">
            <v>#N/A</v>
          </cell>
          <cell r="U455" t="e">
            <v>#N/A</v>
          </cell>
          <cell r="V455" t="e">
            <v>#N/A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</row>
        <row r="456">
          <cell r="A456">
            <v>0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  <cell r="J456">
            <v>0</v>
          </cell>
          <cell r="K456">
            <v>0</v>
          </cell>
          <cell r="L456">
            <v>0</v>
          </cell>
          <cell r="M456">
            <v>0</v>
          </cell>
          <cell r="N456">
            <v>0</v>
          </cell>
          <cell r="O456">
            <v>0</v>
          </cell>
          <cell r="P456" t="e">
            <v>#N/A</v>
          </cell>
          <cell r="Q456" t="e">
            <v>#N/A</v>
          </cell>
          <cell r="R456" t="e">
            <v>#N/A</v>
          </cell>
          <cell r="S456" t="e">
            <v>#N/A</v>
          </cell>
          <cell r="T456" t="e">
            <v>#N/A</v>
          </cell>
          <cell r="U456" t="e">
            <v>#N/A</v>
          </cell>
          <cell r="V456" t="e">
            <v>#N/A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  <cell r="L457">
            <v>0</v>
          </cell>
          <cell r="M457">
            <v>0</v>
          </cell>
          <cell r="N457">
            <v>0</v>
          </cell>
          <cell r="O457">
            <v>0</v>
          </cell>
          <cell r="P457" t="e">
            <v>#N/A</v>
          </cell>
          <cell r="Q457" t="e">
            <v>#N/A</v>
          </cell>
          <cell r="R457" t="e">
            <v>#N/A</v>
          </cell>
          <cell r="S457" t="e">
            <v>#N/A</v>
          </cell>
          <cell r="T457" t="e">
            <v>#N/A</v>
          </cell>
          <cell r="U457" t="e">
            <v>#N/A</v>
          </cell>
          <cell r="V457" t="e">
            <v>#N/A</v>
          </cell>
          <cell r="W457">
            <v>0</v>
          </cell>
          <cell r="X457">
            <v>0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M458">
            <v>0</v>
          </cell>
          <cell r="N458">
            <v>0</v>
          </cell>
          <cell r="O458">
            <v>0</v>
          </cell>
          <cell r="P458" t="e">
            <v>#N/A</v>
          </cell>
          <cell r="Q458" t="e">
            <v>#N/A</v>
          </cell>
          <cell r="R458" t="e">
            <v>#N/A</v>
          </cell>
          <cell r="S458" t="e">
            <v>#N/A</v>
          </cell>
          <cell r="T458" t="e">
            <v>#N/A</v>
          </cell>
          <cell r="U458" t="e">
            <v>#N/A</v>
          </cell>
          <cell r="V458" t="e">
            <v>#N/A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</row>
        <row r="459">
          <cell r="A459">
            <v>0</v>
          </cell>
          <cell r="B459">
            <v>0</v>
          </cell>
          <cell r="C459">
            <v>0</v>
          </cell>
          <cell r="D459">
            <v>0</v>
          </cell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K459">
            <v>0</v>
          </cell>
          <cell r="L459">
            <v>0</v>
          </cell>
          <cell r="M459">
            <v>0</v>
          </cell>
          <cell r="N459">
            <v>0</v>
          </cell>
          <cell r="O459">
            <v>0</v>
          </cell>
          <cell r="P459" t="e">
            <v>#N/A</v>
          </cell>
          <cell r="Q459" t="e">
            <v>#N/A</v>
          </cell>
          <cell r="R459" t="e">
            <v>#N/A</v>
          </cell>
          <cell r="S459" t="e">
            <v>#N/A</v>
          </cell>
          <cell r="T459" t="e">
            <v>#N/A</v>
          </cell>
          <cell r="U459" t="e">
            <v>#N/A</v>
          </cell>
          <cell r="V459" t="e">
            <v>#N/A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</row>
        <row r="460">
          <cell r="A460">
            <v>0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M460">
            <v>0</v>
          </cell>
          <cell r="N460">
            <v>0</v>
          </cell>
          <cell r="O460">
            <v>0</v>
          </cell>
          <cell r="P460" t="e">
            <v>#N/A</v>
          </cell>
          <cell r="Q460" t="e">
            <v>#N/A</v>
          </cell>
          <cell r="R460" t="e">
            <v>#N/A</v>
          </cell>
          <cell r="S460" t="e">
            <v>#N/A</v>
          </cell>
          <cell r="T460" t="e">
            <v>#N/A</v>
          </cell>
          <cell r="U460" t="e">
            <v>#N/A</v>
          </cell>
          <cell r="V460" t="e">
            <v>#N/A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</row>
        <row r="461">
          <cell r="A461">
            <v>0</v>
          </cell>
          <cell r="B461">
            <v>0</v>
          </cell>
          <cell r="C461">
            <v>0</v>
          </cell>
          <cell r="D461">
            <v>0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>
            <v>0</v>
          </cell>
          <cell r="N461">
            <v>0</v>
          </cell>
          <cell r="O461">
            <v>0</v>
          </cell>
          <cell r="P461" t="e">
            <v>#N/A</v>
          </cell>
          <cell r="Q461" t="e">
            <v>#N/A</v>
          </cell>
          <cell r="R461" t="e">
            <v>#N/A</v>
          </cell>
          <cell r="S461" t="e">
            <v>#N/A</v>
          </cell>
          <cell r="T461" t="e">
            <v>#N/A</v>
          </cell>
          <cell r="U461" t="e">
            <v>#N/A</v>
          </cell>
          <cell r="V461" t="e">
            <v>#N/A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</row>
        <row r="462">
          <cell r="A462">
            <v>0</v>
          </cell>
          <cell r="B462">
            <v>0</v>
          </cell>
          <cell r="C462">
            <v>0</v>
          </cell>
          <cell r="D462">
            <v>0</v>
          </cell>
          <cell r="E462">
            <v>0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  <cell r="J462">
            <v>0</v>
          </cell>
          <cell r="K462">
            <v>0</v>
          </cell>
          <cell r="L462">
            <v>0</v>
          </cell>
          <cell r="M462">
            <v>0</v>
          </cell>
          <cell r="N462">
            <v>0</v>
          </cell>
          <cell r="O462">
            <v>0</v>
          </cell>
          <cell r="P462" t="e">
            <v>#N/A</v>
          </cell>
          <cell r="Q462" t="e">
            <v>#N/A</v>
          </cell>
          <cell r="R462" t="e">
            <v>#N/A</v>
          </cell>
          <cell r="S462" t="e">
            <v>#N/A</v>
          </cell>
          <cell r="T462" t="e">
            <v>#N/A</v>
          </cell>
          <cell r="U462" t="e">
            <v>#N/A</v>
          </cell>
          <cell r="V462" t="e">
            <v>#N/A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>
            <v>0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</row>
        <row r="463">
          <cell r="A463">
            <v>0</v>
          </cell>
          <cell r="B463">
            <v>0</v>
          </cell>
          <cell r="C463">
            <v>0</v>
          </cell>
          <cell r="D463">
            <v>0</v>
          </cell>
          <cell r="E463">
            <v>0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  <cell r="J463">
            <v>0</v>
          </cell>
          <cell r="K463">
            <v>0</v>
          </cell>
          <cell r="L463">
            <v>0</v>
          </cell>
          <cell r="M463">
            <v>0</v>
          </cell>
          <cell r="N463">
            <v>0</v>
          </cell>
          <cell r="O463">
            <v>0</v>
          </cell>
          <cell r="P463" t="e">
            <v>#N/A</v>
          </cell>
          <cell r="Q463" t="e">
            <v>#N/A</v>
          </cell>
          <cell r="R463" t="e">
            <v>#N/A</v>
          </cell>
          <cell r="S463" t="e">
            <v>#N/A</v>
          </cell>
          <cell r="T463" t="e">
            <v>#N/A</v>
          </cell>
          <cell r="U463" t="e">
            <v>#N/A</v>
          </cell>
          <cell r="V463" t="e">
            <v>#N/A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</row>
        <row r="464">
          <cell r="A464">
            <v>0</v>
          </cell>
          <cell r="B464">
            <v>0</v>
          </cell>
          <cell r="C464">
            <v>0</v>
          </cell>
          <cell r="D464">
            <v>0</v>
          </cell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  <cell r="N464">
            <v>0</v>
          </cell>
          <cell r="O464">
            <v>0</v>
          </cell>
          <cell r="P464" t="e">
            <v>#N/A</v>
          </cell>
          <cell r="Q464" t="e">
            <v>#N/A</v>
          </cell>
          <cell r="R464" t="e">
            <v>#N/A</v>
          </cell>
          <cell r="S464" t="e">
            <v>#N/A</v>
          </cell>
          <cell r="T464" t="e">
            <v>#N/A</v>
          </cell>
          <cell r="U464" t="e">
            <v>#N/A</v>
          </cell>
          <cell r="V464" t="e">
            <v>#N/A</v>
          </cell>
          <cell r="W464">
            <v>0</v>
          </cell>
          <cell r="X464">
            <v>0</v>
          </cell>
          <cell r="Y464">
            <v>0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</row>
        <row r="465">
          <cell r="A465">
            <v>0</v>
          </cell>
          <cell r="B465">
            <v>0</v>
          </cell>
          <cell r="C465">
            <v>0</v>
          </cell>
          <cell r="D465">
            <v>0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  <cell r="P465" t="e">
            <v>#N/A</v>
          </cell>
          <cell r="Q465" t="e">
            <v>#N/A</v>
          </cell>
          <cell r="R465" t="e">
            <v>#N/A</v>
          </cell>
          <cell r="S465" t="e">
            <v>#N/A</v>
          </cell>
          <cell r="T465" t="e">
            <v>#N/A</v>
          </cell>
          <cell r="U465" t="e">
            <v>#N/A</v>
          </cell>
          <cell r="V465" t="e">
            <v>#N/A</v>
          </cell>
          <cell r="W465">
            <v>0</v>
          </cell>
          <cell r="X465">
            <v>0</v>
          </cell>
          <cell r="Y465">
            <v>0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</row>
        <row r="466">
          <cell r="A466">
            <v>0</v>
          </cell>
          <cell r="B466">
            <v>0</v>
          </cell>
          <cell r="C466">
            <v>0</v>
          </cell>
          <cell r="D466">
            <v>0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>
            <v>0</v>
          </cell>
          <cell r="N466">
            <v>0</v>
          </cell>
          <cell r="O466">
            <v>0</v>
          </cell>
          <cell r="P466" t="e">
            <v>#N/A</v>
          </cell>
          <cell r="Q466" t="e">
            <v>#N/A</v>
          </cell>
          <cell r="R466" t="e">
            <v>#N/A</v>
          </cell>
          <cell r="S466" t="e">
            <v>#N/A</v>
          </cell>
          <cell r="T466" t="e">
            <v>#N/A</v>
          </cell>
          <cell r="U466" t="e">
            <v>#N/A</v>
          </cell>
          <cell r="V466" t="e">
            <v>#N/A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>
            <v>0</v>
          </cell>
          <cell r="E467">
            <v>0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0</v>
          </cell>
          <cell r="N467">
            <v>0</v>
          </cell>
          <cell r="O467">
            <v>0</v>
          </cell>
          <cell r="P467" t="e">
            <v>#N/A</v>
          </cell>
          <cell r="Q467" t="e">
            <v>#N/A</v>
          </cell>
          <cell r="R467" t="e">
            <v>#N/A</v>
          </cell>
          <cell r="S467" t="e">
            <v>#N/A</v>
          </cell>
          <cell r="T467" t="e">
            <v>#N/A</v>
          </cell>
          <cell r="U467" t="e">
            <v>#N/A</v>
          </cell>
          <cell r="V467" t="e">
            <v>#N/A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</row>
        <row r="468">
          <cell r="A468">
            <v>0</v>
          </cell>
          <cell r="B468">
            <v>0</v>
          </cell>
          <cell r="C468">
            <v>0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  <cell r="O468">
            <v>0</v>
          </cell>
          <cell r="P468" t="e">
            <v>#N/A</v>
          </cell>
          <cell r="Q468" t="e">
            <v>#N/A</v>
          </cell>
          <cell r="R468" t="e">
            <v>#N/A</v>
          </cell>
          <cell r="S468" t="e">
            <v>#N/A</v>
          </cell>
          <cell r="T468" t="e">
            <v>#N/A</v>
          </cell>
          <cell r="U468" t="e">
            <v>#N/A</v>
          </cell>
          <cell r="V468" t="e">
            <v>#N/A</v>
          </cell>
          <cell r="W468">
            <v>0</v>
          </cell>
          <cell r="X468">
            <v>0</v>
          </cell>
          <cell r="Y468">
            <v>0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</row>
        <row r="469">
          <cell r="A469">
            <v>0</v>
          </cell>
          <cell r="B469">
            <v>0</v>
          </cell>
          <cell r="C469">
            <v>0</v>
          </cell>
          <cell r="D469">
            <v>0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  <cell r="K469">
            <v>0</v>
          </cell>
          <cell r="L469">
            <v>0</v>
          </cell>
          <cell r="M469">
            <v>0</v>
          </cell>
          <cell r="N469">
            <v>0</v>
          </cell>
          <cell r="O469">
            <v>0</v>
          </cell>
          <cell r="P469" t="e">
            <v>#N/A</v>
          </cell>
          <cell r="Q469" t="e">
            <v>#N/A</v>
          </cell>
          <cell r="R469" t="e">
            <v>#N/A</v>
          </cell>
          <cell r="S469" t="e">
            <v>#N/A</v>
          </cell>
          <cell r="T469" t="e">
            <v>#N/A</v>
          </cell>
          <cell r="U469" t="e">
            <v>#N/A</v>
          </cell>
          <cell r="V469" t="e">
            <v>#N/A</v>
          </cell>
          <cell r="W469">
            <v>0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>
            <v>0</v>
          </cell>
          <cell r="E470">
            <v>0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 t="e">
            <v>#N/A</v>
          </cell>
          <cell r="Q470" t="e">
            <v>#N/A</v>
          </cell>
          <cell r="R470" t="e">
            <v>#N/A</v>
          </cell>
          <cell r="S470" t="e">
            <v>#N/A</v>
          </cell>
          <cell r="T470" t="e">
            <v>#N/A</v>
          </cell>
          <cell r="U470" t="e">
            <v>#N/A</v>
          </cell>
          <cell r="V470" t="e">
            <v>#N/A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</row>
        <row r="471">
          <cell r="A471">
            <v>0</v>
          </cell>
          <cell r="B471">
            <v>0</v>
          </cell>
          <cell r="C471">
            <v>0</v>
          </cell>
          <cell r="D471">
            <v>0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 t="e">
            <v>#N/A</v>
          </cell>
          <cell r="Q471" t="e">
            <v>#N/A</v>
          </cell>
          <cell r="R471" t="e">
            <v>#N/A</v>
          </cell>
          <cell r="S471" t="e">
            <v>#N/A</v>
          </cell>
          <cell r="T471" t="e">
            <v>#N/A</v>
          </cell>
          <cell r="U471" t="e">
            <v>#N/A</v>
          </cell>
          <cell r="V471" t="e">
            <v>#N/A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>
            <v>0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 t="e">
            <v>#N/A</v>
          </cell>
          <cell r="Q472" t="e">
            <v>#N/A</v>
          </cell>
          <cell r="R472" t="e">
            <v>#N/A</v>
          </cell>
          <cell r="S472" t="e">
            <v>#N/A</v>
          </cell>
          <cell r="T472" t="e">
            <v>#N/A</v>
          </cell>
          <cell r="U472" t="e">
            <v>#N/A</v>
          </cell>
          <cell r="V472" t="e">
            <v>#N/A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</row>
        <row r="473">
          <cell r="A473">
            <v>0</v>
          </cell>
          <cell r="B473">
            <v>0</v>
          </cell>
          <cell r="C473">
            <v>0</v>
          </cell>
          <cell r="D473">
            <v>0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 t="e">
            <v>#N/A</v>
          </cell>
          <cell r="Q473" t="e">
            <v>#N/A</v>
          </cell>
          <cell r="R473" t="e">
            <v>#N/A</v>
          </cell>
          <cell r="S473" t="e">
            <v>#N/A</v>
          </cell>
          <cell r="T473" t="e">
            <v>#N/A</v>
          </cell>
          <cell r="U473" t="e">
            <v>#N/A</v>
          </cell>
          <cell r="V473" t="e">
            <v>#N/A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</row>
        <row r="474">
          <cell r="A474">
            <v>0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 t="e">
            <v>#N/A</v>
          </cell>
          <cell r="Q474" t="e">
            <v>#N/A</v>
          </cell>
          <cell r="R474" t="e">
            <v>#N/A</v>
          </cell>
          <cell r="S474" t="e">
            <v>#N/A</v>
          </cell>
          <cell r="T474" t="e">
            <v>#N/A</v>
          </cell>
          <cell r="U474" t="e">
            <v>#N/A</v>
          </cell>
          <cell r="V474" t="e">
            <v>#N/A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  <cell r="J475">
            <v>0</v>
          </cell>
          <cell r="K475">
            <v>0</v>
          </cell>
          <cell r="L475">
            <v>0</v>
          </cell>
          <cell r="M475">
            <v>0</v>
          </cell>
          <cell r="N475">
            <v>0</v>
          </cell>
          <cell r="O475">
            <v>0</v>
          </cell>
          <cell r="P475" t="e">
            <v>#N/A</v>
          </cell>
          <cell r="Q475" t="e">
            <v>#N/A</v>
          </cell>
          <cell r="R475" t="e">
            <v>#N/A</v>
          </cell>
          <cell r="S475" t="e">
            <v>#N/A</v>
          </cell>
          <cell r="T475" t="e">
            <v>#N/A</v>
          </cell>
          <cell r="U475" t="e">
            <v>#N/A</v>
          </cell>
          <cell r="V475" t="e">
            <v>#N/A</v>
          </cell>
          <cell r="W475">
            <v>0</v>
          </cell>
          <cell r="X475">
            <v>0</v>
          </cell>
          <cell r="Y475">
            <v>0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>
            <v>0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 t="e">
            <v>#N/A</v>
          </cell>
          <cell r="Q476" t="e">
            <v>#N/A</v>
          </cell>
          <cell r="R476" t="e">
            <v>#N/A</v>
          </cell>
          <cell r="S476" t="e">
            <v>#N/A</v>
          </cell>
          <cell r="T476" t="e">
            <v>#N/A</v>
          </cell>
          <cell r="U476" t="e">
            <v>#N/A</v>
          </cell>
          <cell r="V476" t="e">
            <v>#N/A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</row>
        <row r="477">
          <cell r="A477">
            <v>0</v>
          </cell>
          <cell r="B477">
            <v>0</v>
          </cell>
          <cell r="C477">
            <v>0</v>
          </cell>
          <cell r="D477">
            <v>0</v>
          </cell>
          <cell r="E477">
            <v>0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 t="e">
            <v>#N/A</v>
          </cell>
          <cell r="Q477" t="e">
            <v>#N/A</v>
          </cell>
          <cell r="R477" t="e">
            <v>#N/A</v>
          </cell>
          <cell r="S477" t="e">
            <v>#N/A</v>
          </cell>
          <cell r="T477" t="e">
            <v>#N/A</v>
          </cell>
          <cell r="U477" t="e">
            <v>#N/A</v>
          </cell>
          <cell r="V477" t="e">
            <v>#N/A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>
            <v>0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 t="e">
            <v>#N/A</v>
          </cell>
          <cell r="Q478" t="e">
            <v>#N/A</v>
          </cell>
          <cell r="R478" t="e">
            <v>#N/A</v>
          </cell>
          <cell r="S478" t="e">
            <v>#N/A</v>
          </cell>
          <cell r="T478" t="e">
            <v>#N/A</v>
          </cell>
          <cell r="U478" t="e">
            <v>#N/A</v>
          </cell>
          <cell r="V478" t="e">
            <v>#N/A</v>
          </cell>
          <cell r="W478">
            <v>0</v>
          </cell>
          <cell r="X478">
            <v>0</v>
          </cell>
          <cell r="Y478">
            <v>0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>
            <v>0</v>
          </cell>
          <cell r="E479">
            <v>0</v>
          </cell>
          <cell r="F479">
            <v>0</v>
          </cell>
          <cell r="G479">
            <v>0</v>
          </cell>
          <cell r="H479">
            <v>0</v>
          </cell>
          <cell r="I479">
            <v>0</v>
          </cell>
          <cell r="J479">
            <v>0</v>
          </cell>
          <cell r="K479">
            <v>0</v>
          </cell>
          <cell r="L479">
            <v>0</v>
          </cell>
          <cell r="M479">
            <v>0</v>
          </cell>
          <cell r="N479">
            <v>0</v>
          </cell>
          <cell r="O479">
            <v>0</v>
          </cell>
          <cell r="P479" t="e">
            <v>#N/A</v>
          </cell>
          <cell r="Q479" t="e">
            <v>#N/A</v>
          </cell>
          <cell r="R479" t="e">
            <v>#N/A</v>
          </cell>
          <cell r="S479" t="e">
            <v>#N/A</v>
          </cell>
          <cell r="T479" t="e">
            <v>#N/A</v>
          </cell>
          <cell r="U479" t="e">
            <v>#N/A</v>
          </cell>
          <cell r="V479" t="e">
            <v>#N/A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</row>
        <row r="480">
          <cell r="A480">
            <v>0</v>
          </cell>
          <cell r="B480">
            <v>0</v>
          </cell>
          <cell r="C480">
            <v>0</v>
          </cell>
          <cell r="D480">
            <v>0</v>
          </cell>
          <cell r="E480">
            <v>0</v>
          </cell>
          <cell r="F480">
            <v>0</v>
          </cell>
          <cell r="G480">
            <v>0</v>
          </cell>
          <cell r="H480">
            <v>0</v>
          </cell>
          <cell r="I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 t="e">
            <v>#N/A</v>
          </cell>
          <cell r="Q480" t="e">
            <v>#N/A</v>
          </cell>
          <cell r="R480" t="e">
            <v>#N/A</v>
          </cell>
          <cell r="S480" t="e">
            <v>#N/A</v>
          </cell>
          <cell r="T480" t="e">
            <v>#N/A</v>
          </cell>
          <cell r="U480" t="e">
            <v>#N/A</v>
          </cell>
          <cell r="V480" t="e">
            <v>#N/A</v>
          </cell>
          <cell r="W480">
            <v>0</v>
          </cell>
          <cell r="X480">
            <v>0</v>
          </cell>
          <cell r="Y480">
            <v>0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  <cell r="D481">
            <v>0</v>
          </cell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 t="e">
            <v>#N/A</v>
          </cell>
          <cell r="Q481" t="e">
            <v>#N/A</v>
          </cell>
          <cell r="R481" t="e">
            <v>#N/A</v>
          </cell>
          <cell r="S481" t="e">
            <v>#N/A</v>
          </cell>
          <cell r="T481" t="e">
            <v>#N/A</v>
          </cell>
          <cell r="U481" t="e">
            <v>#N/A</v>
          </cell>
          <cell r="V481" t="e">
            <v>#N/A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>
            <v>0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0</v>
          </cell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 t="e">
            <v>#N/A</v>
          </cell>
          <cell r="Q482" t="e">
            <v>#N/A</v>
          </cell>
          <cell r="R482" t="e">
            <v>#N/A</v>
          </cell>
          <cell r="S482" t="e">
            <v>#N/A</v>
          </cell>
          <cell r="T482" t="e">
            <v>#N/A</v>
          </cell>
          <cell r="U482" t="e">
            <v>#N/A</v>
          </cell>
          <cell r="V482" t="e">
            <v>#N/A</v>
          </cell>
          <cell r="W482">
            <v>0</v>
          </cell>
          <cell r="X482">
            <v>0</v>
          </cell>
          <cell r="Y482">
            <v>0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</row>
        <row r="483">
          <cell r="A483">
            <v>0</v>
          </cell>
          <cell r="B483">
            <v>0</v>
          </cell>
          <cell r="C483">
            <v>0</v>
          </cell>
          <cell r="D483">
            <v>0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</v>
          </cell>
          <cell r="L483">
            <v>0</v>
          </cell>
          <cell r="M483">
            <v>0</v>
          </cell>
          <cell r="N483">
            <v>0</v>
          </cell>
          <cell r="O483">
            <v>0</v>
          </cell>
          <cell r="P483" t="e">
            <v>#N/A</v>
          </cell>
          <cell r="Q483" t="e">
            <v>#N/A</v>
          </cell>
          <cell r="R483" t="e">
            <v>#N/A</v>
          </cell>
          <cell r="S483" t="e">
            <v>#N/A</v>
          </cell>
          <cell r="T483" t="e">
            <v>#N/A</v>
          </cell>
          <cell r="U483" t="e">
            <v>#N/A</v>
          </cell>
          <cell r="V483" t="e">
            <v>#N/A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>
            <v>0</v>
          </cell>
          <cell r="E484">
            <v>0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 t="e">
            <v>#N/A</v>
          </cell>
          <cell r="Q484" t="e">
            <v>#N/A</v>
          </cell>
          <cell r="R484" t="e">
            <v>#N/A</v>
          </cell>
          <cell r="S484" t="e">
            <v>#N/A</v>
          </cell>
          <cell r="T484" t="e">
            <v>#N/A</v>
          </cell>
          <cell r="U484" t="e">
            <v>#N/A</v>
          </cell>
          <cell r="V484" t="e">
            <v>#N/A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</row>
        <row r="485">
          <cell r="A485">
            <v>0</v>
          </cell>
          <cell r="B485">
            <v>0</v>
          </cell>
          <cell r="C485">
            <v>0</v>
          </cell>
          <cell r="D485">
            <v>0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 t="e">
            <v>#N/A</v>
          </cell>
          <cell r="Q485" t="e">
            <v>#N/A</v>
          </cell>
          <cell r="R485" t="e">
            <v>#N/A</v>
          </cell>
          <cell r="S485" t="e">
            <v>#N/A</v>
          </cell>
          <cell r="T485" t="e">
            <v>#N/A</v>
          </cell>
          <cell r="U485" t="e">
            <v>#N/A</v>
          </cell>
          <cell r="V485" t="e">
            <v>#N/A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</row>
        <row r="486">
          <cell r="A486">
            <v>0</v>
          </cell>
          <cell r="B486">
            <v>0</v>
          </cell>
          <cell r="C486">
            <v>0</v>
          </cell>
          <cell r="D486">
            <v>0</v>
          </cell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  <cell r="N486">
            <v>0</v>
          </cell>
          <cell r="O486">
            <v>0</v>
          </cell>
          <cell r="P486" t="e">
            <v>#N/A</v>
          </cell>
          <cell r="Q486" t="e">
            <v>#N/A</v>
          </cell>
          <cell r="R486" t="e">
            <v>#N/A</v>
          </cell>
          <cell r="S486" t="e">
            <v>#N/A</v>
          </cell>
          <cell r="T486" t="e">
            <v>#N/A</v>
          </cell>
          <cell r="U486" t="e">
            <v>#N/A</v>
          </cell>
          <cell r="V486" t="e">
            <v>#N/A</v>
          </cell>
          <cell r="W486">
            <v>0</v>
          </cell>
          <cell r="X486">
            <v>0</v>
          </cell>
          <cell r="Y486">
            <v>0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  <cell r="D487">
            <v>0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 t="e">
            <v>#N/A</v>
          </cell>
          <cell r="Q487" t="e">
            <v>#N/A</v>
          </cell>
          <cell r="R487" t="e">
            <v>#N/A</v>
          </cell>
          <cell r="S487" t="e">
            <v>#N/A</v>
          </cell>
          <cell r="T487" t="e">
            <v>#N/A</v>
          </cell>
          <cell r="U487" t="e">
            <v>#N/A</v>
          </cell>
          <cell r="V487" t="e">
            <v>#N/A</v>
          </cell>
          <cell r="W487">
            <v>0</v>
          </cell>
          <cell r="X487">
            <v>0</v>
          </cell>
          <cell r="Y487">
            <v>0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 t="e">
            <v>#N/A</v>
          </cell>
          <cell r="Q488" t="e">
            <v>#N/A</v>
          </cell>
          <cell r="R488" t="e">
            <v>#N/A</v>
          </cell>
          <cell r="S488" t="e">
            <v>#N/A</v>
          </cell>
          <cell r="T488" t="e">
            <v>#N/A</v>
          </cell>
          <cell r="U488" t="e">
            <v>#N/A</v>
          </cell>
          <cell r="V488" t="e">
            <v>#N/A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>
            <v>0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</row>
        <row r="489">
          <cell r="A489">
            <v>0</v>
          </cell>
          <cell r="B489">
            <v>0</v>
          </cell>
          <cell r="C489">
            <v>0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 t="e">
            <v>#N/A</v>
          </cell>
          <cell r="Q489" t="e">
            <v>#N/A</v>
          </cell>
          <cell r="R489" t="e">
            <v>#N/A</v>
          </cell>
          <cell r="S489" t="e">
            <v>#N/A</v>
          </cell>
          <cell r="T489" t="e">
            <v>#N/A</v>
          </cell>
          <cell r="U489" t="e">
            <v>#N/A</v>
          </cell>
          <cell r="V489" t="e">
            <v>#N/A</v>
          </cell>
          <cell r="W489">
            <v>0</v>
          </cell>
          <cell r="X489">
            <v>0</v>
          </cell>
          <cell r="Y489">
            <v>0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</row>
        <row r="490">
          <cell r="A490">
            <v>0</v>
          </cell>
          <cell r="B490">
            <v>0</v>
          </cell>
          <cell r="C490">
            <v>0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 t="e">
            <v>#N/A</v>
          </cell>
          <cell r="Q490" t="e">
            <v>#N/A</v>
          </cell>
          <cell r="R490" t="e">
            <v>#N/A</v>
          </cell>
          <cell r="S490" t="e">
            <v>#N/A</v>
          </cell>
          <cell r="T490" t="e">
            <v>#N/A</v>
          </cell>
          <cell r="U490" t="e">
            <v>#N/A</v>
          </cell>
          <cell r="V490" t="e">
            <v>#N/A</v>
          </cell>
          <cell r="W490">
            <v>0</v>
          </cell>
          <cell r="X490">
            <v>0</v>
          </cell>
          <cell r="Y490">
            <v>0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</row>
        <row r="491">
          <cell r="A491">
            <v>0</v>
          </cell>
          <cell r="B491">
            <v>0</v>
          </cell>
          <cell r="C491">
            <v>0</v>
          </cell>
          <cell r="D491">
            <v>0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  <cell r="N491">
            <v>0</v>
          </cell>
          <cell r="O491">
            <v>0</v>
          </cell>
          <cell r="P491" t="e">
            <v>#N/A</v>
          </cell>
          <cell r="Q491" t="e">
            <v>#N/A</v>
          </cell>
          <cell r="R491" t="e">
            <v>#N/A</v>
          </cell>
          <cell r="S491" t="e">
            <v>#N/A</v>
          </cell>
          <cell r="T491" t="e">
            <v>#N/A</v>
          </cell>
          <cell r="U491" t="e">
            <v>#N/A</v>
          </cell>
          <cell r="V491" t="e">
            <v>#N/A</v>
          </cell>
          <cell r="W491">
            <v>0</v>
          </cell>
          <cell r="X491">
            <v>0</v>
          </cell>
          <cell r="Y491">
            <v>0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</row>
        <row r="492">
          <cell r="A492">
            <v>0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  <cell r="O492">
            <v>0</v>
          </cell>
          <cell r="P492" t="e">
            <v>#N/A</v>
          </cell>
          <cell r="Q492" t="e">
            <v>#N/A</v>
          </cell>
          <cell r="R492" t="e">
            <v>#N/A</v>
          </cell>
          <cell r="S492" t="e">
            <v>#N/A</v>
          </cell>
          <cell r="T492" t="e">
            <v>#N/A</v>
          </cell>
          <cell r="U492" t="e">
            <v>#N/A</v>
          </cell>
          <cell r="V492" t="e">
            <v>#N/A</v>
          </cell>
          <cell r="W492">
            <v>0</v>
          </cell>
          <cell r="X492">
            <v>0</v>
          </cell>
          <cell r="Y492">
            <v>0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</row>
        <row r="493">
          <cell r="A493">
            <v>0</v>
          </cell>
          <cell r="B493">
            <v>0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  <cell r="P493" t="e">
            <v>#N/A</v>
          </cell>
          <cell r="Q493" t="e">
            <v>#N/A</v>
          </cell>
          <cell r="R493" t="e">
            <v>#N/A</v>
          </cell>
          <cell r="S493" t="e">
            <v>#N/A</v>
          </cell>
          <cell r="T493" t="e">
            <v>#N/A</v>
          </cell>
          <cell r="U493" t="e">
            <v>#N/A</v>
          </cell>
          <cell r="V493" t="e">
            <v>#N/A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  <cell r="P494" t="e">
            <v>#N/A</v>
          </cell>
          <cell r="Q494" t="e">
            <v>#N/A</v>
          </cell>
          <cell r="R494" t="e">
            <v>#N/A</v>
          </cell>
          <cell r="S494" t="e">
            <v>#N/A</v>
          </cell>
          <cell r="T494" t="e">
            <v>#N/A</v>
          </cell>
          <cell r="U494" t="e">
            <v>#N/A</v>
          </cell>
          <cell r="V494" t="e">
            <v>#N/A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  <cell r="P495" t="e">
            <v>#N/A</v>
          </cell>
          <cell r="Q495" t="e">
            <v>#N/A</v>
          </cell>
          <cell r="R495" t="e">
            <v>#N/A</v>
          </cell>
          <cell r="S495" t="e">
            <v>#N/A</v>
          </cell>
          <cell r="T495" t="e">
            <v>#N/A</v>
          </cell>
          <cell r="U495" t="e">
            <v>#N/A</v>
          </cell>
          <cell r="V495" t="e">
            <v>#N/A</v>
          </cell>
          <cell r="W495">
            <v>0</v>
          </cell>
          <cell r="X495">
            <v>0</v>
          </cell>
          <cell r="Y495">
            <v>0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  <cell r="P496" t="e">
            <v>#N/A</v>
          </cell>
          <cell r="Q496" t="e">
            <v>#N/A</v>
          </cell>
          <cell r="R496" t="e">
            <v>#N/A</v>
          </cell>
          <cell r="S496" t="e">
            <v>#N/A</v>
          </cell>
          <cell r="T496" t="e">
            <v>#N/A</v>
          </cell>
          <cell r="U496" t="e">
            <v>#N/A</v>
          </cell>
          <cell r="V496" t="e">
            <v>#N/A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</row>
        <row r="497">
          <cell r="A497">
            <v>0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 t="e">
            <v>#N/A</v>
          </cell>
          <cell r="Q497" t="e">
            <v>#N/A</v>
          </cell>
          <cell r="R497" t="e">
            <v>#N/A</v>
          </cell>
          <cell r="S497" t="e">
            <v>#N/A</v>
          </cell>
          <cell r="T497" t="e">
            <v>#N/A</v>
          </cell>
          <cell r="U497" t="e">
            <v>#N/A</v>
          </cell>
          <cell r="V497" t="e">
            <v>#N/A</v>
          </cell>
          <cell r="W497">
            <v>0</v>
          </cell>
          <cell r="X497">
            <v>0</v>
          </cell>
          <cell r="Y497">
            <v>0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</row>
        <row r="498">
          <cell r="A498">
            <v>0</v>
          </cell>
          <cell r="B498">
            <v>0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  <cell r="P498" t="e">
            <v>#N/A</v>
          </cell>
          <cell r="Q498" t="e">
            <v>#N/A</v>
          </cell>
          <cell r="R498" t="e">
            <v>#N/A</v>
          </cell>
          <cell r="S498" t="e">
            <v>#N/A</v>
          </cell>
          <cell r="T498" t="e">
            <v>#N/A</v>
          </cell>
          <cell r="U498" t="e">
            <v>#N/A</v>
          </cell>
          <cell r="V498" t="e">
            <v>#N/A</v>
          </cell>
          <cell r="W498">
            <v>0</v>
          </cell>
          <cell r="X498">
            <v>0</v>
          </cell>
          <cell r="Y498">
            <v>0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</row>
        <row r="499">
          <cell r="A499">
            <v>0</v>
          </cell>
          <cell r="B499">
            <v>0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  <cell r="P499" t="e">
            <v>#N/A</v>
          </cell>
          <cell r="Q499" t="e">
            <v>#N/A</v>
          </cell>
          <cell r="R499" t="e">
            <v>#N/A</v>
          </cell>
          <cell r="S499" t="e">
            <v>#N/A</v>
          </cell>
          <cell r="T499" t="e">
            <v>#N/A</v>
          </cell>
          <cell r="U499" t="e">
            <v>#N/A</v>
          </cell>
          <cell r="V499" t="e">
            <v>#N/A</v>
          </cell>
          <cell r="W499">
            <v>0</v>
          </cell>
          <cell r="X499">
            <v>0</v>
          </cell>
          <cell r="Y499">
            <v>0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</row>
        <row r="500">
          <cell r="A500">
            <v>0</v>
          </cell>
          <cell r="B500">
            <v>0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  <cell r="P500" t="e">
            <v>#N/A</v>
          </cell>
          <cell r="Q500" t="e">
            <v>#N/A</v>
          </cell>
          <cell r="R500" t="e">
            <v>#N/A</v>
          </cell>
          <cell r="S500" t="e">
            <v>#N/A</v>
          </cell>
          <cell r="T500" t="e">
            <v>#N/A</v>
          </cell>
          <cell r="U500" t="e">
            <v>#N/A</v>
          </cell>
          <cell r="V500" t="e">
            <v>#N/A</v>
          </cell>
          <cell r="W500">
            <v>0</v>
          </cell>
          <cell r="X500">
            <v>0</v>
          </cell>
          <cell r="Y500">
            <v>0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</row>
        <row r="501">
          <cell r="A501">
            <v>0</v>
          </cell>
          <cell r="B501">
            <v>0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  <cell r="N501">
            <v>0</v>
          </cell>
          <cell r="O501">
            <v>0</v>
          </cell>
          <cell r="P501" t="e">
            <v>#N/A</v>
          </cell>
          <cell r="Q501" t="e">
            <v>#N/A</v>
          </cell>
          <cell r="R501" t="e">
            <v>#N/A</v>
          </cell>
          <cell r="S501" t="e">
            <v>#N/A</v>
          </cell>
          <cell r="T501" t="e">
            <v>#N/A</v>
          </cell>
          <cell r="U501" t="e">
            <v>#N/A</v>
          </cell>
          <cell r="V501" t="e">
            <v>#N/A</v>
          </cell>
          <cell r="W501">
            <v>0</v>
          </cell>
          <cell r="X501">
            <v>0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</row>
        <row r="502">
          <cell r="A502">
            <v>0</v>
          </cell>
          <cell r="B502">
            <v>0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  <cell r="P502" t="e">
            <v>#N/A</v>
          </cell>
          <cell r="Q502" t="e">
            <v>#N/A</v>
          </cell>
          <cell r="R502" t="e">
            <v>#N/A</v>
          </cell>
          <cell r="S502" t="e">
            <v>#N/A</v>
          </cell>
          <cell r="T502" t="e">
            <v>#N/A</v>
          </cell>
          <cell r="U502" t="e">
            <v>#N/A</v>
          </cell>
          <cell r="V502" t="e">
            <v>#N/A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</row>
        <row r="503">
          <cell r="A503">
            <v>0</v>
          </cell>
          <cell r="B503">
            <v>0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 t="e">
            <v>#N/A</v>
          </cell>
          <cell r="Q503" t="e">
            <v>#N/A</v>
          </cell>
          <cell r="R503" t="e">
            <v>#N/A</v>
          </cell>
          <cell r="S503" t="e">
            <v>#N/A</v>
          </cell>
          <cell r="T503" t="e">
            <v>#N/A</v>
          </cell>
          <cell r="U503" t="e">
            <v>#N/A</v>
          </cell>
          <cell r="V503" t="e">
            <v>#N/A</v>
          </cell>
          <cell r="W503">
            <v>0</v>
          </cell>
          <cell r="X503">
            <v>0</v>
          </cell>
          <cell r="Y503">
            <v>0</v>
          </cell>
          <cell r="Z503">
            <v>0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</row>
        <row r="504">
          <cell r="A504">
            <v>0</v>
          </cell>
          <cell r="B504">
            <v>0</v>
          </cell>
          <cell r="C504">
            <v>0</v>
          </cell>
          <cell r="D504">
            <v>0</v>
          </cell>
          <cell r="E504">
            <v>0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  <cell r="N504">
            <v>0</v>
          </cell>
          <cell r="O504">
            <v>0</v>
          </cell>
          <cell r="P504" t="e">
            <v>#N/A</v>
          </cell>
          <cell r="Q504" t="e">
            <v>#N/A</v>
          </cell>
          <cell r="R504" t="e">
            <v>#N/A</v>
          </cell>
          <cell r="S504" t="e">
            <v>#N/A</v>
          </cell>
          <cell r="T504" t="e">
            <v>#N/A</v>
          </cell>
          <cell r="U504" t="e">
            <v>#N/A</v>
          </cell>
          <cell r="V504" t="e">
            <v>#N/A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>
            <v>0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</row>
        <row r="505">
          <cell r="A505">
            <v>0</v>
          </cell>
          <cell r="B505">
            <v>0</v>
          </cell>
          <cell r="C505">
            <v>0</v>
          </cell>
          <cell r="D505">
            <v>0</v>
          </cell>
          <cell r="E505">
            <v>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 t="e">
            <v>#N/A</v>
          </cell>
          <cell r="Q505" t="e">
            <v>#N/A</v>
          </cell>
          <cell r="R505" t="e">
            <v>#N/A</v>
          </cell>
          <cell r="S505" t="e">
            <v>#N/A</v>
          </cell>
          <cell r="T505" t="e">
            <v>#N/A</v>
          </cell>
          <cell r="U505" t="e">
            <v>#N/A</v>
          </cell>
          <cell r="V505" t="e">
            <v>#N/A</v>
          </cell>
          <cell r="W505">
            <v>0</v>
          </cell>
          <cell r="X505">
            <v>0</v>
          </cell>
          <cell r="Y505">
            <v>0</v>
          </cell>
          <cell r="Z505">
            <v>0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  <cell r="D506">
            <v>0</v>
          </cell>
          <cell r="E506">
            <v>0</v>
          </cell>
          <cell r="F506">
            <v>0</v>
          </cell>
          <cell r="G506">
            <v>0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  <cell r="N506">
            <v>0</v>
          </cell>
          <cell r="O506">
            <v>0</v>
          </cell>
          <cell r="P506" t="e">
            <v>#N/A</v>
          </cell>
          <cell r="Q506" t="e">
            <v>#N/A</v>
          </cell>
          <cell r="R506" t="e">
            <v>#N/A</v>
          </cell>
          <cell r="S506" t="e">
            <v>#N/A</v>
          </cell>
          <cell r="T506" t="e">
            <v>#N/A</v>
          </cell>
          <cell r="U506" t="e">
            <v>#N/A</v>
          </cell>
          <cell r="V506" t="e">
            <v>#N/A</v>
          </cell>
          <cell r="W506">
            <v>0</v>
          </cell>
          <cell r="X506">
            <v>0</v>
          </cell>
          <cell r="Y506">
            <v>0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0</v>
          </cell>
          <cell r="G507">
            <v>0</v>
          </cell>
          <cell r="H507">
            <v>0</v>
          </cell>
          <cell r="I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 t="e">
            <v>#N/A</v>
          </cell>
          <cell r="Q507" t="e">
            <v>#N/A</v>
          </cell>
          <cell r="R507" t="e">
            <v>#N/A</v>
          </cell>
          <cell r="S507" t="e">
            <v>#N/A</v>
          </cell>
          <cell r="T507" t="e">
            <v>#N/A</v>
          </cell>
          <cell r="U507" t="e">
            <v>#N/A</v>
          </cell>
          <cell r="V507" t="e">
            <v>#N/A</v>
          </cell>
          <cell r="W507">
            <v>0</v>
          </cell>
          <cell r="X507">
            <v>0</v>
          </cell>
          <cell r="Y507">
            <v>0</v>
          </cell>
          <cell r="Z507">
            <v>0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</row>
        <row r="508">
          <cell r="A508">
            <v>0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  <cell r="N508">
            <v>0</v>
          </cell>
          <cell r="O508">
            <v>0</v>
          </cell>
          <cell r="P508" t="e">
            <v>#N/A</v>
          </cell>
          <cell r="Q508" t="e">
            <v>#N/A</v>
          </cell>
          <cell r="R508" t="e">
            <v>#N/A</v>
          </cell>
          <cell r="S508" t="e">
            <v>#N/A</v>
          </cell>
          <cell r="T508" t="e">
            <v>#N/A</v>
          </cell>
          <cell r="U508" t="e">
            <v>#N/A</v>
          </cell>
          <cell r="V508" t="e">
            <v>#N/A</v>
          </cell>
          <cell r="W508">
            <v>0</v>
          </cell>
          <cell r="X508">
            <v>0</v>
          </cell>
          <cell r="Y508">
            <v>0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</row>
        <row r="509">
          <cell r="A509">
            <v>0</v>
          </cell>
          <cell r="B509">
            <v>0</v>
          </cell>
          <cell r="C509">
            <v>0</v>
          </cell>
          <cell r="D509">
            <v>0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 t="e">
            <v>#N/A</v>
          </cell>
          <cell r="Q509" t="e">
            <v>#N/A</v>
          </cell>
          <cell r="R509" t="e">
            <v>#N/A</v>
          </cell>
          <cell r="S509" t="e">
            <v>#N/A</v>
          </cell>
          <cell r="T509" t="e">
            <v>#N/A</v>
          </cell>
          <cell r="U509" t="e">
            <v>#N/A</v>
          </cell>
          <cell r="V509" t="e">
            <v>#N/A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</row>
        <row r="510">
          <cell r="A510">
            <v>0</v>
          </cell>
          <cell r="B510">
            <v>0</v>
          </cell>
          <cell r="C510">
            <v>0</v>
          </cell>
          <cell r="D510">
            <v>0</v>
          </cell>
          <cell r="E510">
            <v>0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0</v>
          </cell>
          <cell r="N510">
            <v>0</v>
          </cell>
          <cell r="O510">
            <v>0</v>
          </cell>
          <cell r="P510" t="e">
            <v>#N/A</v>
          </cell>
          <cell r="Q510" t="e">
            <v>#N/A</v>
          </cell>
          <cell r="R510" t="e">
            <v>#N/A</v>
          </cell>
          <cell r="S510" t="e">
            <v>#N/A</v>
          </cell>
          <cell r="T510" t="e">
            <v>#N/A</v>
          </cell>
          <cell r="U510" t="e">
            <v>#N/A</v>
          </cell>
          <cell r="V510" t="e">
            <v>#N/A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 t="e">
            <v>#N/A</v>
          </cell>
          <cell r="Q511" t="e">
            <v>#N/A</v>
          </cell>
          <cell r="R511" t="e">
            <v>#N/A</v>
          </cell>
          <cell r="S511" t="e">
            <v>#N/A</v>
          </cell>
          <cell r="T511" t="e">
            <v>#N/A</v>
          </cell>
          <cell r="U511" t="e">
            <v>#N/A</v>
          </cell>
          <cell r="V511" t="e">
            <v>#N/A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>
            <v>0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  <cell r="N512">
            <v>0</v>
          </cell>
          <cell r="O512">
            <v>0</v>
          </cell>
          <cell r="P512" t="e">
            <v>#N/A</v>
          </cell>
          <cell r="Q512" t="e">
            <v>#N/A</v>
          </cell>
          <cell r="R512" t="e">
            <v>#N/A</v>
          </cell>
          <cell r="S512" t="e">
            <v>#N/A</v>
          </cell>
          <cell r="T512" t="e">
            <v>#N/A</v>
          </cell>
          <cell r="U512" t="e">
            <v>#N/A</v>
          </cell>
          <cell r="V512" t="e">
            <v>#N/A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  <cell r="D513">
            <v>0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 t="e">
            <v>#N/A</v>
          </cell>
          <cell r="Q513" t="e">
            <v>#N/A</v>
          </cell>
          <cell r="R513" t="e">
            <v>#N/A</v>
          </cell>
          <cell r="S513" t="e">
            <v>#N/A</v>
          </cell>
          <cell r="T513" t="e">
            <v>#N/A</v>
          </cell>
          <cell r="U513" t="e">
            <v>#N/A</v>
          </cell>
          <cell r="V513" t="e">
            <v>#N/A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</row>
        <row r="514">
          <cell r="A514">
            <v>0</v>
          </cell>
          <cell r="B514">
            <v>0</v>
          </cell>
          <cell r="C514">
            <v>0</v>
          </cell>
          <cell r="D514">
            <v>0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  <cell r="O514">
            <v>0</v>
          </cell>
          <cell r="P514" t="e">
            <v>#N/A</v>
          </cell>
          <cell r="Q514" t="e">
            <v>#N/A</v>
          </cell>
          <cell r="R514" t="e">
            <v>#N/A</v>
          </cell>
          <cell r="S514" t="e">
            <v>#N/A</v>
          </cell>
          <cell r="T514" t="e">
            <v>#N/A</v>
          </cell>
          <cell r="U514" t="e">
            <v>#N/A</v>
          </cell>
          <cell r="V514" t="e">
            <v>#N/A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</row>
        <row r="515">
          <cell r="A515">
            <v>0</v>
          </cell>
          <cell r="B515">
            <v>0</v>
          </cell>
          <cell r="C515">
            <v>0</v>
          </cell>
          <cell r="D515">
            <v>0</v>
          </cell>
          <cell r="E515">
            <v>0</v>
          </cell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 t="e">
            <v>#N/A</v>
          </cell>
          <cell r="Q515" t="e">
            <v>#N/A</v>
          </cell>
          <cell r="R515" t="e">
            <v>#N/A</v>
          </cell>
          <cell r="S515" t="e">
            <v>#N/A</v>
          </cell>
          <cell r="T515" t="e">
            <v>#N/A</v>
          </cell>
          <cell r="U515" t="e">
            <v>#N/A</v>
          </cell>
          <cell r="V515" t="e">
            <v>#N/A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</row>
      </sheetData>
      <sheetData sheetId="1"/>
      <sheetData sheetId="2"/>
      <sheetData sheetId="3"/>
      <sheetData sheetId="4"/>
      <sheetData sheetId="5">
        <row r="1">
          <cell r="A1" t="str">
            <v>Chassis</v>
          </cell>
        </row>
      </sheetData>
      <sheetData sheetId="6">
        <row r="1">
          <cell r="A1" t="str">
            <v>controleur</v>
          </cell>
          <cell r="B1" t="str">
            <v>conforme</v>
          </cell>
        </row>
        <row r="2">
          <cell r="A2" t="str">
            <v>Beiler Richard</v>
          </cell>
          <cell r="B2" t="str">
            <v>oui</v>
          </cell>
        </row>
        <row r="3">
          <cell r="A3" t="str">
            <v>Gapa Doriane</v>
          </cell>
          <cell r="B3" t="str">
            <v>non</v>
          </cell>
        </row>
        <row r="4">
          <cell r="A4" t="str">
            <v>Copin Claudine</v>
          </cell>
        </row>
        <row r="5">
          <cell r="A5" t="str">
            <v>Wilmart Mickael</v>
          </cell>
        </row>
        <row r="6">
          <cell r="A6" t="str">
            <v>Six Christiane</v>
          </cell>
        </row>
      </sheetData>
      <sheetData sheetId="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c"/>
      <sheetName val="Recap"/>
      <sheetName val="Ctrl"/>
      <sheetName val="Etat Parc"/>
      <sheetName val="Graph"/>
      <sheetName val="Ctrl Parc"/>
    </sheetNames>
    <sheetDataSet>
      <sheetData sheetId="0">
        <row r="9">
          <cell r="D9">
            <v>309647</v>
          </cell>
        </row>
      </sheetData>
      <sheetData sheetId="1">
        <row r="1">
          <cell r="A1" t="str">
            <v>Chassis</v>
          </cell>
          <cell r="B1" t="str">
            <v>Ref.</v>
          </cell>
          <cell r="C1" t="str">
            <v>Designation</v>
          </cell>
          <cell r="D1" t="str">
            <v>Position</v>
          </cell>
          <cell r="E1" t="str">
            <v>Section</v>
          </cell>
          <cell r="F1" t="str">
            <v>Cde</v>
          </cell>
          <cell r="G1" t="str">
            <v>Date de Fab</v>
          </cell>
          <cell r="H1" t="str">
            <v>Tps opt</v>
          </cell>
          <cell r="I1" t="str">
            <v>MH Plombé Bleu ou Vert le :</v>
          </cell>
          <cell r="J1" t="str">
            <v>Bip</v>
          </cell>
          <cell r="K1" t="str">
            <v>Touchant ni à l’eau, ni à l’électricité, ni au gaz</v>
          </cell>
          <cell r="L1" t="str">
            <v>Touchant à l’eau</v>
          </cell>
          <cell r="M1" t="str">
            <v>Touchant à l’électricité</v>
          </cell>
          <cell r="N1" t="str">
            <v>Touchant au gaz</v>
          </cell>
          <cell r="O1" t="str">
            <v xml:space="preserve">de plus de 9 mois </v>
          </cell>
          <cell r="P1" t="str">
            <v>plombé bleu de plus de 2 mois</v>
          </cell>
          <cell r="Q1" t="str">
            <v>Embout de goutieres</v>
          </cell>
          <cell r="R1" t="str">
            <v>cables de voilage</v>
          </cell>
          <cell r="S1" t="str">
            <v>Reprise porte  600 mm  Vis Embases</v>
          </cell>
          <cell r="T1" t="str">
            <v xml:space="preserve">Renfort métallique </v>
          </cell>
          <cell r="U1" t="str">
            <v>Vis 4,5x70 meuble haut cuisine</v>
          </cell>
          <cell r="V1" t="str">
            <v>Jetée de lit nombre et couleur</v>
          </cell>
          <cell r="W1" t="str">
            <v>Manque bois renfort U312048</v>
          </cell>
          <cell r="X1" t="str">
            <v>Trop plein mal positionnée</v>
          </cell>
          <cell r="Y1" t="str">
            <v xml:space="preserve">Joint de douche </v>
          </cell>
          <cell r="Z1" t="str">
            <v>Débordement de toiture</v>
          </cell>
          <cell r="AA1" t="str">
            <v>Colliers Evacuation a vérifier</v>
          </cell>
          <cell r="AB1" t="str">
            <v xml:space="preserve"> Vis tiroir</v>
          </cell>
          <cell r="AC1" t="str">
            <v xml:space="preserve"> Platine de la gâche</v>
          </cell>
          <cell r="AD1" t="str">
            <v>Reservoir WC</v>
          </cell>
          <cell r="AE1" t="str">
            <v>Sommier</v>
          </cell>
        </row>
        <row r="2">
          <cell r="A2">
            <v>118261</v>
          </cell>
          <cell r="B2" t="str">
            <v>711-R</v>
          </cell>
          <cell r="C2" t="str">
            <v>SUPER TITANIA DECO ROUGE</v>
          </cell>
          <cell r="D2" t="str">
            <v>refectoire</v>
          </cell>
          <cell r="E2" t="str">
            <v>PrisonN</v>
          </cell>
          <cell r="F2">
            <v>0</v>
          </cell>
          <cell r="G2">
            <v>39630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T2">
            <v>0</v>
          </cell>
          <cell r="U2">
            <v>0</v>
          </cell>
          <cell r="V2">
            <v>0</v>
          </cell>
          <cell r="W2">
            <v>0</v>
          </cell>
          <cell r="X2">
            <v>0</v>
          </cell>
          <cell r="Y2">
            <v>0</v>
          </cell>
          <cell r="Z2">
            <v>0</v>
          </cell>
          <cell r="AA2">
            <v>0</v>
          </cell>
          <cell r="AB2">
            <v>0</v>
          </cell>
          <cell r="AC2">
            <v>0</v>
          </cell>
          <cell r="AD2">
            <v>0</v>
          </cell>
          <cell r="AE2">
            <v>0</v>
          </cell>
        </row>
        <row r="3">
          <cell r="A3">
            <v>217833</v>
          </cell>
          <cell r="B3" t="str">
            <v>210234-A</v>
          </cell>
          <cell r="C3" t="str">
            <v>HELIOS ALLEGRO avec OPTIONS</v>
          </cell>
          <cell r="D3" t="str">
            <v>1-exp05-01</v>
          </cell>
          <cell r="E3" t="str">
            <v>PrisonN</v>
          </cell>
          <cell r="F3" t="str">
            <v>118848/002</v>
          </cell>
          <cell r="G3">
            <v>41033</v>
          </cell>
          <cell r="H3">
            <v>8.9499999999999993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1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</row>
        <row r="4">
          <cell r="A4">
            <v>219243</v>
          </cell>
          <cell r="B4" t="str">
            <v>210355-N</v>
          </cell>
          <cell r="C4" t="str">
            <v>FAMILIA NATURE</v>
          </cell>
          <cell r="D4" t="str">
            <v>1-exp17-01</v>
          </cell>
          <cell r="E4" t="str">
            <v>P_PF_N</v>
          </cell>
          <cell r="F4">
            <v>0</v>
          </cell>
          <cell r="G4">
            <v>41421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1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</row>
        <row r="5">
          <cell r="A5">
            <v>307538</v>
          </cell>
          <cell r="B5" t="str">
            <v>210152-A</v>
          </cell>
          <cell r="C5" t="str">
            <v>SUPER MERCURE ALLEGRO</v>
          </cell>
          <cell r="D5" t="str">
            <v>1-30-01</v>
          </cell>
          <cell r="E5" t="str">
            <v>P_PF_N</v>
          </cell>
          <cell r="F5">
            <v>0</v>
          </cell>
          <cell r="G5">
            <v>40473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1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</row>
        <row r="6">
          <cell r="A6">
            <v>308897</v>
          </cell>
          <cell r="B6" t="str">
            <v>210248-T</v>
          </cell>
          <cell r="C6" t="str">
            <v>RUBIS TAUPE</v>
          </cell>
          <cell r="D6" t="str">
            <v>1-21-01</v>
          </cell>
          <cell r="E6" t="str">
            <v>RETMHN</v>
          </cell>
          <cell r="F6">
            <v>0</v>
          </cell>
          <cell r="G6">
            <v>40935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1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</row>
        <row r="7">
          <cell r="A7">
            <v>308941</v>
          </cell>
          <cell r="B7" t="str">
            <v>210246-RH</v>
          </cell>
          <cell r="C7" t="str">
            <v>SAPHIR PANO ROUGE HERMES</v>
          </cell>
          <cell r="D7" t="str">
            <v>1-25-01</v>
          </cell>
          <cell r="E7" t="str">
            <v>P_PF_N</v>
          </cell>
          <cell r="F7">
            <v>0</v>
          </cell>
          <cell r="G7">
            <v>40952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1</v>
          </cell>
          <cell r="M7">
            <v>0</v>
          </cell>
          <cell r="N7">
            <v>0</v>
          </cell>
          <cell r="O7">
            <v>1</v>
          </cell>
          <cell r="P7">
            <v>0</v>
          </cell>
          <cell r="Q7">
            <v>1</v>
          </cell>
          <cell r="R7">
            <v>1</v>
          </cell>
          <cell r="S7">
            <v>1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</row>
        <row r="8">
          <cell r="A8">
            <v>309252</v>
          </cell>
          <cell r="B8" t="str">
            <v>210236-A</v>
          </cell>
          <cell r="C8" t="str">
            <v>SUPER OCTALIA ALLEGRO avec OPTIONS</v>
          </cell>
          <cell r="D8" t="str">
            <v>1-exp12-03</v>
          </cell>
          <cell r="E8" t="str">
            <v>P_PF_N</v>
          </cell>
          <cell r="F8" t="str">
            <v>118851/001</v>
          </cell>
          <cell r="G8">
            <v>41059</v>
          </cell>
          <cell r="H8">
            <v>0</v>
          </cell>
          <cell r="I8" t="str">
            <v>18/12/2012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1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</row>
        <row r="9">
          <cell r="A9">
            <v>309253</v>
          </cell>
          <cell r="B9" t="str">
            <v>210236-A</v>
          </cell>
          <cell r="C9" t="str">
            <v>SUPER OCTALIA ALLEGRO avec OPTIONS</v>
          </cell>
          <cell r="D9" t="str">
            <v>1-exp14-01</v>
          </cell>
          <cell r="E9" t="str">
            <v>P_PF_N</v>
          </cell>
          <cell r="F9" t="str">
            <v>118854/001</v>
          </cell>
          <cell r="G9">
            <v>41059</v>
          </cell>
          <cell r="H9">
            <v>0</v>
          </cell>
          <cell r="I9" t="str">
            <v>28/01/2013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1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</row>
        <row r="10">
          <cell r="A10">
            <v>309256</v>
          </cell>
          <cell r="B10" t="str">
            <v>210236-A</v>
          </cell>
          <cell r="C10" t="str">
            <v>SUPER OCTALIA ALLEGRO avec OPTIONS</v>
          </cell>
          <cell r="D10" t="str">
            <v>1-exp14-02</v>
          </cell>
          <cell r="E10" t="str">
            <v>P_PF_N</v>
          </cell>
          <cell r="F10" t="str">
            <v>118857/001</v>
          </cell>
          <cell r="G10">
            <v>41060</v>
          </cell>
          <cell r="H10">
            <v>0</v>
          </cell>
          <cell r="I10" t="str">
            <v>28/01/2013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1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</row>
        <row r="11">
          <cell r="A11">
            <v>309258</v>
          </cell>
          <cell r="B11" t="str">
            <v>210236-A</v>
          </cell>
          <cell r="C11" t="str">
            <v>SUPER OCTALIA ALLEGRO avec OPTIONS</v>
          </cell>
          <cell r="D11" t="str">
            <v>1-exp12-01</v>
          </cell>
          <cell r="E11" t="str">
            <v>P_PF_N</v>
          </cell>
          <cell r="F11" t="str">
            <v>118859/001</v>
          </cell>
          <cell r="G11">
            <v>41060</v>
          </cell>
          <cell r="H11">
            <v>0</v>
          </cell>
          <cell r="I11" t="str">
            <v>07/12/2012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1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</row>
        <row r="12">
          <cell r="A12">
            <v>309262</v>
          </cell>
          <cell r="B12" t="str">
            <v>210236-A</v>
          </cell>
          <cell r="C12" t="str">
            <v>SUPER OCTALIA ALLEGRO avec OPTIONS</v>
          </cell>
          <cell r="D12" t="str">
            <v>1-exp12-04</v>
          </cell>
          <cell r="E12" t="str">
            <v>P_PF_N</v>
          </cell>
          <cell r="F12" t="str">
            <v>118863/001</v>
          </cell>
          <cell r="G12">
            <v>41064</v>
          </cell>
          <cell r="H12">
            <v>0</v>
          </cell>
          <cell r="I12" t="str">
            <v>21/12/2012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1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</row>
        <row r="13">
          <cell r="A13">
            <v>309263</v>
          </cell>
          <cell r="B13" t="str">
            <v>210236-A</v>
          </cell>
          <cell r="C13" t="str">
            <v>SUPER OCTALIA ALLEGRO avec OPTIONS</v>
          </cell>
          <cell r="D13" t="str">
            <v>1-exp12-02</v>
          </cell>
          <cell r="E13" t="str">
            <v>P_PF_N</v>
          </cell>
          <cell r="F13" t="str">
            <v>118864/001</v>
          </cell>
          <cell r="G13">
            <v>41064</v>
          </cell>
          <cell r="H13">
            <v>0</v>
          </cell>
          <cell r="I13" t="str">
            <v>06/12/2012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1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</row>
        <row r="14">
          <cell r="A14">
            <v>309538</v>
          </cell>
          <cell r="B14" t="str">
            <v>210287-L</v>
          </cell>
          <cell r="C14" t="str">
            <v>SUPER MERCURE ACCESS LAVANDE</v>
          </cell>
          <cell r="D14" t="str">
            <v>1-04-01</v>
          </cell>
          <cell r="E14" t="str">
            <v>PrisonN</v>
          </cell>
          <cell r="F14" t="str">
            <v>132131/001</v>
          </cell>
          <cell r="G14">
            <v>41227</v>
          </cell>
          <cell r="H14">
            <v>5.19</v>
          </cell>
          <cell r="I14" t="str">
            <v>22/09/2014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A15">
            <v>309539</v>
          </cell>
          <cell r="B15" t="str">
            <v>210287-L</v>
          </cell>
          <cell r="C15" t="str">
            <v>SUPER MERCURE ACCESS LAVANDE</v>
          </cell>
          <cell r="D15" t="str">
            <v>1/04/2014</v>
          </cell>
          <cell r="E15" t="str">
            <v>PrisonN</v>
          </cell>
          <cell r="F15" t="str">
            <v>132132/001</v>
          </cell>
          <cell r="G15">
            <v>41227</v>
          </cell>
          <cell r="H15">
            <v>5.19</v>
          </cell>
          <cell r="I15" t="str">
            <v>23/09/2014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A16">
            <v>309616</v>
          </cell>
          <cell r="B16" t="str">
            <v>210313-RH</v>
          </cell>
          <cell r="C16" t="str">
            <v>EMERAUDE ROUGE HERMES</v>
          </cell>
          <cell r="D16" t="str">
            <v>2-01-06</v>
          </cell>
          <cell r="E16" t="str">
            <v>P_PF_N</v>
          </cell>
          <cell r="F16">
            <v>0</v>
          </cell>
          <cell r="G16">
            <v>41263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1</v>
          </cell>
          <cell r="P16">
            <v>0</v>
          </cell>
          <cell r="Q16">
            <v>0</v>
          </cell>
          <cell r="R16">
            <v>1</v>
          </cell>
          <cell r="S16">
            <v>0</v>
          </cell>
          <cell r="T16">
            <v>0</v>
          </cell>
          <cell r="U16">
            <v>0</v>
          </cell>
          <cell r="V16">
            <v>1</v>
          </cell>
          <cell r="W16">
            <v>0</v>
          </cell>
          <cell r="X16">
            <v>1</v>
          </cell>
          <cell r="Y16">
            <v>1</v>
          </cell>
          <cell r="Z16">
            <v>1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A17">
            <v>309617</v>
          </cell>
          <cell r="B17" t="str">
            <v>210313-RH</v>
          </cell>
          <cell r="C17" t="str">
            <v>EMERAUDE ROUGE HERMES</v>
          </cell>
          <cell r="D17" t="str">
            <v>2-01-03</v>
          </cell>
          <cell r="E17" t="str">
            <v>P_PF_N</v>
          </cell>
          <cell r="F17">
            <v>0</v>
          </cell>
          <cell r="G17">
            <v>41263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1</v>
          </cell>
          <cell r="P17">
            <v>0</v>
          </cell>
          <cell r="Q17">
            <v>0</v>
          </cell>
          <cell r="R17">
            <v>1</v>
          </cell>
          <cell r="S17">
            <v>0</v>
          </cell>
          <cell r="T17">
            <v>0</v>
          </cell>
          <cell r="U17">
            <v>0</v>
          </cell>
          <cell r="V17">
            <v>1</v>
          </cell>
          <cell r="W17">
            <v>0</v>
          </cell>
          <cell r="X17">
            <v>1</v>
          </cell>
          <cell r="Y17">
            <v>1</v>
          </cell>
          <cell r="Z17">
            <v>1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A18">
            <v>309618</v>
          </cell>
          <cell r="B18" t="str">
            <v>210313-RH</v>
          </cell>
          <cell r="C18" t="str">
            <v>EMERAUDE ROUGE HERMES</v>
          </cell>
          <cell r="D18" t="str">
            <v>2-01-02</v>
          </cell>
          <cell r="E18" t="str">
            <v>P_PF_N</v>
          </cell>
          <cell r="F18">
            <v>0</v>
          </cell>
          <cell r="G18">
            <v>41263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1</v>
          </cell>
          <cell r="P18">
            <v>0</v>
          </cell>
          <cell r="Q18">
            <v>0</v>
          </cell>
          <cell r="R18">
            <v>1</v>
          </cell>
          <cell r="S18">
            <v>0</v>
          </cell>
          <cell r="T18">
            <v>0</v>
          </cell>
          <cell r="U18">
            <v>0</v>
          </cell>
          <cell r="V18">
            <v>1</v>
          </cell>
          <cell r="W18">
            <v>0</v>
          </cell>
          <cell r="X18">
            <v>1</v>
          </cell>
          <cell r="Y18">
            <v>1</v>
          </cell>
          <cell r="Z18">
            <v>1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A19">
            <v>309619</v>
          </cell>
          <cell r="B19" t="str">
            <v>210313-RH</v>
          </cell>
          <cell r="C19" t="str">
            <v>EMERAUDE ROUGE HERMES</v>
          </cell>
          <cell r="D19" t="str">
            <v>2-01-01</v>
          </cell>
          <cell r="E19" t="str">
            <v>P_PF_N</v>
          </cell>
          <cell r="F19">
            <v>0</v>
          </cell>
          <cell r="G19">
            <v>41263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1</v>
          </cell>
          <cell r="P19">
            <v>0</v>
          </cell>
          <cell r="Q19">
            <v>0</v>
          </cell>
          <cell r="R19">
            <v>1</v>
          </cell>
          <cell r="S19">
            <v>0</v>
          </cell>
          <cell r="T19">
            <v>0</v>
          </cell>
          <cell r="U19">
            <v>0</v>
          </cell>
          <cell r="V19">
            <v>1</v>
          </cell>
          <cell r="W19">
            <v>0</v>
          </cell>
          <cell r="X19">
            <v>1</v>
          </cell>
          <cell r="Y19">
            <v>1</v>
          </cell>
          <cell r="Z19">
            <v>1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A20">
            <v>309620</v>
          </cell>
          <cell r="B20" t="str">
            <v>210313-RH</v>
          </cell>
          <cell r="C20" t="str">
            <v>EMERAUDE ROUGE HERMES</v>
          </cell>
          <cell r="D20" t="str">
            <v>2-01-07</v>
          </cell>
          <cell r="E20" t="str">
            <v>P_PF_N</v>
          </cell>
          <cell r="F20">
            <v>0</v>
          </cell>
          <cell r="G20">
            <v>41264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1</v>
          </cell>
          <cell r="P20">
            <v>0</v>
          </cell>
          <cell r="Q20">
            <v>0</v>
          </cell>
          <cell r="R20">
            <v>1</v>
          </cell>
          <cell r="S20">
            <v>0</v>
          </cell>
          <cell r="T20">
            <v>0</v>
          </cell>
          <cell r="U20">
            <v>0</v>
          </cell>
          <cell r="V20">
            <v>1</v>
          </cell>
          <cell r="W20">
            <v>0</v>
          </cell>
          <cell r="X20">
            <v>1</v>
          </cell>
          <cell r="Y20">
            <v>1</v>
          </cell>
          <cell r="Z20">
            <v>1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A21">
            <v>309621</v>
          </cell>
          <cell r="B21" t="str">
            <v>210313-RH</v>
          </cell>
          <cell r="C21" t="str">
            <v>EMERAUDE ROUGE HERMES</v>
          </cell>
          <cell r="D21" t="str">
            <v>2-01-05</v>
          </cell>
          <cell r="E21" t="str">
            <v>P_PF_N</v>
          </cell>
          <cell r="F21">
            <v>0</v>
          </cell>
          <cell r="G21">
            <v>41264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1</v>
          </cell>
          <cell r="P21">
            <v>0</v>
          </cell>
          <cell r="Q21">
            <v>0</v>
          </cell>
          <cell r="R21">
            <v>1</v>
          </cell>
          <cell r="S21">
            <v>0</v>
          </cell>
          <cell r="T21">
            <v>0</v>
          </cell>
          <cell r="U21">
            <v>0</v>
          </cell>
          <cell r="V21">
            <v>1</v>
          </cell>
          <cell r="W21">
            <v>0</v>
          </cell>
          <cell r="X21">
            <v>1</v>
          </cell>
          <cell r="Y21">
            <v>1</v>
          </cell>
          <cell r="Z21">
            <v>1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A22">
            <v>309622</v>
          </cell>
          <cell r="B22" t="str">
            <v>210313-RH</v>
          </cell>
          <cell r="C22" t="str">
            <v>EMERAUDE ROUGE HERMES</v>
          </cell>
          <cell r="D22" t="str">
            <v>2-01-04</v>
          </cell>
          <cell r="E22" t="str">
            <v>P_PF_N</v>
          </cell>
          <cell r="F22">
            <v>0</v>
          </cell>
          <cell r="G22">
            <v>41264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1</v>
          </cell>
          <cell r="P22">
            <v>0</v>
          </cell>
          <cell r="Q22">
            <v>0</v>
          </cell>
          <cell r="R22">
            <v>1</v>
          </cell>
          <cell r="S22">
            <v>0</v>
          </cell>
          <cell r="T22">
            <v>0</v>
          </cell>
          <cell r="U22">
            <v>0</v>
          </cell>
          <cell r="V22">
            <v>1</v>
          </cell>
          <cell r="W22">
            <v>0</v>
          </cell>
          <cell r="X22">
            <v>1</v>
          </cell>
          <cell r="Y22">
            <v>1</v>
          </cell>
          <cell r="Z22">
            <v>1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A23">
            <v>309641</v>
          </cell>
          <cell r="B23" t="str">
            <v>210312-T</v>
          </cell>
          <cell r="C23" t="str">
            <v>RUBIS TAUPE</v>
          </cell>
          <cell r="D23" t="str">
            <v>3-19-01</v>
          </cell>
          <cell r="E23" t="str">
            <v>P_PF_N</v>
          </cell>
          <cell r="F23">
            <v>0</v>
          </cell>
          <cell r="G23">
            <v>41284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1</v>
          </cell>
          <cell r="P23">
            <v>0</v>
          </cell>
          <cell r="Q23">
            <v>0</v>
          </cell>
          <cell r="R23">
            <v>1</v>
          </cell>
          <cell r="S23">
            <v>0</v>
          </cell>
          <cell r="T23">
            <v>0</v>
          </cell>
          <cell r="U23">
            <v>0</v>
          </cell>
          <cell r="V23">
            <v>1</v>
          </cell>
          <cell r="W23">
            <v>0</v>
          </cell>
          <cell r="X23">
            <v>1</v>
          </cell>
          <cell r="Y23">
            <v>1</v>
          </cell>
          <cell r="Z23">
            <v>1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A24">
            <v>309643</v>
          </cell>
          <cell r="B24" t="str">
            <v>210312-RH</v>
          </cell>
          <cell r="C24" t="str">
            <v>RUBIS ROUGE HERMES</v>
          </cell>
          <cell r="D24" t="str">
            <v>1-exp19-01</v>
          </cell>
          <cell r="E24" t="str">
            <v>PrisonN</v>
          </cell>
          <cell r="F24">
            <v>0</v>
          </cell>
          <cell r="G24">
            <v>41285</v>
          </cell>
          <cell r="H24">
            <v>0</v>
          </cell>
          <cell r="I24">
            <v>0</v>
          </cell>
          <cell r="J24">
            <v>1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1</v>
          </cell>
          <cell r="P24">
            <v>0</v>
          </cell>
          <cell r="Q24">
            <v>0</v>
          </cell>
          <cell r="R24">
            <v>1</v>
          </cell>
          <cell r="S24">
            <v>0</v>
          </cell>
          <cell r="T24">
            <v>0</v>
          </cell>
          <cell r="U24">
            <v>0</v>
          </cell>
          <cell r="V24">
            <v>1</v>
          </cell>
          <cell r="W24">
            <v>0</v>
          </cell>
          <cell r="X24">
            <v>1</v>
          </cell>
          <cell r="Y24">
            <v>1</v>
          </cell>
          <cell r="Z24">
            <v>1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A25">
            <v>309644</v>
          </cell>
          <cell r="B25" t="str">
            <v>210312-RH</v>
          </cell>
          <cell r="C25" t="str">
            <v>RUBIS ROUGE HERMES</v>
          </cell>
          <cell r="D25" t="str">
            <v>1-exp20-03</v>
          </cell>
          <cell r="E25" t="str">
            <v>PrisonN</v>
          </cell>
          <cell r="F25">
            <v>0</v>
          </cell>
          <cell r="G25">
            <v>41285</v>
          </cell>
          <cell r="H25">
            <v>0</v>
          </cell>
          <cell r="I25">
            <v>0</v>
          </cell>
          <cell r="J25">
            <v>1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1</v>
          </cell>
          <cell r="P25">
            <v>0</v>
          </cell>
          <cell r="Q25">
            <v>0</v>
          </cell>
          <cell r="R25">
            <v>1</v>
          </cell>
          <cell r="S25">
            <v>0</v>
          </cell>
          <cell r="T25">
            <v>0</v>
          </cell>
          <cell r="U25">
            <v>0</v>
          </cell>
          <cell r="V25">
            <v>1</v>
          </cell>
          <cell r="W25">
            <v>0</v>
          </cell>
          <cell r="X25">
            <v>1</v>
          </cell>
          <cell r="Y25">
            <v>1</v>
          </cell>
          <cell r="Z25">
            <v>1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</row>
        <row r="26">
          <cell r="A26">
            <v>309645</v>
          </cell>
          <cell r="B26" t="str">
            <v>210312-RH</v>
          </cell>
          <cell r="C26" t="str">
            <v>RUBIS ROUGE HERMES</v>
          </cell>
          <cell r="D26" t="str">
            <v>1-exp20-01</v>
          </cell>
          <cell r="E26" t="str">
            <v>PrisonN</v>
          </cell>
          <cell r="F26">
            <v>0</v>
          </cell>
          <cell r="G26">
            <v>41288</v>
          </cell>
          <cell r="H26">
            <v>0</v>
          </cell>
          <cell r="I26">
            <v>0</v>
          </cell>
          <cell r="J26">
            <v>1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1</v>
          </cell>
          <cell r="P26">
            <v>0</v>
          </cell>
          <cell r="Q26">
            <v>0</v>
          </cell>
          <cell r="R26">
            <v>1</v>
          </cell>
          <cell r="S26">
            <v>0</v>
          </cell>
          <cell r="T26">
            <v>0</v>
          </cell>
          <cell r="U26">
            <v>0</v>
          </cell>
          <cell r="V26">
            <v>1</v>
          </cell>
          <cell r="W26">
            <v>0</v>
          </cell>
          <cell r="X26">
            <v>1</v>
          </cell>
          <cell r="Y26">
            <v>1</v>
          </cell>
          <cell r="Z26">
            <v>1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A27">
            <v>309646</v>
          </cell>
          <cell r="B27" t="str">
            <v>210312-RH</v>
          </cell>
          <cell r="C27" t="str">
            <v>RUBIS ROUGE HERMES</v>
          </cell>
          <cell r="D27" t="str">
            <v>1-exp20-02</v>
          </cell>
          <cell r="E27" t="str">
            <v>PrisonN</v>
          </cell>
          <cell r="F27">
            <v>0</v>
          </cell>
          <cell r="G27">
            <v>41288</v>
          </cell>
          <cell r="H27">
            <v>0</v>
          </cell>
          <cell r="I27">
            <v>0</v>
          </cell>
          <cell r="J27">
            <v>1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1</v>
          </cell>
          <cell r="P27">
            <v>0</v>
          </cell>
          <cell r="Q27">
            <v>0</v>
          </cell>
          <cell r="R27">
            <v>1</v>
          </cell>
          <cell r="S27">
            <v>0</v>
          </cell>
          <cell r="T27">
            <v>0</v>
          </cell>
          <cell r="U27">
            <v>0</v>
          </cell>
          <cell r="V27">
            <v>1</v>
          </cell>
          <cell r="W27">
            <v>0</v>
          </cell>
          <cell r="X27">
            <v>1</v>
          </cell>
          <cell r="Y27">
            <v>1</v>
          </cell>
          <cell r="Z27">
            <v>1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A28">
            <v>309647</v>
          </cell>
          <cell r="B28" t="str">
            <v>210312-RH</v>
          </cell>
          <cell r="C28" t="str">
            <v>RUBIS ROUGE HERMES</v>
          </cell>
          <cell r="D28" t="str">
            <v>1-exp18-01</v>
          </cell>
          <cell r="E28" t="str">
            <v>PrisonN</v>
          </cell>
          <cell r="F28" t="str">
            <v>133043/001</v>
          </cell>
          <cell r="G28">
            <v>41288</v>
          </cell>
          <cell r="H28">
            <v>0</v>
          </cell>
          <cell r="I28">
            <v>0</v>
          </cell>
          <cell r="J28">
            <v>1</v>
          </cell>
          <cell r="K28">
            <v>0</v>
          </cell>
          <cell r="L28">
            <v>1</v>
          </cell>
          <cell r="M28">
            <v>1</v>
          </cell>
          <cell r="N28">
            <v>0</v>
          </cell>
          <cell r="O28">
            <v>1</v>
          </cell>
          <cell r="P28">
            <v>0</v>
          </cell>
          <cell r="Q28">
            <v>0</v>
          </cell>
          <cell r="R28">
            <v>1</v>
          </cell>
          <cell r="S28">
            <v>0</v>
          </cell>
          <cell r="T28">
            <v>0</v>
          </cell>
          <cell r="U28">
            <v>0</v>
          </cell>
          <cell r="V28">
            <v>1</v>
          </cell>
          <cell r="W28">
            <v>0</v>
          </cell>
          <cell r="X28">
            <v>1</v>
          </cell>
          <cell r="Y28">
            <v>1</v>
          </cell>
          <cell r="Z28">
            <v>1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A29">
            <v>309649</v>
          </cell>
          <cell r="B29" t="str">
            <v>210312-RH</v>
          </cell>
          <cell r="C29" t="str">
            <v>RUBIS ROUGE HERMES</v>
          </cell>
          <cell r="D29" t="str">
            <v>1-exp19-03</v>
          </cell>
          <cell r="E29" t="str">
            <v>P_PF_N</v>
          </cell>
          <cell r="F29">
            <v>0</v>
          </cell>
          <cell r="G29">
            <v>41289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1</v>
          </cell>
          <cell r="P29">
            <v>0</v>
          </cell>
          <cell r="Q29">
            <v>0</v>
          </cell>
          <cell r="R29">
            <v>1</v>
          </cell>
          <cell r="S29">
            <v>0</v>
          </cell>
          <cell r="T29">
            <v>0</v>
          </cell>
          <cell r="U29">
            <v>0</v>
          </cell>
          <cell r="V29">
            <v>1</v>
          </cell>
          <cell r="W29">
            <v>0</v>
          </cell>
          <cell r="X29">
            <v>1</v>
          </cell>
          <cell r="Y29">
            <v>1</v>
          </cell>
          <cell r="Z29">
            <v>1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</row>
        <row r="30">
          <cell r="A30">
            <v>309650</v>
          </cell>
          <cell r="B30" t="str">
            <v>210312-RH</v>
          </cell>
          <cell r="C30" t="str">
            <v>RUBIS ROUGE HERMES</v>
          </cell>
          <cell r="D30" t="str">
            <v>1-exp19-02</v>
          </cell>
          <cell r="E30" t="str">
            <v>P_PF_N</v>
          </cell>
          <cell r="F30">
            <v>0</v>
          </cell>
          <cell r="G30">
            <v>41289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1</v>
          </cell>
          <cell r="P30">
            <v>0</v>
          </cell>
          <cell r="Q30">
            <v>0</v>
          </cell>
          <cell r="R30">
            <v>1</v>
          </cell>
          <cell r="S30">
            <v>0</v>
          </cell>
          <cell r="T30">
            <v>0</v>
          </cell>
          <cell r="U30">
            <v>0</v>
          </cell>
          <cell r="V30">
            <v>1</v>
          </cell>
          <cell r="W30">
            <v>0</v>
          </cell>
          <cell r="X30">
            <v>1</v>
          </cell>
          <cell r="Y30">
            <v>1</v>
          </cell>
          <cell r="Z30">
            <v>1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</row>
        <row r="31">
          <cell r="A31">
            <v>309656</v>
          </cell>
          <cell r="B31" t="str">
            <v>210308-T</v>
          </cell>
          <cell r="C31" t="str">
            <v>GALAXIE TAUPE</v>
          </cell>
          <cell r="D31" t="str">
            <v>3-02-01</v>
          </cell>
          <cell r="E31" t="str">
            <v>P_PF_N</v>
          </cell>
          <cell r="F31">
            <v>0</v>
          </cell>
          <cell r="G31">
            <v>41290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1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1</v>
          </cell>
          <cell r="Y31">
            <v>1</v>
          </cell>
          <cell r="Z31">
            <v>1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A32">
            <v>309657</v>
          </cell>
          <cell r="B32" t="str">
            <v>210308-T</v>
          </cell>
          <cell r="C32" t="str">
            <v>GALAXIE TAUPE avec OPTIONS</v>
          </cell>
          <cell r="D32" t="str">
            <v>1-29-01</v>
          </cell>
          <cell r="E32" t="str">
            <v>PrisonN</v>
          </cell>
          <cell r="F32">
            <v>0</v>
          </cell>
          <cell r="G32">
            <v>41290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1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1</v>
          </cell>
          <cell r="Y32">
            <v>1</v>
          </cell>
          <cell r="Z32">
            <v>1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</row>
        <row r="33">
          <cell r="A33">
            <v>309661</v>
          </cell>
          <cell r="B33" t="str">
            <v>210308-RH</v>
          </cell>
          <cell r="C33" t="str">
            <v>GALAXIE ROUGE HERMES</v>
          </cell>
          <cell r="D33" t="str">
            <v>3-08-02</v>
          </cell>
          <cell r="E33" t="str">
            <v>PrisonN</v>
          </cell>
          <cell r="F33">
            <v>0</v>
          </cell>
          <cell r="G33">
            <v>41291</v>
          </cell>
          <cell r="H33">
            <v>0</v>
          </cell>
          <cell r="I33">
            <v>0</v>
          </cell>
          <cell r="J33">
            <v>0</v>
          </cell>
          <cell r="K33">
            <v>1</v>
          </cell>
          <cell r="L33">
            <v>0</v>
          </cell>
          <cell r="M33">
            <v>0</v>
          </cell>
          <cell r="N33">
            <v>0</v>
          </cell>
          <cell r="O33">
            <v>1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1</v>
          </cell>
          <cell r="Y33">
            <v>1</v>
          </cell>
          <cell r="Z33">
            <v>1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</row>
        <row r="34">
          <cell r="A34">
            <v>309663</v>
          </cell>
          <cell r="B34" t="str">
            <v>210308-RH</v>
          </cell>
          <cell r="C34" t="str">
            <v>GALAXIE ROUGE HERMES</v>
          </cell>
          <cell r="D34" t="str">
            <v>3-15-01</v>
          </cell>
          <cell r="E34" t="str">
            <v>P_PF_N</v>
          </cell>
          <cell r="F34">
            <v>0</v>
          </cell>
          <cell r="G34">
            <v>41292</v>
          </cell>
          <cell r="H34">
            <v>0.8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1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1</v>
          </cell>
          <cell r="Y34">
            <v>1</v>
          </cell>
          <cell r="Z34">
            <v>1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A35">
            <v>309672</v>
          </cell>
          <cell r="B35" t="str">
            <v>210310-T</v>
          </cell>
          <cell r="C35" t="str">
            <v>SAPHIR PANORAMIQUE TAUPE</v>
          </cell>
          <cell r="D35" t="str">
            <v>1-06-01</v>
          </cell>
          <cell r="E35" t="str">
            <v>P_PF_N</v>
          </cell>
          <cell r="F35" t="str">
            <v>127317/002</v>
          </cell>
          <cell r="G35">
            <v>41296</v>
          </cell>
          <cell r="H35" t="str">
            <v>reaff</v>
          </cell>
          <cell r="I35" t="str">
            <v>13/06/2014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1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</row>
        <row r="36">
          <cell r="A36">
            <v>309951</v>
          </cell>
          <cell r="B36" t="str">
            <v>210364-L</v>
          </cell>
          <cell r="C36" t="str">
            <v>SUPER MERCURE ACCESS LAVANDE</v>
          </cell>
          <cell r="D36" t="str">
            <v>1-exp04-01</v>
          </cell>
          <cell r="E36" t="str">
            <v>P_PF_N</v>
          </cell>
          <cell r="F36" t="str">
            <v>131082/001</v>
          </cell>
          <cell r="G36">
            <v>41424</v>
          </cell>
          <cell r="H36">
            <v>2.5499999999999998</v>
          </cell>
          <cell r="I36" t="str">
            <v>25/04/2014</v>
          </cell>
          <cell r="J36">
            <v>0</v>
          </cell>
          <cell r="K36">
            <v>1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1</v>
          </cell>
          <cell r="Y36">
            <v>1</v>
          </cell>
          <cell r="AA36">
            <v>0</v>
          </cell>
          <cell r="AB36">
            <v>1</v>
          </cell>
          <cell r="AC36">
            <v>1</v>
          </cell>
          <cell r="AD36">
            <v>1</v>
          </cell>
          <cell r="AE36">
            <v>0</v>
          </cell>
        </row>
        <row r="37">
          <cell r="A37">
            <v>309957</v>
          </cell>
          <cell r="B37" t="str">
            <v>210364-L</v>
          </cell>
          <cell r="C37" t="str">
            <v>SUPER MERCURE ACCESS LAVANDE</v>
          </cell>
          <cell r="D37" t="str">
            <v>3-18-01</v>
          </cell>
          <cell r="E37" t="str">
            <v>P_PF_N</v>
          </cell>
          <cell r="F37">
            <v>0</v>
          </cell>
          <cell r="G37">
            <v>41425</v>
          </cell>
          <cell r="H37">
            <v>0</v>
          </cell>
          <cell r="I37">
            <v>41901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 xml:space="preserve"> </v>
          </cell>
          <cell r="P37">
            <v>0</v>
          </cell>
          <cell r="Y37" t="str">
            <v xml:space="preserve"> </v>
          </cell>
          <cell r="AA37">
            <v>0</v>
          </cell>
          <cell r="AB37" t="str">
            <v xml:space="preserve"> </v>
          </cell>
          <cell r="AC37" t="str">
            <v xml:space="preserve"> </v>
          </cell>
          <cell r="AD37">
            <v>1</v>
          </cell>
          <cell r="AE37">
            <v>0</v>
          </cell>
        </row>
        <row r="38">
          <cell r="A38">
            <v>309966</v>
          </cell>
          <cell r="B38" t="str">
            <v>210364-L</v>
          </cell>
          <cell r="C38" t="str">
            <v>SUPER MERCURE ACCESS LAVANDE</v>
          </cell>
          <cell r="D38" t="str">
            <v>1-03-01</v>
          </cell>
          <cell r="E38" t="str">
            <v>PrisonN</v>
          </cell>
          <cell r="F38" t="str">
            <v>131858/001</v>
          </cell>
          <cell r="G38">
            <v>41526</v>
          </cell>
          <cell r="H38">
            <v>1.64</v>
          </cell>
          <cell r="I38">
            <v>41901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0</v>
          </cell>
          <cell r="BY38">
            <v>0</v>
          </cell>
          <cell r="BZ38">
            <v>0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</row>
        <row r="39">
          <cell r="A39">
            <v>309968</v>
          </cell>
          <cell r="B39" t="str">
            <v>210364-L</v>
          </cell>
          <cell r="C39" t="str">
            <v>SUPER MERCURE ACCESS LAVANDE</v>
          </cell>
          <cell r="D39" t="str">
            <v>1-03-02</v>
          </cell>
          <cell r="E39" t="str">
            <v>PrisonN</v>
          </cell>
          <cell r="F39" t="str">
            <v>131857/001</v>
          </cell>
          <cell r="G39">
            <v>41527</v>
          </cell>
          <cell r="H39">
            <v>1.64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BW39">
            <v>0</v>
          </cell>
          <cell r="BX39">
            <v>0</v>
          </cell>
          <cell r="BY39">
            <v>0</v>
          </cell>
          <cell r="BZ39">
            <v>0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>
            <v>0</v>
          </cell>
          <cell r="CF39">
            <v>0</v>
          </cell>
          <cell r="CG39">
            <v>0</v>
          </cell>
        </row>
        <row r="40">
          <cell r="A40">
            <v>309970</v>
          </cell>
          <cell r="B40" t="str">
            <v>210364-L</v>
          </cell>
          <cell r="C40" t="str">
            <v>SUPER MERCURE ACCESS LAVANDE</v>
          </cell>
          <cell r="D40" t="str">
            <v>1-09-01</v>
          </cell>
          <cell r="E40" t="str">
            <v>P_PF_N</v>
          </cell>
          <cell r="F40" t="str">
            <v>131621/001</v>
          </cell>
          <cell r="G40">
            <v>41527</v>
          </cell>
          <cell r="H40">
            <v>2.5499999999999998</v>
          </cell>
          <cell r="I40" t="str">
            <v>04/06/2014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1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1</v>
          </cell>
          <cell r="Z40">
            <v>0</v>
          </cell>
          <cell r="AA40">
            <v>1</v>
          </cell>
          <cell r="AB40">
            <v>1</v>
          </cell>
          <cell r="AC40">
            <v>1</v>
          </cell>
          <cell r="AD40">
            <v>1</v>
          </cell>
          <cell r="AE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</row>
        <row r="41">
          <cell r="A41">
            <v>309998</v>
          </cell>
          <cell r="B41" t="str">
            <v>210365-L</v>
          </cell>
          <cell r="C41" t="str">
            <v>SUPER MERCURE RIVIERA LAVANDE</v>
          </cell>
          <cell r="D41" t="str">
            <v>1-07-01</v>
          </cell>
          <cell r="E41" t="str">
            <v>PrisonN</v>
          </cell>
          <cell r="F41" t="str">
            <v>132201/001</v>
          </cell>
          <cell r="G41">
            <v>41547</v>
          </cell>
          <cell r="H41">
            <v>3.12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</row>
        <row r="42">
          <cell r="A42">
            <v>309999</v>
          </cell>
          <cell r="B42" t="str">
            <v>210365-L</v>
          </cell>
          <cell r="C42" t="str">
            <v>SUPER MERCURE RIVIERA LAVANDE</v>
          </cell>
          <cell r="D42" t="str">
            <v>1-07-02</v>
          </cell>
          <cell r="E42" t="str">
            <v>PrisonN</v>
          </cell>
          <cell r="F42" t="str">
            <v>132202/001</v>
          </cell>
          <cell r="G42">
            <v>41547</v>
          </cell>
          <cell r="H42">
            <v>3.12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</row>
        <row r="43">
          <cell r="A43">
            <v>310000</v>
          </cell>
          <cell r="B43" t="str">
            <v>210365-L</v>
          </cell>
          <cell r="C43" t="str">
            <v>SUPER MERCURE RIVIERA LAVANDE</v>
          </cell>
          <cell r="D43" t="str">
            <v>1-23-01</v>
          </cell>
          <cell r="E43" t="str">
            <v>P_PF_N</v>
          </cell>
          <cell r="F43">
            <v>0</v>
          </cell>
          <cell r="G43">
            <v>41547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1</v>
          </cell>
          <cell r="P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1</v>
          </cell>
          <cell r="AE43">
            <v>0</v>
          </cell>
        </row>
        <row r="44">
          <cell r="A44">
            <v>310002</v>
          </cell>
          <cell r="B44" t="str">
            <v>210365-L</v>
          </cell>
          <cell r="C44" t="str">
            <v>SUPER MERCURE RIVIERA LAVANDE</v>
          </cell>
          <cell r="D44" t="str">
            <v>1-23-02</v>
          </cell>
          <cell r="E44" t="str">
            <v>P_PF_N</v>
          </cell>
          <cell r="F44">
            <v>0</v>
          </cell>
          <cell r="G44">
            <v>41549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1</v>
          </cell>
          <cell r="P44">
            <v>0</v>
          </cell>
          <cell r="Y44">
            <v>1</v>
          </cell>
          <cell r="AA44">
            <v>0</v>
          </cell>
          <cell r="AB44">
            <v>1</v>
          </cell>
          <cell r="AC44">
            <v>0</v>
          </cell>
          <cell r="AD44">
            <v>1</v>
          </cell>
          <cell r="AE44">
            <v>0</v>
          </cell>
        </row>
        <row r="45">
          <cell r="A45">
            <v>310005</v>
          </cell>
          <cell r="B45" t="str">
            <v>210367-B</v>
          </cell>
          <cell r="C45" t="str">
            <v>LOGGIA T GAUCHE BLEU NUAGE</v>
          </cell>
          <cell r="D45" t="str">
            <v>1-05-02</v>
          </cell>
          <cell r="E45" t="str">
            <v>P_PF_N</v>
          </cell>
          <cell r="F45" t="str">
            <v>132100/001</v>
          </cell>
          <cell r="G45">
            <v>41550</v>
          </cell>
          <cell r="H45">
            <v>6.5</v>
          </cell>
          <cell r="I45" t="str">
            <v>17/09/2014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Y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A46">
            <v>310008</v>
          </cell>
          <cell r="B46" t="str">
            <v>210367-B</v>
          </cell>
          <cell r="C46" t="str">
            <v>LOGGIA T GAUCHE BLEU NUAGE</v>
          </cell>
          <cell r="D46" t="str">
            <v>1-05-01</v>
          </cell>
          <cell r="E46" t="str">
            <v>P_PF_N</v>
          </cell>
          <cell r="F46" t="str">
            <v>132101/001</v>
          </cell>
          <cell r="G46">
            <v>41554</v>
          </cell>
          <cell r="H46">
            <v>6.5</v>
          </cell>
          <cell r="I46" t="str">
            <v>17/09/2014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Y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</row>
        <row r="47">
          <cell r="A47">
            <v>310011</v>
          </cell>
          <cell r="B47" t="str">
            <v>210367-L</v>
          </cell>
          <cell r="C47" t="str">
            <v>LOGGIA T GAUCHE LAVANDE</v>
          </cell>
          <cell r="D47" t="str">
            <v>2-gri05-01</v>
          </cell>
          <cell r="E47" t="str">
            <v>P_PF_N</v>
          </cell>
          <cell r="F47">
            <v>0</v>
          </cell>
          <cell r="G47">
            <v>41555</v>
          </cell>
          <cell r="H47">
            <v>0</v>
          </cell>
          <cell r="I47">
            <v>41899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Y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1</v>
          </cell>
          <cell r="AE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  <cell r="BY47">
            <v>0</v>
          </cell>
          <cell r="BZ47">
            <v>0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</row>
        <row r="48">
          <cell r="A48">
            <v>310012</v>
          </cell>
          <cell r="B48" t="str">
            <v>210367-L</v>
          </cell>
          <cell r="C48" t="str">
            <v>LOGGIA T GAUCHE LAVANDE</v>
          </cell>
          <cell r="D48" t="str">
            <v>2-gri04-01</v>
          </cell>
          <cell r="E48" t="str">
            <v>P_PF_N</v>
          </cell>
          <cell r="F48">
            <v>0</v>
          </cell>
          <cell r="G48">
            <v>41555</v>
          </cell>
          <cell r="H48">
            <v>0</v>
          </cell>
          <cell r="I48">
            <v>41899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Y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1</v>
          </cell>
          <cell r="AE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>
            <v>0</v>
          </cell>
          <cell r="BX48">
            <v>0</v>
          </cell>
          <cell r="BY48">
            <v>0</v>
          </cell>
          <cell r="BZ48">
            <v>0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>
            <v>0</v>
          </cell>
          <cell r="CF48">
            <v>0</v>
          </cell>
          <cell r="CG48">
            <v>0</v>
          </cell>
        </row>
        <row r="49">
          <cell r="A49">
            <v>310017</v>
          </cell>
          <cell r="B49" t="str">
            <v>210367-L</v>
          </cell>
          <cell r="C49" t="str">
            <v>LOGGIA T GAUCHE LAVANDE</v>
          </cell>
          <cell r="D49" t="str">
            <v>2-gri06-01</v>
          </cell>
          <cell r="E49" t="str">
            <v>P_PF_N</v>
          </cell>
          <cell r="F49">
            <v>0</v>
          </cell>
          <cell r="G49">
            <v>41561</v>
          </cell>
          <cell r="H49">
            <v>0</v>
          </cell>
          <cell r="I49">
            <v>41899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Y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1</v>
          </cell>
          <cell r="AE49">
            <v>0</v>
          </cell>
        </row>
        <row r="50">
          <cell r="A50">
            <v>310024</v>
          </cell>
          <cell r="B50" t="str">
            <v>210366-L</v>
          </cell>
          <cell r="C50" t="str">
            <v>SUPER TITANIA 3 LAVANDE</v>
          </cell>
          <cell r="D50" t="str">
            <v>3-01-01</v>
          </cell>
          <cell r="E50" t="str">
            <v>P_PF_N</v>
          </cell>
          <cell r="F50">
            <v>0</v>
          </cell>
          <cell r="G50">
            <v>41562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1</v>
          </cell>
          <cell r="P50">
            <v>0</v>
          </cell>
          <cell r="Y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1</v>
          </cell>
          <cell r="AE50">
            <v>0</v>
          </cell>
        </row>
        <row r="51">
          <cell r="A51">
            <v>310025</v>
          </cell>
          <cell r="B51" t="str">
            <v>210366-L</v>
          </cell>
          <cell r="C51" t="str">
            <v>SUPER TITANIA 3 LAVANDE</v>
          </cell>
          <cell r="D51" t="str">
            <v>3-01-01</v>
          </cell>
          <cell r="E51" t="str">
            <v>P_PF_N</v>
          </cell>
          <cell r="F51">
            <v>0</v>
          </cell>
          <cell r="G51">
            <v>41563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1</v>
          </cell>
          <cell r="P51">
            <v>0</v>
          </cell>
          <cell r="Y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1</v>
          </cell>
          <cell r="AE51">
            <v>0</v>
          </cell>
        </row>
        <row r="52">
          <cell r="A52">
            <v>310067</v>
          </cell>
          <cell r="B52" t="str">
            <v>310381-LG</v>
          </cell>
          <cell r="C52" t="str">
            <v>RAINBOW PANORAMIQUE NATURE</v>
          </cell>
          <cell r="D52" t="str">
            <v>1-exp08-01</v>
          </cell>
          <cell r="E52" t="str">
            <v>P_PF_N</v>
          </cell>
          <cell r="F52" t="str">
            <v>132159/001</v>
          </cell>
          <cell r="G52">
            <v>41597</v>
          </cell>
          <cell r="H52">
            <v>1.1200000000000001</v>
          </cell>
          <cell r="I52" t="str">
            <v>Gros BIP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R52">
            <v>1</v>
          </cell>
          <cell r="S52">
            <v>1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</row>
        <row r="53">
          <cell r="A53">
            <v>310411</v>
          </cell>
          <cell r="B53" t="str">
            <v>210378-B</v>
          </cell>
          <cell r="C53" t="str">
            <v>APOLLON RIVIERA BLEU NUAGE avec OPTIONS</v>
          </cell>
          <cell r="D53" t="str">
            <v>1-exp02-01</v>
          </cell>
          <cell r="E53" t="str">
            <v>P_PF_N</v>
          </cell>
          <cell r="F53" t="str">
            <v>130916/001</v>
          </cell>
          <cell r="G53">
            <v>41733</v>
          </cell>
          <cell r="H53">
            <v>0</v>
          </cell>
          <cell r="I53" t="str">
            <v>30/06/2014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1</v>
          </cell>
          <cell r="AA53">
            <v>0</v>
          </cell>
          <cell r="AB53">
            <v>0</v>
          </cell>
          <cell r="AC53">
            <v>0</v>
          </cell>
          <cell r="AD53">
            <v>1</v>
          </cell>
          <cell r="AE53">
            <v>0</v>
          </cell>
        </row>
        <row r="54">
          <cell r="A54">
            <v>310412</v>
          </cell>
          <cell r="B54" t="str">
            <v>210378-B</v>
          </cell>
          <cell r="C54" t="str">
            <v>APOLLON RIVIERA BLEU NUAGE avec OPTIONS</v>
          </cell>
          <cell r="D54" t="str">
            <v>1-exp03-01</v>
          </cell>
          <cell r="E54" t="str">
            <v>P_PF_N</v>
          </cell>
          <cell r="F54" t="str">
            <v>130917/001</v>
          </cell>
          <cell r="G54">
            <v>41733</v>
          </cell>
          <cell r="H54">
            <v>0</v>
          </cell>
          <cell r="I54" t="str">
            <v>18/06/2014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1</v>
          </cell>
          <cell r="AA54">
            <v>0</v>
          </cell>
          <cell r="AB54">
            <v>0</v>
          </cell>
          <cell r="AC54">
            <v>0</v>
          </cell>
          <cell r="AD54">
            <v>1</v>
          </cell>
          <cell r="AE54">
            <v>0</v>
          </cell>
        </row>
        <row r="55">
          <cell r="A55">
            <v>310447</v>
          </cell>
          <cell r="B55" t="str">
            <v>210383-N</v>
          </cell>
          <cell r="C55" t="str">
            <v>APOLLON RIVIERA NATURE</v>
          </cell>
          <cell r="D55" t="str">
            <v>1-exp06-01</v>
          </cell>
          <cell r="E55" t="str">
            <v>P_PF_N</v>
          </cell>
          <cell r="F55" t="str">
            <v>131558/001</v>
          </cell>
          <cell r="G55">
            <v>41754</v>
          </cell>
          <cell r="H55">
            <v>1.1200000000000001</v>
          </cell>
          <cell r="I55" t="str">
            <v>10/09/2014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</row>
        <row r="56">
          <cell r="A56">
            <v>310449</v>
          </cell>
          <cell r="B56" t="str">
            <v>210380-LG</v>
          </cell>
          <cell r="C56" t="str">
            <v xml:space="preserve"> HORIZON RIVIERALAGON</v>
          </cell>
          <cell r="D56" t="str">
            <v>3-11-02</v>
          </cell>
          <cell r="E56" t="str">
            <v>PrisonN</v>
          </cell>
          <cell r="F56">
            <v>0</v>
          </cell>
          <cell r="G56">
            <v>41758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1</v>
          </cell>
          <cell r="AE56">
            <v>0</v>
          </cell>
        </row>
        <row r="57">
          <cell r="A57">
            <v>310450</v>
          </cell>
          <cell r="B57" t="str">
            <v>210380-LG</v>
          </cell>
          <cell r="C57" t="str">
            <v xml:space="preserve"> HORIZON RIVIERALAGON</v>
          </cell>
          <cell r="D57" t="str">
            <v>3-11-01</v>
          </cell>
          <cell r="E57" t="str">
            <v>PrisonN</v>
          </cell>
          <cell r="F57">
            <v>0</v>
          </cell>
          <cell r="G57">
            <v>41758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1</v>
          </cell>
          <cell r="AE57">
            <v>0</v>
          </cell>
        </row>
        <row r="58">
          <cell r="A58">
            <v>310454</v>
          </cell>
          <cell r="B58" t="str">
            <v>210382-LG</v>
          </cell>
          <cell r="C58" t="str">
            <v>CONSTELLATION LAGON</v>
          </cell>
          <cell r="D58" t="str">
            <v>3-12-02</v>
          </cell>
          <cell r="E58" t="str">
            <v>P_PF_N</v>
          </cell>
          <cell r="F58">
            <v>0</v>
          </cell>
          <cell r="G58">
            <v>41759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1</v>
          </cell>
          <cell r="AE58">
            <v>0</v>
          </cell>
        </row>
        <row r="59">
          <cell r="A59">
            <v>310455</v>
          </cell>
          <cell r="B59" t="str">
            <v>210382-LG</v>
          </cell>
          <cell r="C59" t="str">
            <v>CONSTELLATION LAGON</v>
          </cell>
          <cell r="D59" t="str">
            <v>3-12-01</v>
          </cell>
          <cell r="E59" t="str">
            <v>P_PF_N</v>
          </cell>
          <cell r="F59">
            <v>0</v>
          </cell>
          <cell r="G59">
            <v>41759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1</v>
          </cell>
          <cell r="AE59">
            <v>0</v>
          </cell>
        </row>
        <row r="60">
          <cell r="A60">
            <v>310456</v>
          </cell>
          <cell r="B60" t="str">
            <v>210382-N</v>
          </cell>
          <cell r="C60" t="str">
            <v>CONSTELLATION NATURE</v>
          </cell>
          <cell r="D60" t="str">
            <v>3-15-01</v>
          </cell>
          <cell r="E60" t="str">
            <v>PrisonN</v>
          </cell>
          <cell r="F60">
            <v>0</v>
          </cell>
          <cell r="G60">
            <v>41759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1</v>
          </cell>
          <cell r="AE60">
            <v>0</v>
          </cell>
        </row>
        <row r="61">
          <cell r="A61">
            <v>310457</v>
          </cell>
          <cell r="B61" t="str">
            <v>210382-N</v>
          </cell>
          <cell r="C61" t="str">
            <v>CONSTELLATION NATURE</v>
          </cell>
          <cell r="D61" t="str">
            <v>3-08-01</v>
          </cell>
          <cell r="E61" t="str">
            <v>P_PF_N</v>
          </cell>
          <cell r="F61">
            <v>0</v>
          </cell>
          <cell r="G61">
            <v>41764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1</v>
          </cell>
          <cell r="AE61">
            <v>0</v>
          </cell>
        </row>
        <row r="62">
          <cell r="A62">
            <v>310459</v>
          </cell>
          <cell r="B62" t="str">
            <v>210397-LG</v>
          </cell>
          <cell r="C62" t="str">
            <v>ELEGANZIA LAGON</v>
          </cell>
          <cell r="D62" t="str">
            <v>2-07-03</v>
          </cell>
          <cell r="E62" t="str">
            <v>P_PF_N</v>
          </cell>
          <cell r="F62">
            <v>0</v>
          </cell>
          <cell r="G62">
            <v>41764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1</v>
          </cell>
          <cell r="AE62">
            <v>0</v>
          </cell>
        </row>
        <row r="63">
          <cell r="A63">
            <v>310460</v>
          </cell>
          <cell r="B63" t="str">
            <v>210397-LG</v>
          </cell>
          <cell r="C63" t="str">
            <v>ELEGANZIA LAGON</v>
          </cell>
          <cell r="D63" t="str">
            <v>2-07-01</v>
          </cell>
          <cell r="E63" t="str">
            <v>P_PF_N</v>
          </cell>
          <cell r="F63">
            <v>0</v>
          </cell>
          <cell r="G63">
            <v>41765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1</v>
          </cell>
          <cell r="AE63">
            <v>0</v>
          </cell>
        </row>
        <row r="64">
          <cell r="A64">
            <v>310461</v>
          </cell>
          <cell r="B64" t="str">
            <v>210397-LG</v>
          </cell>
          <cell r="C64" t="str">
            <v>ELEGANZIA LAGON</v>
          </cell>
          <cell r="D64" t="str">
            <v>2-07-04</v>
          </cell>
          <cell r="E64" t="str">
            <v>P_PF_N</v>
          </cell>
          <cell r="F64">
            <v>0</v>
          </cell>
          <cell r="G64">
            <v>41765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1</v>
          </cell>
          <cell r="AE64">
            <v>0</v>
          </cell>
        </row>
        <row r="65">
          <cell r="A65">
            <v>310462</v>
          </cell>
          <cell r="B65" t="str">
            <v>210397-LG</v>
          </cell>
          <cell r="C65" t="str">
            <v>ELEGANZIA LAGON</v>
          </cell>
          <cell r="D65" t="str">
            <v>2-07-05</v>
          </cell>
          <cell r="E65" t="str">
            <v>P_PF_N</v>
          </cell>
          <cell r="F65">
            <v>0</v>
          </cell>
          <cell r="G65">
            <v>41765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1</v>
          </cell>
          <cell r="AE65">
            <v>0</v>
          </cell>
        </row>
        <row r="66">
          <cell r="A66">
            <v>310463</v>
          </cell>
          <cell r="B66" t="str">
            <v>210397-LG</v>
          </cell>
          <cell r="C66" t="str">
            <v>ELEGANZIA LAGON</v>
          </cell>
          <cell r="D66" t="str">
            <v>2-07-02</v>
          </cell>
          <cell r="E66" t="str">
            <v>P_PF_N</v>
          </cell>
          <cell r="F66">
            <v>0</v>
          </cell>
          <cell r="G66">
            <v>41765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1</v>
          </cell>
          <cell r="AE66">
            <v>0</v>
          </cell>
        </row>
        <row r="67">
          <cell r="A67">
            <v>310464</v>
          </cell>
          <cell r="B67" t="str">
            <v>210397-N</v>
          </cell>
          <cell r="C67" t="str">
            <v>ELEGANZIA NATURE</v>
          </cell>
          <cell r="D67" t="str">
            <v>2-08-02</v>
          </cell>
          <cell r="E67" t="str">
            <v>P_PF_N</v>
          </cell>
          <cell r="F67">
            <v>0</v>
          </cell>
          <cell r="G67">
            <v>41766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1</v>
          </cell>
          <cell r="AE67">
            <v>0</v>
          </cell>
        </row>
        <row r="68">
          <cell r="A68">
            <v>310465</v>
          </cell>
          <cell r="B68" t="str">
            <v>210397-N</v>
          </cell>
          <cell r="C68" t="str">
            <v>ELEGANZIA NATURE</v>
          </cell>
          <cell r="D68" t="str">
            <v>2-08-01</v>
          </cell>
          <cell r="E68" t="str">
            <v>P_PF_N</v>
          </cell>
          <cell r="F68">
            <v>0</v>
          </cell>
          <cell r="G68">
            <v>41766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1</v>
          </cell>
          <cell r="AE68">
            <v>0</v>
          </cell>
        </row>
        <row r="69">
          <cell r="A69">
            <v>310466</v>
          </cell>
          <cell r="B69" t="str">
            <v>210397-N</v>
          </cell>
          <cell r="C69" t="str">
            <v>ELEGANZIA NATURE</v>
          </cell>
          <cell r="D69" t="str">
            <v>2-08-04</v>
          </cell>
          <cell r="E69" t="str">
            <v>P_PF_N</v>
          </cell>
          <cell r="F69">
            <v>0</v>
          </cell>
          <cell r="G69">
            <v>41766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1</v>
          </cell>
          <cell r="AE69">
            <v>0</v>
          </cell>
        </row>
        <row r="70">
          <cell r="A70">
            <v>310467</v>
          </cell>
          <cell r="B70" t="str">
            <v>210397-N</v>
          </cell>
          <cell r="C70" t="str">
            <v>ELEGANZIA NATURE</v>
          </cell>
          <cell r="D70" t="str">
            <v>2-08-03</v>
          </cell>
          <cell r="E70" t="str">
            <v>P_PF_N</v>
          </cell>
          <cell r="F70">
            <v>0</v>
          </cell>
          <cell r="G70">
            <v>41766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1</v>
          </cell>
          <cell r="AE70">
            <v>0</v>
          </cell>
        </row>
        <row r="71">
          <cell r="A71">
            <v>310468</v>
          </cell>
          <cell r="B71" t="str">
            <v>210397-N</v>
          </cell>
          <cell r="C71" t="str">
            <v>ELEGANZIA NATURE</v>
          </cell>
          <cell r="D71" t="str">
            <v>2-08-05</v>
          </cell>
          <cell r="E71" t="str">
            <v>P_PF_N</v>
          </cell>
          <cell r="F71">
            <v>0</v>
          </cell>
          <cell r="G71">
            <v>41773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1</v>
          </cell>
          <cell r="AE71">
            <v>0</v>
          </cell>
        </row>
        <row r="72">
          <cell r="A72" t="str">
            <v>310473</v>
          </cell>
          <cell r="B72" t="str">
            <v>210363-B</v>
          </cell>
          <cell r="C72" t="str">
            <v>SUPER MERCURE BLEU NUAGE</v>
          </cell>
          <cell r="D72" t="str">
            <v>1-DALE</v>
          </cell>
          <cell r="E72" t="str">
            <v>P_PF_N</v>
          </cell>
          <cell r="F72">
            <v>0</v>
          </cell>
          <cell r="G72">
            <v>41900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1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</row>
        <row r="73">
          <cell r="A73" t="str">
            <v>310474</v>
          </cell>
          <cell r="B73" t="str">
            <v>210363-B</v>
          </cell>
          <cell r="C73" t="str">
            <v>SUPER MERCURE BLEU NUAGE</v>
          </cell>
          <cell r="D73" t="str">
            <v>1-DALE</v>
          </cell>
          <cell r="E73" t="str">
            <v>P_PF_N</v>
          </cell>
          <cell r="F73">
            <v>0</v>
          </cell>
          <cell r="G73">
            <v>41900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1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</row>
        <row r="74">
          <cell r="A74" t="str">
            <v>310475</v>
          </cell>
          <cell r="B74" t="str">
            <v>210363-B</v>
          </cell>
          <cell r="C74" t="str">
            <v>SUPER MERCURE BLEU NUAGE</v>
          </cell>
          <cell r="D74" t="str">
            <v>2-01-01</v>
          </cell>
          <cell r="E74" t="str">
            <v>P_PF_N</v>
          </cell>
          <cell r="F74">
            <v>0</v>
          </cell>
          <cell r="G74">
            <v>41901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1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</row>
        <row r="75">
          <cell r="A75" t="str">
            <v>310476</v>
          </cell>
          <cell r="B75" t="str">
            <v>210363-B</v>
          </cell>
          <cell r="C75" t="str">
            <v>SUPER MERCURE BLEU NUAGE</v>
          </cell>
          <cell r="D75" t="str">
            <v>2-01-02</v>
          </cell>
          <cell r="E75" t="str">
            <v>P_PF_N</v>
          </cell>
          <cell r="F75">
            <v>0</v>
          </cell>
          <cell r="G75">
            <v>41901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1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</row>
        <row r="76">
          <cell r="A76" t="str">
            <v>G865T K02</v>
          </cell>
          <cell r="B76" t="str">
            <v>210363-B</v>
          </cell>
          <cell r="C76" t="str">
            <v>SUPER MERCURE BLEU NUAGE</v>
          </cell>
          <cell r="D76" t="str">
            <v>2-01-03</v>
          </cell>
          <cell r="E76" t="str">
            <v>P_PF_N</v>
          </cell>
          <cell r="G76">
            <v>41904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</row>
        <row r="77">
          <cell r="A77" t="str">
            <v>GK93B K27</v>
          </cell>
          <cell r="B77" t="str">
            <v>210363-B</v>
          </cell>
          <cell r="C77" t="str">
            <v>SUPER MERCURE BLEU NUAGE</v>
          </cell>
          <cell r="D77" t="str">
            <v>2-01-04</v>
          </cell>
          <cell r="E77" t="str">
            <v>P_PF_N</v>
          </cell>
          <cell r="G77">
            <v>41904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</row>
        <row r="78">
          <cell r="A78" t="str">
            <v>G865T K02</v>
          </cell>
          <cell r="B78" t="str">
            <v>G865T</v>
          </cell>
          <cell r="C78" t="str">
            <v>OHARA</v>
          </cell>
          <cell r="D78" t="str">
            <v>usine</v>
          </cell>
          <cell r="G78">
            <v>0</v>
          </cell>
        </row>
        <row r="79">
          <cell r="A79" t="str">
            <v>GK93B K27</v>
          </cell>
          <cell r="B79" t="str">
            <v>GK93B</v>
          </cell>
          <cell r="C79" t="str">
            <v>OHARA key west</v>
          </cell>
          <cell r="D79" t="str">
            <v>1-33-01</v>
          </cell>
          <cell r="G79">
            <v>0</v>
          </cell>
        </row>
        <row r="80">
          <cell r="G80">
            <v>0</v>
          </cell>
        </row>
        <row r="81">
          <cell r="G81">
            <v>0</v>
          </cell>
        </row>
        <row r="82">
          <cell r="G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>
            <v>0</v>
          </cell>
          <cell r="G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>
            <v>0</v>
          </cell>
          <cell r="G84">
            <v>0</v>
          </cell>
        </row>
        <row r="85">
          <cell r="G85">
            <v>0</v>
          </cell>
        </row>
        <row r="86">
          <cell r="G86">
            <v>0</v>
          </cell>
        </row>
        <row r="87">
          <cell r="G87">
            <v>0</v>
          </cell>
        </row>
        <row r="88">
          <cell r="G88">
            <v>0</v>
          </cell>
        </row>
        <row r="89">
          <cell r="G89">
            <v>0</v>
          </cell>
        </row>
        <row r="90">
          <cell r="G90">
            <v>0</v>
          </cell>
        </row>
        <row r="91">
          <cell r="G91">
            <v>0</v>
          </cell>
        </row>
        <row r="92">
          <cell r="G92">
            <v>0</v>
          </cell>
        </row>
        <row r="93">
          <cell r="G93">
            <v>0</v>
          </cell>
        </row>
        <row r="94">
          <cell r="G94">
            <v>0</v>
          </cell>
        </row>
        <row r="95">
          <cell r="G95">
            <v>0</v>
          </cell>
        </row>
        <row r="96">
          <cell r="G96">
            <v>0</v>
          </cell>
        </row>
        <row r="97">
          <cell r="G97">
            <v>0</v>
          </cell>
        </row>
        <row r="98">
          <cell r="G98">
            <v>0</v>
          </cell>
        </row>
        <row r="99">
          <cell r="G99">
            <v>0</v>
          </cell>
        </row>
        <row r="100">
          <cell r="G100">
            <v>0</v>
          </cell>
        </row>
        <row r="101">
          <cell r="G101">
            <v>0</v>
          </cell>
        </row>
        <row r="102">
          <cell r="G102">
            <v>0</v>
          </cell>
        </row>
        <row r="103">
          <cell r="G103">
            <v>0</v>
          </cell>
        </row>
        <row r="104">
          <cell r="G104">
            <v>0</v>
          </cell>
        </row>
        <row r="105">
          <cell r="G105">
            <v>0</v>
          </cell>
        </row>
        <row r="106">
          <cell r="G106">
            <v>0</v>
          </cell>
        </row>
        <row r="107">
          <cell r="G107">
            <v>0</v>
          </cell>
        </row>
        <row r="108">
          <cell r="G108">
            <v>0</v>
          </cell>
        </row>
        <row r="109">
          <cell r="G109">
            <v>0</v>
          </cell>
        </row>
        <row r="110">
          <cell r="G110">
            <v>0</v>
          </cell>
        </row>
        <row r="111">
          <cell r="G111">
            <v>0</v>
          </cell>
        </row>
        <row r="112">
          <cell r="G112">
            <v>0</v>
          </cell>
        </row>
        <row r="113">
          <cell r="G113">
            <v>0</v>
          </cell>
        </row>
        <row r="114">
          <cell r="G114">
            <v>0</v>
          </cell>
        </row>
        <row r="115">
          <cell r="G115">
            <v>0</v>
          </cell>
        </row>
        <row r="116">
          <cell r="G116">
            <v>0</v>
          </cell>
        </row>
        <row r="117">
          <cell r="G117">
            <v>0</v>
          </cell>
        </row>
        <row r="118">
          <cell r="G118">
            <v>0</v>
          </cell>
        </row>
        <row r="119">
          <cell r="G119">
            <v>0</v>
          </cell>
        </row>
        <row r="120">
          <cell r="G120">
            <v>0</v>
          </cell>
        </row>
        <row r="121">
          <cell r="G121">
            <v>0</v>
          </cell>
        </row>
        <row r="122">
          <cell r="G122">
            <v>0</v>
          </cell>
        </row>
      </sheetData>
      <sheetData sheetId="2"/>
      <sheetData sheetId="3"/>
      <sheetData sheetId="4" refreshError="1"/>
      <sheetData sheetId="5">
        <row r="1">
          <cell r="A1">
            <v>0</v>
          </cell>
          <cell r="B1" t="str">
            <v>-Test des appareils</v>
          </cell>
          <cell r="C1" t="str">
            <v xml:space="preserve">-Test d’étanchéité du réseau gaz, </v>
          </cell>
          <cell r="D1" t="str">
            <v xml:space="preserve">-Contrôle du serrage des câbles dans le tableau électrique, </v>
          </cell>
          <cell r="E1" t="str">
            <v xml:space="preserve">-Test de continuité de la terre (hors tension), </v>
          </cell>
          <cell r="F1" t="str">
            <v xml:space="preserve">-Test d’isolement (hors tension), </v>
          </cell>
          <cell r="G1" t="str">
            <v xml:space="preserve">-Contrôle fonctionnel des portes de comm’ et PE, portes de meuble, tiroirs, </v>
          </cell>
          <cell r="H1" t="str">
            <v>-Contrôle esthétique et de conformité / BC.</v>
          </cell>
          <cell r="I1" t="str">
            <v xml:space="preserve">-Nettoyage obligatoire du MH. </v>
          </cell>
        </row>
        <row r="2">
          <cell r="A2" t="str">
            <v>Touchant ni à l’eau, ni à l’électricité, ni au gaz</v>
          </cell>
          <cell r="B2">
            <v>0</v>
          </cell>
          <cell r="C2">
            <v>1</v>
          </cell>
          <cell r="D2">
            <v>0</v>
          </cell>
          <cell r="E2">
            <v>0</v>
          </cell>
          <cell r="F2">
            <v>1</v>
          </cell>
          <cell r="G2">
            <v>0</v>
          </cell>
          <cell r="H2">
            <v>1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U2" t="str">
            <v xml:space="preserve">-Test d’étanchéité du réseau gaz, 
-Test d’isolement (hors tension), 
-Contrôle esthétique et de conformité / BC.
</v>
          </cell>
        </row>
        <row r="3">
          <cell r="A3" t="str">
            <v>Touchant à l’eau</v>
          </cell>
          <cell r="B3">
            <v>1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1</v>
          </cell>
          <cell r="I3">
            <v>0</v>
          </cell>
          <cell r="U3" t="str">
            <v xml:space="preserve">-Test des appareils
-Contrôle esthétique et de conformité / BC.
</v>
          </cell>
        </row>
        <row r="4">
          <cell r="A4" t="str">
            <v>Touchant à l’électricité</v>
          </cell>
          <cell r="B4">
            <v>1</v>
          </cell>
          <cell r="C4">
            <v>0</v>
          </cell>
          <cell r="D4">
            <v>1</v>
          </cell>
          <cell r="E4">
            <v>1</v>
          </cell>
          <cell r="F4">
            <v>1</v>
          </cell>
          <cell r="G4">
            <v>0</v>
          </cell>
          <cell r="H4">
            <v>1</v>
          </cell>
          <cell r="I4">
            <v>0</v>
          </cell>
          <cell r="U4" t="str">
            <v xml:space="preserve">-Test des appareils
-Contrôle du serrage des câbles dans le tableau électrique, 
-Test de continuité de la terre (hors tension), 
-Test d’isolement (hors tension), 
-Contrôle esthétique et de conformité / BC.
</v>
          </cell>
        </row>
        <row r="5">
          <cell r="A5" t="str">
            <v>Touchant au gaz</v>
          </cell>
          <cell r="B5">
            <v>1</v>
          </cell>
          <cell r="C5">
            <v>1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1</v>
          </cell>
          <cell r="I5">
            <v>0</v>
          </cell>
          <cell r="U5" t="str">
            <v xml:space="preserve">-Test des appareils
-Test d’étanchéité du réseau gaz, 
-Contrôle esthétique et de conformité / BC.
</v>
          </cell>
        </row>
        <row r="6">
          <cell r="A6" t="str">
            <v xml:space="preserve">de plus de 9 mois </v>
          </cell>
          <cell r="B6">
            <v>1</v>
          </cell>
          <cell r="C6">
            <v>1</v>
          </cell>
          <cell r="D6">
            <v>1</v>
          </cell>
          <cell r="E6">
            <v>0</v>
          </cell>
          <cell r="F6">
            <v>0</v>
          </cell>
          <cell r="G6">
            <v>1</v>
          </cell>
          <cell r="H6">
            <v>1</v>
          </cell>
          <cell r="I6">
            <v>1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U6" t="str">
            <v xml:space="preserve">-Test des appareils
-Test d’étanchéité du réseau gaz, 
-Contrôle du serrage des câbles dans le tableau électrique, 
-Contrôle fonctionnel des portes de comm’ et PE, portes de meuble, tiroirs, 
-Contrôle esthétique et de conformité / BC.
-Nettoyage obligatoire du MH. </v>
          </cell>
        </row>
        <row r="7">
          <cell r="A7" t="str">
            <v>plombé bleu de plus de 2 mois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1</v>
          </cell>
          <cell r="I7">
            <v>0</v>
          </cell>
          <cell r="U7" t="str">
            <v xml:space="preserve">-Contrôle esthétique et de conformité / BC.
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IQRF"/>
      <sheetName val="IQ Frs"/>
      <sheetName val="IQ site"/>
      <sheetName val="DA vierge"/>
    </sheetNames>
    <sheetDataSet>
      <sheetData sheetId="0">
        <row r="1">
          <cell r="B1" t="str">
            <v>U1</v>
          </cell>
          <cell r="F1" t="str">
            <v>Fabien BODET</v>
          </cell>
        </row>
        <row r="2">
          <cell r="B2" t="str">
            <v>U2</v>
          </cell>
          <cell r="F2" t="str">
            <v>Arnaud GREAU</v>
          </cell>
        </row>
        <row r="3">
          <cell r="B3" t="str">
            <v>U3</v>
          </cell>
          <cell r="F3" t="str">
            <v>Anthony CHARNEAU</v>
          </cell>
        </row>
        <row r="4">
          <cell r="B4" t="str">
            <v>U4</v>
          </cell>
        </row>
        <row r="5">
          <cell r="B5" t="str">
            <v>U5</v>
          </cell>
        </row>
        <row r="6">
          <cell r="B6" t="str">
            <v>BENETEAU HABITAT</v>
          </cell>
        </row>
        <row r="7">
          <cell r="B7" t="str">
            <v>GV</v>
          </cell>
        </row>
        <row r="8">
          <cell r="B8" t="str">
            <v>LZ</v>
          </cell>
        </row>
        <row r="9">
          <cell r="B9" t="str">
            <v>TQF</v>
          </cell>
        </row>
        <row r="18">
          <cell r="A18" t="str">
            <v>Accessoires</v>
          </cell>
        </row>
        <row r="19">
          <cell r="A19" t="str">
            <v>Bois</v>
          </cell>
          <cell r="E19">
            <v>40909</v>
          </cell>
        </row>
        <row r="20">
          <cell r="A20" t="str">
            <v>Chassis</v>
          </cell>
          <cell r="E20">
            <v>40940</v>
          </cell>
        </row>
        <row r="21">
          <cell r="A21" t="str">
            <v>Chauffage</v>
          </cell>
          <cell r="E21">
            <v>40969</v>
          </cell>
        </row>
        <row r="22">
          <cell r="A22" t="str">
            <v>Electricité</v>
          </cell>
          <cell r="E22">
            <v>41000</v>
          </cell>
        </row>
        <row r="23">
          <cell r="A23" t="str">
            <v>Electroménager</v>
          </cell>
          <cell r="E23">
            <v>41030</v>
          </cell>
        </row>
        <row r="24">
          <cell r="A24" t="str">
            <v>Equipement fenêtre</v>
          </cell>
          <cell r="E24">
            <v>41061</v>
          </cell>
        </row>
        <row r="25">
          <cell r="A25" t="str">
            <v>Isolation</v>
          </cell>
          <cell r="E25">
            <v>41091</v>
          </cell>
        </row>
        <row r="26">
          <cell r="A26" t="str">
            <v>Literie</v>
          </cell>
          <cell r="E26">
            <v>41122</v>
          </cell>
        </row>
        <row r="27">
          <cell r="A27" t="str">
            <v>Meuble</v>
          </cell>
          <cell r="E27">
            <v>40787</v>
          </cell>
        </row>
        <row r="28">
          <cell r="A28" t="str">
            <v>Ouverture</v>
          </cell>
          <cell r="E28">
            <v>40817</v>
          </cell>
        </row>
        <row r="29">
          <cell r="A29" t="str">
            <v>Panneaux</v>
          </cell>
          <cell r="E29">
            <v>40848</v>
          </cell>
        </row>
        <row r="30">
          <cell r="A30" t="str">
            <v>Plasturgie</v>
          </cell>
          <cell r="E30">
            <v>40878</v>
          </cell>
        </row>
        <row r="31">
          <cell r="A31" t="str">
            <v>Plomberie/Robinetterie</v>
          </cell>
        </row>
        <row r="32">
          <cell r="A32" t="str">
            <v>Quincaillerie</v>
          </cell>
        </row>
        <row r="33">
          <cell r="A33" t="str">
            <v>Sanitaire</v>
          </cell>
        </row>
        <row r="34">
          <cell r="A34" t="str">
            <v>Sérigraphie</v>
          </cell>
        </row>
        <row r="35">
          <cell r="A35" t="str">
            <v>Serrurerie Tôlerie</v>
          </cell>
        </row>
        <row r="36">
          <cell r="A36" t="str">
            <v>Terrasse</v>
          </cell>
        </row>
        <row r="37">
          <cell r="A37" t="str">
            <v>Textile</v>
          </cell>
        </row>
        <row r="38">
          <cell r="A38" t="str">
            <v>Toiture</v>
          </cell>
        </row>
        <row r="39">
          <cell r="A39" t="str">
            <v>Visserie</v>
          </cell>
        </row>
        <row r="40">
          <cell r="A40" t="str">
            <v>Vitrerie</v>
          </cell>
        </row>
        <row r="41">
          <cell r="A41" t="str">
            <v>Autre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IQ-RF 2010"/>
      <sheetName val="IQ"/>
      <sheetName val="RF (2)"/>
      <sheetName val="DA (3)"/>
      <sheetName val="RF2010"/>
      <sheetName val="RF"/>
      <sheetName val="DA"/>
      <sheetName val="OF2010"/>
      <sheetName val="OF"/>
      <sheetName val="MA2010"/>
      <sheetName val="MA"/>
      <sheetName val="Avoir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Parc"/>
      <sheetName val="Etat Parc"/>
      <sheetName val="Ctrl Parc"/>
      <sheetName val="Reprise Parc"/>
    </sheetNames>
    <sheetDataSet>
      <sheetData sheetId="0"/>
      <sheetData sheetId="1"/>
      <sheetData sheetId="2"/>
      <sheetData sheetId="3"/>
      <sheetData sheetId="4">
        <row r="16">
          <cell r="C16" t="str">
            <v/>
          </cell>
          <cell r="D16" t="str">
            <v/>
          </cell>
        </row>
        <row r="17">
          <cell r="C17" t="str">
            <v/>
          </cell>
          <cell r="D17" t="str">
            <v/>
          </cell>
        </row>
        <row r="18">
          <cell r="C18" t="str">
            <v/>
          </cell>
          <cell r="D18" t="str">
            <v/>
          </cell>
        </row>
        <row r="19">
          <cell r="C19" t="str">
            <v/>
          </cell>
          <cell r="D19" t="str">
            <v/>
          </cell>
        </row>
        <row r="20">
          <cell r="C20" t="str">
            <v/>
          </cell>
          <cell r="D20" t="str">
            <v/>
          </cell>
        </row>
        <row r="21">
          <cell r="C21" t="str">
            <v/>
          </cell>
          <cell r="D21" t="str">
            <v/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Parc"/>
      <sheetName val="Etat Parc"/>
      <sheetName val="Ctrl Parc"/>
      <sheetName val="Reprise Parc"/>
    </sheetNames>
    <sheetDataSet>
      <sheetData sheetId="0" refreshError="1">
        <row r="1">
          <cell r="E1" t="str">
            <v>Suivi Mobil Homes Parc Lesquin</v>
          </cell>
          <cell r="F1">
            <v>0</v>
          </cell>
          <cell r="H1">
            <v>0</v>
          </cell>
        </row>
        <row r="2">
          <cell r="F2">
            <v>0</v>
          </cell>
          <cell r="H2">
            <v>0</v>
          </cell>
        </row>
        <row r="3">
          <cell r="F3">
            <v>0</v>
          </cell>
          <cell r="H3">
            <v>0</v>
          </cell>
        </row>
        <row r="4">
          <cell r="F4">
            <v>0</v>
          </cell>
          <cell r="H4">
            <v>0</v>
          </cell>
        </row>
        <row r="5">
          <cell r="F5">
            <v>0</v>
          </cell>
          <cell r="H5">
            <v>0</v>
          </cell>
        </row>
        <row r="6">
          <cell r="F6">
            <v>0</v>
          </cell>
          <cell r="H6">
            <v>0</v>
          </cell>
        </row>
        <row r="7">
          <cell r="F7">
            <v>0</v>
          </cell>
        </row>
        <row r="8">
          <cell r="F8">
            <v>0</v>
          </cell>
          <cell r="H8">
            <v>0</v>
          </cell>
        </row>
        <row r="9">
          <cell r="F9">
            <v>0</v>
          </cell>
          <cell r="H9" t="str">
            <v>Désigna:</v>
          </cell>
        </row>
        <row r="10">
          <cell r="F10">
            <v>0</v>
          </cell>
          <cell r="H10">
            <v>0</v>
          </cell>
        </row>
        <row r="11">
          <cell r="F11">
            <v>0</v>
          </cell>
          <cell r="H11" t="str">
            <v>Sect:</v>
          </cell>
        </row>
        <row r="12">
          <cell r="F12">
            <v>0</v>
          </cell>
          <cell r="H12">
            <v>0</v>
          </cell>
        </row>
        <row r="13">
          <cell r="F13">
            <v>0</v>
          </cell>
          <cell r="H13">
            <v>0</v>
          </cell>
        </row>
        <row r="14">
          <cell r="F14">
            <v>0</v>
          </cell>
          <cell r="H14">
            <v>0</v>
          </cell>
        </row>
        <row r="15">
          <cell r="F15">
            <v>0</v>
          </cell>
          <cell r="H15">
            <v>0</v>
          </cell>
        </row>
        <row r="16">
          <cell r="F16">
            <v>0</v>
          </cell>
          <cell r="H16">
            <v>0</v>
          </cell>
        </row>
        <row r="17">
          <cell r="F17">
            <v>0</v>
          </cell>
          <cell r="H17">
            <v>0</v>
          </cell>
        </row>
        <row r="18">
          <cell r="F18">
            <v>0</v>
          </cell>
          <cell r="H18">
            <v>0</v>
          </cell>
        </row>
        <row r="19">
          <cell r="F19">
            <v>0</v>
          </cell>
          <cell r="H19">
            <v>0</v>
          </cell>
        </row>
        <row r="20">
          <cell r="F20">
            <v>0</v>
          </cell>
          <cell r="H20">
            <v>0</v>
          </cell>
        </row>
        <row r="21">
          <cell r="F21">
            <v>0</v>
          </cell>
          <cell r="H21">
            <v>0</v>
          </cell>
        </row>
        <row r="22">
          <cell r="F22">
            <v>0</v>
          </cell>
          <cell r="H22">
            <v>0</v>
          </cell>
        </row>
        <row r="23">
          <cell r="F23">
            <v>0</v>
          </cell>
          <cell r="H23">
            <v>0</v>
          </cell>
        </row>
        <row r="24">
          <cell r="F24">
            <v>0</v>
          </cell>
          <cell r="H24">
            <v>0</v>
          </cell>
        </row>
        <row r="25">
          <cell r="F25">
            <v>0</v>
          </cell>
          <cell r="H25">
            <v>0</v>
          </cell>
        </row>
        <row r="26">
          <cell r="F26">
            <v>0</v>
          </cell>
          <cell r="H26">
            <v>0</v>
          </cell>
        </row>
        <row r="27">
          <cell r="F27">
            <v>0</v>
          </cell>
          <cell r="H27">
            <v>0</v>
          </cell>
        </row>
        <row r="28">
          <cell r="F28">
            <v>0</v>
          </cell>
          <cell r="H28">
            <v>0</v>
          </cell>
        </row>
        <row r="29">
          <cell r="F29">
            <v>0</v>
          </cell>
          <cell r="H29">
            <v>0</v>
          </cell>
        </row>
        <row r="30">
          <cell r="F30">
            <v>0</v>
          </cell>
          <cell r="H30">
            <v>0</v>
          </cell>
        </row>
        <row r="31">
          <cell r="F31">
            <v>0</v>
          </cell>
          <cell r="H31">
            <v>0</v>
          </cell>
        </row>
        <row r="32">
          <cell r="F32">
            <v>0</v>
          </cell>
          <cell r="H32">
            <v>0</v>
          </cell>
        </row>
        <row r="33">
          <cell r="F33">
            <v>0</v>
          </cell>
          <cell r="H33">
            <v>0</v>
          </cell>
        </row>
        <row r="34">
          <cell r="F34">
            <v>0</v>
          </cell>
          <cell r="H34">
            <v>0</v>
          </cell>
        </row>
        <row r="35">
          <cell r="F35">
            <v>0</v>
          </cell>
          <cell r="H35">
            <v>0</v>
          </cell>
        </row>
        <row r="36">
          <cell r="F36">
            <v>0</v>
          </cell>
          <cell r="H36">
            <v>0</v>
          </cell>
        </row>
        <row r="37">
          <cell r="F37">
            <v>0</v>
          </cell>
          <cell r="H37">
            <v>0</v>
          </cell>
        </row>
        <row r="38">
          <cell r="F38">
            <v>0</v>
          </cell>
          <cell r="H38">
            <v>0</v>
          </cell>
        </row>
        <row r="39">
          <cell r="F39">
            <v>0</v>
          </cell>
          <cell r="H39">
            <v>0</v>
          </cell>
        </row>
        <row r="40">
          <cell r="F40">
            <v>0</v>
          </cell>
          <cell r="H40">
            <v>0</v>
          </cell>
        </row>
        <row r="41">
          <cell r="F41">
            <v>0</v>
          </cell>
          <cell r="H41">
            <v>0</v>
          </cell>
        </row>
        <row r="42">
          <cell r="F42">
            <v>0</v>
          </cell>
          <cell r="H42">
            <v>0</v>
          </cell>
        </row>
        <row r="43">
          <cell r="F43">
            <v>0</v>
          </cell>
          <cell r="H43">
            <v>0</v>
          </cell>
        </row>
        <row r="44">
          <cell r="F44">
            <v>0</v>
          </cell>
          <cell r="H44">
            <v>0</v>
          </cell>
        </row>
        <row r="45">
          <cell r="F45">
            <v>0</v>
          </cell>
          <cell r="H45">
            <v>0</v>
          </cell>
        </row>
        <row r="46">
          <cell r="F46">
            <v>0</v>
          </cell>
          <cell r="H46">
            <v>0</v>
          </cell>
        </row>
        <row r="47">
          <cell r="F47">
            <v>0</v>
          </cell>
          <cell r="H47">
            <v>0</v>
          </cell>
        </row>
        <row r="48">
          <cell r="F48">
            <v>0</v>
          </cell>
          <cell r="H48">
            <v>0</v>
          </cell>
        </row>
        <row r="49">
          <cell r="F49">
            <v>0</v>
          </cell>
          <cell r="H49">
            <v>0</v>
          </cell>
        </row>
        <row r="50">
          <cell r="F50">
            <v>0</v>
          </cell>
          <cell r="H50">
            <v>0</v>
          </cell>
        </row>
        <row r="51">
          <cell r="F51">
            <v>0</v>
          </cell>
          <cell r="H51">
            <v>0</v>
          </cell>
        </row>
        <row r="52">
          <cell r="F52">
            <v>0</v>
          </cell>
          <cell r="H52">
            <v>0</v>
          </cell>
        </row>
        <row r="53">
          <cell r="F53">
            <v>0</v>
          </cell>
          <cell r="H53">
            <v>0</v>
          </cell>
        </row>
        <row r="54">
          <cell r="F54">
            <v>0</v>
          </cell>
          <cell r="H54">
            <v>0</v>
          </cell>
        </row>
        <row r="55">
          <cell r="F55">
            <v>0</v>
          </cell>
          <cell r="H55">
            <v>0</v>
          </cell>
        </row>
        <row r="56">
          <cell r="F56">
            <v>0</v>
          </cell>
          <cell r="H56">
            <v>0</v>
          </cell>
        </row>
        <row r="57">
          <cell r="F57">
            <v>0</v>
          </cell>
          <cell r="H57">
            <v>0</v>
          </cell>
        </row>
        <row r="58">
          <cell r="F58">
            <v>0</v>
          </cell>
          <cell r="H58">
            <v>0</v>
          </cell>
        </row>
        <row r="59">
          <cell r="F59">
            <v>0</v>
          </cell>
          <cell r="H59">
            <v>0</v>
          </cell>
        </row>
        <row r="60">
          <cell r="F60">
            <v>0</v>
          </cell>
          <cell r="H60">
            <v>0</v>
          </cell>
        </row>
        <row r="61">
          <cell r="F61">
            <v>0</v>
          </cell>
          <cell r="H61">
            <v>0</v>
          </cell>
        </row>
        <row r="62">
          <cell r="F62">
            <v>0</v>
          </cell>
          <cell r="H62">
            <v>0</v>
          </cell>
        </row>
        <row r="63">
          <cell r="F63">
            <v>0</v>
          </cell>
          <cell r="H63">
            <v>0</v>
          </cell>
        </row>
        <row r="64">
          <cell r="F64">
            <v>0</v>
          </cell>
          <cell r="H64">
            <v>0</v>
          </cell>
        </row>
        <row r="65">
          <cell r="F65">
            <v>0</v>
          </cell>
          <cell r="H65">
            <v>0</v>
          </cell>
        </row>
        <row r="66">
          <cell r="F66">
            <v>0</v>
          </cell>
          <cell r="H66">
            <v>0</v>
          </cell>
        </row>
        <row r="67">
          <cell r="F67">
            <v>0</v>
          </cell>
          <cell r="H67">
            <v>0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tables/table1.xml><?xml version="1.0" encoding="utf-8"?>
<table xmlns="http://schemas.openxmlformats.org/spreadsheetml/2006/main" id="3" name="Table4" displayName="Table4" ref="A1:K60" totalsRowShown="0" headerRowDxfId="1">
  <autoFilter ref="A1:K60"/>
  <tableColumns count="11">
    <tableColumn id="1" name="Numéro du lot"/>
    <tableColumn id="2" name="Site"/>
    <tableColumn id="3" name="Date d'expédition demandée"/>
    <tableColumn id="4" name="Date d'expédition confirmée"/>
    <tableColumn id="5" name="Commande client"/>
    <tableColumn id="6" name="Mode de livraison"/>
    <tableColumn id="7" name="Numéro d'article"/>
    <tableColumn id="8" name="Nom du produit"/>
    <tableColumn id="9" name="Nom de livraison"/>
    <tableColumn id="10" name="Adresse"/>
    <tableColumn id="11" name="Commentai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" displayName="Table" ref="A1:G720" totalsRowShown="0" headerRowDxfId="0">
  <autoFilter ref="A1:G720"/>
  <tableColumns count="7">
    <tableColumn id="1" name="Numéro du lot"/>
    <tableColumn id="2" name="Numéro d'article"/>
    <tableColumn id="3" name="Code disposition de lot"/>
    <tableColumn id="4" name="Date de fabrication"/>
    <tableColumn id="5" name="Date de conservation"/>
    <tableColumn id="6" name="Statut de disposition de lot"/>
    <tableColumn id="7" name="Date d'expiration"/>
  </tableColumns>
  <tableStyleInfo name="TableStyleMedium2" showFirstColumn="0" showLastColumn="0" showRowStripes="1" showColumnStripes="0"/>
</table>
</file>

<file path=xl/tables/tableSingleCells1.xml><?xml version="1.0" encoding="utf-8"?>
<singleXmlCells xmlns="http://schemas.openxmlformats.org/spreadsheetml/2006/main">
  <singleXmlCell id="2" r="C7" connectionId="1">
    <xmlCellPr id="1" uniqueName="ns2:Author">
      <xmlPr mapId="1" xpath="/ns1:Workbook/ns2:DocumentProperties/ns2:Author" xmlDataType="string"/>
    </xmlCellPr>
  </singleXmlCell>
</singleXmlCell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SingleCells" Target="../tables/tableSingleCells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robleme-sur-formule-vba-t69346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92D050"/>
  </sheetPr>
  <dimension ref="A1:AQ67"/>
  <sheetViews>
    <sheetView tabSelected="1" zoomScale="90" zoomScaleNormal="90" zoomScaleSheetLayoutView="100" workbookViewId="0">
      <selection activeCell="AJ22" sqref="AJ22"/>
    </sheetView>
  </sheetViews>
  <sheetFormatPr baseColWidth="10" defaultColWidth="5.5703125" defaultRowHeight="15.75" x14ac:dyDescent="0.25"/>
  <cols>
    <col min="1" max="1" width="5.5703125" style="22"/>
    <col min="2" max="2" width="5.5703125" style="22" customWidth="1"/>
    <col min="3" max="24" width="5.5703125" style="22"/>
    <col min="25" max="27" width="5.5703125" style="27"/>
    <col min="28" max="28" width="5.5703125" style="27" customWidth="1"/>
    <col min="29" max="29" width="5.5703125" style="27"/>
    <col min="30" max="30" width="5.5703125" style="22"/>
    <col min="31" max="16384" width="5.5703125" style="20"/>
  </cols>
  <sheetData>
    <row r="1" spans="1:41" ht="15.75" customHeight="1" x14ac:dyDescent="0.25">
      <c r="E1" s="205" t="s">
        <v>143</v>
      </c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  <c r="S1" s="205"/>
      <c r="T1" s="205"/>
      <c r="U1" s="205"/>
      <c r="V1" s="205"/>
      <c r="W1" s="205"/>
      <c r="X1" s="205"/>
      <c r="Y1" s="205"/>
      <c r="Z1" s="203" t="s">
        <v>79</v>
      </c>
      <c r="AA1" s="203"/>
      <c r="AB1" s="204"/>
      <c r="AC1" s="204"/>
      <c r="AD1" s="204"/>
      <c r="AO1" s="235" t="s">
        <v>145</v>
      </c>
    </row>
    <row r="2" spans="1:41" ht="15.75" customHeight="1" x14ac:dyDescent="0.25"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4"/>
      <c r="AA2" s="204"/>
      <c r="AB2" s="204"/>
      <c r="AC2" s="204"/>
      <c r="AD2" s="204"/>
    </row>
    <row r="3" spans="1:41" ht="15.75" customHeight="1" x14ac:dyDescent="0.25"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205"/>
      <c r="T3" s="205"/>
      <c r="U3" s="205"/>
      <c r="V3" s="205"/>
      <c r="W3" s="205"/>
      <c r="X3" s="205"/>
      <c r="Y3" s="205"/>
      <c r="Z3" s="203">
        <f ca="1">TODAY()</f>
        <v>42287</v>
      </c>
      <c r="AA3" s="203"/>
      <c r="AB3" s="204"/>
      <c r="AC3" s="204"/>
      <c r="AD3" s="204"/>
    </row>
    <row r="4" spans="1:41" ht="15.75" customHeight="1" x14ac:dyDescent="0.25"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5"/>
      <c r="T4" s="205"/>
      <c r="U4" s="205"/>
      <c r="V4" s="205"/>
      <c r="W4" s="205"/>
      <c r="X4" s="205"/>
      <c r="Y4" s="205"/>
      <c r="Z4" s="204"/>
      <c r="AA4" s="204"/>
      <c r="AB4" s="204"/>
      <c r="AC4" s="204"/>
      <c r="AD4" s="204"/>
    </row>
    <row r="5" spans="1:41" ht="15.75" customHeight="1" thickBot="1" x14ac:dyDescent="0.3">
      <c r="E5" s="206"/>
      <c r="F5" s="206"/>
      <c r="G5" s="206"/>
      <c r="H5" s="206"/>
      <c r="I5" s="206"/>
      <c r="J5" s="206"/>
      <c r="K5" s="206"/>
      <c r="L5" s="206"/>
      <c r="M5" s="206"/>
      <c r="N5" s="206"/>
      <c r="O5" s="206"/>
      <c r="P5" s="206"/>
      <c r="Q5" s="206"/>
      <c r="R5" s="206"/>
      <c r="S5" s="206"/>
      <c r="T5" s="206"/>
      <c r="U5" s="206"/>
      <c r="V5" s="206"/>
      <c r="W5" s="206"/>
      <c r="X5" s="206"/>
      <c r="Y5" s="206"/>
      <c r="Z5" s="23"/>
      <c r="AA5" s="23"/>
      <c r="AB5" s="23"/>
      <c r="AC5" s="23"/>
      <c r="AD5" s="23"/>
    </row>
    <row r="6" spans="1:41" s="15" customFormat="1" x14ac:dyDescent="0.25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3"/>
      <c r="W6" s="53"/>
      <c r="X6" s="53"/>
      <c r="Y6" s="54"/>
      <c r="Z6" s="54"/>
      <c r="AA6" s="54"/>
      <c r="AB6" s="55"/>
      <c r="AC6" s="55"/>
      <c r="AD6" s="56"/>
    </row>
    <row r="7" spans="1:41" s="15" customFormat="1" x14ac:dyDescent="0.25">
      <c r="A7" s="57"/>
      <c r="B7" s="149" t="s">
        <v>71</v>
      </c>
      <c r="C7" s="213">
        <v>123</v>
      </c>
      <c r="D7" s="226"/>
      <c r="E7" s="226"/>
      <c r="F7" s="226"/>
      <c r="G7" s="214"/>
      <c r="I7" s="215" t="s">
        <v>1</v>
      </c>
      <c r="J7" s="215"/>
      <c r="K7" s="227" t="str">
        <f>VLOOKUP(C7,Parc!1:1048576,2,FALSE)</f>
        <v>01-01-01</v>
      </c>
      <c r="L7" s="228"/>
      <c r="M7" s="229"/>
      <c r="O7" s="47" t="s">
        <v>0</v>
      </c>
      <c r="P7" s="230" t="str">
        <f>VLOOKUP(C9,Exp!1:1048576,5,FALSE)</f>
        <v>123123</v>
      </c>
      <c r="Q7" s="231"/>
      <c r="R7" s="231"/>
      <c r="S7" s="232"/>
      <c r="U7" s="216" t="s">
        <v>40</v>
      </c>
      <c r="V7" s="216"/>
      <c r="W7" s="207">
        <f>VLOOKUP(C9,Lot!1:1048576,4,FALSE)</f>
        <v>41718</v>
      </c>
      <c r="X7" s="208"/>
      <c r="Y7" s="209"/>
      <c r="AA7" s="47" t="s">
        <v>2</v>
      </c>
      <c r="AB7" s="213" t="str">
        <f>IF(VLOOKUP(NumChassis,Parc!1:1048576,4,FALSE)&lt;&gt;"","à faire","")</f>
        <v>à faire</v>
      </c>
      <c r="AC7" s="214"/>
      <c r="AD7" s="58"/>
    </row>
    <row r="8" spans="1:41" s="15" customFormat="1" x14ac:dyDescent="0.25">
      <c r="A8" s="57"/>
      <c r="B8" s="17"/>
      <c r="C8" s="233"/>
      <c r="D8" s="233"/>
      <c r="E8" s="233"/>
      <c r="F8" s="172"/>
      <c r="G8" s="172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16"/>
      <c r="W8" s="16"/>
      <c r="X8" s="16"/>
      <c r="Y8" s="16"/>
      <c r="Z8" s="48"/>
      <c r="AA8" s="141"/>
      <c r="AB8" s="16"/>
      <c r="AC8" s="16"/>
      <c r="AD8" s="59"/>
    </row>
    <row r="9" spans="1:41" s="15" customFormat="1" x14ac:dyDescent="0.25">
      <c r="A9" s="57"/>
      <c r="B9" s="47" t="s">
        <v>3</v>
      </c>
      <c r="C9" s="213" t="str">
        <f>VLOOKUP(C7,Parc!1:1048576,3,FALSE)</f>
        <v>711-R123</v>
      </c>
      <c r="D9" s="226"/>
      <c r="E9" s="226"/>
      <c r="F9" s="214"/>
      <c r="H9" s="122" t="s">
        <v>73</v>
      </c>
      <c r="J9" s="213" t="str">
        <f>VLOOKUP(C9,Exp!1:1048576,8,FALSE)</f>
        <v>STITAR</v>
      </c>
      <c r="K9" s="226"/>
      <c r="L9" s="226"/>
      <c r="M9" s="226"/>
      <c r="N9" s="226"/>
      <c r="O9" s="226"/>
      <c r="P9" s="226"/>
      <c r="Q9" s="226"/>
      <c r="R9" s="226"/>
      <c r="S9" s="214"/>
      <c r="U9" s="149" t="s">
        <v>72</v>
      </c>
      <c r="V9" s="149"/>
      <c r="W9" s="207">
        <f>VLOOKUP(C9,Lot!1:1048576,5,FALSE)</f>
        <v>42200</v>
      </c>
      <c r="X9" s="208"/>
      <c r="Y9" s="209"/>
      <c r="Z9" s="148"/>
      <c r="AA9" s="149" t="s">
        <v>75</v>
      </c>
      <c r="AB9" s="213" t="str">
        <f>VLOOKUP(C9,Dispo!1:1048576,6,FALSE)</f>
        <v>2015</v>
      </c>
      <c r="AC9" s="214"/>
      <c r="AD9" s="58"/>
    </row>
    <row r="10" spans="1:41" s="15" customFormat="1" x14ac:dyDescent="0.25">
      <c r="A10" s="57"/>
      <c r="B10" s="17"/>
      <c r="C10" s="1"/>
      <c r="D10" s="17"/>
      <c r="E10" s="1"/>
      <c r="F10" s="1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210"/>
      <c r="W10" s="210"/>
      <c r="X10" s="210"/>
      <c r="Y10" s="210"/>
      <c r="Z10" s="48"/>
      <c r="AA10" s="141"/>
      <c r="AB10" s="48"/>
      <c r="AC10" s="48"/>
      <c r="AD10" s="60"/>
    </row>
    <row r="11" spans="1:41" s="15" customFormat="1" x14ac:dyDescent="0.25">
      <c r="A11" s="57"/>
      <c r="B11" s="216" t="s">
        <v>74</v>
      </c>
      <c r="C11" s="216"/>
      <c r="D11" s="213" t="str">
        <f>VLOOKUP(C9,Lot!1:1048576,3,FALSE)</f>
        <v>BLEU</v>
      </c>
      <c r="E11" s="226"/>
      <c r="F11" s="214"/>
      <c r="H11" s="149" t="s">
        <v>106</v>
      </c>
      <c r="I11" s="213" t="str">
        <f>VLOOKUP(C9,Lot!1:1048576,2,FALSE)</f>
        <v>711-R</v>
      </c>
      <c r="J11" s="226"/>
      <c r="K11" s="214"/>
      <c r="M11" s="149" t="s">
        <v>76</v>
      </c>
      <c r="O11" s="207">
        <f>VLOOKUP(C9,Exp!1:1048576,3,FALSE)</f>
        <v>42289</v>
      </c>
      <c r="P11" s="208"/>
      <c r="Q11" s="209"/>
      <c r="S11" s="149" t="s">
        <v>77</v>
      </c>
      <c r="U11" s="207">
        <f>VLOOKUP(C9,Exp!1:1048576,4,FALSE)</f>
        <v>42290</v>
      </c>
      <c r="V11" s="208"/>
      <c r="W11" s="209"/>
      <c r="X11" s="123"/>
      <c r="Y11" s="47" t="s">
        <v>78</v>
      </c>
      <c r="AA11" s="213"/>
      <c r="AB11" s="226"/>
      <c r="AC11" s="214"/>
      <c r="AD11" s="60"/>
    </row>
    <row r="12" spans="1:41" s="15" customFormat="1" ht="16.5" thickBot="1" x14ac:dyDescent="0.3">
      <c r="A12" s="61"/>
      <c r="B12" s="18"/>
      <c r="C12" s="18"/>
      <c r="D12" s="18"/>
      <c r="E12" s="18"/>
      <c r="F12" s="18"/>
      <c r="G12" s="18"/>
      <c r="H12" s="2"/>
      <c r="I12" s="2"/>
      <c r="J12" s="2"/>
      <c r="K12" s="2"/>
      <c r="L12" s="2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62"/>
      <c r="AD12" s="63"/>
    </row>
    <row r="13" spans="1:41" s="15" customFormat="1" ht="16.5" thickBot="1" x14ac:dyDescent="0.3">
      <c r="A13" s="212" t="s">
        <v>4</v>
      </c>
      <c r="B13" s="211"/>
      <c r="C13" s="211"/>
      <c r="D13" s="211"/>
      <c r="E13" s="211"/>
      <c r="F13" s="211"/>
      <c r="G13" s="211"/>
      <c r="H13" s="211"/>
      <c r="I13" s="80" t="s">
        <v>5</v>
      </c>
      <c r="J13" s="81" t="s">
        <v>6</v>
      </c>
      <c r="K13" s="211" t="s">
        <v>7</v>
      </c>
      <c r="L13" s="211"/>
      <c r="M13" s="211"/>
      <c r="N13" s="211"/>
      <c r="O13" s="211"/>
      <c r="P13" s="211"/>
      <c r="Q13" s="211"/>
      <c r="R13" s="80" t="s">
        <v>5</v>
      </c>
      <c r="S13" s="82" t="s">
        <v>6</v>
      </c>
      <c r="T13" s="212" t="s">
        <v>8</v>
      </c>
      <c r="U13" s="211"/>
      <c r="V13" s="211"/>
      <c r="W13" s="211"/>
      <c r="X13" s="211"/>
      <c r="Y13" s="211"/>
      <c r="Z13" s="211"/>
      <c r="AA13" s="211"/>
      <c r="AB13" s="211"/>
      <c r="AC13" s="80" t="s">
        <v>5</v>
      </c>
      <c r="AD13" s="82" t="s">
        <v>6</v>
      </c>
      <c r="AE13" s="45"/>
    </row>
    <row r="14" spans="1:41" s="15" customFormat="1" x14ac:dyDescent="0.25">
      <c r="A14" s="97"/>
      <c r="B14" s="98"/>
      <c r="C14" s="98"/>
      <c r="D14" s="98"/>
      <c r="E14" s="98"/>
      <c r="F14" s="98"/>
      <c r="G14" s="98"/>
      <c r="H14" s="99"/>
      <c r="I14" s="75"/>
      <c r="J14" s="67"/>
      <c r="K14" s="49"/>
      <c r="L14" s="49"/>
      <c r="M14" s="49"/>
      <c r="N14" s="49"/>
      <c r="O14" s="49"/>
      <c r="P14" s="49"/>
      <c r="Q14" s="49"/>
      <c r="R14" s="75"/>
      <c r="S14" s="67"/>
      <c r="T14" s="75"/>
      <c r="U14" s="49"/>
      <c r="V14" s="49"/>
      <c r="W14" s="49"/>
      <c r="X14" s="49"/>
      <c r="Y14" s="49"/>
      <c r="Z14" s="50"/>
      <c r="AA14" s="50"/>
      <c r="AB14" s="50"/>
      <c r="AC14" s="75"/>
      <c r="AD14" s="64"/>
      <c r="AE14" s="45"/>
    </row>
    <row r="15" spans="1:41" s="15" customFormat="1" x14ac:dyDescent="0.25">
      <c r="A15" s="100">
        <v>1</v>
      </c>
      <c r="B15" s="46" t="str">
        <f>IF(VLOOKUP(C7,Parc!A1:BA179,11,FALSE)&lt;&gt;"",'Etat Parc'!A14,"")</f>
        <v>R Essai 1</v>
      </c>
      <c r="C15" s="46"/>
      <c r="D15" s="46"/>
      <c r="E15" s="46"/>
      <c r="F15" s="46"/>
      <c r="G15" s="46"/>
      <c r="H15" s="101"/>
      <c r="I15" s="75"/>
      <c r="J15" s="67"/>
      <c r="K15" s="225" t="s">
        <v>68</v>
      </c>
      <c r="L15" s="225"/>
      <c r="M15" s="225"/>
      <c r="N15" s="225"/>
      <c r="O15" s="225"/>
      <c r="P15" s="225"/>
      <c r="Q15" s="225"/>
      <c r="R15" s="75"/>
      <c r="S15" s="67"/>
      <c r="T15" s="222" t="s">
        <v>37</v>
      </c>
      <c r="U15" s="216"/>
      <c r="V15" s="216"/>
      <c r="W15" s="216"/>
      <c r="X15" s="216"/>
      <c r="Y15" s="216"/>
      <c r="Z15" s="216"/>
      <c r="AA15" s="216"/>
      <c r="AB15" s="216"/>
      <c r="AC15" s="75"/>
      <c r="AD15" s="65"/>
      <c r="AE15" s="14"/>
    </row>
    <row r="16" spans="1:41" s="15" customFormat="1" x14ac:dyDescent="0.25">
      <c r="A16" s="100">
        <v>2</v>
      </c>
      <c r="B16" s="46" t="str">
        <f>IF(VLOOKUP(C7,Parc!A1:BA179,12,FALSE)&lt;&gt;"",'Etat Parc'!B14,"")</f>
        <v>R Essai 2</v>
      </c>
      <c r="C16" s="46"/>
      <c r="D16" s="46"/>
      <c r="E16" s="46"/>
      <c r="F16" s="46"/>
      <c r="G16" s="46"/>
      <c r="H16" s="101"/>
      <c r="I16" s="75"/>
      <c r="J16" s="67"/>
      <c r="K16" s="221" t="str">
        <f>IF(VLOOKUP(C7,Parc!A1:AJ179,6,FALSE)&lt;&gt;"",'Ctrl Parc'!U2,"")</f>
        <v xml:space="preserve">-Test d’isolement (hors tension), 
-Contrôle esthétique et de conformité / BC.
</v>
      </c>
      <c r="L16" s="221"/>
      <c r="M16" s="221"/>
      <c r="N16" s="221"/>
      <c r="O16" s="221"/>
      <c r="P16" s="221"/>
      <c r="Q16" s="221"/>
      <c r="R16" s="75"/>
      <c r="S16" s="67"/>
      <c r="T16" s="223" t="str">
        <f>IF(VLOOKUP(C7,Parc!A1:AJ179,9,FALSE)&lt;&gt;"",'Ctrl Parc'!U6,"")</f>
        <v xml:space="preserve">-Test des appareils
-Test d’étanchéité du réseau gaz, 
-Contrôle du serrage des câbles dans le tableau électrique, 
-Contrôle fonctionnel des portes de comm’ et PE, portes de meuble, tiroirs, 
-Contrôle esthétique et de conformité / BC.
-Nettoyage obligatoire du MH. </v>
      </c>
      <c r="U16" s="224"/>
      <c r="V16" s="224"/>
      <c r="W16" s="224"/>
      <c r="X16" s="224"/>
      <c r="Y16" s="224"/>
      <c r="Z16" s="224"/>
      <c r="AA16" s="224"/>
      <c r="AB16" s="224"/>
      <c r="AC16" s="75"/>
      <c r="AD16" s="66"/>
      <c r="AE16" s="21"/>
      <c r="AH16" s="199"/>
      <c r="AI16" s="199"/>
    </row>
    <row r="17" spans="1:43" s="15" customFormat="1" x14ac:dyDescent="0.25">
      <c r="A17" s="100">
        <v>3</v>
      </c>
      <c r="B17" s="46" t="str">
        <f>IF(VLOOKUP(C7,Parc!A1:BA179,13,FALSE)&lt;&gt;"",'Etat Parc'!C14,"")</f>
        <v>R Essai 3</v>
      </c>
      <c r="C17" s="46"/>
      <c r="D17" s="46"/>
      <c r="E17" s="46"/>
      <c r="F17" s="46"/>
      <c r="G17" s="46"/>
      <c r="H17" s="101"/>
      <c r="I17" s="75"/>
      <c r="J17" s="67"/>
      <c r="K17" s="221"/>
      <c r="L17" s="221"/>
      <c r="M17" s="221"/>
      <c r="N17" s="221"/>
      <c r="O17" s="221"/>
      <c r="P17" s="221"/>
      <c r="Q17" s="221"/>
      <c r="R17" s="75"/>
      <c r="S17" s="67"/>
      <c r="T17" s="223"/>
      <c r="U17" s="224"/>
      <c r="V17" s="224"/>
      <c r="W17" s="224"/>
      <c r="X17" s="224"/>
      <c r="Y17" s="224"/>
      <c r="Z17" s="224"/>
      <c r="AA17" s="224"/>
      <c r="AB17" s="224"/>
      <c r="AC17" s="75"/>
      <c r="AD17" s="67"/>
      <c r="AE17" s="24"/>
    </row>
    <row r="18" spans="1:43" s="19" customFormat="1" ht="16.5" customHeight="1" x14ac:dyDescent="0.25">
      <c r="A18" s="100">
        <v>4</v>
      </c>
      <c r="B18" s="46" t="str">
        <f>IF(VLOOKUP(C7,Parc!A1:BA179,14,FALSE)&lt;&gt;"",'Etat Parc'!D14,"")</f>
        <v>R Essai 4</v>
      </c>
      <c r="C18" s="46"/>
      <c r="D18" s="46"/>
      <c r="E18" s="46"/>
      <c r="F18" s="46"/>
      <c r="G18" s="46"/>
      <c r="H18" s="101"/>
      <c r="I18" s="75"/>
      <c r="J18" s="67"/>
      <c r="K18" s="221"/>
      <c r="L18" s="221"/>
      <c r="M18" s="221"/>
      <c r="N18" s="221"/>
      <c r="O18" s="221"/>
      <c r="P18" s="221"/>
      <c r="Q18" s="221"/>
      <c r="R18" s="75"/>
      <c r="S18" s="67"/>
      <c r="T18" s="223"/>
      <c r="U18" s="224"/>
      <c r="V18" s="224"/>
      <c r="W18" s="224"/>
      <c r="X18" s="224"/>
      <c r="Y18" s="224"/>
      <c r="Z18" s="224"/>
      <c r="AA18" s="224"/>
      <c r="AB18" s="224"/>
      <c r="AC18" s="75"/>
      <c r="AD18" s="67"/>
      <c r="AE18" s="24"/>
      <c r="AF18" s="21"/>
      <c r="AG18" s="150"/>
      <c r="AH18" s="150"/>
      <c r="AI18" s="150"/>
      <c r="AJ18" s="150"/>
    </row>
    <row r="19" spans="1:43" x14ac:dyDescent="0.25">
      <c r="A19" s="100">
        <v>5</v>
      </c>
      <c r="B19" s="46" t="str">
        <f>IF(VLOOKUP(C7,Parc!A1:BA179,15,FALSE)&lt;&gt;"",'Etat Parc'!E14,"")</f>
        <v>R Essai 5</v>
      </c>
      <c r="C19" s="46"/>
      <c r="D19" s="46"/>
      <c r="E19" s="46"/>
      <c r="F19" s="46"/>
      <c r="G19" s="46"/>
      <c r="H19" s="101"/>
      <c r="I19" s="75"/>
      <c r="J19" s="67"/>
      <c r="K19" s="221"/>
      <c r="L19" s="221"/>
      <c r="M19" s="221"/>
      <c r="N19" s="221"/>
      <c r="O19" s="221"/>
      <c r="P19" s="221"/>
      <c r="Q19" s="221"/>
      <c r="R19" s="75"/>
      <c r="S19" s="67"/>
      <c r="T19" s="223"/>
      <c r="U19" s="224"/>
      <c r="V19" s="224"/>
      <c r="W19" s="224"/>
      <c r="X19" s="224"/>
      <c r="Y19" s="224"/>
      <c r="Z19" s="224"/>
      <c r="AA19" s="224"/>
      <c r="AB19" s="224"/>
      <c r="AC19" s="75"/>
      <c r="AD19" s="67"/>
      <c r="AE19" s="24"/>
      <c r="AG19" s="149"/>
      <c r="AH19" s="15"/>
      <c r="AI19" s="15"/>
      <c r="AJ19" s="15"/>
    </row>
    <row r="20" spans="1:43" ht="15.75" customHeight="1" x14ac:dyDescent="0.25">
      <c r="A20" s="100">
        <v>6</v>
      </c>
      <c r="B20" s="46" t="str">
        <f>IF(VLOOKUP(C7,Parc!A1:BA179,16,FALSE)&lt;&gt;"",'Etat Parc'!F14,"")</f>
        <v>R Essai 6</v>
      </c>
      <c r="C20" s="46"/>
      <c r="D20" s="46"/>
      <c r="E20" s="46"/>
      <c r="F20" s="46"/>
      <c r="G20" s="46"/>
      <c r="H20" s="101"/>
      <c r="I20" s="75"/>
      <c r="J20" s="67"/>
      <c r="K20" s="28"/>
      <c r="L20" s="28"/>
      <c r="M20" s="28"/>
      <c r="N20" s="28"/>
      <c r="O20" s="28"/>
      <c r="P20" s="28"/>
      <c r="Q20" s="28"/>
      <c r="R20" s="75"/>
      <c r="S20" s="67"/>
      <c r="T20" s="223"/>
      <c r="U20" s="224"/>
      <c r="V20" s="224"/>
      <c r="W20" s="224"/>
      <c r="X20" s="224"/>
      <c r="Y20" s="224"/>
      <c r="Z20" s="224"/>
      <c r="AA20" s="224"/>
      <c r="AB20" s="224"/>
      <c r="AC20" s="75"/>
      <c r="AD20" s="67"/>
      <c r="AE20" s="24"/>
      <c r="AG20" s="15"/>
      <c r="AH20" s="15"/>
      <c r="AI20" s="15"/>
      <c r="AJ20" s="15"/>
      <c r="AK20" s="15"/>
      <c r="AQ20" s="15"/>
    </row>
    <row r="21" spans="1:43" ht="15.75" customHeight="1" x14ac:dyDescent="0.25">
      <c r="A21" s="100">
        <v>7</v>
      </c>
      <c r="B21" s="46" t="str">
        <f>IF(VLOOKUP(C7,Parc!A1:BA179,17,FALSE)&lt;&gt;"",'Etat Parc'!G14,"")</f>
        <v/>
      </c>
      <c r="C21" s="46"/>
      <c r="D21" s="46"/>
      <c r="E21" s="46"/>
      <c r="F21" s="46"/>
      <c r="G21" s="46"/>
      <c r="H21" s="101"/>
      <c r="I21" s="75"/>
      <c r="J21" s="67"/>
      <c r="K21" s="216" t="s">
        <v>18</v>
      </c>
      <c r="L21" s="216"/>
      <c r="M21" s="216"/>
      <c r="N21" s="216"/>
      <c r="O21" s="216"/>
      <c r="P21" s="216"/>
      <c r="Q21" s="216"/>
      <c r="R21" s="75"/>
      <c r="S21" s="67"/>
      <c r="T21" s="223"/>
      <c r="U21" s="224"/>
      <c r="V21" s="224"/>
      <c r="W21" s="224"/>
      <c r="X21" s="224"/>
      <c r="Y21" s="224"/>
      <c r="Z21" s="224"/>
      <c r="AA21" s="224"/>
      <c r="AB21" s="224"/>
      <c r="AC21" s="75"/>
      <c r="AD21" s="67"/>
      <c r="AE21" s="24"/>
    </row>
    <row r="22" spans="1:43" x14ac:dyDescent="0.25">
      <c r="A22" s="100">
        <v>8</v>
      </c>
      <c r="B22" s="46" t="str">
        <f>IF(VLOOKUP(C7,Parc!A1:BA179,18,FALSE)&lt;&gt;"",'Etat Parc'!H14,"")</f>
        <v/>
      </c>
      <c r="C22" s="46"/>
      <c r="D22" s="46"/>
      <c r="E22" s="46"/>
      <c r="F22" s="46"/>
      <c r="G22" s="46"/>
      <c r="H22" s="101"/>
      <c r="I22" s="75"/>
      <c r="J22" s="67"/>
      <c r="K22" s="221" t="str">
        <f>IF(VLOOKUP(C7,Parc!A1:AJ179,6,FALSE)&lt;&gt;"",'Ctrl Parc'!U3,"")</f>
        <v xml:space="preserve">-Test des appareils
-Contrôle esthétique et de conformité / BC.
</v>
      </c>
      <c r="L22" s="221"/>
      <c r="M22" s="221"/>
      <c r="N22" s="221"/>
      <c r="O22" s="221"/>
      <c r="P22" s="221"/>
      <c r="Q22" s="221"/>
      <c r="R22" s="75"/>
      <c r="S22" s="67"/>
      <c r="T22" s="76"/>
      <c r="U22" s="24"/>
      <c r="V22" s="24"/>
      <c r="W22" s="24"/>
      <c r="X22" s="24"/>
      <c r="Y22" s="24"/>
      <c r="Z22" s="24"/>
      <c r="AA22" s="24"/>
      <c r="AB22" s="24"/>
      <c r="AC22" s="75"/>
      <c r="AD22" s="67"/>
      <c r="AE22" s="24"/>
    </row>
    <row r="23" spans="1:43" x14ac:dyDescent="0.25">
      <c r="A23" s="100">
        <v>9</v>
      </c>
      <c r="B23" s="46" t="str">
        <f>IF(VLOOKUP(C7,Parc!A1:BA179,19,FALSE)&lt;&gt;"",'Etat Parc'!A18,"")</f>
        <v/>
      </c>
      <c r="C23" s="46"/>
      <c r="D23" s="46"/>
      <c r="E23" s="46"/>
      <c r="F23" s="46"/>
      <c r="G23" s="46"/>
      <c r="H23" s="101"/>
      <c r="I23" s="75"/>
      <c r="J23" s="67"/>
      <c r="K23" s="221"/>
      <c r="L23" s="221"/>
      <c r="M23" s="221"/>
      <c r="N23" s="221"/>
      <c r="O23" s="221"/>
      <c r="P23" s="221"/>
      <c r="Q23" s="221"/>
      <c r="R23" s="75"/>
      <c r="S23" s="67"/>
      <c r="T23" s="194" t="s">
        <v>38</v>
      </c>
      <c r="U23" s="195"/>
      <c r="V23" s="195"/>
      <c r="W23" s="195"/>
      <c r="X23" s="195"/>
      <c r="Y23" s="195"/>
      <c r="Z23" s="195"/>
      <c r="AA23" s="195"/>
      <c r="AB23" s="217"/>
      <c r="AC23" s="75"/>
      <c r="AD23" s="67"/>
      <c r="AE23" s="24"/>
      <c r="AF23" s="24"/>
    </row>
    <row r="24" spans="1:43" x14ac:dyDescent="0.25">
      <c r="A24" s="100">
        <v>10</v>
      </c>
      <c r="B24" s="46" t="str">
        <f>IF(VLOOKUP(C7,Parc!A1:BA179,20,FALSE)&lt;&gt;"",'Etat Parc'!B18,"")</f>
        <v/>
      </c>
      <c r="C24" s="46"/>
      <c r="D24" s="46"/>
      <c r="E24" s="46"/>
      <c r="F24" s="46"/>
      <c r="G24" s="46"/>
      <c r="H24" s="101"/>
      <c r="I24" s="75"/>
      <c r="J24" s="67"/>
      <c r="K24" s="221"/>
      <c r="L24" s="221"/>
      <c r="M24" s="221"/>
      <c r="N24" s="221"/>
      <c r="O24" s="221"/>
      <c r="P24" s="221"/>
      <c r="Q24" s="221"/>
      <c r="R24" s="75"/>
      <c r="S24" s="67"/>
      <c r="T24" s="200" t="str">
        <f>IF(VLOOKUP(C7,Parc!A1:AJ179,10,FALSE)&lt;&gt;"",'Ctrl Parc'!U7,"")</f>
        <v xml:space="preserve">-Contrôle esthétique et de conformité / BC.
</v>
      </c>
      <c r="U24" s="201"/>
      <c r="V24" s="201"/>
      <c r="W24" s="201"/>
      <c r="X24" s="201"/>
      <c r="Y24" s="201"/>
      <c r="Z24" s="201"/>
      <c r="AA24" s="201"/>
      <c r="AB24" s="202"/>
      <c r="AC24" s="75"/>
      <c r="AD24" s="67"/>
      <c r="AE24" s="24"/>
      <c r="AF24" s="24"/>
      <c r="AG24" s="121"/>
    </row>
    <row r="25" spans="1:43" ht="15.75" customHeight="1" x14ac:dyDescent="0.25">
      <c r="A25" s="100">
        <v>11</v>
      </c>
      <c r="B25" s="46" t="str">
        <f>IF(VLOOKUP(C7,Parc!A1:BA179,21,FALSE)&lt;&gt;"",'Etat Parc'!C18,"")</f>
        <v/>
      </c>
      <c r="C25" s="46"/>
      <c r="D25" s="46"/>
      <c r="E25" s="46"/>
      <c r="F25" s="46"/>
      <c r="G25" s="46"/>
      <c r="H25" s="101"/>
      <c r="I25" s="75"/>
      <c r="J25" s="67"/>
      <c r="K25" s="28"/>
      <c r="L25" s="28"/>
      <c r="M25" s="28"/>
      <c r="N25" s="28"/>
      <c r="O25" s="28"/>
      <c r="P25" s="28"/>
      <c r="Q25" s="28"/>
      <c r="R25" s="75"/>
      <c r="S25" s="67"/>
      <c r="T25" s="68"/>
      <c r="U25" s="24"/>
      <c r="V25" s="24"/>
      <c r="W25" s="24"/>
      <c r="X25" s="24"/>
      <c r="Y25" s="24"/>
      <c r="Z25" s="24"/>
      <c r="AA25" s="24"/>
      <c r="AB25" s="24"/>
      <c r="AC25" s="75"/>
      <c r="AD25" s="67"/>
      <c r="AE25" s="24"/>
      <c r="AF25" s="24"/>
    </row>
    <row r="26" spans="1:43" x14ac:dyDescent="0.25">
      <c r="A26" s="100">
        <v>12</v>
      </c>
      <c r="B26" s="46" t="str">
        <f>IF(VLOOKUP(C7,Parc!A1:BA179,22,FALSE)&lt;&gt;"",'Etat Parc'!D18,"")</f>
        <v/>
      </c>
      <c r="C26" s="46"/>
      <c r="D26" s="46"/>
      <c r="E26" s="46"/>
      <c r="F26" s="46"/>
      <c r="G26" s="46"/>
      <c r="H26" s="101"/>
      <c r="I26" s="75"/>
      <c r="J26" s="67"/>
      <c r="K26" s="216" t="s">
        <v>19</v>
      </c>
      <c r="L26" s="216"/>
      <c r="M26" s="216"/>
      <c r="N26" s="216"/>
      <c r="O26" s="216"/>
      <c r="P26" s="216"/>
      <c r="Q26" s="216"/>
      <c r="R26" s="75"/>
      <c r="S26" s="67"/>
      <c r="T26" s="194" t="s">
        <v>80</v>
      </c>
      <c r="U26" s="195"/>
      <c r="V26" s="195"/>
      <c r="W26" s="195"/>
      <c r="X26" s="195"/>
      <c r="Y26" s="195"/>
      <c r="Z26" s="195"/>
      <c r="AA26" s="195"/>
      <c r="AB26" s="217"/>
      <c r="AC26" s="75"/>
      <c r="AD26" s="67"/>
      <c r="AE26" s="24"/>
      <c r="AF26" s="24"/>
    </row>
    <row r="27" spans="1:43" ht="15.75" customHeight="1" x14ac:dyDescent="0.25">
      <c r="A27" s="100">
        <v>13</v>
      </c>
      <c r="B27" s="46" t="str">
        <f>IF(VLOOKUP(C7,Parc!A1:BA179,12,FALSE)&lt;&gt;"",'Etat Parc'!E18,"")</f>
        <v>R Essai 13</v>
      </c>
      <c r="C27" s="46"/>
      <c r="D27" s="46"/>
      <c r="E27" s="46"/>
      <c r="F27" s="46"/>
      <c r="G27" s="46"/>
      <c r="H27" s="101"/>
      <c r="I27" s="75"/>
      <c r="J27" s="67"/>
      <c r="K27" s="224" t="str">
        <f>IF(VLOOKUP(C7,Parc!A1:AJ179,7,FALSE)&lt;&gt;"",'Ctrl Parc'!U4,"")</f>
        <v xml:space="preserve">-Test des appareils
-Contrôle du serrage des câbles dans le tableau électrique, 
-Test de continuité de la terre (hors tension), 
-Test d’isolement (hors tension), 
-Contrôle esthétique et de conformité / BC.
</v>
      </c>
      <c r="L27" s="224"/>
      <c r="M27" s="224"/>
      <c r="N27" s="224"/>
      <c r="O27" s="224"/>
      <c r="P27" s="224"/>
      <c r="Q27" s="224"/>
      <c r="R27" s="75"/>
      <c r="S27" s="67"/>
      <c r="T27" s="218" t="s">
        <v>81</v>
      </c>
      <c r="U27" s="219"/>
      <c r="V27" s="219"/>
      <c r="W27" s="219"/>
      <c r="X27" s="219"/>
      <c r="Y27" s="219"/>
      <c r="Z27" s="219"/>
      <c r="AA27" s="219"/>
      <c r="AB27" s="220"/>
      <c r="AC27" s="75"/>
      <c r="AD27" s="67"/>
      <c r="AE27" s="24"/>
      <c r="AF27" s="24"/>
    </row>
    <row r="28" spans="1:43" x14ac:dyDescent="0.25">
      <c r="A28" s="100">
        <v>14</v>
      </c>
      <c r="B28" s="46" t="str">
        <f>IF(VLOOKUP(C7,Parc!A1:BA179,23,FALSE)&lt;&gt;"",'Etat Parc'!F18,"")</f>
        <v/>
      </c>
      <c r="C28" s="46"/>
      <c r="D28" s="46"/>
      <c r="E28" s="46"/>
      <c r="F28" s="46"/>
      <c r="G28" s="46"/>
      <c r="H28" s="101"/>
      <c r="I28" s="75"/>
      <c r="J28" s="67"/>
      <c r="K28" s="224"/>
      <c r="L28" s="224"/>
      <c r="M28" s="224"/>
      <c r="N28" s="224"/>
      <c r="O28" s="224"/>
      <c r="P28" s="224"/>
      <c r="Q28" s="224"/>
      <c r="R28" s="75"/>
      <c r="S28" s="67"/>
      <c r="AC28" s="75"/>
      <c r="AD28" s="67"/>
      <c r="AE28" s="24"/>
      <c r="AF28" s="24"/>
    </row>
    <row r="29" spans="1:43" x14ac:dyDescent="0.25">
      <c r="A29" s="100">
        <v>15</v>
      </c>
      <c r="B29" s="46" t="str">
        <f>IF(VLOOKUP(C7,Parc!A1:BA179,24,FALSE)&lt;&gt;"",'Etat Parc'!G18,"")</f>
        <v/>
      </c>
      <c r="C29" s="46"/>
      <c r="D29" s="46"/>
      <c r="E29" s="46"/>
      <c r="F29" s="46"/>
      <c r="G29" s="46"/>
      <c r="H29" s="101"/>
      <c r="I29" s="78"/>
      <c r="J29" s="65"/>
      <c r="K29" s="224"/>
      <c r="L29" s="224"/>
      <c r="M29" s="224"/>
      <c r="N29" s="224"/>
      <c r="O29" s="224"/>
      <c r="P29" s="224"/>
      <c r="Q29" s="224"/>
      <c r="R29" s="75"/>
      <c r="S29" s="67"/>
      <c r="T29" s="194" t="s">
        <v>39</v>
      </c>
      <c r="U29" s="195"/>
      <c r="V29" s="195"/>
      <c r="W29" s="24"/>
      <c r="X29" s="24"/>
      <c r="Y29" s="24"/>
      <c r="Z29" s="24"/>
      <c r="AA29" s="24"/>
      <c r="AB29" s="24"/>
      <c r="AC29" s="75"/>
      <c r="AD29" s="67"/>
      <c r="AE29" s="24"/>
      <c r="AF29" s="24"/>
    </row>
    <row r="30" spans="1:43" ht="15.75" customHeight="1" x14ac:dyDescent="0.25">
      <c r="A30" s="100">
        <v>16</v>
      </c>
      <c r="B30" s="46" t="str">
        <f>IF(VLOOKUP(C7,Parc!A1:BA179,25,FALSE)&lt;&gt;"",'Etat Parc'!H18,"")</f>
        <v/>
      </c>
      <c r="C30" s="46"/>
      <c r="D30" s="46"/>
      <c r="E30" s="46"/>
      <c r="F30" s="46"/>
      <c r="G30" s="46"/>
      <c r="H30" s="101"/>
      <c r="I30" s="79"/>
      <c r="J30" s="73"/>
      <c r="K30" s="224"/>
      <c r="L30" s="224"/>
      <c r="M30" s="224"/>
      <c r="N30" s="224"/>
      <c r="O30" s="224"/>
      <c r="P30" s="224"/>
      <c r="Q30" s="224"/>
      <c r="R30" s="75"/>
      <c r="S30" s="67"/>
      <c r="T30" s="196" t="str">
        <f>VLOOKUP(C7,Parc!Matrice,5,FALSE)</f>
        <v>Essai123</v>
      </c>
      <c r="U30" s="197"/>
      <c r="V30" s="197"/>
      <c r="W30" s="197"/>
      <c r="X30" s="197"/>
      <c r="Y30" s="197"/>
      <c r="Z30" s="197"/>
      <c r="AA30" s="197"/>
      <c r="AB30" s="198"/>
      <c r="AC30" s="75"/>
      <c r="AD30" s="67"/>
      <c r="AE30" s="24"/>
      <c r="AF30" s="24"/>
    </row>
    <row r="31" spans="1:43" ht="15.75" customHeight="1" x14ac:dyDescent="0.25">
      <c r="A31" s="100">
        <v>17</v>
      </c>
      <c r="B31" s="46" t="str">
        <f>IF(VLOOKUP(C7,Parc!A1:BA179,26,FALSE)&lt;&gt;"",'Etat Parc'!A22,"")</f>
        <v/>
      </c>
      <c r="C31" s="46"/>
      <c r="D31" s="46"/>
      <c r="E31" s="46"/>
      <c r="F31" s="46"/>
      <c r="G31" s="46"/>
      <c r="H31" s="101"/>
      <c r="I31" s="78"/>
      <c r="J31" s="65"/>
      <c r="K31" s="224"/>
      <c r="L31" s="224"/>
      <c r="M31" s="224"/>
      <c r="N31" s="224"/>
      <c r="O31" s="224"/>
      <c r="P31" s="224"/>
      <c r="Q31" s="224"/>
      <c r="R31" s="75"/>
      <c r="S31" s="67"/>
      <c r="T31" s="196"/>
      <c r="U31" s="197"/>
      <c r="V31" s="197"/>
      <c r="W31" s="197"/>
      <c r="X31" s="197"/>
      <c r="Y31" s="197"/>
      <c r="Z31" s="197"/>
      <c r="AA31" s="197"/>
      <c r="AB31" s="198"/>
      <c r="AC31" s="75"/>
      <c r="AD31" s="67"/>
      <c r="AE31" s="24"/>
      <c r="AF31" s="24"/>
    </row>
    <row r="32" spans="1:43" ht="15.75" customHeight="1" x14ac:dyDescent="0.25">
      <c r="A32" s="100">
        <v>18</v>
      </c>
      <c r="B32" s="46" t="str">
        <f>IF(VLOOKUP(C7,Parc!A1:BA179,27,FALSE)&lt;&gt;"",'Etat Parc'!B22,"")</f>
        <v/>
      </c>
      <c r="C32" s="24"/>
      <c r="D32" s="24"/>
      <c r="E32" s="24"/>
      <c r="F32" s="24"/>
      <c r="G32" s="24"/>
      <c r="H32" s="102"/>
      <c r="I32" s="75"/>
      <c r="J32" s="67"/>
      <c r="K32" s="28"/>
      <c r="L32" s="28"/>
      <c r="M32" s="28"/>
      <c r="N32" s="28"/>
      <c r="O32" s="28"/>
      <c r="P32" s="28"/>
      <c r="Q32" s="28"/>
      <c r="R32" s="75"/>
      <c r="S32" s="67"/>
      <c r="T32" s="196"/>
      <c r="U32" s="197"/>
      <c r="V32" s="197"/>
      <c r="W32" s="197"/>
      <c r="X32" s="197"/>
      <c r="Y32" s="197"/>
      <c r="Z32" s="197"/>
      <c r="AA32" s="197"/>
      <c r="AB32" s="198"/>
      <c r="AC32" s="75"/>
      <c r="AD32" s="67"/>
      <c r="AE32" s="24"/>
      <c r="AF32" s="24"/>
    </row>
    <row r="33" spans="1:32" ht="15.75" customHeight="1" x14ac:dyDescent="0.25">
      <c r="A33" s="100">
        <v>19</v>
      </c>
      <c r="B33" s="46" t="str">
        <f>IF(VLOOKUP(C7,Parc!A1:BA179,28,FALSE)&lt;&gt;"",'Etat Parc'!C22,"")</f>
        <v/>
      </c>
      <c r="C33" s="24"/>
      <c r="D33" s="24"/>
      <c r="E33" s="24"/>
      <c r="F33" s="24"/>
      <c r="G33" s="24"/>
      <c r="H33" s="102"/>
      <c r="I33" s="75"/>
      <c r="J33" s="67"/>
      <c r="K33" s="28"/>
      <c r="L33" s="28"/>
      <c r="M33" s="28"/>
      <c r="N33" s="28"/>
      <c r="O33" s="28"/>
      <c r="P33" s="28"/>
      <c r="Q33" s="28"/>
      <c r="R33" s="75"/>
      <c r="S33" s="67"/>
      <c r="T33" s="196"/>
      <c r="U33" s="197"/>
      <c r="V33" s="197"/>
      <c r="W33" s="197"/>
      <c r="X33" s="197"/>
      <c r="Y33" s="197"/>
      <c r="Z33" s="197"/>
      <c r="AA33" s="197"/>
      <c r="AB33" s="198"/>
      <c r="AC33" s="75"/>
      <c r="AD33" s="67"/>
      <c r="AE33" s="24"/>
      <c r="AF33" s="24"/>
    </row>
    <row r="34" spans="1:32" ht="15.75" customHeight="1" x14ac:dyDescent="0.25">
      <c r="A34" s="100">
        <v>20</v>
      </c>
      <c r="B34" s="46" t="str">
        <f>IF(VLOOKUP(C7,Parc!A1:BA179,29,FALSE)&lt;&gt;"",'Etat Parc'!D22,"")</f>
        <v/>
      </c>
      <c r="C34" s="24"/>
      <c r="D34" s="24"/>
      <c r="E34" s="24"/>
      <c r="F34" s="24"/>
      <c r="G34" s="24"/>
      <c r="H34" s="102"/>
      <c r="I34" s="75"/>
      <c r="J34" s="67"/>
      <c r="K34" s="216" t="s">
        <v>20</v>
      </c>
      <c r="L34" s="216"/>
      <c r="M34" s="216"/>
      <c r="N34" s="216"/>
      <c r="O34" s="216"/>
      <c r="P34" s="216"/>
      <c r="Q34" s="216"/>
      <c r="R34" s="75"/>
      <c r="S34" s="67"/>
      <c r="T34" s="196"/>
      <c r="U34" s="197"/>
      <c r="V34" s="197"/>
      <c r="W34" s="197"/>
      <c r="X34" s="197"/>
      <c r="Y34" s="197"/>
      <c r="Z34" s="197"/>
      <c r="AA34" s="197"/>
      <c r="AB34" s="198"/>
      <c r="AC34" s="75"/>
      <c r="AD34" s="67"/>
      <c r="AE34" s="24"/>
      <c r="AF34" s="24"/>
    </row>
    <row r="35" spans="1:32" ht="15.75" customHeight="1" x14ac:dyDescent="0.25">
      <c r="A35" s="68"/>
      <c r="B35" s="24"/>
      <c r="C35" s="24"/>
      <c r="D35" s="24"/>
      <c r="E35" s="24"/>
      <c r="F35" s="24"/>
      <c r="G35" s="24"/>
      <c r="H35" s="102"/>
      <c r="I35" s="75"/>
      <c r="J35" s="67"/>
      <c r="K35" s="221" t="str">
        <f>IF(VLOOKUP(C7,Parc!A1:AJ179,8,FALSE)&lt;&gt;"",'Ctrl Parc'!U5,"")</f>
        <v xml:space="preserve">-Test des appareils
-Test d’étanchéité du réseau gaz, 
-Contrôle esthétique et de conformité / BC.
</v>
      </c>
      <c r="L35" s="221"/>
      <c r="M35" s="221"/>
      <c r="N35" s="221"/>
      <c r="O35" s="221"/>
      <c r="P35" s="221"/>
      <c r="Q35" s="221"/>
      <c r="R35" s="75"/>
      <c r="S35" s="67"/>
      <c r="T35" s="196"/>
      <c r="U35" s="197"/>
      <c r="V35" s="197"/>
      <c r="W35" s="197"/>
      <c r="X35" s="197"/>
      <c r="Y35" s="197"/>
      <c r="Z35" s="197"/>
      <c r="AA35" s="197"/>
      <c r="AB35" s="198"/>
      <c r="AC35" s="75"/>
      <c r="AD35" s="67"/>
      <c r="AE35" s="24"/>
      <c r="AF35" s="24"/>
    </row>
    <row r="36" spans="1:32" ht="15.75" customHeight="1" x14ac:dyDescent="0.25">
      <c r="A36" s="194" t="s">
        <v>140</v>
      </c>
      <c r="B36" s="195"/>
      <c r="C36" s="195"/>
      <c r="D36" s="24"/>
      <c r="E36" s="24"/>
      <c r="F36" s="24"/>
      <c r="G36" s="24"/>
      <c r="H36" s="102"/>
      <c r="I36" s="75"/>
      <c r="J36" s="67"/>
      <c r="K36" s="221"/>
      <c r="L36" s="221"/>
      <c r="M36" s="221"/>
      <c r="N36" s="221"/>
      <c r="O36" s="221"/>
      <c r="P36" s="221"/>
      <c r="Q36" s="221"/>
      <c r="R36" s="75"/>
      <c r="S36" s="67"/>
      <c r="T36" s="196"/>
      <c r="U36" s="197"/>
      <c r="V36" s="197"/>
      <c r="W36" s="197"/>
      <c r="X36" s="197"/>
      <c r="Y36" s="197"/>
      <c r="Z36" s="197"/>
      <c r="AA36" s="197"/>
      <c r="AB36" s="198"/>
      <c r="AC36" s="75"/>
      <c r="AD36" s="67"/>
      <c r="AE36" s="24"/>
      <c r="AF36" s="24"/>
    </row>
    <row r="37" spans="1:32" ht="15.75" customHeight="1" x14ac:dyDescent="0.25">
      <c r="A37" s="196" t="str">
        <f>VLOOKUP(C9,Exp!1:1048576,11,FALSE)</f>
        <v>Transport Solo</v>
      </c>
      <c r="B37" s="197"/>
      <c r="C37" s="197"/>
      <c r="D37" s="197"/>
      <c r="E37" s="197"/>
      <c r="F37" s="197"/>
      <c r="G37" s="197"/>
      <c r="H37" s="198"/>
      <c r="I37" s="75"/>
      <c r="J37" s="67"/>
      <c r="K37" s="221"/>
      <c r="L37" s="221"/>
      <c r="M37" s="221"/>
      <c r="N37" s="221"/>
      <c r="O37" s="221"/>
      <c r="P37" s="221"/>
      <c r="Q37" s="221"/>
      <c r="R37" s="75"/>
      <c r="S37" s="67"/>
      <c r="T37" s="196"/>
      <c r="U37" s="197"/>
      <c r="V37" s="197"/>
      <c r="W37" s="197"/>
      <c r="X37" s="197"/>
      <c r="Y37" s="197"/>
      <c r="Z37" s="197"/>
      <c r="AA37" s="197"/>
      <c r="AB37" s="198"/>
      <c r="AC37" s="75"/>
      <c r="AD37" s="67"/>
      <c r="AE37" s="24"/>
      <c r="AF37" s="24"/>
    </row>
    <row r="38" spans="1:32" ht="15.75" customHeight="1" x14ac:dyDescent="0.25">
      <c r="A38" s="196"/>
      <c r="B38" s="197"/>
      <c r="C38" s="197"/>
      <c r="D38" s="197"/>
      <c r="E38" s="197"/>
      <c r="F38" s="197"/>
      <c r="G38" s="197"/>
      <c r="H38" s="198"/>
      <c r="I38" s="75"/>
      <c r="J38" s="67"/>
      <c r="K38" s="221"/>
      <c r="L38" s="221"/>
      <c r="M38" s="221"/>
      <c r="N38" s="221"/>
      <c r="O38" s="221"/>
      <c r="P38" s="221"/>
      <c r="Q38" s="221"/>
      <c r="R38" s="75"/>
      <c r="S38" s="67"/>
      <c r="T38" s="75"/>
      <c r="U38" s="49"/>
      <c r="V38" s="49"/>
      <c r="W38" s="49"/>
      <c r="X38" s="49"/>
      <c r="Y38" s="49"/>
      <c r="Z38" s="50"/>
      <c r="AA38" s="50"/>
      <c r="AB38" s="50"/>
      <c r="AC38" s="75"/>
      <c r="AD38" s="67"/>
      <c r="AE38" s="24"/>
      <c r="AF38" s="24"/>
    </row>
    <row r="39" spans="1:32" ht="15.75" customHeight="1" x14ac:dyDescent="0.25">
      <c r="A39" s="196"/>
      <c r="B39" s="197"/>
      <c r="C39" s="197"/>
      <c r="D39" s="197"/>
      <c r="E39" s="197"/>
      <c r="F39" s="197"/>
      <c r="G39" s="197"/>
      <c r="H39" s="198"/>
      <c r="I39" s="78"/>
      <c r="J39" s="65"/>
      <c r="K39" s="24"/>
      <c r="L39" s="24"/>
      <c r="M39" s="24"/>
      <c r="N39" s="24"/>
      <c r="O39" s="24"/>
      <c r="P39" s="24"/>
      <c r="Q39" s="24"/>
      <c r="R39" s="75"/>
      <c r="S39" s="67"/>
      <c r="T39" s="68"/>
      <c r="U39" s="24"/>
      <c r="V39" s="24"/>
      <c r="W39" s="24"/>
      <c r="X39" s="24"/>
      <c r="Y39" s="24"/>
      <c r="Z39" s="24"/>
      <c r="AA39" s="24"/>
      <c r="AB39" s="24"/>
      <c r="AC39" s="75"/>
      <c r="AD39" s="67"/>
      <c r="AE39" s="24"/>
      <c r="AF39" s="24"/>
    </row>
    <row r="40" spans="1:32" ht="15.75" customHeight="1" x14ac:dyDescent="0.25">
      <c r="A40" s="196"/>
      <c r="B40" s="197"/>
      <c r="C40" s="197"/>
      <c r="D40" s="197"/>
      <c r="E40" s="197"/>
      <c r="F40" s="197"/>
      <c r="G40" s="197"/>
      <c r="H40" s="198"/>
      <c r="I40" s="78"/>
      <c r="J40" s="65"/>
      <c r="K40" s="24"/>
      <c r="L40" s="24"/>
      <c r="M40" s="24"/>
      <c r="N40" s="24"/>
      <c r="O40" s="24"/>
      <c r="P40" s="24"/>
      <c r="Q40" s="24"/>
      <c r="R40" s="78"/>
      <c r="S40" s="65"/>
      <c r="T40" s="68"/>
      <c r="U40" s="24"/>
      <c r="V40" s="24"/>
      <c r="W40" s="24"/>
      <c r="X40" s="24"/>
      <c r="Y40" s="24"/>
      <c r="Z40" s="24"/>
      <c r="AA40" s="24"/>
      <c r="AB40" s="24"/>
      <c r="AC40" s="75"/>
      <c r="AD40" s="67"/>
      <c r="AE40" s="24"/>
      <c r="AF40" s="24"/>
    </row>
    <row r="41" spans="1:32" ht="15.75" customHeight="1" x14ac:dyDescent="0.25">
      <c r="A41" s="196"/>
      <c r="B41" s="197"/>
      <c r="C41" s="197"/>
      <c r="D41" s="197"/>
      <c r="E41" s="197"/>
      <c r="F41" s="197"/>
      <c r="G41" s="197"/>
      <c r="H41" s="198"/>
      <c r="I41" s="78"/>
      <c r="J41" s="65"/>
      <c r="K41" s="24"/>
      <c r="L41" s="24"/>
      <c r="M41" s="24"/>
      <c r="N41" s="24"/>
      <c r="O41" s="24"/>
      <c r="P41" s="24"/>
      <c r="Q41" s="24"/>
      <c r="R41" s="78"/>
      <c r="S41" s="65"/>
      <c r="T41" s="68"/>
      <c r="U41" s="24"/>
      <c r="V41" s="24"/>
      <c r="W41" s="24"/>
      <c r="X41" s="24"/>
      <c r="Y41" s="24"/>
      <c r="Z41" s="24"/>
      <c r="AA41" s="24"/>
      <c r="AB41" s="24"/>
      <c r="AC41" s="75"/>
      <c r="AD41" s="67"/>
      <c r="AE41" s="24"/>
      <c r="AF41" s="24"/>
    </row>
    <row r="42" spans="1:32" ht="16.5" customHeight="1" thickBot="1" x14ac:dyDescent="0.3">
      <c r="A42" s="69"/>
      <c r="B42" s="2"/>
      <c r="C42" s="2"/>
      <c r="D42" s="2"/>
      <c r="E42" s="2"/>
      <c r="F42" s="18"/>
      <c r="G42" s="18"/>
      <c r="H42" s="74"/>
      <c r="I42" s="77"/>
      <c r="J42" s="74"/>
      <c r="K42" s="70"/>
      <c r="L42" s="70"/>
      <c r="M42" s="70"/>
      <c r="N42" s="70"/>
      <c r="O42" s="70"/>
      <c r="P42" s="70"/>
      <c r="Q42" s="70"/>
      <c r="R42" s="77"/>
      <c r="S42" s="74"/>
      <c r="T42" s="77"/>
      <c r="U42" s="2"/>
      <c r="V42" s="2"/>
      <c r="W42" s="2"/>
      <c r="X42" s="2"/>
      <c r="Y42" s="18"/>
      <c r="Z42" s="71"/>
      <c r="AA42" s="71"/>
      <c r="AB42" s="2"/>
      <c r="AC42" s="69"/>
      <c r="AD42" s="72"/>
      <c r="AE42" s="24"/>
      <c r="AF42" s="24"/>
    </row>
    <row r="43" spans="1:32" ht="15.75" customHeight="1" x14ac:dyDescent="0.25">
      <c r="A43" s="25"/>
      <c r="B43" s="25"/>
      <c r="C43" s="25"/>
      <c r="D43" s="25"/>
      <c r="E43" s="25"/>
      <c r="F43" s="14"/>
      <c r="G43" s="14"/>
      <c r="H43" s="14"/>
      <c r="I43" s="14"/>
      <c r="J43" s="25"/>
      <c r="K43" s="25"/>
      <c r="L43" s="25"/>
      <c r="M43" s="25"/>
      <c r="N43" s="25"/>
      <c r="O43" s="25"/>
      <c r="P43" s="14"/>
      <c r="Q43" s="14"/>
      <c r="R43" s="14"/>
      <c r="S43" s="14"/>
      <c r="T43" s="25"/>
      <c r="U43" s="25"/>
      <c r="V43" s="25"/>
      <c r="W43" s="25"/>
      <c r="X43" s="14"/>
      <c r="Y43" s="26"/>
      <c r="Z43" s="25"/>
      <c r="AA43" s="25"/>
      <c r="AB43" s="25"/>
      <c r="AC43" s="49"/>
      <c r="AD43" s="24"/>
      <c r="AE43" s="24"/>
    </row>
    <row r="44" spans="1:32" ht="15.75" customHeight="1" x14ac:dyDescent="0.25">
      <c r="A44" s="25"/>
      <c r="B44" s="25"/>
      <c r="C44" s="25"/>
      <c r="D44" s="25"/>
      <c r="E44" s="25"/>
      <c r="F44" s="14"/>
      <c r="G44" s="14"/>
      <c r="H44" s="14"/>
      <c r="I44" s="14"/>
      <c r="J44" s="25"/>
      <c r="K44" s="25"/>
      <c r="L44" s="25"/>
      <c r="M44" s="25"/>
      <c r="N44" s="25"/>
      <c r="O44" s="25"/>
      <c r="P44" s="14"/>
      <c r="Q44" s="14"/>
      <c r="R44" s="14"/>
      <c r="S44" s="14"/>
      <c r="T44" s="25"/>
      <c r="U44" s="25"/>
      <c r="V44" s="25"/>
      <c r="W44" s="25"/>
      <c r="X44" s="14"/>
      <c r="Y44" s="26"/>
      <c r="Z44" s="25"/>
      <c r="AA44" s="25"/>
      <c r="AB44" s="25"/>
      <c r="AC44" s="49"/>
      <c r="AD44" s="24"/>
      <c r="AE44" s="24"/>
    </row>
    <row r="45" spans="1:32" x14ac:dyDescent="0.25">
      <c r="A45" s="25"/>
      <c r="B45" s="25"/>
      <c r="C45" s="25"/>
      <c r="D45" s="25"/>
      <c r="E45" s="25"/>
      <c r="F45" s="14"/>
      <c r="G45" s="14"/>
      <c r="H45" s="14"/>
      <c r="I45" s="14"/>
      <c r="J45" s="25"/>
      <c r="K45" s="25"/>
      <c r="L45" s="25"/>
      <c r="M45" s="25"/>
      <c r="N45" s="25"/>
      <c r="O45" s="25"/>
      <c r="P45" s="14"/>
      <c r="Q45" s="14"/>
      <c r="R45" s="14"/>
      <c r="S45" s="14"/>
      <c r="T45" s="25"/>
      <c r="U45" s="25"/>
      <c r="V45" s="25"/>
      <c r="W45" s="25"/>
      <c r="X45" s="14"/>
      <c r="Y45" s="26"/>
      <c r="Z45" s="25"/>
      <c r="AA45" s="25"/>
      <c r="AB45" s="25"/>
      <c r="AC45" s="25"/>
      <c r="AD45" s="25"/>
      <c r="AE45" s="24"/>
    </row>
    <row r="46" spans="1:32" x14ac:dyDescent="0.25">
      <c r="A46" s="25"/>
      <c r="B46" s="25"/>
      <c r="C46" s="25"/>
      <c r="D46" s="25"/>
      <c r="E46" s="25"/>
      <c r="F46" s="14"/>
      <c r="G46" s="14"/>
      <c r="H46" s="14"/>
      <c r="I46" s="14"/>
      <c r="J46" s="25"/>
      <c r="K46" s="25"/>
      <c r="L46" s="25"/>
      <c r="M46" s="25"/>
      <c r="N46" s="25"/>
      <c r="O46" s="25"/>
      <c r="P46" s="14"/>
      <c r="Q46" s="14"/>
      <c r="R46" s="14"/>
      <c r="S46" s="14"/>
      <c r="T46" s="25"/>
      <c r="U46" s="25"/>
      <c r="V46" s="25"/>
      <c r="W46" s="25"/>
      <c r="X46" s="14"/>
      <c r="Y46" s="26"/>
      <c r="Z46" s="25"/>
      <c r="AA46" s="25"/>
      <c r="AB46" s="25"/>
      <c r="AC46" s="25"/>
      <c r="AD46" s="25"/>
      <c r="AE46" s="24"/>
    </row>
    <row r="47" spans="1:32" s="15" customFormat="1" x14ac:dyDescent="0.25">
      <c r="A47" s="25"/>
      <c r="B47" s="25"/>
      <c r="C47" s="25"/>
      <c r="D47" s="25"/>
      <c r="E47" s="25"/>
      <c r="F47" s="14"/>
      <c r="G47" s="14"/>
      <c r="H47" s="14"/>
      <c r="I47" s="14"/>
      <c r="J47" s="25"/>
      <c r="K47" s="25"/>
      <c r="L47" s="25"/>
      <c r="M47" s="25"/>
      <c r="N47" s="25"/>
      <c r="O47" s="25"/>
      <c r="P47" s="14"/>
      <c r="Q47" s="14"/>
      <c r="R47" s="14"/>
      <c r="S47" s="14"/>
      <c r="T47" s="25"/>
      <c r="U47" s="25"/>
      <c r="V47" s="25"/>
      <c r="W47" s="25"/>
      <c r="X47" s="14"/>
      <c r="Y47" s="26"/>
      <c r="Z47" s="25"/>
      <c r="AA47" s="25"/>
      <c r="AB47" s="25"/>
      <c r="AC47" s="25"/>
      <c r="AD47" s="25"/>
    </row>
    <row r="48" spans="1:32" s="15" customFormat="1" x14ac:dyDescent="0.25">
      <c r="A48" s="25"/>
      <c r="B48" s="25"/>
      <c r="C48" s="25"/>
      <c r="D48" s="25"/>
      <c r="E48" s="25"/>
      <c r="F48" s="14"/>
      <c r="G48" s="14"/>
      <c r="H48" s="14"/>
      <c r="I48" s="14"/>
      <c r="J48" s="25"/>
      <c r="K48" s="25"/>
      <c r="L48" s="25"/>
      <c r="M48" s="25"/>
      <c r="N48" s="25"/>
      <c r="O48" s="25"/>
      <c r="P48" s="14"/>
      <c r="Q48" s="14"/>
      <c r="R48" s="14"/>
      <c r="S48" s="14"/>
      <c r="T48" s="25"/>
      <c r="U48" s="25"/>
      <c r="V48" s="25"/>
      <c r="W48" s="25"/>
      <c r="X48" s="14"/>
      <c r="Y48" s="26"/>
      <c r="Z48" s="25"/>
      <c r="AA48" s="25"/>
      <c r="AB48" s="25"/>
      <c r="AC48" s="25"/>
      <c r="AD48" s="25"/>
    </row>
    <row r="49" spans="1:30" s="15" customFormat="1" x14ac:dyDescent="0.25">
      <c r="A49" s="25"/>
      <c r="B49" s="25"/>
      <c r="C49" s="25"/>
      <c r="D49" s="25"/>
      <c r="E49" s="25"/>
      <c r="F49" s="14"/>
      <c r="G49" s="14"/>
      <c r="H49" s="14"/>
      <c r="I49" s="14"/>
      <c r="J49" s="25"/>
      <c r="K49" s="25"/>
      <c r="L49" s="25"/>
      <c r="M49" s="25"/>
      <c r="N49" s="25"/>
      <c r="O49" s="25"/>
      <c r="P49" s="14"/>
      <c r="Q49" s="14"/>
      <c r="R49" s="14"/>
      <c r="S49" s="14"/>
      <c r="T49" s="25"/>
      <c r="U49" s="25"/>
      <c r="V49" s="25"/>
      <c r="W49" s="25"/>
      <c r="X49" s="14"/>
      <c r="Y49" s="26"/>
      <c r="Z49" s="25"/>
      <c r="AA49" s="25"/>
      <c r="AB49" s="25"/>
      <c r="AC49" s="25"/>
      <c r="AD49" s="25"/>
    </row>
    <row r="50" spans="1:30" s="15" customFormat="1" x14ac:dyDescent="0.25">
      <c r="A50" s="25"/>
      <c r="B50" s="25"/>
      <c r="C50" s="25"/>
      <c r="D50" s="25"/>
      <c r="E50" s="25"/>
      <c r="F50" s="14"/>
      <c r="G50" s="14"/>
      <c r="H50" s="14"/>
      <c r="I50" s="14"/>
      <c r="J50" s="25"/>
      <c r="K50" s="25"/>
      <c r="L50" s="25"/>
      <c r="M50" s="25"/>
      <c r="N50" s="25"/>
      <c r="O50" s="25"/>
      <c r="P50" s="14"/>
      <c r="Q50" s="14"/>
      <c r="R50" s="14"/>
      <c r="S50" s="14"/>
      <c r="T50" s="25"/>
      <c r="U50" s="25"/>
      <c r="V50" s="25"/>
      <c r="W50" s="25"/>
      <c r="X50" s="14"/>
      <c r="Y50" s="26"/>
      <c r="Z50" s="25"/>
      <c r="AA50" s="25"/>
      <c r="AB50" s="25"/>
      <c r="AC50" s="25"/>
      <c r="AD50" s="25"/>
    </row>
    <row r="51" spans="1:30" s="15" customFormat="1" x14ac:dyDescent="0.25">
      <c r="A51" s="25"/>
      <c r="B51" s="25"/>
      <c r="C51" s="25"/>
      <c r="D51" s="25"/>
      <c r="E51" s="25"/>
      <c r="F51" s="14"/>
      <c r="G51" s="14"/>
      <c r="H51" s="14"/>
      <c r="I51" s="14"/>
      <c r="J51" s="25"/>
      <c r="K51" s="25"/>
      <c r="L51" s="25"/>
      <c r="M51" s="25"/>
      <c r="N51" s="25"/>
      <c r="O51" s="25"/>
      <c r="P51" s="14"/>
      <c r="Q51" s="14"/>
      <c r="R51" s="14"/>
      <c r="S51" s="14"/>
      <c r="T51" s="25"/>
      <c r="U51" s="25"/>
      <c r="V51" s="25"/>
      <c r="W51" s="25"/>
      <c r="X51" s="14"/>
      <c r="Y51" s="26"/>
      <c r="Z51" s="25"/>
      <c r="AA51" s="25"/>
      <c r="AB51" s="25"/>
      <c r="AC51" s="25"/>
      <c r="AD51" s="25"/>
    </row>
    <row r="52" spans="1:30" s="15" customFormat="1" x14ac:dyDescent="0.25">
      <c r="A52" s="25"/>
      <c r="B52" s="25"/>
      <c r="C52" s="25"/>
      <c r="D52" s="25"/>
      <c r="E52" s="25"/>
      <c r="F52" s="14"/>
      <c r="G52" s="14"/>
      <c r="H52" s="14"/>
      <c r="I52" s="14"/>
      <c r="J52" s="25"/>
      <c r="K52" s="25"/>
      <c r="L52" s="25"/>
      <c r="M52" s="25"/>
      <c r="N52" s="25"/>
      <c r="O52" s="25"/>
      <c r="P52" s="14"/>
      <c r="Q52" s="14"/>
      <c r="R52" s="14"/>
      <c r="S52" s="14"/>
      <c r="T52" s="25"/>
      <c r="U52" s="25"/>
      <c r="V52" s="25"/>
      <c r="W52" s="25"/>
      <c r="X52" s="14"/>
      <c r="Y52" s="26"/>
      <c r="Z52" s="25"/>
      <c r="AA52" s="25"/>
      <c r="AB52" s="25"/>
      <c r="AC52" s="25"/>
      <c r="AD52" s="25"/>
    </row>
    <row r="53" spans="1:30" s="15" customFormat="1" x14ac:dyDescent="0.25">
      <c r="A53" s="25"/>
      <c r="B53" s="25"/>
      <c r="C53" s="25"/>
      <c r="D53" s="25"/>
      <c r="E53" s="25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25"/>
      <c r="U53" s="25"/>
      <c r="V53" s="25"/>
      <c r="W53" s="25"/>
      <c r="X53" s="14"/>
      <c r="Y53" s="26"/>
      <c r="Z53" s="25"/>
      <c r="AA53" s="25"/>
      <c r="AB53" s="25"/>
      <c r="AC53" s="25"/>
      <c r="AD53" s="25"/>
    </row>
    <row r="54" spans="1:30" s="15" customFormat="1" x14ac:dyDescent="0.25">
      <c r="A54" s="25"/>
      <c r="B54" s="25"/>
      <c r="C54" s="25"/>
      <c r="D54" s="25"/>
      <c r="E54" s="25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25"/>
      <c r="U54" s="25"/>
      <c r="V54" s="25"/>
      <c r="W54" s="25"/>
      <c r="X54" s="14"/>
      <c r="Y54" s="26"/>
      <c r="Z54" s="25"/>
      <c r="AA54" s="25"/>
      <c r="AB54" s="25"/>
      <c r="AC54" s="25"/>
      <c r="AD54" s="25"/>
    </row>
    <row r="55" spans="1:30" s="15" customFormat="1" x14ac:dyDescent="0.25">
      <c r="A55" s="25"/>
      <c r="B55" s="25"/>
      <c r="C55" s="25"/>
      <c r="D55" s="25"/>
      <c r="E55" s="25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25"/>
      <c r="U55" s="25"/>
      <c r="V55" s="25"/>
      <c r="W55" s="25"/>
      <c r="X55" s="14"/>
      <c r="Y55" s="26"/>
      <c r="Z55" s="25"/>
      <c r="AA55" s="25"/>
      <c r="AB55" s="25"/>
      <c r="AC55" s="25"/>
      <c r="AD55" s="25"/>
    </row>
    <row r="56" spans="1:30" s="15" customFormat="1" x14ac:dyDescent="0.25">
      <c r="A56" s="25"/>
      <c r="B56" s="25"/>
      <c r="C56" s="25"/>
      <c r="D56" s="25"/>
      <c r="E56" s="25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25"/>
      <c r="U56" s="25"/>
      <c r="V56" s="25"/>
      <c r="W56" s="25"/>
      <c r="X56" s="14"/>
      <c r="Y56" s="26"/>
      <c r="Z56" s="25"/>
      <c r="AA56" s="25"/>
      <c r="AB56" s="25"/>
      <c r="AC56" s="25"/>
      <c r="AD56" s="25"/>
    </row>
    <row r="57" spans="1:30" s="15" customFormat="1" x14ac:dyDescent="0.25">
      <c r="A57" s="25"/>
      <c r="B57" s="25"/>
      <c r="C57" s="25"/>
      <c r="D57" s="25"/>
      <c r="E57" s="25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25"/>
      <c r="U57" s="25"/>
      <c r="V57" s="25"/>
      <c r="W57" s="25"/>
      <c r="X57" s="14"/>
      <c r="Y57" s="26"/>
      <c r="Z57" s="25"/>
      <c r="AA57" s="25"/>
      <c r="AB57" s="25"/>
      <c r="AC57" s="25"/>
      <c r="AD57" s="25"/>
    </row>
    <row r="58" spans="1:30" s="15" customFormat="1" x14ac:dyDescent="0.25">
      <c r="A58" s="25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25"/>
      <c r="U58" s="25"/>
      <c r="V58" s="25"/>
      <c r="W58" s="25"/>
      <c r="X58" s="14"/>
      <c r="Y58" s="26"/>
      <c r="Z58" s="25"/>
      <c r="AA58" s="25"/>
      <c r="AB58" s="25"/>
      <c r="AC58" s="25"/>
      <c r="AD58" s="25"/>
    </row>
    <row r="59" spans="1:30" s="15" customFormat="1" x14ac:dyDescent="0.25">
      <c r="A59" s="25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22"/>
      <c r="R59" s="22"/>
      <c r="S59" s="14"/>
      <c r="T59" s="25"/>
      <c r="U59" s="25"/>
      <c r="V59" s="25"/>
      <c r="W59" s="25"/>
      <c r="X59" s="14"/>
      <c r="Y59" s="26"/>
      <c r="Z59" s="25"/>
      <c r="AA59" s="25"/>
      <c r="AB59" s="25"/>
      <c r="AC59" s="25"/>
      <c r="AD59" s="25"/>
    </row>
    <row r="60" spans="1:30" s="15" customFormat="1" x14ac:dyDescent="0.25">
      <c r="A60" s="25"/>
      <c r="B60" s="22"/>
      <c r="C60" s="22"/>
      <c r="D60" s="22"/>
      <c r="E60" s="22"/>
      <c r="F60" s="22"/>
      <c r="G60" s="22"/>
      <c r="H60" s="22"/>
      <c r="I60" s="22"/>
      <c r="J60" s="14"/>
      <c r="K60" s="14"/>
      <c r="L60" s="14"/>
      <c r="M60" s="14"/>
      <c r="N60" s="14"/>
      <c r="O60" s="14"/>
      <c r="P60" s="14"/>
      <c r="Q60" s="22"/>
      <c r="R60" s="22"/>
      <c r="S60" s="14"/>
      <c r="T60" s="25"/>
      <c r="U60" s="25"/>
      <c r="V60" s="25"/>
      <c r="W60" s="25"/>
      <c r="X60" s="14"/>
      <c r="Y60" s="26"/>
      <c r="Z60" s="25"/>
      <c r="AA60" s="25"/>
      <c r="AB60" s="25"/>
      <c r="AC60" s="25"/>
      <c r="AD60" s="25"/>
    </row>
    <row r="61" spans="1:30" s="15" customFormat="1" x14ac:dyDescent="0.25">
      <c r="A61" s="14"/>
      <c r="B61" s="22"/>
      <c r="C61" s="22"/>
      <c r="D61" s="22"/>
      <c r="E61" s="22"/>
      <c r="F61" s="22"/>
      <c r="G61" s="22"/>
      <c r="H61" s="22"/>
      <c r="I61" s="22"/>
      <c r="J61" s="14"/>
      <c r="K61" s="14"/>
      <c r="L61" s="14"/>
      <c r="M61" s="14"/>
      <c r="N61" s="14"/>
      <c r="O61" s="14"/>
      <c r="P61" s="14"/>
      <c r="Q61" s="22"/>
      <c r="R61" s="22"/>
      <c r="S61" s="14"/>
      <c r="T61" s="14"/>
      <c r="U61" s="14"/>
      <c r="V61" s="14"/>
      <c r="W61" s="14"/>
      <c r="X61" s="14"/>
      <c r="Y61" s="26"/>
      <c r="Z61" s="26"/>
      <c r="AA61" s="26"/>
      <c r="AB61" s="26"/>
      <c r="AC61" s="25"/>
      <c r="AD61" s="25"/>
    </row>
    <row r="62" spans="1:30" s="15" customFormat="1" x14ac:dyDescent="0.25">
      <c r="A62" s="14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14"/>
      <c r="T62" s="14"/>
      <c r="U62" s="14"/>
      <c r="V62" s="14"/>
      <c r="W62" s="14"/>
      <c r="X62" s="14"/>
      <c r="Y62" s="26"/>
      <c r="Z62" s="26"/>
      <c r="AA62" s="26"/>
      <c r="AB62" s="26"/>
      <c r="AC62" s="25"/>
      <c r="AD62" s="25"/>
    </row>
    <row r="63" spans="1:30" s="15" customFormat="1" x14ac:dyDescent="0.25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7"/>
      <c r="Z63" s="27"/>
      <c r="AA63" s="27"/>
      <c r="AB63" s="27"/>
      <c r="AC63" s="25"/>
      <c r="AD63" s="25"/>
    </row>
    <row r="64" spans="1:30" s="15" customFormat="1" x14ac:dyDescent="0.25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7"/>
      <c r="Z64" s="27"/>
      <c r="AA64" s="27"/>
      <c r="AB64" s="27"/>
      <c r="AC64" s="26"/>
      <c r="AD64" s="14"/>
    </row>
    <row r="65" spans="1:30" s="15" customFormat="1" x14ac:dyDescent="0.25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7"/>
      <c r="Z65" s="27"/>
      <c r="AA65" s="27"/>
      <c r="AB65" s="27"/>
      <c r="AC65" s="26"/>
      <c r="AD65" s="14"/>
    </row>
    <row r="66" spans="1:30" s="15" customFormat="1" x14ac:dyDescent="0.25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7"/>
      <c r="Z66" s="27"/>
      <c r="AA66" s="27"/>
      <c r="AB66" s="27"/>
      <c r="AC66" s="27"/>
      <c r="AD66" s="22"/>
    </row>
    <row r="67" spans="1:30" s="15" customFormat="1" x14ac:dyDescent="0.25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7"/>
      <c r="Z67" s="27"/>
      <c r="AA67" s="27"/>
      <c r="AB67" s="27"/>
      <c r="AC67" s="27"/>
      <c r="AD67" s="22"/>
    </row>
  </sheetData>
  <sheetProtection formatCells="0" pivotTables="0"/>
  <protectedRanges>
    <protectedRange sqref="C6:F6 F9 B6:B8 C7:E7 D8:E8" name="Plage2"/>
    <protectedRange sqref="AF3:AJ13" name="Plage1" securityDescriptor="O:WDG:WDD:(D;;CC;;;S-1-5-21-541658912-2336975234-2177560582-3343)(D;;CC;;;S-1-5-21-541658912-2336975234-2177560582-5177)(A;;CC;;;S-1-5-21-541658912-2336975234-2177560582-3335)(A;;CC;;;S-1-5-21-541658912-2336975234-2177560582-3339)"/>
  </protectedRanges>
  <mergeCells count="44">
    <mergeCell ref="Z3:AD4"/>
    <mergeCell ref="B11:C11"/>
    <mergeCell ref="D11:F11"/>
    <mergeCell ref="I11:K11"/>
    <mergeCell ref="O11:Q11"/>
    <mergeCell ref="C8:E8"/>
    <mergeCell ref="A13:H13"/>
    <mergeCell ref="C7:G7"/>
    <mergeCell ref="K7:M7"/>
    <mergeCell ref="P7:S7"/>
    <mergeCell ref="AB7:AC7"/>
    <mergeCell ref="C9:F9"/>
    <mergeCell ref="J9:S9"/>
    <mergeCell ref="W9:Y9"/>
    <mergeCell ref="U11:W11"/>
    <mergeCell ref="AA11:AC11"/>
    <mergeCell ref="Z1:AD2"/>
    <mergeCell ref="E1:Y5"/>
    <mergeCell ref="T29:V29"/>
    <mergeCell ref="W7:Y7"/>
    <mergeCell ref="V10:Y10"/>
    <mergeCell ref="K13:Q13"/>
    <mergeCell ref="T13:AB13"/>
    <mergeCell ref="AB9:AC9"/>
    <mergeCell ref="I7:J7"/>
    <mergeCell ref="U7:V7"/>
    <mergeCell ref="T26:AB26"/>
    <mergeCell ref="T27:AB27"/>
    <mergeCell ref="T15:AB15"/>
    <mergeCell ref="T16:AB21"/>
    <mergeCell ref="K27:Q31"/>
    <mergeCell ref="K15:Q15"/>
    <mergeCell ref="A36:C36"/>
    <mergeCell ref="A37:H41"/>
    <mergeCell ref="AH16:AI16"/>
    <mergeCell ref="T24:AB24"/>
    <mergeCell ref="T30:AB37"/>
    <mergeCell ref="K35:Q38"/>
    <mergeCell ref="K34:Q34"/>
    <mergeCell ref="K21:Q21"/>
    <mergeCell ref="K26:Q26"/>
    <mergeCell ref="K16:Q19"/>
    <mergeCell ref="K22:Q24"/>
    <mergeCell ref="T23:AB23"/>
  </mergeCells>
  <hyperlinks>
    <hyperlink ref="AO1" r:id="rId1"/>
  </hyperlinks>
  <printOptions horizontalCentered="1" verticalCentered="1"/>
  <pageMargins left="0.19685039370078741" right="0.19685039370078741" top="0.19685039370078741" bottom="0.19685039370078741" header="0" footer="0"/>
  <pageSetup paperSize="9" scale="85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oduel2_Mobil_Home">
                <anchor moveWithCells="1" sizeWithCells="1">
                  <from>
                    <xdr:col>37</xdr:col>
                    <xdr:colOff>314325</xdr:colOff>
                    <xdr:row>3</xdr:row>
                    <xdr:rowOff>47625</xdr:rowOff>
                  </from>
                  <to>
                    <xdr:col>41</xdr:col>
                    <xdr:colOff>104775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Button 7">
              <controlPr defaultSize="0" print="0" autoFill="0" autoPict="0" macro="[0]!Modul3_Situation_Mobil_Home">
                <anchor moveWithCells="1" sizeWithCells="1">
                  <from>
                    <xdr:col>31</xdr:col>
                    <xdr:colOff>9525</xdr:colOff>
                    <xdr:row>4</xdr:row>
                    <xdr:rowOff>19050</xdr:rowOff>
                  </from>
                  <to>
                    <xdr:col>34</xdr:col>
                    <xdr:colOff>133350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3" tint="0.59999389629810485"/>
    <pageSetUpPr fitToPage="1"/>
  </sheetPr>
  <dimension ref="A1:AE266"/>
  <sheetViews>
    <sheetView zoomScale="70" zoomScaleNormal="70" workbookViewId="0">
      <pane ySplit="1" topLeftCell="A2" activePane="bottomLeft" state="frozen"/>
      <selection pane="bottomLeft" activeCell="A2" sqref="A2:A5"/>
    </sheetView>
  </sheetViews>
  <sheetFormatPr baseColWidth="10" defaultRowHeight="12.75" x14ac:dyDescent="0.25"/>
  <cols>
    <col min="1" max="1" width="10.140625" style="107" customWidth="1"/>
    <col min="2" max="2" width="14.28515625" style="132" customWidth="1"/>
    <col min="3" max="3" width="14.28515625" style="171" customWidth="1"/>
    <col min="4" max="4" width="5.7109375" style="44" customWidth="1"/>
    <col min="5" max="5" width="30" style="133" customWidth="1"/>
    <col min="6" max="9" width="9" style="44" customWidth="1"/>
    <col min="10" max="11" width="9" style="43" customWidth="1"/>
    <col min="12" max="16384" width="11.42578125" style="44"/>
  </cols>
  <sheetData>
    <row r="1" spans="1:31" s="106" customFormat="1" ht="52.5" customHeight="1" x14ac:dyDescent="0.25">
      <c r="A1" s="142" t="s">
        <v>29</v>
      </c>
      <c r="B1" s="143" t="s">
        <v>23</v>
      </c>
      <c r="C1" s="143" t="s">
        <v>83</v>
      </c>
      <c r="D1" s="144" t="s">
        <v>24</v>
      </c>
      <c r="E1" s="145" t="s">
        <v>36</v>
      </c>
      <c r="F1" s="146" t="s">
        <v>68</v>
      </c>
      <c r="G1" s="146" t="s">
        <v>18</v>
      </c>
      <c r="H1" s="146" t="s">
        <v>19</v>
      </c>
      <c r="I1" s="146" t="s">
        <v>20</v>
      </c>
      <c r="J1" s="146" t="s">
        <v>21</v>
      </c>
      <c r="K1" s="146" t="s">
        <v>30</v>
      </c>
      <c r="L1" s="147" t="str">
        <f>'Reprise Parc'!B2</f>
        <v>R Essai 1</v>
      </c>
      <c r="M1" s="147" t="str">
        <f>'Reprise Parc'!B3</f>
        <v>R Essai 2</v>
      </c>
      <c r="N1" s="147" t="str">
        <f>'Reprise Parc'!B4</f>
        <v>R Essai 3</v>
      </c>
      <c r="O1" s="147" t="str">
        <f>'Reprise Parc'!B5</f>
        <v>R Essai 4</v>
      </c>
      <c r="P1" s="147" t="str">
        <f>'Reprise Parc'!B6</f>
        <v>R Essai 5</v>
      </c>
      <c r="Q1" s="147" t="str">
        <f>'Reprise Parc'!B7</f>
        <v>R Essai 6</v>
      </c>
      <c r="R1" s="147" t="str">
        <f>'Reprise Parc'!B8</f>
        <v>R Essai 7</v>
      </c>
      <c r="S1" s="147" t="str">
        <f>'Reprise Parc'!B9</f>
        <v>R Essai 8</v>
      </c>
      <c r="T1" s="147" t="str">
        <f>'Reprise Parc'!B10</f>
        <v>R Essai 9</v>
      </c>
      <c r="U1" s="147" t="str">
        <f>'Reprise Parc'!B11</f>
        <v>R Essai 10</v>
      </c>
      <c r="V1" s="147" t="str">
        <f>'Reprise Parc'!B12</f>
        <v>R Essai 11</v>
      </c>
      <c r="W1" s="147" t="str">
        <f>'Reprise Parc'!B13</f>
        <v>R Essai 12</v>
      </c>
      <c r="X1" s="147" t="str">
        <f>'Reprise Parc'!B14</f>
        <v>R Essai 13</v>
      </c>
      <c r="Y1" s="147" t="str">
        <f>'Reprise Parc'!B15</f>
        <v>R Essai 14</v>
      </c>
      <c r="Z1" s="147" t="str">
        <f>'Reprise Parc'!B16</f>
        <v>R Essai 15</v>
      </c>
      <c r="AA1" s="147" t="str">
        <f>'Reprise Parc'!B17</f>
        <v>R Essai 16</v>
      </c>
      <c r="AB1" s="147" t="str">
        <f>'Reprise Parc'!B18</f>
        <v>R Essai 17</v>
      </c>
      <c r="AC1" s="147" t="str">
        <f>'Reprise Parc'!B19</f>
        <v>R Essai 18</v>
      </c>
      <c r="AD1" s="147" t="str">
        <f>'Reprise Parc'!B20</f>
        <v>R Essai 19</v>
      </c>
      <c r="AE1" s="147" t="str">
        <f>'Reprise Parc'!B21</f>
        <v>R Essai 20</v>
      </c>
    </row>
    <row r="2" spans="1:31" s="151" customFormat="1" ht="15" x14ac:dyDescent="0.25">
      <c r="A2" s="155">
        <v>123</v>
      </c>
      <c r="B2" s="153" t="s">
        <v>110</v>
      </c>
      <c r="C2" s="168" t="s">
        <v>112</v>
      </c>
      <c r="D2" s="156">
        <v>1</v>
      </c>
      <c r="E2" s="157" t="s">
        <v>111</v>
      </c>
      <c r="F2" s="158">
        <v>1</v>
      </c>
      <c r="G2" s="158">
        <v>1</v>
      </c>
      <c r="H2" s="158">
        <v>1</v>
      </c>
      <c r="I2" s="158">
        <v>1</v>
      </c>
      <c r="J2" s="151">
        <v>1</v>
      </c>
      <c r="K2" s="151">
        <v>1</v>
      </c>
      <c r="L2" s="127">
        <f>IF(AND($A:$A&gt;='Reprise Parc'!$C$2,$A:$A&lt;='Reprise Parc'!$D$2),1,"")</f>
        <v>1</v>
      </c>
      <c r="M2" s="127">
        <f>IF(AND($A:$A&gt;='Reprise Parc'!$C$3,$A:$A&lt;='Reprise Parc'!$D$3),1,"")</f>
        <v>1</v>
      </c>
      <c r="N2" s="127">
        <f>IF(AND($A:$A&gt;='Reprise Parc'!$C$4,$A:$A&lt;='Reprise Parc'!$D$4),1,"")</f>
        <v>1</v>
      </c>
      <c r="O2" s="127">
        <f>IF(AND($A:$A&gt;='Reprise Parc'!$C$5,$A:$A&lt;='Reprise Parc'!$D$5),1,"")</f>
        <v>1</v>
      </c>
      <c r="P2" s="127">
        <f>IF(AND($A:$A&gt;='Reprise Parc'!$C$6,$A:$A&lt;='Reprise Parc'!$D$6),1,"")</f>
        <v>1</v>
      </c>
      <c r="Q2" s="127" t="str">
        <f>IF(AND($A:$A&gt;='[6]Reprise Parc'!$C$7,$A:$A&lt;='[6]Reprise Parc'!$D$7),0,"")</f>
        <v/>
      </c>
      <c r="R2" s="127" t="str">
        <f>IF(AND($A:$A&gt;='[6]Reprise Parc'!$C$8,$A:$A&lt;='[6]Reprise Parc'!$D$8),0,"")</f>
        <v/>
      </c>
      <c r="S2" s="127" t="str">
        <f>IF(AND($A:$A&gt;='[6]Reprise Parc'!$C$9,$A:$A&lt;='[6]Reprise Parc'!$D$9),0,"")</f>
        <v/>
      </c>
      <c r="T2" s="127" t="str">
        <f>IF(AND($A:$A&gt;='[6]Reprise Parc'!$C$10,$A:$A&lt;='[6]Reprise Parc'!$D$10),0,"")</f>
        <v/>
      </c>
      <c r="U2" s="127" t="str">
        <f>IF(AND($A:$A&gt;='[6]Reprise Parc'!$C$11,$A:$A&lt;='[6]Reprise Parc'!$D$11),0,"")</f>
        <v/>
      </c>
      <c r="V2" s="127" t="str">
        <f>IF(AND($A:$A&gt;='[6]Reprise Parc'!$C$12,$A:$A&lt;='[6]Reprise Parc'!$D$12),0,"")</f>
        <v/>
      </c>
      <c r="W2" s="127" t="str">
        <f>IF(AND($A:$A&gt;='[6]Reprise Parc'!$C$13,$A:$A&lt;='[6]Reprise Parc'!$D$13),0,"")</f>
        <v/>
      </c>
      <c r="X2" s="127" t="str">
        <f>IF(AND($A:$A&gt;='[6]Reprise Parc'!$C$14,$A:$A&lt;='[6]Reprise Parc'!$D$14),0,"")</f>
        <v/>
      </c>
      <c r="Y2" s="127" t="str">
        <f>IF(AND($A:$A&gt;='[6]Reprise Parc'!$C$15,$A:$A&lt;='[6]Reprise Parc'!$D$15),0,"")</f>
        <v/>
      </c>
      <c r="Z2" s="127" t="str">
        <f>IF(AND($A:$A&gt;='[6]Reprise Parc'!$C$16,$A:$A&lt;='[6]Reprise Parc'!$D$16),0,"")</f>
        <v/>
      </c>
      <c r="AA2" s="127" t="str">
        <f>IF(AND($A:$A&gt;='[6]Reprise Parc'!$C$17,$A:$A&lt;='[6]Reprise Parc'!$D$17),0,"")</f>
        <v/>
      </c>
      <c r="AB2" s="127" t="str">
        <f>IF(AND($A:$A&gt;='[6]Reprise Parc'!$C$18,$A:$A&lt;='[6]Reprise Parc'!$D$18),0,"")</f>
        <v/>
      </c>
      <c r="AC2" s="127" t="str">
        <f>IF(AND($A:$A&gt;='[6]Reprise Parc'!$C$19,$A:$A&lt;='[6]Reprise Parc'!$D$19),0,"")</f>
        <v/>
      </c>
      <c r="AD2" s="127" t="str">
        <f>IF(AND($A:$A&gt;='[6]Reprise Parc'!$C$20,$A:$A&lt;='[6]Reprise Parc'!$D$20),0,"")</f>
        <v/>
      </c>
      <c r="AE2" s="127" t="str">
        <f>IF(AND($A:$A&gt;='[6]Reprise Parc'!$C$21,$A:$A&lt;='[6]Reprise Parc'!$D$21),0,"")</f>
        <v/>
      </c>
    </row>
    <row r="3" spans="1:31" s="151" customFormat="1" ht="15" x14ac:dyDescent="0.25">
      <c r="A3" s="155">
        <v>456</v>
      </c>
      <c r="B3" s="153" t="s">
        <v>82</v>
      </c>
      <c r="C3" s="168" t="s">
        <v>114</v>
      </c>
      <c r="D3" s="156"/>
      <c r="E3" s="157" t="s">
        <v>62</v>
      </c>
      <c r="L3" s="127">
        <f>IF(AND($A:$A&gt;='Reprise Parc'!$C$2,$A:$A&lt;='Reprise Parc'!$D$2),0,"")</f>
        <v>0</v>
      </c>
      <c r="M3" s="127">
        <f>IF(AND($A:$A&gt;='Reprise Parc'!$C$3,$A:$A&lt;='Reprise Parc'!$D$3),0,"")</f>
        <v>0</v>
      </c>
      <c r="N3" s="127">
        <f>IF(AND($A:$A&gt;='Reprise Parc'!$C$4,$A:$A&lt;='Reprise Parc'!$D$4),0,"")</f>
        <v>0</v>
      </c>
      <c r="O3" s="127">
        <f>IF(AND($A:$A&gt;='Reprise Parc'!$C$5,$A:$A&lt;='Reprise Parc'!$D$5),0,"")</f>
        <v>0</v>
      </c>
      <c r="P3" s="127">
        <f>IF(AND($A:$A&gt;='Reprise Parc'!$C$6,$A:$A&lt;='Reprise Parc'!$D$6),0,"")</f>
        <v>0</v>
      </c>
      <c r="Q3" s="127">
        <f>IF(AND($A:$A&gt;='Reprise Parc'!$C$7,$A:$A&lt;='Reprise Parc'!$D$7),0,"")</f>
        <v>0</v>
      </c>
      <c r="R3" s="127">
        <f>IF(AND($A:$A&gt;='Reprise Parc'!$C$8,$A:$A&lt;='Reprise Parc'!$D$8),0,"")</f>
        <v>0</v>
      </c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59"/>
      <c r="AE3" s="159"/>
    </row>
    <row r="4" spans="1:31" s="151" customFormat="1" ht="15" x14ac:dyDescent="0.25">
      <c r="A4" s="155">
        <v>789</v>
      </c>
      <c r="B4" s="160" t="s">
        <v>119</v>
      </c>
      <c r="C4" s="169" t="s">
        <v>115</v>
      </c>
      <c r="D4" s="156"/>
      <c r="E4" s="157"/>
      <c r="L4" s="127">
        <f>IF(AND($A:$A&gt;='Reprise Parc'!$C$2,$A:$A&lt;='Reprise Parc'!$D$2),0,"")</f>
        <v>0</v>
      </c>
      <c r="M4" s="127">
        <f>IF(AND($A:$A&gt;='Reprise Parc'!$C$3,$A:$A&lt;='Reprise Parc'!$D$3),0,"")</f>
        <v>0</v>
      </c>
      <c r="N4" s="127">
        <f>IF(AND($A:$A&gt;='Reprise Parc'!$C$4,$A:$A&lt;='Reprise Parc'!$D$4),0,"")</f>
        <v>0</v>
      </c>
      <c r="O4" s="127">
        <f>IF(AND($A:$A&gt;='Reprise Parc'!$C$5,$A:$A&lt;='Reprise Parc'!$D$5),0,"")</f>
        <v>0</v>
      </c>
      <c r="P4" s="127">
        <f>IF(AND($A:$A&gt;='Reprise Parc'!$C$6,$A:$A&lt;='Reprise Parc'!$D$6),0,"")</f>
        <v>0</v>
      </c>
      <c r="Q4" s="127">
        <f>IF(AND($A:$A&gt;='Reprise Parc'!$C$7,$A:$A&lt;='Reprise Parc'!$D$7),0,"")</f>
        <v>0</v>
      </c>
      <c r="R4" s="127">
        <f>IF(AND($A:$A&gt;='Reprise Parc'!$C$8,$A:$A&lt;='Reprise Parc'!$D$8),0,"")</f>
        <v>0</v>
      </c>
      <c r="S4" s="127">
        <f>IF(AND($A:$A&gt;='Reprise Parc'!$C$2,$A:$A&lt;='Reprise Parc'!$D$2),1,"")</f>
        <v>1</v>
      </c>
      <c r="T4" s="127">
        <f>IF(AND($A:$A&gt;='Reprise Parc'!$C$2,$A:$A&lt;='Reprise Parc'!$D$2),1,"")</f>
        <v>1</v>
      </c>
      <c r="U4" s="127">
        <f>IF(AND($A:$A&gt;='Reprise Parc'!$C$2,$A:$A&lt;='Reprise Parc'!$D$2),1,"")</f>
        <v>1</v>
      </c>
      <c r="V4" s="127">
        <f>IF(AND($A:$A&gt;='Reprise Parc'!$C$2,$A:$A&lt;='Reprise Parc'!$D$2),1,"")</f>
        <v>1</v>
      </c>
      <c r="W4" s="127">
        <f>IF(AND($A:$A&gt;='Reprise Parc'!$C$2,$A:$A&lt;='Reprise Parc'!$D$2),1,"")</f>
        <v>1</v>
      </c>
      <c r="X4" s="127">
        <f>IF(AND($A:$A&gt;='Reprise Parc'!$C$2,$A:$A&lt;='Reprise Parc'!$D$2),1,"")</f>
        <v>1</v>
      </c>
      <c r="Y4" s="127">
        <f>IF(AND($A:$A&gt;='Reprise Parc'!$C$2,$A:$A&lt;='Reprise Parc'!$D$2),1,"")</f>
        <v>1</v>
      </c>
      <c r="Z4" s="127">
        <f>IF(AND($A:$A&gt;='Reprise Parc'!$C$2,$A:$A&lt;='Reprise Parc'!$D$2),1,"")</f>
        <v>1</v>
      </c>
      <c r="AA4" s="127">
        <f>IF(AND($A:$A&gt;='Reprise Parc'!$C$2,$A:$A&lt;='Reprise Parc'!$D$2),1,"")</f>
        <v>1</v>
      </c>
      <c r="AB4" s="127">
        <f>IF(AND($A:$A&gt;='Reprise Parc'!$C$2,$A:$A&lt;='Reprise Parc'!$D$2),1,"")</f>
        <v>1</v>
      </c>
      <c r="AC4" s="127">
        <f>IF(AND($A:$A&gt;='Reprise Parc'!$C$2,$A:$A&lt;='Reprise Parc'!$D$2),1,"")</f>
        <v>1</v>
      </c>
      <c r="AD4" s="127">
        <f>IF(AND($A:$A&gt;='Reprise Parc'!$C$2,$A:$A&lt;='Reprise Parc'!$D$2),1,"")</f>
        <v>1</v>
      </c>
      <c r="AE4" s="127">
        <f>IF(AND($A:$A&gt;='Reprise Parc'!$C$2,$A:$A&lt;='Reprise Parc'!$D$2),1,"")</f>
        <v>1</v>
      </c>
    </row>
    <row r="5" spans="1:31" s="151" customFormat="1" ht="15" x14ac:dyDescent="0.25">
      <c r="A5" s="155">
        <v>159</v>
      </c>
      <c r="B5" s="160">
        <v>38081</v>
      </c>
      <c r="C5" s="169" t="s">
        <v>144</v>
      </c>
      <c r="D5" s="156"/>
      <c r="E5" s="157"/>
      <c r="L5" s="127">
        <f>IF(AND($A:$A&gt;='Reprise Parc'!$C$2,$A:$A&lt;='Reprise Parc'!$D$2),0,"")</f>
        <v>0</v>
      </c>
      <c r="M5" s="127">
        <f>IF(AND($A:$A&gt;='Reprise Parc'!$C$3,$A:$A&lt;='Reprise Parc'!$D$3),0,"")</f>
        <v>0</v>
      </c>
      <c r="N5" s="127">
        <f>IF(AND($A:$A&gt;='Reprise Parc'!$C$4,$A:$A&lt;='Reprise Parc'!$D$4),0,"")</f>
        <v>0</v>
      </c>
      <c r="O5" s="127">
        <f>IF(AND($A:$A&gt;='Reprise Parc'!$C$5,$A:$A&lt;='Reprise Parc'!$D$5),0,"")</f>
        <v>0</v>
      </c>
      <c r="P5" s="127">
        <f>IF(AND($A:$A&gt;='Reprise Parc'!$C$6,$A:$A&lt;='Reprise Parc'!$D$6),0,"")</f>
        <v>0</v>
      </c>
      <c r="Q5" s="127">
        <f>IF(AND($A:$A&gt;='Reprise Parc'!$C$7,$A:$A&lt;='Reprise Parc'!$D$7),0,"")</f>
        <v>0</v>
      </c>
      <c r="R5" s="127">
        <f>IF(AND($A:$A&gt;='Reprise Parc'!$C$8,$A:$A&lt;='Reprise Parc'!$D$8),0,"")</f>
        <v>0</v>
      </c>
      <c r="S5" s="159"/>
      <c r="T5" s="159"/>
      <c r="U5" s="159"/>
      <c r="V5" s="159"/>
      <c r="W5" s="159"/>
      <c r="X5" s="159"/>
      <c r="Y5" s="159"/>
      <c r="Z5" s="159"/>
      <c r="AA5" s="159"/>
      <c r="AB5" s="159"/>
      <c r="AC5" s="159"/>
      <c r="AD5" s="159"/>
      <c r="AE5" s="159"/>
    </row>
    <row r="6" spans="1:31" s="151" customFormat="1" ht="15" x14ac:dyDescent="0.25">
      <c r="A6" s="162"/>
      <c r="B6" s="160"/>
      <c r="C6" s="169"/>
      <c r="D6" s="156"/>
      <c r="E6" s="157"/>
      <c r="L6" s="127" t="str">
        <f>IF(AND($A:$A&gt;='Reprise Parc'!$C$2,$A:$A&lt;='Reprise Parc'!$D$2),0,"")</f>
        <v/>
      </c>
      <c r="M6" s="127" t="str">
        <f>IF(AND($A:$A&gt;='Reprise Parc'!$C$3,$A:$A&lt;='Reprise Parc'!$D$3),0,"")</f>
        <v/>
      </c>
      <c r="N6" s="127" t="str">
        <f>IF(AND($A:$A&gt;='Reprise Parc'!$C$4,$A:$A&lt;='Reprise Parc'!$D$4),0,"")</f>
        <v/>
      </c>
      <c r="O6" s="127" t="str">
        <f>IF(AND($A:$A&gt;='Reprise Parc'!$C$5,$A:$A&lt;='Reprise Parc'!$D$5),0,"")</f>
        <v/>
      </c>
      <c r="P6" s="127" t="str">
        <f>IF(AND($A:$A&gt;='Reprise Parc'!$C$6,$A:$A&lt;='Reprise Parc'!$D$6),0,"")</f>
        <v/>
      </c>
      <c r="Q6" s="127" t="str">
        <f>IF(AND($A:$A&gt;='Reprise Parc'!$C$7,$A:$A&lt;='Reprise Parc'!$D$7),0,"")</f>
        <v/>
      </c>
      <c r="R6" s="127" t="str">
        <f>IF(AND($A:$A&gt;='Reprise Parc'!$C$8,$A:$A&lt;='Reprise Parc'!$D$8),0,"")</f>
        <v/>
      </c>
      <c r="S6" s="159"/>
      <c r="T6" s="159"/>
      <c r="U6" s="159"/>
      <c r="V6" s="159"/>
      <c r="W6" s="159"/>
      <c r="X6" s="159"/>
      <c r="Y6" s="159"/>
      <c r="Z6" s="159"/>
      <c r="AA6" s="159"/>
      <c r="AB6" s="159"/>
      <c r="AC6" s="159"/>
      <c r="AD6" s="159"/>
      <c r="AE6" s="159"/>
    </row>
    <row r="7" spans="1:31" s="151" customFormat="1" ht="15" x14ac:dyDescent="0.25">
      <c r="A7" s="162"/>
      <c r="B7" s="160"/>
      <c r="C7" s="169"/>
      <c r="D7" s="156"/>
      <c r="E7" s="157"/>
      <c r="L7" s="127" t="str">
        <f>IF(AND($A:$A&gt;='Reprise Parc'!$C$2,$A:$A&lt;='Reprise Parc'!$D$2),0,"")</f>
        <v/>
      </c>
      <c r="M7" s="127" t="str">
        <f>IF(AND($A:$A&gt;='Reprise Parc'!$C$3,$A:$A&lt;='Reprise Parc'!$D$3),0,"")</f>
        <v/>
      </c>
      <c r="N7" s="127" t="str">
        <f>IF(AND($A:$A&gt;='Reprise Parc'!$C$4,$A:$A&lt;='Reprise Parc'!$D$4),0,"")</f>
        <v/>
      </c>
      <c r="O7" s="127" t="str">
        <f>IF(AND($A:$A&gt;='Reprise Parc'!$C$5,$A:$A&lt;='Reprise Parc'!$D$5),0,"")</f>
        <v/>
      </c>
      <c r="P7" s="127" t="str">
        <f>IF(AND($A:$A&gt;='Reprise Parc'!$C$6,$A:$A&lt;='Reprise Parc'!$D$6),0,"")</f>
        <v/>
      </c>
      <c r="Q7" s="127" t="str">
        <f>IF(AND($A:$A&gt;='Reprise Parc'!$C$7,$A:$A&lt;='Reprise Parc'!$D$7),0,"")</f>
        <v/>
      </c>
      <c r="R7" s="127" t="str">
        <f>IF(AND($A:$A&gt;='Reprise Parc'!$C$8,$A:$A&lt;='Reprise Parc'!$D$8),0,"")</f>
        <v/>
      </c>
      <c r="S7" s="159"/>
      <c r="T7" s="159"/>
      <c r="U7" s="159"/>
      <c r="V7" s="159"/>
      <c r="W7" s="159"/>
      <c r="X7" s="159"/>
      <c r="Y7" s="159"/>
      <c r="Z7" s="159"/>
      <c r="AA7" s="159"/>
      <c r="AB7" s="159"/>
      <c r="AC7" s="159"/>
      <c r="AD7" s="159"/>
      <c r="AE7" s="159"/>
    </row>
    <row r="8" spans="1:31" s="151" customFormat="1" ht="15" x14ac:dyDescent="0.25">
      <c r="A8" s="162"/>
      <c r="B8" s="160"/>
      <c r="C8" s="169"/>
      <c r="D8" s="156"/>
      <c r="E8" s="157"/>
      <c r="L8" s="127" t="str">
        <f>IF(AND($A:$A&gt;='Reprise Parc'!$C$2,$A:$A&lt;='Reprise Parc'!$D$2),0,"")</f>
        <v/>
      </c>
      <c r="M8" s="127" t="str">
        <f>IF(AND($A:$A&gt;='Reprise Parc'!$C$3,$A:$A&lt;='Reprise Parc'!$D$3),0,"")</f>
        <v/>
      </c>
      <c r="N8" s="127" t="str">
        <f>IF(AND($A:$A&gt;='Reprise Parc'!$C$4,$A:$A&lt;='Reprise Parc'!$D$4),0,"")</f>
        <v/>
      </c>
      <c r="O8" s="127" t="str">
        <f>IF(AND($A:$A&gt;='Reprise Parc'!$C$5,$A:$A&lt;='Reprise Parc'!$D$5),0,"")</f>
        <v/>
      </c>
      <c r="P8" s="127" t="str">
        <f>IF(AND($A:$A&gt;='Reprise Parc'!$C$6,$A:$A&lt;='Reprise Parc'!$D$6),0,"")</f>
        <v/>
      </c>
      <c r="Q8" s="127" t="str">
        <f>IF(AND($A:$A&gt;='Reprise Parc'!$C$7,$A:$A&lt;='Reprise Parc'!$D$7),0,"")</f>
        <v/>
      </c>
      <c r="R8" s="127" t="str">
        <f>IF(AND($A:$A&gt;='Reprise Parc'!$C$8,$A:$A&lt;='Reprise Parc'!$D$8),0,"")</f>
        <v/>
      </c>
      <c r="S8" s="159"/>
      <c r="T8" s="159"/>
      <c r="U8" s="159"/>
      <c r="V8" s="159"/>
      <c r="W8" s="159"/>
      <c r="X8" s="159"/>
      <c r="Y8" s="159"/>
      <c r="Z8" s="159"/>
      <c r="AA8" s="159"/>
      <c r="AB8" s="159"/>
      <c r="AC8" s="159"/>
      <c r="AD8" s="159"/>
      <c r="AE8" s="159"/>
    </row>
    <row r="9" spans="1:31" s="151" customFormat="1" ht="15" x14ac:dyDescent="0.25">
      <c r="A9" s="162"/>
      <c r="B9" s="160"/>
      <c r="C9" s="169"/>
      <c r="D9" s="156"/>
      <c r="E9" s="157"/>
      <c r="L9" s="127" t="str">
        <f>IF(AND($A:$A&gt;='Reprise Parc'!$C$2,$A:$A&lt;='Reprise Parc'!$D$2),0,"")</f>
        <v/>
      </c>
      <c r="M9" s="127" t="str">
        <f>IF(AND($A:$A&gt;='Reprise Parc'!$C$3,$A:$A&lt;='Reprise Parc'!$D$3),0,"")</f>
        <v/>
      </c>
      <c r="N9" s="127" t="str">
        <f>IF(AND($A:$A&gt;='Reprise Parc'!$C$4,$A:$A&lt;='Reprise Parc'!$D$4),0,"")</f>
        <v/>
      </c>
      <c r="O9" s="127" t="str">
        <f>IF(AND($A:$A&gt;='Reprise Parc'!$C$5,$A:$A&lt;='Reprise Parc'!$D$5),0,"")</f>
        <v/>
      </c>
      <c r="P9" s="127" t="str">
        <f>IF(AND($A:$A&gt;='Reprise Parc'!$C$6,$A:$A&lt;='Reprise Parc'!$D$6),0,"")</f>
        <v/>
      </c>
      <c r="Q9" s="127" t="str">
        <f>IF(AND($A:$A&gt;='Reprise Parc'!$C$7,$A:$A&lt;='Reprise Parc'!$D$7),0,"")</f>
        <v/>
      </c>
      <c r="R9" s="127" t="str">
        <f>IF(AND($A:$A&gt;='Reprise Parc'!$C$8,$A:$A&lt;='Reprise Parc'!$D$8),0,"")</f>
        <v/>
      </c>
      <c r="S9" s="159"/>
      <c r="T9" s="159"/>
      <c r="U9" s="159"/>
      <c r="V9" s="159"/>
      <c r="W9" s="159"/>
      <c r="X9" s="159"/>
      <c r="Y9" s="159"/>
      <c r="Z9" s="159"/>
      <c r="AA9" s="159"/>
      <c r="AB9" s="159"/>
      <c r="AC9" s="159"/>
      <c r="AD9" s="159"/>
      <c r="AE9" s="159"/>
    </row>
    <row r="10" spans="1:31" s="151" customFormat="1" ht="15" x14ac:dyDescent="0.25">
      <c r="A10" s="162"/>
      <c r="B10" s="160"/>
      <c r="C10" s="169"/>
      <c r="D10" s="156"/>
      <c r="E10" s="157"/>
      <c r="L10" s="127" t="str">
        <f>IF(AND($A:$A&gt;='Reprise Parc'!$C$2,$A:$A&lt;='Reprise Parc'!$D$2),0,"")</f>
        <v/>
      </c>
      <c r="M10" s="127" t="str">
        <f>IF(AND($A:$A&gt;='Reprise Parc'!$C$3,$A:$A&lt;='Reprise Parc'!$D$3),0,"")</f>
        <v/>
      </c>
      <c r="N10" s="127" t="str">
        <f>IF(AND($A:$A&gt;='Reprise Parc'!$C$4,$A:$A&lt;='Reprise Parc'!$D$4),0,"")</f>
        <v/>
      </c>
      <c r="O10" s="127" t="str">
        <f>IF(AND($A:$A&gt;='Reprise Parc'!$C$5,$A:$A&lt;='Reprise Parc'!$D$5),0,"")</f>
        <v/>
      </c>
      <c r="P10" s="127" t="str">
        <f>IF(AND($A:$A&gt;='Reprise Parc'!$C$6,$A:$A&lt;='Reprise Parc'!$D$6),0,"")</f>
        <v/>
      </c>
      <c r="Q10" s="127" t="str">
        <f>IF(AND($A:$A&gt;='Reprise Parc'!$C$7,$A:$A&lt;='Reprise Parc'!$D$7),0,"")</f>
        <v/>
      </c>
      <c r="R10" s="127" t="str">
        <f>IF(AND($A:$A&gt;='Reprise Parc'!$C$8,$A:$A&lt;='Reprise Parc'!$D$8),0,"")</f>
        <v/>
      </c>
      <c r="S10" s="159"/>
      <c r="T10" s="159"/>
      <c r="U10" s="159"/>
      <c r="V10" s="159"/>
      <c r="W10" s="159"/>
      <c r="X10" s="159"/>
      <c r="Y10" s="159"/>
      <c r="Z10" s="159"/>
      <c r="AA10" s="159"/>
      <c r="AB10" s="159"/>
      <c r="AC10" s="159"/>
      <c r="AD10" s="159"/>
      <c r="AE10" s="159"/>
    </row>
    <row r="11" spans="1:31" s="151" customFormat="1" ht="15" x14ac:dyDescent="0.25">
      <c r="A11" s="162"/>
      <c r="B11" s="160"/>
      <c r="C11" s="169"/>
      <c r="D11" s="156"/>
      <c r="E11" s="157"/>
      <c r="L11" s="127" t="str">
        <f>IF(AND($A:$A&gt;='Reprise Parc'!$C$2,$A:$A&lt;='Reprise Parc'!$D$2),0,"")</f>
        <v/>
      </c>
      <c r="M11" s="127" t="str">
        <f>IF(AND($A:$A&gt;='Reprise Parc'!$C$3,$A:$A&lt;='Reprise Parc'!$D$3),0,"")</f>
        <v/>
      </c>
      <c r="N11" s="127" t="str">
        <f>IF(AND($A:$A&gt;='Reprise Parc'!$C$4,$A:$A&lt;='Reprise Parc'!$D$4),0,"")</f>
        <v/>
      </c>
      <c r="O11" s="127" t="str">
        <f>IF(AND($A:$A&gt;='Reprise Parc'!$C$5,$A:$A&lt;='Reprise Parc'!$D$5),0,"")</f>
        <v/>
      </c>
      <c r="P11" s="127" t="str">
        <f>IF(AND($A:$A&gt;='Reprise Parc'!$C$6,$A:$A&lt;='Reprise Parc'!$D$6),0,"")</f>
        <v/>
      </c>
      <c r="Q11" s="127" t="str">
        <f>IF(AND($A:$A&gt;='Reprise Parc'!$C$7,$A:$A&lt;='Reprise Parc'!$D$7),0,"")</f>
        <v/>
      </c>
      <c r="R11" s="127" t="str">
        <f>IF(AND($A:$A&gt;='Reprise Parc'!$C$8,$A:$A&lt;='Reprise Parc'!$D$8),0,"")</f>
        <v/>
      </c>
      <c r="S11" s="159"/>
      <c r="T11" s="159"/>
      <c r="U11" s="159"/>
      <c r="V11" s="159"/>
      <c r="W11" s="159"/>
      <c r="X11" s="159"/>
      <c r="Y11" s="159"/>
      <c r="Z11" s="159"/>
      <c r="AA11" s="159"/>
      <c r="AB11" s="159"/>
      <c r="AC11" s="159"/>
      <c r="AD11" s="159"/>
      <c r="AE11" s="159"/>
    </row>
    <row r="12" spans="1:31" s="151" customFormat="1" ht="15" x14ac:dyDescent="0.25">
      <c r="A12" s="162"/>
      <c r="B12" s="160"/>
      <c r="C12" s="169"/>
      <c r="D12" s="156"/>
      <c r="E12" s="157"/>
      <c r="L12" s="127" t="str">
        <f>IF(AND($A:$A&gt;='Reprise Parc'!$C$2,$A:$A&lt;='Reprise Parc'!$D$2),0,"")</f>
        <v/>
      </c>
      <c r="M12" s="127" t="str">
        <f>IF(AND($A:$A&gt;='Reprise Parc'!$C$3,$A:$A&lt;='Reprise Parc'!$D$3),0,"")</f>
        <v/>
      </c>
      <c r="N12" s="127" t="str">
        <f>IF(AND($A:$A&gt;='Reprise Parc'!$C$4,$A:$A&lt;='Reprise Parc'!$D$4),0,"")</f>
        <v/>
      </c>
      <c r="O12" s="127" t="str">
        <f>IF(AND($A:$A&gt;='Reprise Parc'!$C$5,$A:$A&lt;='Reprise Parc'!$D$5),0,"")</f>
        <v/>
      </c>
      <c r="P12" s="127" t="str">
        <f>IF(AND($A:$A&gt;='Reprise Parc'!$C$6,$A:$A&lt;='Reprise Parc'!$D$6),0,"")</f>
        <v/>
      </c>
      <c r="Q12" s="127" t="str">
        <f>IF(AND($A:$A&gt;='Reprise Parc'!$C$7,$A:$A&lt;='Reprise Parc'!$D$7),0,"")</f>
        <v/>
      </c>
      <c r="R12" s="127" t="str">
        <f>IF(AND($A:$A&gt;='Reprise Parc'!$C$8,$A:$A&lt;='Reprise Parc'!$D$8),0,"")</f>
        <v/>
      </c>
      <c r="S12" s="159"/>
      <c r="T12" s="159"/>
      <c r="U12" s="159"/>
      <c r="V12" s="159"/>
      <c r="W12" s="159"/>
      <c r="X12" s="159"/>
      <c r="Y12" s="159"/>
      <c r="Z12" s="159"/>
      <c r="AA12" s="159"/>
      <c r="AB12" s="159"/>
      <c r="AC12" s="159"/>
      <c r="AD12" s="159"/>
      <c r="AE12" s="159"/>
    </row>
    <row r="13" spans="1:31" s="151" customFormat="1" ht="15" x14ac:dyDescent="0.25">
      <c r="A13" s="162"/>
      <c r="B13" s="160"/>
      <c r="C13" s="169"/>
      <c r="D13" s="156"/>
      <c r="E13" s="157"/>
      <c r="L13" s="127" t="str">
        <f>IF(AND($A:$A&gt;='Reprise Parc'!$C$2,$A:$A&lt;='Reprise Parc'!$D$2),0,"")</f>
        <v/>
      </c>
      <c r="M13" s="127" t="str">
        <f>IF(AND($A:$A&gt;='Reprise Parc'!$C$3,$A:$A&lt;='Reprise Parc'!$D$3),0,"")</f>
        <v/>
      </c>
      <c r="N13" s="127" t="str">
        <f>IF(AND($A:$A&gt;='Reprise Parc'!$C$4,$A:$A&lt;='Reprise Parc'!$D$4),0,"")</f>
        <v/>
      </c>
      <c r="O13" s="127" t="str">
        <f>IF(AND($A:$A&gt;='Reprise Parc'!$C$5,$A:$A&lt;='Reprise Parc'!$D$5),0,"")</f>
        <v/>
      </c>
      <c r="P13" s="127" t="str">
        <f>IF(AND($A:$A&gt;='Reprise Parc'!$C$6,$A:$A&lt;='Reprise Parc'!$D$6),0,"")</f>
        <v/>
      </c>
      <c r="Q13" s="127" t="str">
        <f>IF(AND($A:$A&gt;='Reprise Parc'!$C$7,$A:$A&lt;='Reprise Parc'!$D$7),0,"")</f>
        <v/>
      </c>
      <c r="R13" s="127" t="str">
        <f>IF(AND($A:$A&gt;='Reprise Parc'!$C$8,$A:$A&lt;='Reprise Parc'!$D$8),0,"")</f>
        <v/>
      </c>
      <c r="S13" s="159"/>
      <c r="T13" s="159"/>
      <c r="U13" s="159"/>
      <c r="V13" s="159"/>
      <c r="W13" s="159"/>
      <c r="X13" s="159"/>
      <c r="Y13" s="159"/>
      <c r="Z13" s="159"/>
      <c r="AA13" s="159"/>
      <c r="AB13" s="159"/>
      <c r="AC13" s="159"/>
      <c r="AD13" s="159"/>
      <c r="AE13" s="159"/>
    </row>
    <row r="14" spans="1:31" s="151" customFormat="1" ht="15" x14ac:dyDescent="0.25">
      <c r="A14" s="162"/>
      <c r="B14" s="160"/>
      <c r="C14" s="169"/>
      <c r="D14" s="156"/>
      <c r="E14" s="157"/>
      <c r="L14" s="127" t="str">
        <f>IF(AND($A:$A&gt;='Reprise Parc'!$C$2,$A:$A&lt;='Reprise Parc'!$D$2),0,"")</f>
        <v/>
      </c>
      <c r="M14" s="127" t="str">
        <f>IF(AND($A:$A&gt;='Reprise Parc'!$C$3,$A:$A&lt;='Reprise Parc'!$D$3),0,"")</f>
        <v/>
      </c>
      <c r="N14" s="127" t="str">
        <f>IF(AND($A:$A&gt;='Reprise Parc'!$C$4,$A:$A&lt;='Reprise Parc'!$D$4),0,"")</f>
        <v/>
      </c>
      <c r="O14" s="127" t="str">
        <f>IF(AND($A:$A&gt;='Reprise Parc'!$C$5,$A:$A&lt;='Reprise Parc'!$D$5),0,"")</f>
        <v/>
      </c>
      <c r="P14" s="127" t="str">
        <f>IF(AND($A:$A&gt;='Reprise Parc'!$C$6,$A:$A&lt;='Reprise Parc'!$D$6),0,"")</f>
        <v/>
      </c>
      <c r="Q14" s="127" t="str">
        <f>IF(AND($A:$A&gt;='Reprise Parc'!$C$7,$A:$A&lt;='Reprise Parc'!$D$7),0,"")</f>
        <v/>
      </c>
      <c r="R14" s="127" t="str">
        <f>IF(AND($A:$A&gt;='Reprise Parc'!$C$8,$A:$A&lt;='Reprise Parc'!$D$8),0,"")</f>
        <v/>
      </c>
      <c r="S14" s="159"/>
      <c r="T14" s="159"/>
      <c r="U14" s="159"/>
      <c r="V14" s="159"/>
      <c r="W14" s="159"/>
      <c r="X14" s="159"/>
      <c r="Y14" s="159"/>
      <c r="Z14" s="159"/>
      <c r="AA14" s="159"/>
      <c r="AB14" s="159"/>
      <c r="AC14" s="159"/>
      <c r="AD14" s="159"/>
      <c r="AE14" s="159"/>
    </row>
    <row r="15" spans="1:31" s="151" customFormat="1" ht="15" x14ac:dyDescent="0.25">
      <c r="A15" s="162"/>
      <c r="B15" s="160"/>
      <c r="C15" s="169"/>
      <c r="D15" s="156"/>
      <c r="E15" s="157"/>
      <c r="L15" s="127" t="str">
        <f>IF(AND($A:$A&gt;='Reprise Parc'!$C$2,$A:$A&lt;='Reprise Parc'!$D$2),0,"")</f>
        <v/>
      </c>
      <c r="M15" s="127" t="str">
        <f>IF(AND($A:$A&gt;='Reprise Parc'!$C$3,$A:$A&lt;='Reprise Parc'!$D$3),0,"")</f>
        <v/>
      </c>
      <c r="N15" s="127" t="str">
        <f>IF(AND($A:$A&gt;='Reprise Parc'!$C$4,$A:$A&lt;='Reprise Parc'!$D$4),0,"")</f>
        <v/>
      </c>
      <c r="O15" s="127" t="str">
        <f>IF(AND($A:$A&gt;='Reprise Parc'!$C$5,$A:$A&lt;='Reprise Parc'!$D$5),0,"")</f>
        <v/>
      </c>
      <c r="P15" s="127" t="str">
        <f>IF(AND($A:$A&gt;='Reprise Parc'!$C$6,$A:$A&lt;='Reprise Parc'!$D$6),0,"")</f>
        <v/>
      </c>
      <c r="Q15" s="127" t="str">
        <f>IF(AND($A:$A&gt;='Reprise Parc'!$C$7,$A:$A&lt;='Reprise Parc'!$D$7),0,"")</f>
        <v/>
      </c>
      <c r="R15" s="127" t="str">
        <f>IF(AND($A:$A&gt;='Reprise Parc'!$C$8,$A:$A&lt;='Reprise Parc'!$D$8),0,"")</f>
        <v/>
      </c>
      <c r="S15" s="159"/>
      <c r="T15" s="159"/>
      <c r="U15" s="159"/>
      <c r="V15" s="159"/>
      <c r="W15" s="159"/>
      <c r="X15" s="159"/>
      <c r="Y15" s="159"/>
      <c r="Z15" s="159"/>
      <c r="AA15" s="159"/>
      <c r="AB15" s="159"/>
      <c r="AC15" s="159"/>
      <c r="AD15" s="159"/>
      <c r="AE15" s="159"/>
    </row>
    <row r="16" spans="1:31" s="151" customFormat="1" ht="15" x14ac:dyDescent="0.25">
      <c r="A16" s="162"/>
      <c r="B16" s="161"/>
      <c r="C16" s="169"/>
      <c r="D16" s="156"/>
      <c r="E16" s="157"/>
      <c r="L16" s="127" t="str">
        <f>IF(AND($A:$A&gt;='Reprise Parc'!$C$2,$A:$A&lt;='Reprise Parc'!$D$2),0,"")</f>
        <v/>
      </c>
      <c r="M16" s="127" t="str">
        <f>IF(AND($A:$A&gt;='Reprise Parc'!$C$3,$A:$A&lt;='Reprise Parc'!$D$3),0,"")</f>
        <v/>
      </c>
      <c r="N16" s="127" t="str">
        <f>IF(AND($A:$A&gt;='Reprise Parc'!$C$4,$A:$A&lt;='Reprise Parc'!$D$4),0,"")</f>
        <v/>
      </c>
      <c r="O16" s="127" t="str">
        <f>IF(AND($A:$A&gt;='Reprise Parc'!$C$5,$A:$A&lt;='Reprise Parc'!$D$5),0,"")</f>
        <v/>
      </c>
      <c r="P16" s="127" t="str">
        <f>IF(AND($A:$A&gt;='Reprise Parc'!$C$6,$A:$A&lt;='Reprise Parc'!$D$6),0,"")</f>
        <v/>
      </c>
      <c r="Q16" s="127" t="str">
        <f>IF(AND($A:$A&gt;='Reprise Parc'!$C$7,$A:$A&lt;='Reprise Parc'!$D$7),0,"")</f>
        <v/>
      </c>
      <c r="R16" s="127" t="str">
        <f>IF(AND($A:$A&gt;='Reprise Parc'!$C$8,$A:$A&lt;='Reprise Parc'!$D$8),0,"")</f>
        <v/>
      </c>
      <c r="S16" s="159"/>
      <c r="T16" s="159"/>
      <c r="U16" s="159"/>
      <c r="V16" s="159"/>
      <c r="W16" s="159"/>
      <c r="X16" s="159"/>
      <c r="Y16" s="159"/>
      <c r="Z16" s="159"/>
      <c r="AA16" s="159"/>
      <c r="AB16" s="159"/>
      <c r="AC16" s="159"/>
      <c r="AD16" s="159"/>
      <c r="AE16" s="159"/>
    </row>
    <row r="17" spans="1:31" s="151" customFormat="1" ht="15" x14ac:dyDescent="0.25">
      <c r="A17" s="162"/>
      <c r="B17" s="161"/>
      <c r="C17" s="169"/>
      <c r="D17" s="156"/>
      <c r="E17" s="157"/>
      <c r="L17" s="127" t="str">
        <f>IF(AND($A:$A&gt;='Reprise Parc'!$C$2,$A:$A&lt;='Reprise Parc'!$D$2),0,"")</f>
        <v/>
      </c>
      <c r="M17" s="127" t="str">
        <f>IF(AND($A:$A&gt;='Reprise Parc'!$C$3,$A:$A&lt;='Reprise Parc'!$D$3),0,"")</f>
        <v/>
      </c>
      <c r="N17" s="127" t="str">
        <f>IF(AND($A:$A&gt;='Reprise Parc'!$C$4,$A:$A&lt;='Reprise Parc'!$D$4),0,"")</f>
        <v/>
      </c>
      <c r="O17" s="127" t="str">
        <f>IF(AND($A:$A&gt;='Reprise Parc'!$C$5,$A:$A&lt;='Reprise Parc'!$D$5),0,"")</f>
        <v/>
      </c>
      <c r="P17" s="127" t="str">
        <f>IF(AND($A:$A&gt;='Reprise Parc'!$C$6,$A:$A&lt;='Reprise Parc'!$D$6),0,"")</f>
        <v/>
      </c>
      <c r="Q17" s="127" t="str">
        <f>IF(AND($A:$A&gt;='Reprise Parc'!$C$7,$A:$A&lt;='Reprise Parc'!$D$7),0,"")</f>
        <v/>
      </c>
      <c r="R17" s="127" t="str">
        <f>IF(AND($A:$A&gt;='Reprise Parc'!$C$8,$A:$A&lt;='Reprise Parc'!$D$8),0,"")</f>
        <v/>
      </c>
      <c r="S17" s="159"/>
      <c r="T17" s="159"/>
      <c r="U17" s="159"/>
      <c r="V17" s="159"/>
      <c r="W17" s="159"/>
      <c r="X17" s="159"/>
      <c r="Y17" s="159"/>
      <c r="Z17" s="159"/>
      <c r="AA17" s="159"/>
      <c r="AB17" s="159"/>
      <c r="AC17" s="159"/>
      <c r="AD17" s="159"/>
      <c r="AE17" s="159"/>
    </row>
    <row r="18" spans="1:31" s="151" customFormat="1" ht="15" x14ac:dyDescent="0.25">
      <c r="A18" s="162"/>
      <c r="B18" s="161"/>
      <c r="C18" s="169"/>
      <c r="D18" s="156"/>
      <c r="E18" s="157"/>
      <c r="L18" s="127" t="str">
        <f>IF(AND($A:$A&gt;='Reprise Parc'!$C$2,$A:$A&lt;='Reprise Parc'!$D$2),0,"")</f>
        <v/>
      </c>
      <c r="M18" s="127" t="str">
        <f>IF(AND($A:$A&gt;='Reprise Parc'!$C$3,$A:$A&lt;='Reprise Parc'!$D$3),0,"")</f>
        <v/>
      </c>
      <c r="N18" s="127" t="str">
        <f>IF(AND($A:$A&gt;='Reprise Parc'!$C$4,$A:$A&lt;='Reprise Parc'!$D$4),0,"")</f>
        <v/>
      </c>
      <c r="O18" s="127" t="str">
        <f>IF(AND($A:$A&gt;='Reprise Parc'!$C$5,$A:$A&lt;='Reprise Parc'!$D$5),0,"")</f>
        <v/>
      </c>
      <c r="P18" s="127" t="str">
        <f>IF(AND($A:$A&gt;='Reprise Parc'!$C$6,$A:$A&lt;='Reprise Parc'!$D$6),0,"")</f>
        <v/>
      </c>
      <c r="Q18" s="127" t="str">
        <f>IF(AND($A:$A&gt;='Reprise Parc'!$C$7,$A:$A&lt;='Reprise Parc'!$D$7),0,"")</f>
        <v/>
      </c>
      <c r="R18" s="127" t="str">
        <f>IF(AND($A:$A&gt;='Reprise Parc'!$C$8,$A:$A&lt;='Reprise Parc'!$D$8),0,"")</f>
        <v/>
      </c>
      <c r="S18" s="159"/>
      <c r="T18" s="159"/>
      <c r="U18" s="159"/>
      <c r="V18" s="159"/>
      <c r="W18" s="159"/>
      <c r="X18" s="159"/>
      <c r="Y18" s="159"/>
      <c r="Z18" s="159"/>
      <c r="AA18" s="159"/>
      <c r="AB18" s="159"/>
      <c r="AC18" s="159"/>
      <c r="AD18" s="159"/>
      <c r="AE18" s="159"/>
    </row>
    <row r="19" spans="1:31" s="151" customFormat="1" ht="15" x14ac:dyDescent="0.25">
      <c r="A19" s="162"/>
      <c r="B19" s="161"/>
      <c r="C19" s="169"/>
      <c r="D19" s="156"/>
      <c r="E19" s="157"/>
      <c r="L19" s="127" t="str">
        <f>IF(AND($A:$A&gt;='Reprise Parc'!$C$2,$A:$A&lt;='Reprise Parc'!$D$2),0,"")</f>
        <v/>
      </c>
      <c r="M19" s="127" t="str">
        <f>IF(AND($A:$A&gt;='Reprise Parc'!$C$3,$A:$A&lt;='Reprise Parc'!$D$3),0,"")</f>
        <v/>
      </c>
      <c r="N19" s="127" t="str">
        <f>IF(AND($A:$A&gt;='Reprise Parc'!$C$4,$A:$A&lt;='Reprise Parc'!$D$4),0,"")</f>
        <v/>
      </c>
      <c r="O19" s="127" t="str">
        <f>IF(AND($A:$A&gt;='Reprise Parc'!$C$5,$A:$A&lt;='Reprise Parc'!$D$5),0,"")</f>
        <v/>
      </c>
      <c r="P19" s="127" t="str">
        <f>IF(AND($A:$A&gt;='Reprise Parc'!$C$6,$A:$A&lt;='Reprise Parc'!$D$6),0,"")</f>
        <v/>
      </c>
      <c r="Q19" s="127" t="str">
        <f>IF(AND($A:$A&gt;='Reprise Parc'!$C$7,$A:$A&lt;='Reprise Parc'!$D$7),0,"")</f>
        <v/>
      </c>
      <c r="R19" s="127" t="str">
        <f>IF(AND($A:$A&gt;='Reprise Parc'!$C$8,$A:$A&lt;='Reprise Parc'!$D$8),0,"")</f>
        <v/>
      </c>
      <c r="S19" s="159"/>
      <c r="T19" s="159"/>
      <c r="U19" s="159"/>
      <c r="V19" s="159"/>
      <c r="W19" s="159"/>
      <c r="X19" s="159"/>
      <c r="Y19" s="159"/>
      <c r="Z19" s="159"/>
      <c r="AA19" s="159"/>
      <c r="AB19" s="159"/>
      <c r="AC19" s="159"/>
      <c r="AD19" s="159"/>
      <c r="AE19" s="159"/>
    </row>
    <row r="20" spans="1:31" s="151" customFormat="1" ht="15" x14ac:dyDescent="0.25">
      <c r="A20" s="162"/>
      <c r="B20" s="161"/>
      <c r="C20" s="169"/>
      <c r="D20" s="156"/>
      <c r="E20" s="157"/>
      <c r="L20" s="127" t="str">
        <f>IF(AND($A:$A&gt;='Reprise Parc'!$C$2,$A:$A&lt;='Reprise Parc'!$D$2),0,"")</f>
        <v/>
      </c>
      <c r="M20" s="127" t="str">
        <f>IF(AND($A:$A&gt;='Reprise Parc'!$C$3,$A:$A&lt;='Reprise Parc'!$D$3),0,"")</f>
        <v/>
      </c>
      <c r="N20" s="127" t="str">
        <f>IF(AND($A:$A&gt;='Reprise Parc'!$C$4,$A:$A&lt;='Reprise Parc'!$D$4),0,"")</f>
        <v/>
      </c>
      <c r="O20" s="127" t="str">
        <f>IF(AND($A:$A&gt;='Reprise Parc'!$C$5,$A:$A&lt;='Reprise Parc'!$D$5),0,"")</f>
        <v/>
      </c>
      <c r="P20" s="127" t="str">
        <f>IF(AND($A:$A&gt;='Reprise Parc'!$C$6,$A:$A&lt;='Reprise Parc'!$D$6),0,"")</f>
        <v/>
      </c>
      <c r="Q20" s="127" t="str">
        <f>IF(AND($A:$A&gt;='Reprise Parc'!$C$7,$A:$A&lt;='Reprise Parc'!$D$7),0,"")</f>
        <v/>
      </c>
      <c r="R20" s="127" t="str">
        <f>IF(AND($A:$A&gt;='Reprise Parc'!$C$8,$A:$A&lt;='Reprise Parc'!$D$8),0,"")</f>
        <v/>
      </c>
      <c r="S20" s="159"/>
      <c r="T20" s="159"/>
      <c r="U20" s="159"/>
      <c r="V20" s="159"/>
      <c r="W20" s="159"/>
      <c r="X20" s="159"/>
      <c r="Y20" s="159"/>
      <c r="Z20" s="159"/>
      <c r="AA20" s="159"/>
      <c r="AB20" s="159"/>
      <c r="AC20" s="159"/>
      <c r="AD20" s="159"/>
      <c r="AE20" s="159"/>
    </row>
    <row r="21" spans="1:31" s="151" customFormat="1" ht="15" x14ac:dyDescent="0.25">
      <c r="A21" s="162"/>
      <c r="B21" s="161"/>
      <c r="C21" s="169"/>
      <c r="D21" s="156"/>
      <c r="E21" s="157"/>
      <c r="L21" s="127" t="str">
        <f>IF(AND($A:$A&gt;='Reprise Parc'!$C$2,$A:$A&lt;='Reprise Parc'!$D$2),0,"")</f>
        <v/>
      </c>
      <c r="M21" s="127" t="str">
        <f>IF(AND($A:$A&gt;='Reprise Parc'!$C$3,$A:$A&lt;='Reprise Parc'!$D$3),0,"")</f>
        <v/>
      </c>
      <c r="N21" s="127" t="str">
        <f>IF(AND($A:$A&gt;='Reprise Parc'!$C$4,$A:$A&lt;='Reprise Parc'!$D$4),0,"")</f>
        <v/>
      </c>
      <c r="O21" s="127" t="str">
        <f>IF(AND($A:$A&gt;='Reprise Parc'!$C$5,$A:$A&lt;='Reprise Parc'!$D$5),0,"")</f>
        <v/>
      </c>
      <c r="P21" s="127" t="str">
        <f>IF(AND($A:$A&gt;='Reprise Parc'!$C$6,$A:$A&lt;='Reprise Parc'!$D$6),0,"")</f>
        <v/>
      </c>
      <c r="Q21" s="127" t="str">
        <f>IF(AND($A:$A&gt;='Reprise Parc'!$C$7,$A:$A&lt;='Reprise Parc'!$D$7),0,"")</f>
        <v/>
      </c>
      <c r="R21" s="127" t="str">
        <f>IF(AND($A:$A&gt;='Reprise Parc'!$C$8,$A:$A&lt;='Reprise Parc'!$D$8),0,"")</f>
        <v/>
      </c>
      <c r="S21" s="159"/>
      <c r="T21" s="159"/>
      <c r="U21" s="159"/>
      <c r="V21" s="159"/>
      <c r="W21" s="159"/>
      <c r="X21" s="159"/>
      <c r="Y21" s="159"/>
      <c r="Z21" s="159"/>
      <c r="AA21" s="159"/>
      <c r="AB21" s="159"/>
      <c r="AC21" s="159"/>
      <c r="AD21" s="159"/>
      <c r="AE21" s="159"/>
    </row>
    <row r="22" spans="1:31" s="151" customFormat="1" ht="15" x14ac:dyDescent="0.25">
      <c r="A22" s="162"/>
      <c r="B22" s="160"/>
      <c r="C22" s="169"/>
      <c r="D22" s="156"/>
      <c r="E22" s="157"/>
      <c r="L22" s="127" t="str">
        <f>IF(AND($A:$A&gt;='Reprise Parc'!$C$2,$A:$A&lt;='Reprise Parc'!$D$2),0,"")</f>
        <v/>
      </c>
      <c r="M22" s="127" t="str">
        <f>IF(AND($A:$A&gt;='Reprise Parc'!$C$3,$A:$A&lt;='Reprise Parc'!$D$3),0,"")</f>
        <v/>
      </c>
      <c r="N22" s="127" t="str">
        <f>IF(AND($A:$A&gt;='Reprise Parc'!$C$4,$A:$A&lt;='Reprise Parc'!$D$4),0,"")</f>
        <v/>
      </c>
      <c r="O22" s="127" t="str">
        <f>IF(AND($A:$A&gt;='Reprise Parc'!$C$5,$A:$A&lt;='Reprise Parc'!$D$5),0,"")</f>
        <v/>
      </c>
      <c r="P22" s="127" t="str">
        <f>IF(AND($A:$A&gt;='Reprise Parc'!$C$6,$A:$A&lt;='Reprise Parc'!$D$6),0,"")</f>
        <v/>
      </c>
      <c r="Q22" s="127" t="str">
        <f>IF(AND($A:$A&gt;='Reprise Parc'!$C$7,$A:$A&lt;='Reprise Parc'!$D$7),0,"")</f>
        <v/>
      </c>
      <c r="R22" s="127" t="str">
        <f>IF(AND($A:$A&gt;='Reprise Parc'!$C$8,$A:$A&lt;='Reprise Parc'!$D$8),0,"")</f>
        <v/>
      </c>
      <c r="S22" s="159"/>
      <c r="T22" s="159"/>
      <c r="U22" s="159"/>
      <c r="V22" s="159"/>
      <c r="W22" s="159"/>
      <c r="X22" s="159"/>
      <c r="Y22" s="159"/>
      <c r="Z22" s="159"/>
      <c r="AA22" s="159"/>
      <c r="AB22" s="159"/>
      <c r="AC22" s="159"/>
      <c r="AD22" s="159"/>
      <c r="AE22" s="159"/>
    </row>
    <row r="23" spans="1:31" s="151" customFormat="1" ht="15" x14ac:dyDescent="0.25">
      <c r="A23" s="162"/>
      <c r="B23" s="160"/>
      <c r="C23" s="169"/>
      <c r="D23" s="156"/>
      <c r="E23" s="157"/>
      <c r="L23" s="127" t="str">
        <f>IF(AND($A:$A&gt;='Reprise Parc'!$C$2,$A:$A&lt;='Reprise Parc'!$D$2),0,"")</f>
        <v/>
      </c>
      <c r="M23" s="127" t="str">
        <f>IF(AND($A:$A&gt;='Reprise Parc'!$C$3,$A:$A&lt;='Reprise Parc'!$D$3),0,"")</f>
        <v/>
      </c>
      <c r="N23" s="127" t="str">
        <f>IF(AND($A:$A&gt;='Reprise Parc'!$C$4,$A:$A&lt;='Reprise Parc'!$D$4),0,"")</f>
        <v/>
      </c>
      <c r="O23" s="127" t="str">
        <f>IF(AND($A:$A&gt;='Reprise Parc'!$C$5,$A:$A&lt;='Reprise Parc'!$D$5),0,"")</f>
        <v/>
      </c>
      <c r="P23" s="127" t="str">
        <f>IF(AND($A:$A&gt;='Reprise Parc'!$C$6,$A:$A&lt;='Reprise Parc'!$D$6),0,"")</f>
        <v/>
      </c>
      <c r="Q23" s="127" t="str">
        <f>IF(AND($A:$A&gt;='Reprise Parc'!$C$7,$A:$A&lt;='Reprise Parc'!$D$7),0,"")</f>
        <v/>
      </c>
      <c r="R23" s="127" t="str">
        <f>IF(AND($A:$A&gt;='Reprise Parc'!$C$8,$A:$A&lt;='Reprise Parc'!$D$8),0,"")</f>
        <v/>
      </c>
      <c r="S23" s="159"/>
      <c r="T23" s="159"/>
      <c r="U23" s="159"/>
      <c r="V23" s="159"/>
      <c r="W23" s="159"/>
      <c r="X23" s="159"/>
      <c r="Y23" s="159"/>
      <c r="Z23" s="159"/>
      <c r="AA23" s="159"/>
      <c r="AB23" s="159"/>
      <c r="AC23" s="159"/>
      <c r="AD23" s="159"/>
      <c r="AE23" s="159"/>
    </row>
    <row r="24" spans="1:31" s="151" customFormat="1" ht="15" x14ac:dyDescent="0.25">
      <c r="A24" s="162"/>
      <c r="B24" s="160"/>
      <c r="C24" s="169"/>
      <c r="D24" s="156"/>
      <c r="E24" s="157"/>
      <c r="L24" s="159"/>
      <c r="M24" s="159"/>
      <c r="N24" s="159"/>
      <c r="O24" s="159"/>
      <c r="P24" s="159"/>
      <c r="Q24" s="159"/>
      <c r="R24" s="159"/>
      <c r="S24" s="159"/>
      <c r="T24" s="159"/>
      <c r="U24" s="159"/>
      <c r="V24" s="159"/>
      <c r="W24" s="159"/>
      <c r="X24" s="159"/>
      <c r="Y24" s="159"/>
      <c r="Z24" s="159"/>
      <c r="AA24" s="159"/>
      <c r="AB24" s="159"/>
      <c r="AC24" s="159"/>
      <c r="AD24" s="159"/>
      <c r="AE24" s="159"/>
    </row>
    <row r="25" spans="1:31" s="151" customFormat="1" ht="15" x14ac:dyDescent="0.25">
      <c r="A25" s="162"/>
      <c r="B25" s="160"/>
      <c r="C25" s="169"/>
      <c r="D25" s="156"/>
      <c r="E25" s="157"/>
      <c r="L25" s="159"/>
      <c r="M25" s="159"/>
      <c r="N25" s="159"/>
      <c r="O25" s="159"/>
      <c r="P25" s="159"/>
      <c r="Q25" s="159"/>
      <c r="R25" s="159"/>
      <c r="S25" s="159"/>
      <c r="T25" s="159"/>
      <c r="U25" s="159"/>
      <c r="V25" s="159"/>
      <c r="W25" s="159"/>
      <c r="X25" s="159"/>
      <c r="Y25" s="159"/>
      <c r="Z25" s="159"/>
      <c r="AA25" s="159"/>
      <c r="AB25" s="159"/>
      <c r="AC25" s="159"/>
      <c r="AD25" s="159"/>
      <c r="AE25" s="159"/>
    </row>
    <row r="26" spans="1:31" s="151" customFormat="1" ht="15" x14ac:dyDescent="0.25">
      <c r="A26" s="162"/>
      <c r="B26" s="160"/>
      <c r="C26" s="169"/>
      <c r="D26" s="156"/>
      <c r="E26" s="157"/>
      <c r="L26" s="159"/>
      <c r="M26" s="159"/>
      <c r="N26" s="159"/>
      <c r="O26" s="159"/>
      <c r="P26" s="159"/>
      <c r="Q26" s="159"/>
      <c r="R26" s="159"/>
      <c r="S26" s="159"/>
      <c r="T26" s="159"/>
      <c r="U26" s="159"/>
      <c r="V26" s="159"/>
      <c r="W26" s="159"/>
      <c r="X26" s="159"/>
      <c r="Y26" s="159"/>
      <c r="Z26" s="159"/>
      <c r="AA26" s="159"/>
      <c r="AB26" s="159"/>
      <c r="AC26" s="159"/>
      <c r="AD26" s="159"/>
      <c r="AE26" s="159"/>
    </row>
    <row r="27" spans="1:31" s="151" customFormat="1" ht="15" x14ac:dyDescent="0.25">
      <c r="A27" s="162"/>
      <c r="B27" s="160"/>
      <c r="C27" s="169"/>
      <c r="D27" s="156"/>
      <c r="E27" s="157"/>
      <c r="L27" s="159"/>
      <c r="M27" s="159"/>
      <c r="N27" s="159"/>
      <c r="O27" s="159"/>
      <c r="P27" s="159"/>
      <c r="Q27" s="159"/>
      <c r="R27" s="159"/>
      <c r="S27" s="159"/>
      <c r="T27" s="159"/>
      <c r="U27" s="159"/>
      <c r="V27" s="159"/>
      <c r="W27" s="159"/>
      <c r="X27" s="159"/>
      <c r="Y27" s="159"/>
      <c r="Z27" s="159"/>
      <c r="AA27" s="159"/>
      <c r="AB27" s="159"/>
      <c r="AC27" s="159"/>
      <c r="AD27" s="159"/>
      <c r="AE27" s="159"/>
    </row>
    <row r="28" spans="1:31" s="151" customFormat="1" ht="15" x14ac:dyDescent="0.25">
      <c r="A28" s="162"/>
      <c r="B28" s="160"/>
      <c r="C28" s="169"/>
      <c r="D28" s="156"/>
      <c r="E28" s="157"/>
      <c r="L28" s="159"/>
      <c r="M28" s="159"/>
      <c r="N28" s="159"/>
      <c r="O28" s="159"/>
      <c r="P28" s="159"/>
      <c r="Q28" s="159"/>
      <c r="R28" s="159"/>
      <c r="S28" s="159"/>
      <c r="T28" s="159"/>
      <c r="U28" s="159"/>
      <c r="V28" s="159"/>
      <c r="W28" s="159"/>
      <c r="X28" s="159"/>
      <c r="Y28" s="159"/>
      <c r="Z28" s="159"/>
      <c r="AA28" s="159"/>
      <c r="AB28" s="159"/>
      <c r="AC28" s="159"/>
      <c r="AD28" s="159"/>
      <c r="AE28" s="159"/>
    </row>
    <row r="29" spans="1:31" s="151" customFormat="1" ht="15" x14ac:dyDescent="0.25">
      <c r="A29" s="162"/>
      <c r="B29" s="160"/>
      <c r="C29" s="169"/>
      <c r="D29" s="156"/>
      <c r="E29" s="157"/>
      <c r="L29" s="159"/>
      <c r="M29" s="159"/>
      <c r="N29" s="159"/>
      <c r="O29" s="159"/>
      <c r="P29" s="159"/>
      <c r="Q29" s="159"/>
      <c r="R29" s="159"/>
      <c r="S29" s="159"/>
      <c r="T29" s="159"/>
      <c r="U29" s="159"/>
      <c r="V29" s="159"/>
      <c r="W29" s="159"/>
      <c r="X29" s="159"/>
      <c r="Y29" s="159"/>
      <c r="Z29" s="159"/>
      <c r="AA29" s="159"/>
      <c r="AB29" s="159"/>
      <c r="AC29" s="159"/>
      <c r="AD29" s="159"/>
      <c r="AE29" s="159"/>
    </row>
    <row r="30" spans="1:31" s="151" customFormat="1" ht="15" x14ac:dyDescent="0.25">
      <c r="A30" s="162"/>
      <c r="B30" s="160"/>
      <c r="C30" s="169"/>
      <c r="D30" s="156"/>
      <c r="E30" s="157"/>
      <c r="L30" s="159"/>
      <c r="M30" s="159"/>
      <c r="N30" s="159"/>
      <c r="O30" s="159"/>
      <c r="P30" s="159"/>
      <c r="Q30" s="159"/>
      <c r="R30" s="159"/>
      <c r="S30" s="159"/>
      <c r="T30" s="159"/>
      <c r="U30" s="159"/>
      <c r="V30" s="159"/>
      <c r="W30" s="159"/>
      <c r="X30" s="159"/>
      <c r="Y30" s="159"/>
      <c r="Z30" s="159"/>
      <c r="AA30" s="159"/>
      <c r="AB30" s="159"/>
      <c r="AC30" s="159"/>
      <c r="AD30" s="159"/>
      <c r="AE30" s="159"/>
    </row>
    <row r="31" spans="1:31" s="151" customFormat="1" ht="15" x14ac:dyDescent="0.25">
      <c r="A31" s="162"/>
      <c r="B31" s="160"/>
      <c r="C31" s="169"/>
      <c r="D31" s="156"/>
      <c r="E31" s="157"/>
      <c r="L31" s="159"/>
      <c r="M31" s="159"/>
      <c r="N31" s="159"/>
      <c r="O31" s="159"/>
      <c r="P31" s="159"/>
      <c r="Q31" s="159"/>
      <c r="R31" s="159"/>
      <c r="S31" s="159"/>
      <c r="T31" s="159"/>
      <c r="U31" s="159"/>
      <c r="V31" s="159"/>
      <c r="W31" s="159"/>
      <c r="X31" s="159"/>
      <c r="Y31" s="159"/>
      <c r="Z31" s="159"/>
      <c r="AA31" s="159"/>
      <c r="AB31" s="159"/>
      <c r="AC31" s="159"/>
      <c r="AD31" s="159"/>
      <c r="AE31" s="159"/>
    </row>
    <row r="32" spans="1:31" s="151" customFormat="1" ht="15.75" customHeight="1" x14ac:dyDescent="0.25">
      <c r="A32" s="162"/>
      <c r="B32" s="160"/>
      <c r="C32" s="169"/>
      <c r="D32" s="156"/>
      <c r="E32" s="157"/>
      <c r="L32" s="159"/>
      <c r="M32" s="159"/>
      <c r="N32" s="159"/>
      <c r="O32" s="159"/>
      <c r="P32" s="159"/>
      <c r="Q32" s="159"/>
      <c r="R32" s="159"/>
      <c r="S32" s="159"/>
      <c r="T32" s="159"/>
      <c r="U32" s="159"/>
      <c r="V32" s="159"/>
      <c r="W32" s="159"/>
      <c r="X32" s="159"/>
      <c r="Y32" s="159"/>
      <c r="Z32" s="159"/>
      <c r="AA32" s="159"/>
      <c r="AB32" s="159"/>
      <c r="AC32" s="159"/>
      <c r="AD32" s="159"/>
      <c r="AE32" s="159"/>
    </row>
    <row r="33" spans="1:31" s="151" customFormat="1" ht="15" x14ac:dyDescent="0.25">
      <c r="A33" s="162"/>
      <c r="B33" s="160"/>
      <c r="C33" s="169"/>
      <c r="D33" s="156"/>
      <c r="E33" s="157"/>
      <c r="L33" s="159"/>
      <c r="M33" s="159"/>
      <c r="N33" s="159"/>
      <c r="O33" s="159"/>
      <c r="P33" s="159"/>
      <c r="Q33" s="159"/>
      <c r="R33" s="159"/>
      <c r="S33" s="159"/>
      <c r="T33" s="159"/>
      <c r="U33" s="159"/>
      <c r="V33" s="159"/>
      <c r="W33" s="159"/>
      <c r="X33" s="159"/>
      <c r="Y33" s="159"/>
      <c r="Z33" s="159"/>
      <c r="AA33" s="159"/>
      <c r="AB33" s="159"/>
      <c r="AC33" s="159"/>
      <c r="AD33" s="159"/>
      <c r="AE33" s="159"/>
    </row>
    <row r="34" spans="1:31" s="151" customFormat="1" ht="15" x14ac:dyDescent="0.25">
      <c r="A34" s="162"/>
      <c r="B34" s="160"/>
      <c r="C34" s="169"/>
      <c r="D34" s="156"/>
      <c r="E34" s="157"/>
      <c r="L34" s="159"/>
      <c r="M34" s="159"/>
      <c r="N34" s="159"/>
      <c r="O34" s="159"/>
      <c r="P34" s="159"/>
      <c r="Q34" s="159"/>
      <c r="R34" s="159"/>
      <c r="S34" s="159"/>
      <c r="T34" s="159"/>
      <c r="U34" s="159"/>
      <c r="V34" s="159"/>
      <c r="W34" s="159"/>
      <c r="X34" s="159"/>
      <c r="Y34" s="159"/>
      <c r="Z34" s="159"/>
      <c r="AA34" s="159"/>
      <c r="AB34" s="159"/>
      <c r="AC34" s="159"/>
      <c r="AD34" s="159"/>
      <c r="AE34" s="159"/>
    </row>
    <row r="35" spans="1:31" s="151" customFormat="1" ht="15" x14ac:dyDescent="0.25">
      <c r="A35" s="162"/>
      <c r="B35" s="160"/>
      <c r="C35" s="169"/>
      <c r="D35" s="156"/>
      <c r="E35" s="157"/>
      <c r="L35" s="159"/>
      <c r="M35" s="159"/>
      <c r="N35" s="159"/>
      <c r="O35" s="159"/>
      <c r="P35" s="159"/>
      <c r="Q35" s="159"/>
      <c r="R35" s="159"/>
      <c r="S35" s="159"/>
      <c r="T35" s="159"/>
      <c r="U35" s="159"/>
      <c r="V35" s="159"/>
      <c r="W35" s="159"/>
      <c r="X35" s="159"/>
      <c r="Y35" s="159"/>
      <c r="Z35" s="159"/>
      <c r="AA35" s="159"/>
      <c r="AB35" s="159"/>
      <c r="AC35" s="159"/>
      <c r="AD35" s="159"/>
      <c r="AE35" s="159"/>
    </row>
    <row r="36" spans="1:31" s="151" customFormat="1" ht="15" x14ac:dyDescent="0.25">
      <c r="A36" s="162"/>
      <c r="B36" s="160"/>
      <c r="C36" s="169"/>
      <c r="D36" s="156"/>
      <c r="E36" s="157"/>
      <c r="L36" s="159"/>
      <c r="M36" s="159"/>
      <c r="N36" s="159"/>
      <c r="O36" s="159"/>
      <c r="P36" s="159"/>
      <c r="Q36" s="159"/>
      <c r="R36" s="159"/>
      <c r="S36" s="159"/>
      <c r="T36" s="159"/>
      <c r="U36" s="159"/>
      <c r="V36" s="159"/>
      <c r="W36" s="159"/>
      <c r="X36" s="159"/>
      <c r="Y36" s="159"/>
      <c r="Z36" s="159"/>
      <c r="AA36" s="159"/>
      <c r="AB36" s="159"/>
      <c r="AC36" s="159"/>
      <c r="AD36" s="159"/>
      <c r="AE36" s="159"/>
    </row>
    <row r="37" spans="1:31" s="151" customFormat="1" ht="15" x14ac:dyDescent="0.25">
      <c r="A37" s="162"/>
      <c r="B37" s="160"/>
      <c r="C37" s="169"/>
      <c r="D37" s="156"/>
      <c r="E37" s="157"/>
      <c r="L37" s="159"/>
      <c r="M37" s="159"/>
      <c r="N37" s="159"/>
      <c r="O37" s="159"/>
      <c r="P37" s="159"/>
      <c r="Q37" s="159"/>
      <c r="R37" s="159"/>
      <c r="S37" s="159"/>
      <c r="T37" s="159"/>
      <c r="U37" s="159"/>
      <c r="V37" s="159"/>
      <c r="W37" s="159"/>
      <c r="X37" s="159"/>
      <c r="Y37" s="159"/>
      <c r="Z37" s="159"/>
      <c r="AA37" s="159"/>
      <c r="AB37" s="159"/>
      <c r="AC37" s="159"/>
      <c r="AD37" s="159"/>
      <c r="AE37" s="159"/>
    </row>
    <row r="38" spans="1:31" s="151" customFormat="1" ht="15" x14ac:dyDescent="0.25">
      <c r="A38" s="162"/>
      <c r="B38" s="160"/>
      <c r="C38" s="169"/>
      <c r="D38" s="156"/>
      <c r="E38" s="157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59"/>
      <c r="AC38" s="159"/>
      <c r="AD38" s="159"/>
      <c r="AE38" s="159"/>
    </row>
    <row r="39" spans="1:31" s="151" customFormat="1" ht="15" x14ac:dyDescent="0.25">
      <c r="A39" s="162"/>
      <c r="B39" s="160"/>
      <c r="C39" s="169"/>
      <c r="D39" s="156"/>
      <c r="E39" s="157"/>
      <c r="L39" s="159"/>
      <c r="M39" s="159"/>
      <c r="N39" s="159"/>
      <c r="O39" s="159"/>
      <c r="P39" s="159"/>
      <c r="Q39" s="159"/>
      <c r="R39" s="159"/>
      <c r="S39" s="159"/>
      <c r="T39" s="159"/>
      <c r="U39" s="159"/>
      <c r="V39" s="159"/>
      <c r="W39" s="159"/>
      <c r="X39" s="159"/>
      <c r="Y39" s="159"/>
      <c r="Z39" s="159"/>
      <c r="AA39" s="159"/>
      <c r="AB39" s="159"/>
      <c r="AC39" s="159"/>
      <c r="AD39" s="159"/>
      <c r="AE39" s="159"/>
    </row>
    <row r="40" spans="1:31" s="151" customFormat="1" ht="15" x14ac:dyDescent="0.25">
      <c r="A40" s="162"/>
      <c r="B40" s="160"/>
      <c r="C40" s="169"/>
      <c r="D40" s="156"/>
      <c r="E40" s="157"/>
      <c r="L40" s="159"/>
      <c r="M40" s="159"/>
      <c r="N40" s="159"/>
      <c r="O40" s="159"/>
      <c r="P40" s="159"/>
      <c r="Q40" s="159"/>
      <c r="R40" s="159"/>
      <c r="S40" s="159"/>
      <c r="T40" s="159"/>
      <c r="U40" s="159"/>
      <c r="V40" s="159"/>
      <c r="W40" s="159"/>
      <c r="X40" s="159"/>
      <c r="Y40" s="159"/>
      <c r="Z40" s="159"/>
      <c r="AA40" s="159"/>
      <c r="AB40" s="159"/>
      <c r="AC40" s="159"/>
      <c r="AD40" s="159"/>
      <c r="AE40" s="159"/>
    </row>
    <row r="41" spans="1:31" s="151" customFormat="1" ht="15" x14ac:dyDescent="0.25">
      <c r="A41" s="162"/>
      <c r="B41" s="160"/>
      <c r="C41" s="169"/>
      <c r="D41" s="156"/>
      <c r="E41" s="157"/>
      <c r="L41" s="159"/>
      <c r="M41" s="159"/>
      <c r="N41" s="159"/>
      <c r="O41" s="159"/>
      <c r="P41" s="159"/>
      <c r="Q41" s="159"/>
      <c r="R41" s="159"/>
      <c r="S41" s="159"/>
      <c r="T41" s="159"/>
      <c r="U41" s="159"/>
      <c r="V41" s="159"/>
      <c r="W41" s="159"/>
      <c r="X41" s="159"/>
      <c r="Y41" s="159"/>
      <c r="Z41" s="159"/>
      <c r="AA41" s="159"/>
      <c r="AB41" s="159"/>
      <c r="AC41" s="159"/>
      <c r="AD41" s="159"/>
      <c r="AE41" s="159"/>
    </row>
    <row r="42" spans="1:31" s="151" customFormat="1" ht="15" x14ac:dyDescent="0.25">
      <c r="A42" s="162"/>
      <c r="B42" s="160"/>
      <c r="C42" s="169"/>
      <c r="D42" s="156"/>
      <c r="E42" s="157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  <c r="AB42" s="159"/>
      <c r="AC42" s="159"/>
      <c r="AD42" s="159"/>
      <c r="AE42" s="159"/>
    </row>
    <row r="43" spans="1:31" s="151" customFormat="1" ht="15" x14ac:dyDescent="0.25">
      <c r="A43" s="162"/>
      <c r="B43" s="160"/>
      <c r="C43" s="169"/>
      <c r="D43" s="156"/>
      <c r="E43" s="157"/>
      <c r="L43" s="159"/>
      <c r="M43" s="159"/>
      <c r="N43" s="159"/>
      <c r="O43" s="159"/>
      <c r="P43" s="159"/>
      <c r="Q43" s="159"/>
      <c r="R43" s="159"/>
      <c r="S43" s="159"/>
      <c r="T43" s="159"/>
      <c r="U43" s="159"/>
      <c r="V43" s="159"/>
      <c r="W43" s="159"/>
      <c r="X43" s="159"/>
      <c r="Y43" s="159"/>
      <c r="Z43" s="159"/>
      <c r="AA43" s="159"/>
      <c r="AB43" s="159"/>
      <c r="AC43" s="159"/>
      <c r="AD43" s="159"/>
      <c r="AE43" s="159"/>
    </row>
    <row r="44" spans="1:31" s="151" customFormat="1" ht="15" x14ac:dyDescent="0.25">
      <c r="A44" s="162"/>
      <c r="B44" s="160"/>
      <c r="C44" s="169"/>
      <c r="D44" s="156"/>
      <c r="E44" s="157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59"/>
      <c r="W44" s="159"/>
      <c r="X44" s="159"/>
      <c r="Y44" s="159"/>
      <c r="Z44" s="159"/>
      <c r="AA44" s="159"/>
      <c r="AB44" s="159"/>
      <c r="AC44" s="159"/>
      <c r="AD44" s="159"/>
      <c r="AE44" s="159"/>
    </row>
    <row r="45" spans="1:31" s="151" customFormat="1" ht="15" x14ac:dyDescent="0.25">
      <c r="A45" s="162"/>
      <c r="B45" s="160"/>
      <c r="C45" s="169"/>
      <c r="D45" s="156"/>
      <c r="E45" s="157"/>
      <c r="L45" s="159"/>
      <c r="M45" s="159"/>
      <c r="N45" s="159"/>
      <c r="O45" s="159"/>
      <c r="P45" s="159"/>
      <c r="Q45" s="159"/>
      <c r="R45" s="159"/>
      <c r="S45" s="159"/>
      <c r="T45" s="159"/>
      <c r="U45" s="159"/>
      <c r="V45" s="159"/>
      <c r="W45" s="159"/>
      <c r="X45" s="159"/>
      <c r="Y45" s="159"/>
      <c r="Z45" s="159"/>
      <c r="AA45" s="159"/>
      <c r="AB45" s="159"/>
      <c r="AC45" s="159"/>
      <c r="AD45" s="159"/>
      <c r="AE45" s="159"/>
    </row>
    <row r="46" spans="1:31" s="151" customFormat="1" ht="15" x14ac:dyDescent="0.25">
      <c r="A46" s="162"/>
      <c r="B46" s="160"/>
      <c r="C46" s="169"/>
      <c r="D46" s="156"/>
      <c r="E46" s="157"/>
      <c r="L46" s="159"/>
      <c r="M46" s="159"/>
      <c r="N46" s="159"/>
      <c r="O46" s="159"/>
      <c r="P46" s="159"/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  <c r="AB46" s="159"/>
      <c r="AC46" s="159"/>
      <c r="AD46" s="159"/>
      <c r="AE46" s="159"/>
    </row>
    <row r="47" spans="1:31" s="151" customFormat="1" ht="15" x14ac:dyDescent="0.25">
      <c r="A47" s="162"/>
      <c r="B47" s="161"/>
      <c r="C47" s="169"/>
      <c r="D47" s="156"/>
      <c r="E47" s="157"/>
      <c r="L47" s="159"/>
      <c r="M47" s="159"/>
      <c r="N47" s="159"/>
      <c r="O47" s="159"/>
      <c r="P47" s="159"/>
      <c r="Q47" s="159"/>
      <c r="R47" s="159"/>
      <c r="S47" s="159"/>
      <c r="T47" s="159"/>
      <c r="U47" s="159"/>
      <c r="V47" s="159"/>
      <c r="W47" s="159"/>
      <c r="X47" s="159"/>
      <c r="Y47" s="159"/>
      <c r="Z47" s="159"/>
      <c r="AA47" s="159"/>
      <c r="AB47" s="159"/>
      <c r="AC47" s="159"/>
      <c r="AD47" s="159"/>
      <c r="AE47" s="159"/>
    </row>
    <row r="48" spans="1:31" s="151" customFormat="1" ht="15" x14ac:dyDescent="0.25">
      <c r="A48" s="162"/>
      <c r="B48" s="161"/>
      <c r="C48" s="169"/>
      <c r="D48" s="156"/>
      <c r="E48" s="157"/>
      <c r="L48" s="159"/>
      <c r="M48" s="159"/>
      <c r="N48" s="159"/>
      <c r="O48" s="159"/>
      <c r="P48" s="159"/>
      <c r="Q48" s="159"/>
      <c r="R48" s="159"/>
      <c r="S48" s="159"/>
      <c r="T48" s="159"/>
      <c r="U48" s="159"/>
      <c r="V48" s="159"/>
      <c r="W48" s="159"/>
      <c r="X48" s="159"/>
      <c r="Y48" s="159"/>
      <c r="Z48" s="159"/>
      <c r="AA48" s="159"/>
      <c r="AB48" s="159"/>
      <c r="AC48" s="159"/>
      <c r="AD48" s="159"/>
      <c r="AE48" s="159"/>
    </row>
    <row r="49" spans="1:31" s="151" customFormat="1" ht="15" x14ac:dyDescent="0.25">
      <c r="A49" s="162"/>
      <c r="B49" s="161"/>
      <c r="C49" s="169"/>
      <c r="D49" s="156"/>
      <c r="E49" s="157"/>
      <c r="L49" s="159"/>
      <c r="M49" s="159"/>
      <c r="N49" s="159"/>
      <c r="O49" s="159"/>
      <c r="P49" s="159"/>
      <c r="Q49" s="159"/>
      <c r="R49" s="159"/>
      <c r="S49" s="159"/>
      <c r="T49" s="159"/>
      <c r="U49" s="159"/>
      <c r="V49" s="159"/>
      <c r="W49" s="159"/>
      <c r="X49" s="159"/>
      <c r="Y49" s="159"/>
      <c r="Z49" s="159"/>
      <c r="AA49" s="159"/>
      <c r="AB49" s="159"/>
      <c r="AC49" s="159"/>
      <c r="AD49" s="159"/>
      <c r="AE49" s="159"/>
    </row>
    <row r="50" spans="1:31" s="151" customFormat="1" ht="15" x14ac:dyDescent="0.25">
      <c r="A50" s="162"/>
      <c r="B50" s="161"/>
      <c r="C50" s="169"/>
      <c r="D50" s="156"/>
      <c r="E50" s="157"/>
      <c r="L50" s="159"/>
      <c r="M50" s="159"/>
      <c r="N50" s="159"/>
      <c r="O50" s="159"/>
      <c r="P50" s="159"/>
      <c r="Q50" s="159"/>
      <c r="R50" s="159"/>
      <c r="S50" s="159"/>
      <c r="T50" s="159"/>
      <c r="U50" s="159"/>
      <c r="V50" s="159"/>
      <c r="W50" s="159"/>
      <c r="X50" s="159"/>
      <c r="Y50" s="159"/>
      <c r="Z50" s="159"/>
      <c r="AA50" s="159"/>
      <c r="AB50" s="159"/>
      <c r="AC50" s="159"/>
      <c r="AD50" s="159"/>
      <c r="AE50" s="159"/>
    </row>
    <row r="51" spans="1:31" s="151" customFormat="1" ht="15" x14ac:dyDescent="0.25">
      <c r="A51" s="162"/>
      <c r="B51" s="161"/>
      <c r="C51" s="169"/>
      <c r="D51" s="156"/>
      <c r="E51" s="157"/>
      <c r="L51" s="159"/>
      <c r="M51" s="159"/>
      <c r="N51" s="159"/>
      <c r="O51" s="159"/>
      <c r="P51" s="159"/>
      <c r="Q51" s="159"/>
      <c r="R51" s="159"/>
      <c r="S51" s="159"/>
      <c r="T51" s="159"/>
      <c r="U51" s="159"/>
      <c r="V51" s="159"/>
      <c r="W51" s="159"/>
      <c r="X51" s="159"/>
      <c r="Y51" s="159"/>
      <c r="Z51" s="159"/>
      <c r="AA51" s="159"/>
      <c r="AB51" s="159"/>
      <c r="AC51" s="159"/>
      <c r="AD51" s="159"/>
      <c r="AE51" s="159"/>
    </row>
    <row r="52" spans="1:31" s="151" customFormat="1" ht="15" x14ac:dyDescent="0.25">
      <c r="A52" s="162"/>
      <c r="B52" s="161"/>
      <c r="C52" s="169"/>
      <c r="D52" s="156"/>
      <c r="E52" s="157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59"/>
      <c r="AE52" s="159"/>
    </row>
    <row r="53" spans="1:31" s="151" customFormat="1" ht="15" x14ac:dyDescent="0.25">
      <c r="A53" s="162"/>
      <c r="B53" s="160"/>
      <c r="C53" s="169"/>
      <c r="D53" s="156"/>
      <c r="E53" s="157"/>
      <c r="L53" s="159"/>
      <c r="M53" s="159"/>
      <c r="N53" s="159"/>
      <c r="O53" s="159"/>
      <c r="P53" s="159"/>
      <c r="Q53" s="159"/>
      <c r="R53" s="159"/>
      <c r="S53" s="159"/>
      <c r="T53" s="159"/>
      <c r="U53" s="159"/>
      <c r="V53" s="159"/>
      <c r="W53" s="159"/>
      <c r="X53" s="159"/>
      <c r="Y53" s="159"/>
      <c r="Z53" s="159"/>
      <c r="AA53" s="159"/>
      <c r="AB53" s="159"/>
      <c r="AC53" s="159"/>
      <c r="AD53" s="159"/>
      <c r="AE53" s="159"/>
    </row>
    <row r="54" spans="1:31" s="151" customFormat="1" ht="15" x14ac:dyDescent="0.25">
      <c r="A54" s="162"/>
      <c r="B54" s="160"/>
      <c r="C54" s="169"/>
      <c r="D54" s="156"/>
      <c r="E54" s="157"/>
      <c r="L54" s="159"/>
      <c r="M54" s="159"/>
      <c r="N54" s="159"/>
      <c r="O54" s="159"/>
      <c r="P54" s="159"/>
      <c r="Q54" s="159"/>
      <c r="R54" s="159"/>
      <c r="S54" s="159"/>
      <c r="T54" s="159"/>
      <c r="U54" s="159"/>
      <c r="V54" s="159"/>
      <c r="W54" s="159"/>
      <c r="X54" s="159"/>
      <c r="Y54" s="159"/>
      <c r="Z54" s="159"/>
      <c r="AA54" s="159"/>
      <c r="AB54" s="159"/>
      <c r="AC54" s="159"/>
      <c r="AD54" s="159"/>
      <c r="AE54" s="159"/>
    </row>
    <row r="55" spans="1:31" s="151" customFormat="1" ht="15" x14ac:dyDescent="0.25">
      <c r="A55" s="162"/>
      <c r="B55" s="160"/>
      <c r="C55" s="169"/>
      <c r="D55" s="156"/>
      <c r="E55" s="157"/>
      <c r="L55" s="159"/>
      <c r="M55" s="159"/>
      <c r="N55" s="159"/>
      <c r="O55" s="159"/>
      <c r="P55" s="159"/>
      <c r="Q55" s="159"/>
      <c r="R55" s="159"/>
      <c r="S55" s="159"/>
      <c r="T55" s="159"/>
      <c r="U55" s="159"/>
      <c r="V55" s="159"/>
      <c r="W55" s="159"/>
      <c r="X55" s="159"/>
      <c r="Y55" s="159"/>
      <c r="Z55" s="159"/>
      <c r="AA55" s="159"/>
      <c r="AB55" s="159"/>
      <c r="AC55" s="159"/>
      <c r="AD55" s="159"/>
      <c r="AE55" s="159"/>
    </row>
    <row r="56" spans="1:31" s="151" customFormat="1" ht="15" x14ac:dyDescent="0.25">
      <c r="A56" s="162"/>
      <c r="B56" s="160"/>
      <c r="C56" s="169"/>
      <c r="D56" s="156"/>
      <c r="E56" s="157"/>
      <c r="L56" s="159"/>
      <c r="M56" s="159"/>
      <c r="N56" s="159"/>
      <c r="O56" s="159"/>
      <c r="P56" s="159"/>
      <c r="Q56" s="159"/>
      <c r="R56" s="159"/>
      <c r="S56" s="159"/>
      <c r="T56" s="159"/>
      <c r="U56" s="159"/>
      <c r="V56" s="159"/>
      <c r="W56" s="159"/>
      <c r="X56" s="159"/>
      <c r="Y56" s="159"/>
      <c r="Z56" s="159"/>
      <c r="AA56" s="159"/>
      <c r="AB56" s="159"/>
      <c r="AC56" s="159"/>
      <c r="AD56" s="159"/>
      <c r="AE56" s="159"/>
    </row>
    <row r="57" spans="1:31" s="151" customFormat="1" ht="15" x14ac:dyDescent="0.25">
      <c r="A57" s="162"/>
      <c r="B57" s="160"/>
      <c r="C57" s="169"/>
      <c r="D57" s="156"/>
      <c r="E57" s="157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59"/>
      <c r="AE57" s="159"/>
    </row>
    <row r="58" spans="1:31" s="151" customFormat="1" ht="15" x14ac:dyDescent="0.25">
      <c r="A58" s="162"/>
      <c r="B58" s="160"/>
      <c r="C58" s="169"/>
      <c r="D58" s="156"/>
      <c r="E58" s="157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59"/>
      <c r="AE58" s="159"/>
    </row>
    <row r="59" spans="1:31" s="151" customFormat="1" ht="15" x14ac:dyDescent="0.25">
      <c r="A59" s="162"/>
      <c r="B59" s="160"/>
      <c r="C59" s="169"/>
      <c r="D59" s="156"/>
      <c r="E59" s="157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59"/>
      <c r="AE59" s="159"/>
    </row>
    <row r="60" spans="1:31" s="151" customFormat="1" ht="15" x14ac:dyDescent="0.25">
      <c r="A60" s="162"/>
      <c r="B60" s="161"/>
      <c r="C60" s="167"/>
      <c r="D60" s="156"/>
      <c r="E60" s="157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59"/>
      <c r="AE60" s="159"/>
    </row>
    <row r="61" spans="1:31" s="151" customFormat="1" ht="15" x14ac:dyDescent="0.25">
      <c r="A61" s="162"/>
      <c r="B61" s="161"/>
      <c r="C61" s="167"/>
      <c r="D61" s="156"/>
      <c r="E61" s="157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59"/>
      <c r="AE61" s="159"/>
    </row>
    <row r="62" spans="1:31" s="151" customFormat="1" ht="15" x14ac:dyDescent="0.25">
      <c r="A62" s="162"/>
      <c r="B62" s="161"/>
      <c r="C62" s="167"/>
      <c r="D62" s="156"/>
      <c r="E62" s="157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59"/>
      <c r="AE62" s="159"/>
    </row>
    <row r="63" spans="1:31" s="151" customFormat="1" ht="15" x14ac:dyDescent="0.25">
      <c r="A63" s="162"/>
      <c r="B63" s="161"/>
      <c r="C63" s="167"/>
      <c r="D63" s="156"/>
      <c r="E63" s="157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59"/>
      <c r="AE63" s="159"/>
    </row>
    <row r="64" spans="1:31" s="151" customFormat="1" ht="15" x14ac:dyDescent="0.25">
      <c r="A64" s="162"/>
      <c r="B64" s="161"/>
      <c r="C64" s="167"/>
      <c r="D64" s="156"/>
      <c r="E64" s="157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59"/>
      <c r="AE64" s="159"/>
    </row>
    <row r="65" spans="1:31" s="151" customFormat="1" ht="15" x14ac:dyDescent="0.25">
      <c r="A65" s="162"/>
      <c r="B65" s="161"/>
      <c r="C65" s="167"/>
      <c r="D65" s="156"/>
      <c r="E65" s="157"/>
      <c r="L65" s="159"/>
      <c r="M65" s="159"/>
      <c r="N65" s="159"/>
      <c r="O65" s="159"/>
      <c r="P65" s="159"/>
      <c r="Q65" s="159"/>
      <c r="R65" s="159"/>
      <c r="S65" s="159"/>
      <c r="T65" s="159"/>
      <c r="U65" s="159"/>
      <c r="V65" s="159"/>
      <c r="W65" s="159"/>
      <c r="X65" s="159"/>
      <c r="Y65" s="159"/>
      <c r="Z65" s="159"/>
      <c r="AA65" s="159"/>
      <c r="AB65" s="159"/>
      <c r="AC65" s="159"/>
      <c r="AD65" s="159"/>
      <c r="AE65" s="159"/>
    </row>
    <row r="66" spans="1:31" s="151" customFormat="1" ht="15" x14ac:dyDescent="0.25">
      <c r="A66" s="162"/>
      <c r="B66" s="161"/>
      <c r="C66" s="167"/>
      <c r="D66" s="156"/>
      <c r="E66" s="157"/>
      <c r="L66" s="159"/>
      <c r="M66" s="159"/>
      <c r="N66" s="159"/>
      <c r="O66" s="159"/>
      <c r="P66" s="159"/>
      <c r="Q66" s="159"/>
      <c r="R66" s="159"/>
      <c r="S66" s="159"/>
      <c r="T66" s="159"/>
      <c r="U66" s="159"/>
      <c r="V66" s="159"/>
      <c r="W66" s="159"/>
      <c r="X66" s="159"/>
      <c r="Y66" s="159"/>
      <c r="Z66" s="159"/>
      <c r="AA66" s="159"/>
      <c r="AB66" s="159"/>
      <c r="AC66" s="159"/>
      <c r="AD66" s="159"/>
      <c r="AE66" s="159"/>
    </row>
    <row r="67" spans="1:31" s="151" customFormat="1" ht="15" x14ac:dyDescent="0.25">
      <c r="A67" s="162"/>
      <c r="B67" s="161"/>
      <c r="C67" s="167"/>
      <c r="D67" s="156"/>
      <c r="E67" s="157"/>
      <c r="L67" s="159"/>
      <c r="M67" s="159"/>
      <c r="N67" s="159"/>
      <c r="O67" s="159"/>
      <c r="P67" s="159"/>
      <c r="Q67" s="159"/>
      <c r="R67" s="159"/>
      <c r="S67" s="159"/>
      <c r="T67" s="159"/>
      <c r="U67" s="159"/>
      <c r="V67" s="159"/>
      <c r="W67" s="159"/>
      <c r="X67" s="159"/>
      <c r="Y67" s="159"/>
      <c r="Z67" s="159"/>
      <c r="AA67" s="159"/>
      <c r="AB67" s="159"/>
      <c r="AC67" s="159"/>
      <c r="AD67" s="159"/>
      <c r="AE67" s="159"/>
    </row>
    <row r="68" spans="1:31" s="151" customFormat="1" ht="15" x14ac:dyDescent="0.25">
      <c r="A68" s="162"/>
      <c r="B68" s="161"/>
      <c r="C68" s="167"/>
      <c r="D68" s="156"/>
      <c r="E68" s="157"/>
      <c r="L68" s="159"/>
      <c r="M68" s="159"/>
      <c r="N68" s="159"/>
      <c r="O68" s="159"/>
      <c r="P68" s="159"/>
      <c r="Q68" s="159"/>
      <c r="R68" s="159"/>
      <c r="S68" s="159"/>
      <c r="T68" s="159"/>
      <c r="U68" s="159"/>
      <c r="V68" s="159"/>
      <c r="W68" s="159"/>
      <c r="X68" s="159"/>
      <c r="Y68" s="159"/>
      <c r="Z68" s="159"/>
      <c r="AA68" s="159"/>
      <c r="AB68" s="159"/>
      <c r="AC68" s="159"/>
      <c r="AD68" s="159"/>
      <c r="AE68" s="159"/>
    </row>
    <row r="69" spans="1:31" s="151" customFormat="1" ht="15" x14ac:dyDescent="0.25">
      <c r="A69" s="162"/>
      <c r="B69" s="161"/>
      <c r="C69" s="167"/>
      <c r="D69" s="156"/>
      <c r="E69" s="157"/>
      <c r="L69" s="159"/>
      <c r="M69" s="159"/>
      <c r="N69" s="159"/>
      <c r="O69" s="159"/>
      <c r="P69" s="159"/>
      <c r="Q69" s="159"/>
      <c r="R69" s="159"/>
      <c r="S69" s="159"/>
      <c r="T69" s="159"/>
      <c r="U69" s="159"/>
      <c r="V69" s="159"/>
      <c r="W69" s="159"/>
      <c r="X69" s="159"/>
      <c r="Y69" s="159"/>
      <c r="Z69" s="159"/>
      <c r="AA69" s="159"/>
      <c r="AB69" s="159"/>
      <c r="AC69" s="159"/>
      <c r="AD69" s="159"/>
      <c r="AE69" s="159"/>
    </row>
    <row r="70" spans="1:31" s="151" customFormat="1" ht="15" x14ac:dyDescent="0.25">
      <c r="A70" s="162"/>
      <c r="B70" s="161"/>
      <c r="C70" s="167"/>
      <c r="D70" s="156"/>
      <c r="E70" s="157"/>
      <c r="L70" s="159"/>
      <c r="M70" s="159"/>
      <c r="N70" s="159"/>
      <c r="O70" s="159"/>
      <c r="P70" s="159"/>
      <c r="Q70" s="159"/>
      <c r="R70" s="159"/>
      <c r="S70" s="159"/>
      <c r="T70" s="159"/>
      <c r="U70" s="159"/>
      <c r="V70" s="159"/>
      <c r="W70" s="159"/>
      <c r="X70" s="159"/>
      <c r="Y70" s="159"/>
      <c r="Z70" s="159"/>
      <c r="AA70" s="159"/>
      <c r="AB70" s="159"/>
      <c r="AC70" s="159"/>
      <c r="AD70" s="159"/>
      <c r="AE70" s="159"/>
    </row>
    <row r="71" spans="1:31" s="151" customFormat="1" ht="15" x14ac:dyDescent="0.25">
      <c r="A71" s="162"/>
      <c r="B71" s="160"/>
      <c r="C71" s="167"/>
      <c r="D71" s="156"/>
      <c r="E71" s="157"/>
      <c r="L71" s="159"/>
      <c r="M71" s="159"/>
      <c r="N71" s="159"/>
      <c r="O71" s="159"/>
      <c r="P71" s="159"/>
      <c r="Q71" s="159"/>
      <c r="R71" s="159"/>
      <c r="S71" s="159"/>
      <c r="T71" s="159"/>
      <c r="U71" s="159"/>
      <c r="V71" s="159"/>
      <c r="W71" s="159"/>
      <c r="X71" s="159"/>
      <c r="Y71" s="159"/>
      <c r="Z71" s="159"/>
      <c r="AA71" s="159"/>
      <c r="AB71" s="159"/>
      <c r="AC71" s="159"/>
      <c r="AD71" s="159"/>
      <c r="AE71" s="159"/>
    </row>
    <row r="72" spans="1:31" s="151" customFormat="1" ht="15" x14ac:dyDescent="0.25">
      <c r="A72" s="162"/>
      <c r="B72" s="160"/>
      <c r="C72" s="167"/>
      <c r="D72" s="156"/>
      <c r="E72" s="157"/>
      <c r="L72" s="159"/>
      <c r="M72" s="159"/>
      <c r="N72" s="159"/>
      <c r="O72" s="159"/>
      <c r="P72" s="159"/>
      <c r="Q72" s="159"/>
      <c r="R72" s="159"/>
      <c r="S72" s="159"/>
      <c r="T72" s="159"/>
      <c r="U72" s="159"/>
      <c r="V72" s="159"/>
      <c r="W72" s="159"/>
      <c r="X72" s="159"/>
      <c r="Y72" s="159"/>
      <c r="Z72" s="159"/>
      <c r="AA72" s="159"/>
      <c r="AB72" s="159"/>
      <c r="AC72" s="159"/>
      <c r="AD72" s="159"/>
      <c r="AE72" s="159"/>
    </row>
    <row r="73" spans="1:31" s="151" customFormat="1" ht="15" x14ac:dyDescent="0.25">
      <c r="A73" s="162"/>
      <c r="B73" s="161"/>
      <c r="C73" s="167"/>
      <c r="D73" s="156"/>
      <c r="E73" s="157"/>
      <c r="L73" s="159"/>
      <c r="M73" s="159"/>
      <c r="N73" s="159"/>
      <c r="O73" s="159"/>
      <c r="P73" s="159"/>
      <c r="Q73" s="159"/>
      <c r="R73" s="159"/>
      <c r="S73" s="159"/>
      <c r="T73" s="159"/>
      <c r="U73" s="159"/>
      <c r="V73" s="159"/>
      <c r="W73" s="159"/>
      <c r="X73" s="159"/>
      <c r="Y73" s="159"/>
      <c r="Z73" s="159"/>
      <c r="AA73" s="159"/>
      <c r="AB73" s="159"/>
      <c r="AC73" s="159"/>
      <c r="AD73" s="159"/>
      <c r="AE73" s="159"/>
    </row>
    <row r="74" spans="1:31" s="151" customFormat="1" ht="15" x14ac:dyDescent="0.25">
      <c r="A74" s="162"/>
      <c r="B74" s="161"/>
      <c r="C74" s="167"/>
      <c r="D74" s="156"/>
      <c r="E74" s="157"/>
      <c r="L74" s="159"/>
      <c r="M74" s="159"/>
      <c r="N74" s="159"/>
      <c r="O74" s="159"/>
      <c r="P74" s="159"/>
      <c r="Q74" s="159"/>
      <c r="R74" s="159"/>
      <c r="S74" s="159"/>
      <c r="T74" s="159"/>
      <c r="U74" s="159"/>
      <c r="V74" s="159"/>
      <c r="W74" s="159"/>
      <c r="X74" s="159"/>
      <c r="Y74" s="159"/>
      <c r="Z74" s="159"/>
      <c r="AA74" s="159"/>
      <c r="AB74" s="159"/>
      <c r="AC74" s="159"/>
      <c r="AD74" s="159"/>
      <c r="AE74" s="159"/>
    </row>
    <row r="75" spans="1:31" s="151" customFormat="1" ht="15" x14ac:dyDescent="0.25">
      <c r="A75" s="162"/>
      <c r="B75" s="161"/>
      <c r="C75" s="167"/>
      <c r="D75" s="156"/>
      <c r="E75" s="157"/>
      <c r="L75" s="159"/>
      <c r="M75" s="159"/>
      <c r="N75" s="159"/>
      <c r="O75" s="159"/>
      <c r="P75" s="159"/>
      <c r="Q75" s="159"/>
      <c r="R75" s="159"/>
      <c r="S75" s="159"/>
      <c r="T75" s="159"/>
      <c r="U75" s="159"/>
      <c r="V75" s="159"/>
      <c r="W75" s="159"/>
      <c r="X75" s="159"/>
      <c r="Y75" s="159"/>
      <c r="Z75" s="159"/>
      <c r="AA75" s="159"/>
      <c r="AB75" s="159"/>
      <c r="AC75" s="159"/>
      <c r="AD75" s="159"/>
      <c r="AE75" s="159"/>
    </row>
    <row r="76" spans="1:31" s="151" customFormat="1" ht="15" x14ac:dyDescent="0.25">
      <c r="A76" s="162"/>
      <c r="B76" s="161"/>
      <c r="C76" s="167"/>
      <c r="D76" s="156"/>
      <c r="E76" s="157"/>
      <c r="L76" s="159"/>
      <c r="M76" s="159"/>
      <c r="N76" s="159"/>
      <c r="O76" s="159"/>
      <c r="P76" s="159"/>
      <c r="Q76" s="159"/>
      <c r="R76" s="159"/>
      <c r="S76" s="159"/>
      <c r="T76" s="159"/>
      <c r="U76" s="159"/>
      <c r="V76" s="159"/>
      <c r="W76" s="159"/>
      <c r="X76" s="159"/>
      <c r="Y76" s="159"/>
      <c r="Z76" s="159"/>
      <c r="AA76" s="159"/>
      <c r="AB76" s="159"/>
      <c r="AC76" s="159"/>
      <c r="AD76" s="159"/>
      <c r="AE76" s="159"/>
    </row>
    <row r="77" spans="1:31" s="151" customFormat="1" ht="15" x14ac:dyDescent="0.25">
      <c r="A77" s="162"/>
      <c r="B77" s="160"/>
      <c r="C77" s="167"/>
      <c r="D77" s="156"/>
      <c r="E77" s="157"/>
      <c r="L77" s="159"/>
      <c r="M77" s="159"/>
      <c r="N77" s="159"/>
      <c r="O77" s="159"/>
      <c r="P77" s="159"/>
      <c r="Q77" s="159"/>
      <c r="R77" s="159"/>
      <c r="S77" s="159"/>
      <c r="T77" s="159"/>
      <c r="U77" s="159"/>
      <c r="V77" s="159"/>
      <c r="W77" s="159"/>
      <c r="X77" s="159"/>
      <c r="Y77" s="159"/>
      <c r="Z77" s="159"/>
      <c r="AA77" s="159"/>
      <c r="AB77" s="159"/>
      <c r="AC77" s="159"/>
      <c r="AD77" s="159"/>
      <c r="AE77" s="159"/>
    </row>
    <row r="78" spans="1:31" s="151" customFormat="1" ht="15" x14ac:dyDescent="0.25">
      <c r="A78" s="162"/>
      <c r="B78" s="160"/>
      <c r="C78" s="167"/>
      <c r="D78" s="156"/>
      <c r="E78" s="157"/>
      <c r="L78" s="159"/>
      <c r="M78" s="159"/>
      <c r="N78" s="159"/>
      <c r="O78" s="159"/>
      <c r="P78" s="159"/>
      <c r="Q78" s="159"/>
      <c r="R78" s="159"/>
      <c r="S78" s="159"/>
      <c r="T78" s="159"/>
      <c r="U78" s="159"/>
      <c r="V78" s="159"/>
      <c r="W78" s="159"/>
      <c r="X78" s="159"/>
      <c r="Y78" s="159"/>
      <c r="Z78" s="159"/>
      <c r="AA78" s="159"/>
      <c r="AB78" s="159"/>
      <c r="AC78" s="159"/>
      <c r="AD78" s="159"/>
      <c r="AE78" s="159"/>
    </row>
    <row r="79" spans="1:31" s="151" customFormat="1" ht="15" x14ac:dyDescent="0.25">
      <c r="A79" s="162"/>
      <c r="B79" s="160"/>
      <c r="C79" s="167"/>
      <c r="D79" s="156"/>
      <c r="E79" s="157"/>
      <c r="L79" s="159"/>
      <c r="M79" s="159"/>
      <c r="N79" s="159"/>
      <c r="O79" s="159"/>
      <c r="P79" s="159"/>
      <c r="Q79" s="159"/>
      <c r="R79" s="159"/>
      <c r="S79" s="159"/>
      <c r="T79" s="159"/>
      <c r="U79" s="159"/>
      <c r="V79" s="159"/>
      <c r="W79" s="159"/>
      <c r="X79" s="159"/>
      <c r="Y79" s="159"/>
      <c r="Z79" s="159"/>
      <c r="AA79" s="159"/>
      <c r="AB79" s="159"/>
      <c r="AC79" s="159"/>
      <c r="AD79" s="159"/>
      <c r="AE79" s="159"/>
    </row>
    <row r="80" spans="1:31" s="151" customFormat="1" ht="15" x14ac:dyDescent="0.25">
      <c r="A80" s="162"/>
      <c r="B80" s="160"/>
      <c r="C80" s="167"/>
      <c r="D80" s="156"/>
      <c r="E80" s="157"/>
      <c r="L80" s="159"/>
      <c r="M80" s="159"/>
      <c r="N80" s="159"/>
      <c r="O80" s="159"/>
      <c r="P80" s="159"/>
      <c r="Q80" s="159"/>
      <c r="R80" s="159"/>
      <c r="S80" s="159"/>
      <c r="T80" s="159"/>
      <c r="U80" s="159"/>
      <c r="V80" s="159"/>
      <c r="W80" s="159"/>
      <c r="X80" s="159"/>
      <c r="Y80" s="159"/>
      <c r="Z80" s="159"/>
      <c r="AA80" s="159"/>
      <c r="AB80" s="159"/>
      <c r="AC80" s="159"/>
      <c r="AD80" s="159"/>
      <c r="AE80" s="159"/>
    </row>
    <row r="81" spans="1:31" s="151" customFormat="1" ht="15" x14ac:dyDescent="0.25">
      <c r="A81" s="162"/>
      <c r="B81" s="160"/>
      <c r="C81" s="167"/>
      <c r="D81" s="156"/>
      <c r="E81" s="157"/>
      <c r="L81" s="159"/>
      <c r="M81" s="159"/>
      <c r="N81" s="159"/>
      <c r="O81" s="159"/>
      <c r="P81" s="159"/>
      <c r="Q81" s="159"/>
      <c r="R81" s="159"/>
      <c r="S81" s="159"/>
      <c r="T81" s="159"/>
      <c r="U81" s="159"/>
      <c r="V81" s="159"/>
      <c r="W81" s="159"/>
      <c r="X81" s="159"/>
      <c r="Y81" s="159"/>
      <c r="Z81" s="159"/>
      <c r="AA81" s="159"/>
      <c r="AB81" s="159"/>
      <c r="AC81" s="159"/>
      <c r="AD81" s="159"/>
      <c r="AE81" s="159"/>
    </row>
    <row r="82" spans="1:31" s="151" customFormat="1" ht="15" x14ac:dyDescent="0.25">
      <c r="A82" s="162"/>
      <c r="B82" s="160"/>
      <c r="C82" s="167"/>
      <c r="D82" s="156"/>
      <c r="E82" s="157"/>
      <c r="L82" s="159"/>
      <c r="M82" s="159"/>
      <c r="N82" s="159"/>
      <c r="O82" s="159"/>
      <c r="P82" s="159"/>
      <c r="Q82" s="159"/>
      <c r="R82" s="159"/>
      <c r="S82" s="159"/>
      <c r="T82" s="159"/>
      <c r="U82" s="159"/>
      <c r="V82" s="159"/>
      <c r="W82" s="159"/>
      <c r="X82" s="159"/>
      <c r="Y82" s="159"/>
      <c r="Z82" s="159"/>
      <c r="AA82" s="159"/>
      <c r="AB82" s="159"/>
      <c r="AC82" s="159"/>
      <c r="AD82" s="159"/>
      <c r="AE82" s="159"/>
    </row>
    <row r="83" spans="1:31" s="151" customFormat="1" ht="15" x14ac:dyDescent="0.25">
      <c r="A83" s="162"/>
      <c r="B83" s="160"/>
      <c r="C83" s="167"/>
      <c r="D83" s="156"/>
      <c r="E83" s="157"/>
      <c r="L83" s="159"/>
      <c r="M83" s="159"/>
      <c r="N83" s="159"/>
      <c r="O83" s="159"/>
      <c r="P83" s="159"/>
      <c r="Q83" s="159"/>
      <c r="R83" s="159"/>
      <c r="S83" s="159"/>
      <c r="T83" s="159"/>
      <c r="U83" s="159"/>
      <c r="V83" s="159"/>
      <c r="W83" s="159"/>
      <c r="X83" s="159"/>
      <c r="Y83" s="159"/>
      <c r="Z83" s="159"/>
      <c r="AA83" s="159"/>
      <c r="AB83" s="159"/>
      <c r="AC83" s="159"/>
      <c r="AD83" s="159"/>
      <c r="AE83" s="159"/>
    </row>
    <row r="84" spans="1:31" s="151" customFormat="1" ht="15" x14ac:dyDescent="0.25">
      <c r="A84" s="162"/>
      <c r="B84" s="160"/>
      <c r="C84" s="167"/>
      <c r="D84" s="156"/>
      <c r="E84" s="157"/>
      <c r="L84" s="159"/>
      <c r="M84" s="159"/>
      <c r="N84" s="159"/>
      <c r="O84" s="159"/>
      <c r="P84" s="159"/>
      <c r="Q84" s="159"/>
      <c r="R84" s="159"/>
      <c r="S84" s="159"/>
      <c r="T84" s="159"/>
      <c r="U84" s="159"/>
      <c r="V84" s="159"/>
      <c r="W84" s="159"/>
      <c r="X84" s="159"/>
      <c r="Y84" s="159"/>
      <c r="Z84" s="159"/>
      <c r="AA84" s="159"/>
      <c r="AB84" s="159"/>
      <c r="AC84" s="159"/>
      <c r="AD84" s="159"/>
      <c r="AE84" s="159"/>
    </row>
    <row r="85" spans="1:31" s="151" customFormat="1" ht="15" x14ac:dyDescent="0.25">
      <c r="A85" s="162"/>
      <c r="B85" s="160"/>
      <c r="C85" s="167"/>
      <c r="D85" s="156"/>
      <c r="E85" s="157"/>
      <c r="L85" s="159"/>
      <c r="M85" s="159"/>
      <c r="N85" s="159"/>
      <c r="O85" s="159"/>
      <c r="P85" s="159"/>
      <c r="Q85" s="159"/>
      <c r="R85" s="159"/>
      <c r="S85" s="159"/>
      <c r="T85" s="159"/>
      <c r="U85" s="159"/>
      <c r="V85" s="159"/>
      <c r="W85" s="159"/>
      <c r="X85" s="159"/>
      <c r="Y85" s="159"/>
      <c r="Z85" s="159"/>
      <c r="AA85" s="159"/>
      <c r="AB85" s="159"/>
      <c r="AC85" s="159"/>
      <c r="AD85" s="159"/>
      <c r="AE85" s="159"/>
    </row>
    <row r="86" spans="1:31" s="151" customFormat="1" ht="15" x14ac:dyDescent="0.25">
      <c r="A86" s="162"/>
      <c r="B86" s="160"/>
      <c r="C86" s="167"/>
      <c r="D86" s="156"/>
      <c r="E86" s="157"/>
      <c r="L86" s="159"/>
      <c r="M86" s="159"/>
      <c r="N86" s="159"/>
      <c r="O86" s="159"/>
      <c r="P86" s="159"/>
      <c r="Q86" s="159"/>
      <c r="R86" s="159"/>
      <c r="S86" s="159"/>
      <c r="T86" s="159"/>
      <c r="U86" s="159"/>
      <c r="V86" s="159"/>
      <c r="W86" s="159"/>
      <c r="X86" s="159"/>
      <c r="Y86" s="159"/>
      <c r="Z86" s="159"/>
      <c r="AA86" s="159"/>
      <c r="AB86" s="159"/>
      <c r="AC86" s="159"/>
      <c r="AD86" s="159"/>
      <c r="AE86" s="159"/>
    </row>
    <row r="87" spans="1:31" s="151" customFormat="1" ht="15" x14ac:dyDescent="0.25">
      <c r="A87" s="162"/>
      <c r="B87" s="160"/>
      <c r="C87" s="167"/>
      <c r="D87" s="156"/>
      <c r="E87" s="157"/>
      <c r="L87" s="159"/>
      <c r="M87" s="159"/>
      <c r="N87" s="159"/>
      <c r="O87" s="159"/>
      <c r="P87" s="159"/>
      <c r="Q87" s="159"/>
      <c r="R87" s="159"/>
      <c r="S87" s="159"/>
      <c r="T87" s="159"/>
      <c r="U87" s="159"/>
      <c r="V87" s="159"/>
      <c r="W87" s="159"/>
      <c r="X87" s="159"/>
      <c r="Y87" s="159"/>
      <c r="Z87" s="159"/>
      <c r="AA87" s="159"/>
      <c r="AB87" s="159"/>
      <c r="AC87" s="159"/>
      <c r="AD87" s="159"/>
      <c r="AE87" s="159"/>
    </row>
    <row r="88" spans="1:31" s="151" customFormat="1" ht="15" x14ac:dyDescent="0.25">
      <c r="A88" s="162"/>
      <c r="B88" s="160"/>
      <c r="C88" s="167"/>
      <c r="D88" s="156"/>
      <c r="E88" s="157"/>
      <c r="L88" s="159"/>
      <c r="M88" s="159"/>
      <c r="N88" s="159"/>
      <c r="O88" s="159"/>
      <c r="P88" s="159"/>
      <c r="Q88" s="159"/>
      <c r="R88" s="159"/>
      <c r="S88" s="159"/>
      <c r="T88" s="159"/>
      <c r="U88" s="159"/>
      <c r="V88" s="159"/>
      <c r="W88" s="159"/>
      <c r="X88" s="159"/>
      <c r="Y88" s="159"/>
      <c r="Z88" s="159"/>
      <c r="AA88" s="159"/>
      <c r="AB88" s="159"/>
      <c r="AC88" s="159"/>
      <c r="AD88" s="159"/>
      <c r="AE88" s="159"/>
    </row>
    <row r="89" spans="1:31" s="151" customFormat="1" ht="15" x14ac:dyDescent="0.25">
      <c r="A89" s="162"/>
      <c r="B89" s="160"/>
      <c r="C89" s="167"/>
      <c r="D89" s="156"/>
      <c r="E89" s="157"/>
      <c r="L89" s="159"/>
      <c r="M89" s="159"/>
      <c r="N89" s="159"/>
      <c r="O89" s="159"/>
      <c r="P89" s="159"/>
      <c r="Q89" s="159"/>
      <c r="R89" s="159"/>
      <c r="S89" s="159"/>
      <c r="T89" s="159"/>
      <c r="U89" s="159"/>
      <c r="V89" s="159"/>
      <c r="W89" s="159"/>
      <c r="X89" s="159"/>
      <c r="Y89" s="159"/>
      <c r="Z89" s="159"/>
      <c r="AA89" s="159"/>
      <c r="AB89" s="159"/>
      <c r="AC89" s="159"/>
      <c r="AD89" s="159"/>
      <c r="AE89" s="159"/>
    </row>
    <row r="90" spans="1:31" s="151" customFormat="1" ht="15" x14ac:dyDescent="0.25">
      <c r="A90" s="162"/>
      <c r="B90" s="160"/>
      <c r="C90" s="167"/>
      <c r="D90" s="156"/>
      <c r="E90" s="157"/>
      <c r="L90" s="159"/>
      <c r="M90" s="159"/>
      <c r="N90" s="159"/>
      <c r="O90" s="159"/>
      <c r="P90" s="159"/>
      <c r="Q90" s="159"/>
      <c r="R90" s="159"/>
      <c r="S90" s="159"/>
      <c r="T90" s="159"/>
      <c r="U90" s="159"/>
      <c r="V90" s="159"/>
      <c r="W90" s="159"/>
      <c r="X90" s="159"/>
      <c r="Y90" s="159"/>
      <c r="Z90" s="159"/>
      <c r="AA90" s="159"/>
      <c r="AB90" s="159"/>
      <c r="AC90" s="159"/>
      <c r="AD90" s="159"/>
      <c r="AE90" s="159"/>
    </row>
    <row r="91" spans="1:31" s="151" customFormat="1" ht="15" x14ac:dyDescent="0.25">
      <c r="A91" s="162"/>
      <c r="B91" s="160"/>
      <c r="C91" s="167"/>
      <c r="D91" s="156"/>
      <c r="E91" s="157"/>
      <c r="L91" s="159"/>
      <c r="M91" s="159"/>
      <c r="N91" s="159"/>
      <c r="O91" s="159"/>
      <c r="P91" s="159"/>
      <c r="Q91" s="159"/>
      <c r="R91" s="159"/>
      <c r="S91" s="159"/>
      <c r="T91" s="159"/>
      <c r="U91" s="159"/>
      <c r="V91" s="159"/>
      <c r="W91" s="159"/>
      <c r="X91" s="159"/>
      <c r="Y91" s="159"/>
      <c r="Z91" s="159"/>
      <c r="AA91" s="159"/>
      <c r="AB91" s="159"/>
      <c r="AC91" s="159"/>
      <c r="AD91" s="159"/>
      <c r="AE91" s="159"/>
    </row>
    <row r="92" spans="1:31" s="151" customFormat="1" ht="15" x14ac:dyDescent="0.25">
      <c r="A92" s="162"/>
      <c r="B92" s="160"/>
      <c r="C92" s="167"/>
      <c r="D92" s="156"/>
      <c r="E92" s="157"/>
      <c r="L92" s="159"/>
      <c r="M92" s="159"/>
      <c r="N92" s="159"/>
      <c r="O92" s="159"/>
      <c r="P92" s="159"/>
      <c r="Q92" s="159"/>
      <c r="R92" s="159"/>
      <c r="S92" s="159"/>
      <c r="T92" s="159"/>
      <c r="U92" s="159"/>
      <c r="V92" s="159"/>
      <c r="W92" s="159"/>
      <c r="X92" s="159"/>
      <c r="Y92" s="159"/>
      <c r="Z92" s="159"/>
      <c r="AA92" s="159"/>
      <c r="AB92" s="159"/>
      <c r="AC92" s="159"/>
      <c r="AD92" s="159"/>
      <c r="AE92" s="159"/>
    </row>
    <row r="93" spans="1:31" s="151" customFormat="1" ht="15" x14ac:dyDescent="0.25">
      <c r="A93" s="162"/>
      <c r="B93" s="160"/>
      <c r="C93" s="167"/>
      <c r="D93" s="156"/>
      <c r="E93" s="157"/>
      <c r="L93" s="159"/>
      <c r="M93" s="159"/>
      <c r="N93" s="159"/>
      <c r="O93" s="159"/>
      <c r="P93" s="159"/>
      <c r="Q93" s="159"/>
      <c r="R93" s="159"/>
      <c r="S93" s="159"/>
      <c r="T93" s="159"/>
      <c r="U93" s="159"/>
      <c r="V93" s="159"/>
      <c r="W93" s="159"/>
      <c r="X93" s="159"/>
      <c r="Y93" s="159"/>
      <c r="Z93" s="159"/>
      <c r="AA93" s="159"/>
      <c r="AB93" s="159"/>
      <c r="AC93" s="159"/>
      <c r="AD93" s="159"/>
      <c r="AE93" s="159"/>
    </row>
    <row r="94" spans="1:31" s="151" customFormat="1" ht="15" x14ac:dyDescent="0.25">
      <c r="A94" s="162"/>
      <c r="B94" s="160"/>
      <c r="C94" s="167"/>
      <c r="D94" s="156"/>
      <c r="E94" s="157"/>
      <c r="L94" s="159"/>
      <c r="M94" s="159"/>
      <c r="N94" s="159"/>
      <c r="O94" s="159"/>
      <c r="P94" s="159"/>
      <c r="Q94" s="159"/>
      <c r="R94" s="159"/>
      <c r="S94" s="159"/>
      <c r="T94" s="159"/>
      <c r="U94" s="159"/>
      <c r="V94" s="159"/>
      <c r="W94" s="159"/>
      <c r="X94" s="159"/>
      <c r="Y94" s="159"/>
      <c r="Z94" s="159"/>
      <c r="AA94" s="159"/>
      <c r="AB94" s="159"/>
      <c r="AC94" s="159"/>
      <c r="AD94" s="159"/>
      <c r="AE94" s="159"/>
    </row>
    <row r="95" spans="1:31" s="151" customFormat="1" ht="15" x14ac:dyDescent="0.25">
      <c r="A95" s="162"/>
      <c r="B95" s="160"/>
      <c r="C95" s="167"/>
      <c r="D95" s="156"/>
      <c r="E95" s="157"/>
      <c r="L95" s="159"/>
      <c r="M95" s="159"/>
      <c r="N95" s="159"/>
      <c r="O95" s="159"/>
      <c r="P95" s="159"/>
      <c r="Q95" s="159"/>
      <c r="R95" s="159"/>
      <c r="S95" s="159"/>
      <c r="T95" s="159"/>
      <c r="U95" s="159"/>
      <c r="V95" s="159"/>
      <c r="W95" s="159"/>
      <c r="X95" s="159"/>
      <c r="Y95" s="159"/>
      <c r="Z95" s="159"/>
      <c r="AA95" s="159"/>
      <c r="AB95" s="159"/>
      <c r="AC95" s="159"/>
      <c r="AD95" s="159"/>
      <c r="AE95" s="159"/>
    </row>
    <row r="96" spans="1:31" s="151" customFormat="1" ht="15" x14ac:dyDescent="0.25">
      <c r="A96" s="162"/>
      <c r="B96" s="160"/>
      <c r="C96" s="167"/>
      <c r="D96" s="156"/>
      <c r="E96" s="157"/>
      <c r="L96" s="159"/>
      <c r="M96" s="159"/>
      <c r="N96" s="159"/>
      <c r="O96" s="159"/>
      <c r="P96" s="159"/>
      <c r="Q96" s="159"/>
      <c r="R96" s="159"/>
      <c r="S96" s="159"/>
      <c r="T96" s="159"/>
      <c r="U96" s="159"/>
      <c r="V96" s="159"/>
      <c r="W96" s="159"/>
      <c r="X96" s="159"/>
      <c r="Y96" s="159"/>
      <c r="Z96" s="159"/>
      <c r="AA96" s="159"/>
      <c r="AB96" s="159"/>
      <c r="AC96" s="159"/>
      <c r="AD96" s="159"/>
      <c r="AE96" s="159"/>
    </row>
    <row r="97" spans="1:31" s="151" customFormat="1" ht="15" x14ac:dyDescent="0.25">
      <c r="A97" s="162"/>
      <c r="B97" s="160"/>
      <c r="C97" s="167"/>
      <c r="D97" s="156"/>
      <c r="E97" s="157"/>
      <c r="L97" s="159"/>
      <c r="M97" s="159"/>
      <c r="N97" s="159"/>
      <c r="O97" s="159"/>
      <c r="P97" s="159"/>
      <c r="Q97" s="159"/>
      <c r="R97" s="159"/>
      <c r="S97" s="159"/>
      <c r="T97" s="159"/>
      <c r="U97" s="159"/>
      <c r="V97" s="159"/>
      <c r="W97" s="159"/>
      <c r="X97" s="159"/>
      <c r="Y97" s="159"/>
      <c r="Z97" s="159"/>
      <c r="AA97" s="159"/>
      <c r="AB97" s="159"/>
      <c r="AC97" s="159"/>
      <c r="AD97" s="159"/>
      <c r="AE97" s="159"/>
    </row>
    <row r="98" spans="1:31" s="151" customFormat="1" ht="15" x14ac:dyDescent="0.25">
      <c r="A98" s="162"/>
      <c r="B98" s="160"/>
      <c r="C98" s="167"/>
      <c r="D98" s="156"/>
      <c r="E98" s="157"/>
      <c r="L98" s="159"/>
      <c r="M98" s="159"/>
      <c r="N98" s="159"/>
      <c r="O98" s="159"/>
      <c r="P98" s="159"/>
      <c r="Q98" s="159"/>
      <c r="R98" s="159"/>
      <c r="S98" s="159"/>
      <c r="T98" s="159"/>
      <c r="U98" s="159"/>
      <c r="V98" s="159"/>
      <c r="W98" s="159"/>
      <c r="X98" s="159"/>
      <c r="Y98" s="159"/>
      <c r="Z98" s="159"/>
      <c r="AA98" s="159"/>
      <c r="AB98" s="159"/>
      <c r="AC98" s="159"/>
      <c r="AD98" s="159"/>
      <c r="AE98" s="159"/>
    </row>
    <row r="99" spans="1:31" s="151" customFormat="1" ht="15" x14ac:dyDescent="0.25">
      <c r="A99" s="162"/>
      <c r="B99" s="160"/>
      <c r="C99" s="167"/>
      <c r="D99" s="156"/>
      <c r="E99" s="157"/>
      <c r="L99" s="159"/>
      <c r="M99" s="159"/>
      <c r="N99" s="159"/>
      <c r="O99" s="159"/>
      <c r="P99" s="159"/>
      <c r="Q99" s="159"/>
      <c r="R99" s="159"/>
      <c r="S99" s="159"/>
      <c r="T99" s="159"/>
      <c r="U99" s="159"/>
      <c r="V99" s="159"/>
      <c r="W99" s="159"/>
      <c r="X99" s="159"/>
      <c r="Y99" s="159"/>
      <c r="Z99" s="159"/>
      <c r="AA99" s="159"/>
      <c r="AB99" s="159"/>
      <c r="AC99" s="159"/>
      <c r="AD99" s="159"/>
      <c r="AE99" s="159"/>
    </row>
    <row r="100" spans="1:31" s="151" customFormat="1" ht="15" x14ac:dyDescent="0.25">
      <c r="A100" s="162"/>
      <c r="B100" s="160"/>
      <c r="C100" s="170"/>
      <c r="D100" s="156"/>
      <c r="E100" s="157"/>
      <c r="L100" s="159"/>
      <c r="M100" s="159"/>
      <c r="N100" s="159"/>
      <c r="O100" s="159"/>
      <c r="P100" s="159"/>
      <c r="Q100" s="159"/>
      <c r="R100" s="159"/>
      <c r="S100" s="159"/>
      <c r="T100" s="159"/>
      <c r="U100" s="159"/>
      <c r="V100" s="159"/>
      <c r="W100" s="159"/>
      <c r="X100" s="159"/>
      <c r="Y100" s="159"/>
      <c r="Z100" s="159"/>
      <c r="AA100" s="159"/>
      <c r="AB100" s="159"/>
      <c r="AC100" s="159"/>
      <c r="AD100" s="159"/>
      <c r="AE100" s="159"/>
    </row>
    <row r="101" spans="1:31" s="151" customFormat="1" ht="15" x14ac:dyDescent="0.25">
      <c r="A101" s="162"/>
      <c r="B101" s="160"/>
      <c r="C101" s="170"/>
      <c r="D101" s="156"/>
      <c r="E101" s="157"/>
      <c r="L101" s="159"/>
      <c r="M101" s="159"/>
      <c r="N101" s="159"/>
      <c r="O101" s="159"/>
      <c r="P101" s="159"/>
      <c r="Q101" s="159"/>
      <c r="R101" s="159"/>
      <c r="S101" s="159"/>
      <c r="T101" s="159"/>
      <c r="U101" s="159"/>
      <c r="V101" s="159"/>
      <c r="W101" s="159"/>
      <c r="X101" s="159"/>
      <c r="Y101" s="159"/>
      <c r="Z101" s="159"/>
      <c r="AA101" s="159"/>
      <c r="AB101" s="159"/>
      <c r="AC101" s="159"/>
      <c r="AD101" s="159"/>
      <c r="AE101" s="159"/>
    </row>
    <row r="102" spans="1:31" s="151" customFormat="1" ht="15" x14ac:dyDescent="0.25">
      <c r="A102" s="162"/>
      <c r="B102" s="160"/>
      <c r="C102" s="170"/>
      <c r="D102" s="156"/>
      <c r="E102" s="157"/>
      <c r="L102" s="159"/>
      <c r="M102" s="159"/>
      <c r="N102" s="159"/>
      <c r="O102" s="159"/>
      <c r="P102" s="159"/>
      <c r="Q102" s="159"/>
      <c r="R102" s="159"/>
      <c r="S102" s="159"/>
      <c r="T102" s="159"/>
      <c r="U102" s="159"/>
      <c r="V102" s="159"/>
      <c r="W102" s="159"/>
      <c r="X102" s="159"/>
      <c r="Y102" s="159"/>
      <c r="Z102" s="159"/>
      <c r="AA102" s="159"/>
      <c r="AB102" s="159"/>
      <c r="AC102" s="159"/>
      <c r="AD102" s="159"/>
      <c r="AE102" s="159"/>
    </row>
    <row r="103" spans="1:31" s="151" customFormat="1" ht="15" x14ac:dyDescent="0.25">
      <c r="A103" s="162"/>
      <c r="B103" s="160"/>
      <c r="C103" s="170"/>
      <c r="D103" s="156"/>
      <c r="E103" s="157"/>
      <c r="L103" s="159"/>
      <c r="M103" s="159"/>
      <c r="N103" s="159"/>
      <c r="O103" s="159"/>
      <c r="P103" s="159"/>
      <c r="Q103" s="159"/>
      <c r="R103" s="159"/>
      <c r="S103" s="159"/>
      <c r="T103" s="159"/>
      <c r="U103" s="159"/>
      <c r="V103" s="159"/>
      <c r="W103" s="159"/>
      <c r="X103" s="159"/>
      <c r="Y103" s="159"/>
      <c r="Z103" s="159"/>
      <c r="AA103" s="159"/>
      <c r="AB103" s="159"/>
      <c r="AC103" s="159"/>
      <c r="AD103" s="159"/>
      <c r="AE103" s="159"/>
    </row>
    <row r="104" spans="1:31" s="151" customFormat="1" ht="15" x14ac:dyDescent="0.25">
      <c r="A104" s="162"/>
      <c r="B104" s="160"/>
      <c r="C104" s="170"/>
      <c r="D104" s="156"/>
      <c r="E104" s="157"/>
      <c r="L104" s="159"/>
      <c r="M104" s="159"/>
      <c r="N104" s="159"/>
      <c r="O104" s="159"/>
      <c r="P104" s="159"/>
      <c r="Q104" s="159"/>
      <c r="R104" s="159"/>
      <c r="S104" s="159"/>
      <c r="T104" s="159"/>
      <c r="U104" s="159"/>
      <c r="V104" s="159"/>
      <c r="W104" s="159"/>
      <c r="X104" s="159"/>
      <c r="Y104" s="159"/>
      <c r="Z104" s="159"/>
      <c r="AA104" s="159"/>
      <c r="AB104" s="159"/>
      <c r="AC104" s="159"/>
      <c r="AD104" s="159"/>
      <c r="AE104" s="159"/>
    </row>
    <row r="105" spans="1:31" s="151" customFormat="1" ht="15" x14ac:dyDescent="0.25">
      <c r="A105" s="162"/>
      <c r="B105" s="160"/>
      <c r="C105" s="170"/>
      <c r="D105" s="156"/>
      <c r="E105" s="157"/>
      <c r="L105" s="159"/>
      <c r="M105" s="159"/>
      <c r="N105" s="159"/>
      <c r="O105" s="159"/>
      <c r="P105" s="159"/>
      <c r="Q105" s="159"/>
      <c r="R105" s="159"/>
      <c r="S105" s="159"/>
      <c r="T105" s="159"/>
      <c r="U105" s="159"/>
      <c r="V105" s="159"/>
      <c r="W105" s="159"/>
      <c r="X105" s="159"/>
      <c r="Y105" s="159"/>
      <c r="Z105" s="159"/>
      <c r="AA105" s="159"/>
      <c r="AB105" s="159"/>
      <c r="AC105" s="159"/>
      <c r="AD105" s="159"/>
      <c r="AE105" s="159"/>
    </row>
    <row r="106" spans="1:31" s="151" customFormat="1" ht="15" x14ac:dyDescent="0.25">
      <c r="A106" s="162"/>
      <c r="B106" s="160"/>
      <c r="C106" s="170"/>
      <c r="D106" s="156"/>
      <c r="E106" s="157"/>
      <c r="L106" s="159"/>
      <c r="M106" s="159"/>
      <c r="N106" s="159"/>
      <c r="O106" s="159"/>
      <c r="P106" s="159"/>
      <c r="Q106" s="159"/>
      <c r="R106" s="159"/>
      <c r="S106" s="159"/>
      <c r="T106" s="159"/>
      <c r="U106" s="159"/>
      <c r="V106" s="159"/>
      <c r="W106" s="159"/>
      <c r="X106" s="159"/>
      <c r="Y106" s="159"/>
      <c r="Z106" s="159"/>
      <c r="AA106" s="159"/>
      <c r="AB106" s="159"/>
      <c r="AC106" s="159"/>
      <c r="AD106" s="159"/>
      <c r="AE106" s="159"/>
    </row>
    <row r="107" spans="1:31" s="151" customFormat="1" ht="15" x14ac:dyDescent="0.25">
      <c r="A107" s="162"/>
      <c r="B107" s="160"/>
      <c r="C107" s="170"/>
      <c r="D107" s="156"/>
      <c r="E107" s="157"/>
      <c r="L107" s="159"/>
      <c r="M107" s="159"/>
      <c r="N107" s="159"/>
      <c r="O107" s="159"/>
      <c r="P107" s="159"/>
      <c r="Q107" s="159"/>
      <c r="R107" s="159"/>
      <c r="S107" s="159"/>
      <c r="T107" s="159"/>
      <c r="U107" s="159"/>
      <c r="V107" s="159"/>
      <c r="W107" s="159"/>
      <c r="X107" s="159"/>
      <c r="Y107" s="159"/>
      <c r="Z107" s="159"/>
      <c r="AA107" s="159"/>
      <c r="AB107" s="159"/>
      <c r="AC107" s="159"/>
      <c r="AD107" s="159"/>
      <c r="AE107" s="159"/>
    </row>
    <row r="108" spans="1:31" s="151" customFormat="1" ht="15" x14ac:dyDescent="0.25">
      <c r="A108" s="162"/>
      <c r="B108" s="160"/>
      <c r="C108" s="170"/>
      <c r="D108" s="156"/>
      <c r="E108" s="157"/>
      <c r="L108" s="159"/>
      <c r="M108" s="159"/>
      <c r="N108" s="159"/>
      <c r="O108" s="159"/>
      <c r="P108" s="159"/>
      <c r="Q108" s="159"/>
      <c r="R108" s="159"/>
      <c r="S108" s="159"/>
      <c r="T108" s="159"/>
      <c r="U108" s="159"/>
      <c r="V108" s="159"/>
      <c r="W108" s="159"/>
      <c r="X108" s="159"/>
      <c r="Y108" s="159"/>
      <c r="Z108" s="159"/>
      <c r="AA108" s="159"/>
      <c r="AB108" s="159"/>
      <c r="AC108" s="159"/>
      <c r="AD108" s="159"/>
      <c r="AE108" s="159"/>
    </row>
    <row r="109" spans="1:31" s="151" customFormat="1" ht="15" x14ac:dyDescent="0.25">
      <c r="A109" s="162"/>
      <c r="B109" s="160"/>
      <c r="C109" s="170"/>
      <c r="D109" s="156"/>
      <c r="E109" s="157"/>
      <c r="L109" s="159"/>
      <c r="M109" s="159"/>
      <c r="N109" s="159"/>
      <c r="O109" s="159"/>
      <c r="P109" s="159"/>
      <c r="Q109" s="159"/>
      <c r="R109" s="159"/>
      <c r="S109" s="159"/>
      <c r="T109" s="159"/>
      <c r="U109" s="159"/>
      <c r="V109" s="159"/>
      <c r="W109" s="159"/>
      <c r="X109" s="159"/>
      <c r="Y109" s="159"/>
      <c r="Z109" s="159"/>
      <c r="AA109" s="159"/>
      <c r="AB109" s="159"/>
      <c r="AC109" s="159"/>
      <c r="AD109" s="159"/>
      <c r="AE109" s="159"/>
    </row>
    <row r="110" spans="1:31" s="151" customFormat="1" ht="15" x14ac:dyDescent="0.25">
      <c r="A110" s="152"/>
      <c r="B110" s="153"/>
      <c r="C110" s="168"/>
      <c r="D110" s="156"/>
      <c r="E110" s="157"/>
      <c r="L110" s="159"/>
      <c r="M110" s="159"/>
      <c r="N110" s="159"/>
      <c r="O110" s="159"/>
      <c r="P110" s="159"/>
      <c r="Q110" s="159"/>
      <c r="R110" s="159"/>
      <c r="S110" s="159"/>
      <c r="T110" s="159"/>
      <c r="U110" s="159"/>
      <c r="V110" s="159"/>
      <c r="W110" s="159"/>
      <c r="X110" s="159"/>
      <c r="Y110" s="159"/>
      <c r="Z110" s="159"/>
      <c r="AA110" s="159"/>
      <c r="AB110" s="159"/>
      <c r="AC110" s="159"/>
      <c r="AD110" s="159"/>
      <c r="AE110" s="159"/>
    </row>
    <row r="111" spans="1:31" s="151" customFormat="1" ht="15" x14ac:dyDescent="0.25">
      <c r="A111" s="152"/>
      <c r="B111" s="153"/>
      <c r="C111" s="168"/>
      <c r="D111" s="156"/>
      <c r="E111" s="157"/>
      <c r="L111" s="159"/>
      <c r="M111" s="159"/>
      <c r="N111" s="159"/>
      <c r="O111" s="159"/>
      <c r="P111" s="159"/>
      <c r="Q111" s="159"/>
      <c r="R111" s="159"/>
      <c r="S111" s="159"/>
      <c r="T111" s="159"/>
      <c r="U111" s="159"/>
      <c r="V111" s="159"/>
      <c r="W111" s="159"/>
      <c r="X111" s="159"/>
      <c r="Y111" s="159"/>
      <c r="Z111" s="159"/>
      <c r="AA111" s="159"/>
      <c r="AB111" s="159"/>
      <c r="AC111" s="159"/>
      <c r="AD111" s="159"/>
      <c r="AE111" s="159"/>
    </row>
    <row r="112" spans="1:31" s="151" customFormat="1" ht="15" x14ac:dyDescent="0.25">
      <c r="A112" s="152"/>
      <c r="B112" s="153"/>
      <c r="C112" s="168"/>
      <c r="D112" s="156"/>
      <c r="E112" s="157"/>
      <c r="L112" s="159"/>
      <c r="M112" s="159"/>
      <c r="N112" s="159"/>
      <c r="O112" s="159"/>
      <c r="P112" s="159"/>
      <c r="Q112" s="159"/>
      <c r="R112" s="159"/>
      <c r="S112" s="159"/>
      <c r="T112" s="159"/>
      <c r="U112" s="159"/>
      <c r="V112" s="159"/>
      <c r="W112" s="159"/>
      <c r="X112" s="159"/>
      <c r="Y112" s="159"/>
      <c r="Z112" s="159"/>
      <c r="AA112" s="159"/>
      <c r="AB112" s="159"/>
      <c r="AC112" s="159"/>
      <c r="AD112" s="159"/>
      <c r="AE112" s="159"/>
    </row>
    <row r="113" spans="1:31" s="151" customFormat="1" ht="15" x14ac:dyDescent="0.25">
      <c r="A113" s="152"/>
      <c r="B113" s="153"/>
      <c r="C113" s="168"/>
      <c r="D113" s="156"/>
      <c r="E113" s="157"/>
      <c r="L113" s="159"/>
      <c r="M113" s="159"/>
      <c r="N113" s="159"/>
      <c r="O113" s="159"/>
      <c r="P113" s="159"/>
      <c r="Q113" s="159"/>
      <c r="R113" s="159"/>
      <c r="S113" s="159"/>
      <c r="T113" s="159"/>
      <c r="U113" s="159"/>
      <c r="V113" s="159"/>
      <c r="W113" s="159"/>
      <c r="X113" s="159"/>
      <c r="Y113" s="159"/>
      <c r="Z113" s="159"/>
      <c r="AA113" s="159"/>
      <c r="AB113" s="159"/>
      <c r="AC113" s="159"/>
      <c r="AD113" s="159"/>
      <c r="AE113" s="159"/>
    </row>
    <row r="114" spans="1:31" s="151" customFormat="1" ht="15" x14ac:dyDescent="0.25">
      <c r="A114" s="152"/>
      <c r="B114" s="153"/>
      <c r="C114" s="168"/>
      <c r="D114" s="156"/>
      <c r="E114" s="157"/>
      <c r="L114" s="159"/>
      <c r="M114" s="159"/>
      <c r="N114" s="159"/>
      <c r="O114" s="159"/>
      <c r="P114" s="159"/>
      <c r="Q114" s="159"/>
      <c r="R114" s="159"/>
      <c r="S114" s="159"/>
      <c r="T114" s="159"/>
      <c r="U114" s="159"/>
      <c r="V114" s="159"/>
      <c r="W114" s="159"/>
      <c r="X114" s="159"/>
      <c r="Y114" s="159"/>
      <c r="Z114" s="159"/>
      <c r="AA114" s="159"/>
      <c r="AB114" s="159"/>
      <c r="AC114" s="159"/>
      <c r="AD114" s="159"/>
      <c r="AE114" s="159"/>
    </row>
    <row r="115" spans="1:31" s="151" customFormat="1" ht="15" x14ac:dyDescent="0.25">
      <c r="A115" s="152"/>
      <c r="B115" s="153"/>
      <c r="C115" s="168"/>
      <c r="D115" s="156"/>
      <c r="E115" s="157"/>
      <c r="L115" s="159"/>
      <c r="M115" s="159"/>
      <c r="N115" s="159"/>
      <c r="O115" s="159"/>
      <c r="P115" s="159"/>
      <c r="Q115" s="159"/>
      <c r="R115" s="159"/>
      <c r="S115" s="159"/>
      <c r="T115" s="159"/>
      <c r="U115" s="159"/>
      <c r="V115" s="159"/>
      <c r="W115" s="159"/>
      <c r="X115" s="159"/>
      <c r="Y115" s="159"/>
      <c r="Z115" s="159"/>
      <c r="AA115" s="159"/>
      <c r="AB115" s="159"/>
      <c r="AC115" s="159"/>
      <c r="AD115" s="159"/>
      <c r="AE115" s="159"/>
    </row>
    <row r="116" spans="1:31" s="151" customFormat="1" ht="15" x14ac:dyDescent="0.25">
      <c r="A116" s="152"/>
      <c r="B116" s="153"/>
      <c r="C116" s="168"/>
      <c r="D116" s="156"/>
      <c r="E116" s="157"/>
      <c r="L116" s="159"/>
      <c r="M116" s="159"/>
      <c r="N116" s="159"/>
      <c r="O116" s="159"/>
      <c r="P116" s="159"/>
      <c r="Q116" s="159"/>
      <c r="R116" s="159"/>
      <c r="S116" s="159"/>
      <c r="T116" s="159"/>
      <c r="U116" s="159"/>
      <c r="V116" s="159"/>
      <c r="W116" s="159"/>
      <c r="X116" s="159"/>
      <c r="Y116" s="159"/>
      <c r="Z116" s="159"/>
      <c r="AA116" s="159"/>
      <c r="AB116" s="159"/>
      <c r="AC116" s="159"/>
      <c r="AD116" s="159"/>
      <c r="AE116" s="159"/>
    </row>
    <row r="117" spans="1:31" s="151" customFormat="1" ht="15" x14ac:dyDescent="0.25">
      <c r="A117" s="152"/>
      <c r="B117" s="153"/>
      <c r="C117" s="168"/>
      <c r="D117" s="156"/>
      <c r="E117" s="157"/>
      <c r="L117" s="159"/>
      <c r="M117" s="159"/>
      <c r="N117" s="159"/>
      <c r="O117" s="159"/>
      <c r="P117" s="159"/>
      <c r="Q117" s="159"/>
      <c r="R117" s="159"/>
      <c r="S117" s="159"/>
      <c r="T117" s="159"/>
      <c r="U117" s="159"/>
      <c r="V117" s="159"/>
      <c r="W117" s="159"/>
      <c r="X117" s="159"/>
      <c r="Y117" s="159"/>
      <c r="Z117" s="159"/>
      <c r="AA117" s="159"/>
      <c r="AB117" s="159"/>
      <c r="AC117" s="159"/>
      <c r="AD117" s="159"/>
      <c r="AE117" s="159"/>
    </row>
    <row r="118" spans="1:31" s="151" customFormat="1" ht="15" x14ac:dyDescent="0.25">
      <c r="A118" s="152"/>
      <c r="B118" s="153"/>
      <c r="C118" s="168"/>
      <c r="D118" s="156"/>
      <c r="E118" s="157"/>
      <c r="L118" s="159"/>
      <c r="M118" s="159"/>
      <c r="N118" s="159"/>
      <c r="O118" s="159"/>
      <c r="P118" s="159"/>
      <c r="Q118" s="159"/>
      <c r="R118" s="159"/>
      <c r="S118" s="159"/>
      <c r="T118" s="159"/>
      <c r="U118" s="159"/>
      <c r="V118" s="159"/>
      <c r="W118" s="159"/>
      <c r="X118" s="159"/>
      <c r="Y118" s="159"/>
      <c r="Z118" s="159"/>
      <c r="AA118" s="159"/>
      <c r="AB118" s="159"/>
      <c r="AC118" s="159"/>
      <c r="AD118" s="159"/>
      <c r="AE118" s="159"/>
    </row>
    <row r="119" spans="1:31" s="151" customFormat="1" ht="15" x14ac:dyDescent="0.25">
      <c r="A119" s="152"/>
      <c r="B119" s="153"/>
      <c r="C119" s="168"/>
      <c r="D119" s="156"/>
      <c r="E119" s="157"/>
      <c r="L119" s="159"/>
      <c r="M119" s="159"/>
      <c r="N119" s="159"/>
      <c r="O119" s="159"/>
      <c r="P119" s="159"/>
      <c r="Q119" s="159"/>
      <c r="R119" s="159"/>
      <c r="S119" s="159"/>
      <c r="T119" s="159"/>
      <c r="U119" s="159"/>
      <c r="V119" s="159"/>
      <c r="W119" s="159"/>
      <c r="X119" s="159"/>
      <c r="Y119" s="159"/>
      <c r="Z119" s="159"/>
      <c r="AA119" s="159"/>
      <c r="AB119" s="159"/>
      <c r="AC119" s="159"/>
      <c r="AD119" s="159"/>
      <c r="AE119" s="159"/>
    </row>
    <row r="120" spans="1:31" s="151" customFormat="1" ht="15" x14ac:dyDescent="0.25">
      <c r="A120" s="152"/>
      <c r="B120" s="153"/>
      <c r="C120" s="168"/>
      <c r="D120" s="156"/>
      <c r="E120" s="157"/>
      <c r="L120" s="159"/>
      <c r="M120" s="159"/>
      <c r="N120" s="159"/>
      <c r="O120" s="159"/>
      <c r="P120" s="159"/>
      <c r="Q120" s="159"/>
      <c r="R120" s="159"/>
      <c r="S120" s="159"/>
      <c r="T120" s="159"/>
      <c r="U120" s="159"/>
      <c r="V120" s="159"/>
      <c r="W120" s="159"/>
      <c r="X120" s="159"/>
      <c r="Y120" s="159"/>
      <c r="Z120" s="159"/>
      <c r="AA120" s="159"/>
      <c r="AB120" s="159"/>
      <c r="AC120" s="159"/>
      <c r="AD120" s="159"/>
      <c r="AE120" s="159"/>
    </row>
    <row r="121" spans="1:31" s="151" customFormat="1" ht="15" x14ac:dyDescent="0.25">
      <c r="A121" s="152"/>
      <c r="B121" s="153"/>
      <c r="C121" s="168"/>
      <c r="D121" s="156"/>
      <c r="E121" s="157"/>
      <c r="L121" s="159"/>
      <c r="M121" s="159"/>
      <c r="N121" s="159"/>
      <c r="O121" s="159"/>
      <c r="P121" s="159"/>
      <c r="Q121" s="159"/>
      <c r="R121" s="159"/>
      <c r="S121" s="159"/>
      <c r="T121" s="159"/>
      <c r="U121" s="159"/>
      <c r="V121" s="159"/>
      <c r="W121" s="159"/>
      <c r="X121" s="159"/>
      <c r="Y121" s="159"/>
      <c r="Z121" s="159"/>
      <c r="AA121" s="159"/>
      <c r="AB121" s="159"/>
      <c r="AC121" s="159"/>
      <c r="AD121" s="159"/>
      <c r="AE121" s="159"/>
    </row>
    <row r="122" spans="1:31" s="151" customFormat="1" ht="15" x14ac:dyDescent="0.25">
      <c r="A122" s="152"/>
      <c r="B122" s="153"/>
      <c r="C122" s="168"/>
      <c r="D122" s="156"/>
      <c r="E122" s="157"/>
      <c r="L122" s="159"/>
      <c r="M122" s="159"/>
      <c r="N122" s="159"/>
      <c r="O122" s="159"/>
      <c r="P122" s="159"/>
      <c r="Q122" s="159"/>
      <c r="R122" s="159"/>
      <c r="S122" s="159"/>
      <c r="T122" s="159"/>
      <c r="U122" s="159"/>
      <c r="V122" s="159"/>
      <c r="W122" s="159"/>
      <c r="X122" s="159"/>
      <c r="Y122" s="159"/>
      <c r="Z122" s="159"/>
      <c r="AA122" s="159"/>
      <c r="AB122" s="159"/>
      <c r="AC122" s="159"/>
      <c r="AD122" s="159"/>
      <c r="AE122" s="159"/>
    </row>
    <row r="123" spans="1:31" s="151" customFormat="1" ht="15" x14ac:dyDescent="0.25">
      <c r="A123" s="152"/>
      <c r="B123" s="153"/>
      <c r="C123" s="168"/>
      <c r="D123" s="156"/>
      <c r="E123" s="157"/>
      <c r="L123" s="159"/>
      <c r="M123" s="159"/>
      <c r="N123" s="159"/>
      <c r="O123" s="159"/>
      <c r="P123" s="159"/>
      <c r="Q123" s="159"/>
      <c r="R123" s="159"/>
      <c r="S123" s="159"/>
      <c r="T123" s="159"/>
      <c r="U123" s="159"/>
      <c r="V123" s="159"/>
      <c r="W123" s="159"/>
      <c r="X123" s="159"/>
      <c r="Y123" s="159"/>
      <c r="Z123" s="159"/>
      <c r="AA123" s="159"/>
      <c r="AB123" s="159"/>
      <c r="AC123" s="159"/>
      <c r="AD123" s="159"/>
      <c r="AE123" s="159"/>
    </row>
    <row r="124" spans="1:31" s="151" customFormat="1" ht="15" x14ac:dyDescent="0.25">
      <c r="A124" s="152"/>
      <c r="B124" s="153"/>
      <c r="C124" s="168"/>
      <c r="D124" s="156"/>
      <c r="E124" s="157"/>
      <c r="L124" s="159"/>
      <c r="M124" s="159"/>
      <c r="N124" s="159"/>
      <c r="O124" s="159"/>
      <c r="P124" s="159"/>
      <c r="Q124" s="159"/>
      <c r="R124" s="159"/>
      <c r="S124" s="159"/>
      <c r="T124" s="159"/>
      <c r="U124" s="159"/>
      <c r="V124" s="159"/>
      <c r="W124" s="159"/>
      <c r="X124" s="159"/>
      <c r="Y124" s="159"/>
      <c r="Z124" s="159"/>
      <c r="AA124" s="159"/>
      <c r="AB124" s="159"/>
      <c r="AC124" s="159"/>
      <c r="AD124" s="159"/>
      <c r="AE124" s="159"/>
    </row>
    <row r="125" spans="1:31" s="151" customFormat="1" ht="15" x14ac:dyDescent="0.25">
      <c r="A125" s="152"/>
      <c r="B125" s="153"/>
      <c r="C125" s="168"/>
      <c r="D125" s="156"/>
      <c r="E125" s="157"/>
      <c r="L125" s="159"/>
      <c r="M125" s="159"/>
      <c r="N125" s="159"/>
      <c r="O125" s="159"/>
      <c r="P125" s="159"/>
      <c r="Q125" s="159"/>
      <c r="R125" s="159"/>
      <c r="S125" s="159"/>
      <c r="T125" s="159"/>
      <c r="U125" s="159"/>
      <c r="V125" s="159"/>
      <c r="W125" s="159"/>
      <c r="X125" s="159"/>
      <c r="Y125" s="159"/>
      <c r="Z125" s="159"/>
      <c r="AA125" s="159"/>
      <c r="AB125" s="159"/>
      <c r="AC125" s="159"/>
      <c r="AD125" s="159"/>
      <c r="AE125" s="159"/>
    </row>
    <row r="126" spans="1:31" s="151" customFormat="1" ht="15" x14ac:dyDescent="0.25">
      <c r="A126" s="152"/>
      <c r="B126" s="153"/>
      <c r="C126" s="168"/>
      <c r="D126" s="156"/>
      <c r="E126" s="157"/>
      <c r="L126" s="159"/>
      <c r="M126" s="159"/>
      <c r="N126" s="159"/>
      <c r="O126" s="159"/>
      <c r="P126" s="159"/>
      <c r="Q126" s="159"/>
      <c r="R126" s="159"/>
      <c r="S126" s="159"/>
      <c r="T126" s="159"/>
      <c r="U126" s="159"/>
      <c r="V126" s="159"/>
      <c r="W126" s="159"/>
      <c r="X126" s="159"/>
      <c r="Y126" s="159"/>
      <c r="Z126" s="159"/>
      <c r="AA126" s="159"/>
      <c r="AB126" s="159"/>
      <c r="AC126" s="159"/>
      <c r="AD126" s="159"/>
      <c r="AE126" s="159"/>
    </row>
    <row r="127" spans="1:31" s="151" customFormat="1" ht="15" x14ac:dyDescent="0.25">
      <c r="A127" s="152"/>
      <c r="B127" s="153"/>
      <c r="C127" s="168"/>
      <c r="D127" s="156"/>
      <c r="E127" s="157"/>
      <c r="L127" s="159"/>
      <c r="M127" s="159"/>
      <c r="N127" s="159"/>
      <c r="O127" s="159"/>
      <c r="P127" s="159"/>
      <c r="Q127" s="159"/>
      <c r="R127" s="159"/>
      <c r="S127" s="159"/>
      <c r="T127" s="159"/>
      <c r="U127" s="159"/>
      <c r="V127" s="159"/>
      <c r="W127" s="159"/>
      <c r="X127" s="159"/>
      <c r="Y127" s="159"/>
      <c r="Z127" s="159"/>
      <c r="AA127" s="159"/>
      <c r="AB127" s="159"/>
      <c r="AC127" s="159"/>
      <c r="AD127" s="159"/>
      <c r="AE127" s="159"/>
    </row>
    <row r="128" spans="1:31" s="151" customFormat="1" ht="15" x14ac:dyDescent="0.25">
      <c r="A128" s="152"/>
      <c r="B128" s="153"/>
      <c r="C128" s="168"/>
      <c r="D128" s="156"/>
      <c r="E128" s="157"/>
      <c r="L128" s="159"/>
      <c r="M128" s="159"/>
      <c r="N128" s="159"/>
      <c r="O128" s="159"/>
      <c r="P128" s="159"/>
      <c r="Q128" s="159"/>
      <c r="R128" s="159"/>
      <c r="S128" s="159"/>
      <c r="T128" s="159"/>
      <c r="U128" s="159"/>
      <c r="V128" s="159"/>
      <c r="W128" s="159"/>
      <c r="X128" s="159"/>
      <c r="Y128" s="159"/>
      <c r="Z128" s="159"/>
      <c r="AA128" s="159"/>
      <c r="AB128" s="159"/>
      <c r="AC128" s="159"/>
      <c r="AD128" s="159"/>
      <c r="AE128" s="159"/>
    </row>
    <row r="129" spans="1:31" s="151" customFormat="1" ht="15" x14ac:dyDescent="0.25">
      <c r="A129" s="152"/>
      <c r="B129" s="153"/>
      <c r="C129" s="168"/>
      <c r="D129" s="156"/>
      <c r="E129" s="157"/>
      <c r="L129" s="159"/>
      <c r="M129" s="159"/>
      <c r="N129" s="159"/>
      <c r="O129" s="159"/>
      <c r="P129" s="159"/>
      <c r="Q129" s="159"/>
      <c r="R129" s="159"/>
      <c r="S129" s="159"/>
      <c r="T129" s="159"/>
      <c r="U129" s="159"/>
      <c r="V129" s="159"/>
      <c r="W129" s="159"/>
      <c r="X129" s="159"/>
      <c r="Y129" s="159"/>
      <c r="Z129" s="159"/>
      <c r="AA129" s="159"/>
      <c r="AB129" s="159"/>
      <c r="AC129" s="159"/>
      <c r="AD129" s="159"/>
      <c r="AE129" s="159"/>
    </row>
    <row r="130" spans="1:31" s="151" customFormat="1" ht="15" x14ac:dyDescent="0.25">
      <c r="A130" s="152"/>
      <c r="B130" s="153"/>
      <c r="C130" s="168"/>
      <c r="D130" s="156"/>
      <c r="E130" s="157"/>
      <c r="L130" s="159"/>
      <c r="M130" s="159"/>
      <c r="N130" s="159"/>
      <c r="O130" s="159"/>
      <c r="P130" s="159"/>
      <c r="Q130" s="159"/>
      <c r="R130" s="159"/>
      <c r="S130" s="159"/>
      <c r="T130" s="159"/>
      <c r="U130" s="159"/>
      <c r="V130" s="159"/>
      <c r="W130" s="159"/>
      <c r="X130" s="159"/>
      <c r="Y130" s="159"/>
      <c r="Z130" s="159"/>
      <c r="AA130" s="159"/>
      <c r="AB130" s="159"/>
      <c r="AC130" s="159"/>
      <c r="AD130" s="159"/>
      <c r="AE130" s="159"/>
    </row>
    <row r="131" spans="1:31" s="151" customFormat="1" ht="15" x14ac:dyDescent="0.25">
      <c r="A131" s="152"/>
      <c r="B131" s="153"/>
      <c r="C131" s="168"/>
      <c r="D131" s="156"/>
      <c r="E131" s="157"/>
      <c r="L131" s="159"/>
      <c r="M131" s="159"/>
      <c r="N131" s="159"/>
      <c r="O131" s="159"/>
      <c r="P131" s="159"/>
      <c r="Q131" s="159"/>
      <c r="R131" s="159"/>
      <c r="S131" s="159"/>
      <c r="T131" s="159"/>
      <c r="U131" s="159"/>
      <c r="V131" s="159"/>
      <c r="W131" s="159"/>
      <c r="X131" s="159"/>
      <c r="Y131" s="159"/>
      <c r="Z131" s="159"/>
      <c r="AA131" s="159"/>
      <c r="AB131" s="159"/>
      <c r="AC131" s="159"/>
      <c r="AD131" s="159"/>
      <c r="AE131" s="159"/>
    </row>
    <row r="132" spans="1:31" s="151" customFormat="1" ht="15" x14ac:dyDescent="0.25">
      <c r="A132" s="152"/>
      <c r="B132" s="153"/>
      <c r="C132" s="168"/>
      <c r="D132" s="156"/>
      <c r="E132" s="157"/>
      <c r="L132" s="159"/>
      <c r="M132" s="159"/>
      <c r="N132" s="159"/>
      <c r="O132" s="159"/>
      <c r="P132" s="159"/>
      <c r="Q132" s="159"/>
      <c r="R132" s="159"/>
      <c r="S132" s="159"/>
      <c r="T132" s="159"/>
      <c r="U132" s="159"/>
      <c r="V132" s="159"/>
      <c r="W132" s="159"/>
      <c r="X132" s="159"/>
      <c r="Y132" s="159"/>
      <c r="Z132" s="159"/>
      <c r="AA132" s="159"/>
      <c r="AB132" s="159"/>
      <c r="AC132" s="159"/>
      <c r="AD132" s="159"/>
      <c r="AE132" s="159"/>
    </row>
    <row r="133" spans="1:31" s="151" customFormat="1" ht="15" x14ac:dyDescent="0.25">
      <c r="A133" s="152"/>
      <c r="B133" s="153"/>
      <c r="C133" s="168"/>
      <c r="D133" s="156"/>
      <c r="E133" s="157"/>
      <c r="L133" s="159"/>
      <c r="M133" s="159"/>
      <c r="N133" s="159"/>
      <c r="O133" s="159"/>
      <c r="P133" s="159"/>
      <c r="Q133" s="159"/>
      <c r="R133" s="159"/>
      <c r="S133" s="159"/>
      <c r="T133" s="159"/>
      <c r="U133" s="159"/>
      <c r="V133" s="159"/>
      <c r="W133" s="159"/>
      <c r="X133" s="159"/>
      <c r="Y133" s="159"/>
      <c r="Z133" s="159"/>
      <c r="AA133" s="159"/>
      <c r="AB133" s="159"/>
      <c r="AC133" s="159"/>
      <c r="AD133" s="159"/>
      <c r="AE133" s="159"/>
    </row>
    <row r="134" spans="1:31" s="151" customFormat="1" ht="15" x14ac:dyDescent="0.25">
      <c r="A134" s="152"/>
      <c r="B134" s="153"/>
      <c r="C134" s="168"/>
      <c r="D134" s="156"/>
      <c r="E134" s="157"/>
      <c r="L134" s="159"/>
      <c r="M134" s="159"/>
      <c r="N134" s="159"/>
      <c r="O134" s="159"/>
      <c r="P134" s="159"/>
      <c r="Q134" s="159"/>
      <c r="R134" s="159"/>
      <c r="S134" s="159"/>
      <c r="T134" s="159"/>
      <c r="U134" s="159"/>
      <c r="V134" s="159"/>
      <c r="W134" s="159"/>
      <c r="X134" s="159"/>
      <c r="Y134" s="159"/>
      <c r="Z134" s="159"/>
      <c r="AA134" s="159"/>
      <c r="AB134" s="159"/>
      <c r="AC134" s="159"/>
      <c r="AD134" s="159"/>
      <c r="AE134" s="159"/>
    </row>
    <row r="135" spans="1:31" s="151" customFormat="1" ht="15" x14ac:dyDescent="0.25">
      <c r="A135" s="152"/>
      <c r="B135" s="153"/>
      <c r="C135" s="168"/>
      <c r="D135" s="156"/>
      <c r="E135" s="157"/>
      <c r="L135" s="159"/>
      <c r="M135" s="159"/>
      <c r="N135" s="159"/>
      <c r="O135" s="159"/>
      <c r="P135" s="159"/>
      <c r="Q135" s="159"/>
      <c r="R135" s="159"/>
      <c r="S135" s="159"/>
      <c r="T135" s="159"/>
      <c r="U135" s="159"/>
      <c r="V135" s="159"/>
      <c r="W135" s="159"/>
      <c r="X135" s="159"/>
      <c r="Y135" s="159"/>
      <c r="Z135" s="159"/>
      <c r="AA135" s="159"/>
      <c r="AB135" s="159"/>
      <c r="AC135" s="159"/>
      <c r="AD135" s="159"/>
      <c r="AE135" s="159"/>
    </row>
    <row r="136" spans="1:31" s="151" customFormat="1" ht="15" x14ac:dyDescent="0.25">
      <c r="A136" s="152"/>
      <c r="B136" s="153"/>
      <c r="C136" s="168"/>
      <c r="D136" s="156"/>
      <c r="E136" s="157"/>
      <c r="L136" s="159"/>
      <c r="M136" s="159"/>
      <c r="N136" s="159"/>
      <c r="O136" s="159"/>
      <c r="P136" s="159"/>
      <c r="Q136" s="159"/>
      <c r="R136" s="159"/>
      <c r="S136" s="159"/>
      <c r="T136" s="159"/>
      <c r="U136" s="159"/>
      <c r="V136" s="159"/>
      <c r="W136" s="159"/>
      <c r="X136" s="159"/>
      <c r="Y136" s="159"/>
      <c r="Z136" s="159"/>
      <c r="AA136" s="159"/>
      <c r="AB136" s="159"/>
      <c r="AC136" s="159"/>
      <c r="AD136" s="159"/>
      <c r="AE136" s="159"/>
    </row>
    <row r="137" spans="1:31" s="151" customFormat="1" ht="15" x14ac:dyDescent="0.25">
      <c r="A137" s="152"/>
      <c r="B137" s="153"/>
      <c r="C137" s="168"/>
      <c r="D137" s="156"/>
      <c r="E137" s="157"/>
      <c r="L137" s="159"/>
      <c r="M137" s="159"/>
      <c r="N137" s="159"/>
      <c r="O137" s="159"/>
      <c r="P137" s="159"/>
      <c r="Q137" s="159"/>
      <c r="R137" s="159"/>
      <c r="S137" s="159"/>
      <c r="T137" s="159"/>
      <c r="U137" s="159"/>
      <c r="V137" s="159"/>
      <c r="W137" s="159"/>
      <c r="X137" s="159"/>
      <c r="Y137" s="159"/>
      <c r="Z137" s="159"/>
      <c r="AA137" s="159"/>
      <c r="AB137" s="159"/>
      <c r="AC137" s="159"/>
      <c r="AD137" s="159"/>
      <c r="AE137" s="159"/>
    </row>
    <row r="138" spans="1:31" s="151" customFormat="1" ht="15" x14ac:dyDescent="0.25">
      <c r="A138" s="152"/>
      <c r="B138" s="153"/>
      <c r="C138" s="168"/>
      <c r="D138" s="156"/>
      <c r="E138" s="157"/>
      <c r="L138" s="159"/>
      <c r="M138" s="159"/>
      <c r="N138" s="159"/>
      <c r="O138" s="159"/>
      <c r="P138" s="159"/>
      <c r="Q138" s="159"/>
      <c r="R138" s="159"/>
      <c r="S138" s="159"/>
      <c r="T138" s="159"/>
      <c r="U138" s="159"/>
      <c r="V138" s="159"/>
      <c r="W138" s="159"/>
      <c r="X138" s="159"/>
      <c r="Y138" s="159"/>
      <c r="Z138" s="159"/>
      <c r="AA138" s="159"/>
      <c r="AB138" s="159"/>
      <c r="AC138" s="159"/>
      <c r="AD138" s="159"/>
      <c r="AE138" s="159"/>
    </row>
    <row r="139" spans="1:31" s="151" customFormat="1" ht="15" x14ac:dyDescent="0.25">
      <c r="A139" s="152"/>
      <c r="B139" s="153"/>
      <c r="C139" s="168"/>
      <c r="D139" s="156"/>
      <c r="E139" s="157"/>
      <c r="L139" s="159"/>
      <c r="M139" s="159"/>
      <c r="N139" s="159"/>
      <c r="O139" s="159"/>
      <c r="P139" s="159"/>
      <c r="Q139" s="159"/>
      <c r="R139" s="159"/>
      <c r="S139" s="159"/>
      <c r="T139" s="159"/>
      <c r="U139" s="159"/>
      <c r="V139" s="159"/>
      <c r="W139" s="159"/>
      <c r="X139" s="159"/>
      <c r="Y139" s="159"/>
      <c r="Z139" s="159"/>
      <c r="AA139" s="159"/>
      <c r="AB139" s="159"/>
      <c r="AC139" s="159"/>
      <c r="AD139" s="159"/>
      <c r="AE139" s="159"/>
    </row>
    <row r="140" spans="1:31" s="151" customFormat="1" ht="15" x14ac:dyDescent="0.25">
      <c r="A140" s="152"/>
      <c r="B140" s="153"/>
      <c r="C140" s="168"/>
      <c r="D140" s="156"/>
      <c r="E140" s="157"/>
      <c r="L140" s="159"/>
      <c r="M140" s="159"/>
      <c r="N140" s="159"/>
      <c r="O140" s="159"/>
      <c r="P140" s="159"/>
      <c r="Q140" s="159"/>
      <c r="R140" s="159"/>
      <c r="S140" s="159"/>
      <c r="T140" s="159"/>
      <c r="U140" s="159"/>
      <c r="V140" s="159"/>
      <c r="W140" s="159"/>
      <c r="X140" s="159"/>
      <c r="Y140" s="159"/>
      <c r="Z140" s="159"/>
      <c r="AA140" s="159"/>
      <c r="AB140" s="159"/>
      <c r="AC140" s="159"/>
      <c r="AD140" s="159"/>
      <c r="AE140" s="159"/>
    </row>
    <row r="141" spans="1:31" s="151" customFormat="1" ht="15" x14ac:dyDescent="0.25">
      <c r="A141" s="152"/>
      <c r="B141" s="153"/>
      <c r="C141" s="168"/>
      <c r="D141" s="156"/>
      <c r="E141" s="157"/>
      <c r="L141" s="159"/>
      <c r="M141" s="159"/>
      <c r="N141" s="159"/>
      <c r="O141" s="159"/>
      <c r="P141" s="159"/>
      <c r="Q141" s="159"/>
      <c r="R141" s="159"/>
      <c r="S141" s="159"/>
      <c r="T141" s="159"/>
      <c r="U141" s="159"/>
      <c r="V141" s="159"/>
      <c r="W141" s="159"/>
      <c r="X141" s="159"/>
      <c r="Y141" s="159"/>
      <c r="Z141" s="159"/>
      <c r="AA141" s="159"/>
      <c r="AB141" s="159"/>
      <c r="AC141" s="159"/>
      <c r="AD141" s="159"/>
      <c r="AE141" s="159"/>
    </row>
    <row r="142" spans="1:31" s="151" customFormat="1" ht="15" x14ac:dyDescent="0.25">
      <c r="A142" s="152"/>
      <c r="B142" s="153"/>
      <c r="C142" s="168"/>
      <c r="D142" s="156"/>
      <c r="E142" s="157"/>
      <c r="L142" s="159"/>
      <c r="M142" s="159"/>
      <c r="N142" s="159"/>
      <c r="O142" s="159"/>
      <c r="P142" s="159"/>
      <c r="Q142" s="159"/>
      <c r="R142" s="159"/>
      <c r="S142" s="159"/>
      <c r="T142" s="159"/>
      <c r="U142" s="159"/>
      <c r="V142" s="159"/>
      <c r="W142" s="159"/>
      <c r="X142" s="159"/>
      <c r="Y142" s="159"/>
      <c r="Z142" s="159"/>
      <c r="AA142" s="159"/>
      <c r="AB142" s="159"/>
      <c r="AC142" s="159"/>
      <c r="AD142" s="159"/>
      <c r="AE142" s="159"/>
    </row>
    <row r="143" spans="1:31" s="151" customFormat="1" ht="15" x14ac:dyDescent="0.25">
      <c r="A143" s="152"/>
      <c r="B143" s="153"/>
      <c r="C143" s="168"/>
      <c r="D143" s="156"/>
      <c r="E143" s="157"/>
      <c r="L143" s="159"/>
      <c r="M143" s="159"/>
      <c r="N143" s="159"/>
      <c r="O143" s="159"/>
      <c r="P143" s="159"/>
      <c r="Q143" s="159"/>
      <c r="R143" s="159"/>
      <c r="S143" s="159"/>
      <c r="T143" s="159"/>
      <c r="U143" s="159"/>
      <c r="V143" s="159"/>
      <c r="W143" s="159"/>
      <c r="X143" s="159"/>
      <c r="Y143" s="159"/>
      <c r="Z143" s="159"/>
      <c r="AA143" s="159"/>
      <c r="AB143" s="159"/>
      <c r="AC143" s="159"/>
      <c r="AD143" s="159"/>
      <c r="AE143" s="159"/>
    </row>
    <row r="144" spans="1:31" s="151" customFormat="1" ht="15" x14ac:dyDescent="0.25">
      <c r="A144" s="152"/>
      <c r="B144" s="153"/>
      <c r="C144" s="168"/>
      <c r="D144" s="156"/>
      <c r="E144" s="157"/>
      <c r="L144" s="159"/>
      <c r="M144" s="159"/>
      <c r="N144" s="159"/>
      <c r="O144" s="159"/>
      <c r="P144" s="159"/>
      <c r="Q144" s="159"/>
      <c r="R144" s="159"/>
      <c r="S144" s="159"/>
      <c r="T144" s="159"/>
      <c r="U144" s="159"/>
      <c r="V144" s="159"/>
      <c r="W144" s="159"/>
      <c r="X144" s="159"/>
      <c r="Y144" s="159"/>
      <c r="Z144" s="159"/>
      <c r="AA144" s="159"/>
      <c r="AB144" s="159"/>
      <c r="AC144" s="159"/>
      <c r="AD144" s="159"/>
      <c r="AE144" s="159"/>
    </row>
    <row r="145" spans="1:31" s="151" customFormat="1" ht="15" x14ac:dyDescent="0.25">
      <c r="A145" s="152"/>
      <c r="B145" s="153"/>
      <c r="C145" s="168"/>
      <c r="D145" s="156"/>
      <c r="E145" s="157"/>
      <c r="L145" s="159"/>
      <c r="M145" s="159"/>
      <c r="N145" s="159"/>
      <c r="O145" s="159"/>
      <c r="P145" s="159"/>
      <c r="Q145" s="159"/>
      <c r="R145" s="159"/>
      <c r="S145" s="159"/>
      <c r="T145" s="159"/>
      <c r="U145" s="159"/>
      <c r="V145" s="159"/>
      <c r="W145" s="159"/>
      <c r="X145" s="159"/>
      <c r="Y145" s="159"/>
      <c r="Z145" s="159"/>
      <c r="AA145" s="159"/>
      <c r="AB145" s="159"/>
      <c r="AC145" s="159"/>
      <c r="AD145" s="159"/>
      <c r="AE145" s="159"/>
    </row>
    <row r="146" spans="1:31" s="151" customFormat="1" ht="15" x14ac:dyDescent="0.25">
      <c r="A146" s="152"/>
      <c r="B146" s="153"/>
      <c r="C146" s="168"/>
      <c r="D146" s="156"/>
      <c r="E146" s="157"/>
      <c r="L146" s="159"/>
      <c r="M146" s="159"/>
      <c r="N146" s="159"/>
      <c r="O146" s="159"/>
      <c r="P146" s="159"/>
      <c r="Q146" s="159"/>
      <c r="R146" s="159"/>
      <c r="S146" s="159"/>
      <c r="T146" s="159"/>
      <c r="U146" s="159"/>
      <c r="V146" s="159"/>
      <c r="W146" s="159"/>
      <c r="X146" s="159"/>
      <c r="Y146" s="159"/>
      <c r="Z146" s="159"/>
      <c r="AA146" s="159"/>
      <c r="AB146" s="159"/>
      <c r="AC146" s="159"/>
      <c r="AD146" s="159"/>
      <c r="AE146" s="159"/>
    </row>
    <row r="147" spans="1:31" s="151" customFormat="1" ht="15" x14ac:dyDescent="0.25">
      <c r="A147" s="152"/>
      <c r="B147" s="153"/>
      <c r="C147" s="168"/>
      <c r="D147" s="156"/>
      <c r="E147" s="157"/>
      <c r="L147" s="159"/>
      <c r="M147" s="159"/>
      <c r="N147" s="159"/>
      <c r="O147" s="159"/>
      <c r="P147" s="159"/>
      <c r="Q147" s="159"/>
      <c r="R147" s="159"/>
      <c r="S147" s="159"/>
      <c r="T147" s="159"/>
      <c r="U147" s="159"/>
      <c r="V147" s="159"/>
      <c r="W147" s="159"/>
      <c r="X147" s="159"/>
      <c r="Y147" s="159"/>
      <c r="Z147" s="159"/>
      <c r="AA147" s="159"/>
      <c r="AB147" s="159"/>
      <c r="AC147" s="159"/>
      <c r="AD147" s="159"/>
      <c r="AE147" s="159"/>
    </row>
    <row r="148" spans="1:31" s="151" customFormat="1" ht="15" x14ac:dyDescent="0.25">
      <c r="A148" s="152"/>
      <c r="B148" s="153"/>
      <c r="C148" s="168"/>
      <c r="D148" s="156"/>
      <c r="E148" s="157"/>
      <c r="L148" s="159"/>
      <c r="M148" s="159"/>
      <c r="N148" s="159"/>
      <c r="O148" s="159"/>
      <c r="P148" s="159"/>
      <c r="Q148" s="159"/>
      <c r="R148" s="159"/>
      <c r="S148" s="159"/>
      <c r="T148" s="159"/>
      <c r="U148" s="159"/>
      <c r="V148" s="159"/>
      <c r="W148" s="159"/>
      <c r="X148" s="159"/>
      <c r="Y148" s="159"/>
      <c r="Z148" s="159"/>
      <c r="AA148" s="159"/>
      <c r="AB148" s="159"/>
      <c r="AC148" s="159"/>
      <c r="AD148" s="159"/>
      <c r="AE148" s="159"/>
    </row>
    <row r="149" spans="1:31" s="151" customFormat="1" ht="15" x14ac:dyDescent="0.25">
      <c r="A149" s="152"/>
      <c r="B149" s="153"/>
      <c r="C149" s="168"/>
      <c r="D149" s="156"/>
      <c r="E149" s="157"/>
      <c r="L149" s="159"/>
      <c r="M149" s="159"/>
      <c r="N149" s="159"/>
      <c r="O149" s="159"/>
      <c r="P149" s="159"/>
      <c r="Q149" s="159"/>
      <c r="R149" s="159"/>
      <c r="S149" s="159"/>
      <c r="T149" s="159"/>
      <c r="U149" s="159"/>
      <c r="V149" s="159"/>
      <c r="W149" s="159"/>
      <c r="X149" s="159"/>
      <c r="Y149" s="159"/>
      <c r="Z149" s="159"/>
      <c r="AA149" s="159"/>
      <c r="AB149" s="159"/>
      <c r="AC149" s="159"/>
      <c r="AD149" s="159"/>
      <c r="AE149" s="159"/>
    </row>
    <row r="150" spans="1:31" s="151" customFormat="1" ht="15" x14ac:dyDescent="0.25">
      <c r="A150" s="152"/>
      <c r="B150" s="153"/>
      <c r="C150" s="168"/>
      <c r="D150" s="156"/>
      <c r="E150" s="157"/>
      <c r="L150" s="159"/>
      <c r="M150" s="159"/>
      <c r="N150" s="159"/>
      <c r="O150" s="159"/>
      <c r="P150" s="159"/>
      <c r="Q150" s="159"/>
      <c r="R150" s="159"/>
      <c r="S150" s="159"/>
      <c r="T150" s="159"/>
      <c r="U150" s="159"/>
      <c r="V150" s="159"/>
      <c r="W150" s="159"/>
      <c r="X150" s="159"/>
      <c r="Y150" s="159"/>
      <c r="Z150" s="159"/>
      <c r="AA150" s="159"/>
      <c r="AB150" s="159"/>
      <c r="AC150" s="159"/>
      <c r="AD150" s="159"/>
      <c r="AE150" s="159"/>
    </row>
    <row r="151" spans="1:31" s="151" customFormat="1" ht="15" x14ac:dyDescent="0.25">
      <c r="A151" s="152"/>
      <c r="B151" s="153"/>
      <c r="C151" s="168"/>
      <c r="D151" s="156"/>
      <c r="E151" s="157"/>
      <c r="L151" s="159"/>
      <c r="M151" s="159"/>
      <c r="N151" s="159"/>
      <c r="O151" s="159"/>
      <c r="P151" s="159"/>
      <c r="Q151" s="159"/>
      <c r="R151" s="159"/>
      <c r="S151" s="159"/>
      <c r="T151" s="159"/>
      <c r="U151" s="159"/>
      <c r="V151" s="159"/>
      <c r="W151" s="159"/>
      <c r="X151" s="159"/>
      <c r="Y151" s="159"/>
      <c r="Z151" s="159"/>
      <c r="AA151" s="159"/>
      <c r="AB151" s="159"/>
      <c r="AC151" s="159"/>
      <c r="AD151" s="159"/>
      <c r="AE151" s="159"/>
    </row>
    <row r="152" spans="1:31" s="151" customFormat="1" ht="15" x14ac:dyDescent="0.25">
      <c r="A152" s="152"/>
      <c r="B152" s="153"/>
      <c r="C152" s="168"/>
      <c r="D152" s="156"/>
      <c r="E152" s="157"/>
      <c r="L152" s="159"/>
      <c r="M152" s="159"/>
      <c r="N152" s="159"/>
      <c r="O152" s="159"/>
      <c r="P152" s="159"/>
      <c r="Q152" s="159"/>
      <c r="R152" s="159"/>
      <c r="S152" s="159"/>
      <c r="T152" s="159"/>
      <c r="U152" s="159"/>
      <c r="V152" s="159"/>
      <c r="W152" s="159"/>
      <c r="X152" s="159"/>
      <c r="Y152" s="159"/>
      <c r="Z152" s="159"/>
      <c r="AA152" s="159"/>
      <c r="AB152" s="159"/>
      <c r="AC152" s="159"/>
      <c r="AD152" s="159"/>
      <c r="AE152" s="159"/>
    </row>
    <row r="153" spans="1:31" s="151" customFormat="1" ht="15" x14ac:dyDescent="0.25">
      <c r="A153" s="152"/>
      <c r="B153" s="153"/>
      <c r="C153" s="168"/>
      <c r="D153" s="156"/>
      <c r="E153" s="157"/>
      <c r="L153" s="159"/>
      <c r="M153" s="159"/>
      <c r="N153" s="159"/>
      <c r="O153" s="159"/>
      <c r="P153" s="159"/>
      <c r="Q153" s="159"/>
      <c r="R153" s="159"/>
      <c r="S153" s="159"/>
      <c r="T153" s="159"/>
      <c r="U153" s="159"/>
      <c r="V153" s="159"/>
      <c r="W153" s="159"/>
      <c r="X153" s="159"/>
      <c r="Y153" s="159"/>
      <c r="Z153" s="159"/>
      <c r="AA153" s="159"/>
      <c r="AB153" s="159"/>
      <c r="AC153" s="159"/>
      <c r="AD153" s="159"/>
      <c r="AE153" s="159"/>
    </row>
    <row r="154" spans="1:31" s="151" customFormat="1" ht="15" x14ac:dyDescent="0.25">
      <c r="A154" s="152"/>
      <c r="B154" s="153"/>
      <c r="C154" s="168"/>
      <c r="D154" s="156"/>
      <c r="E154" s="157"/>
      <c r="L154" s="159"/>
      <c r="M154" s="159"/>
      <c r="N154" s="159"/>
      <c r="O154" s="159"/>
      <c r="P154" s="159"/>
      <c r="Q154" s="159"/>
      <c r="R154" s="159"/>
      <c r="S154" s="159"/>
      <c r="T154" s="159"/>
      <c r="U154" s="159"/>
      <c r="V154" s="159"/>
      <c r="W154" s="159"/>
      <c r="X154" s="159"/>
      <c r="Y154" s="159"/>
      <c r="Z154" s="159"/>
      <c r="AA154" s="159"/>
      <c r="AB154" s="159"/>
      <c r="AC154" s="159"/>
      <c r="AD154" s="159"/>
      <c r="AE154" s="159"/>
    </row>
    <row r="155" spans="1:31" s="151" customFormat="1" ht="15" x14ac:dyDescent="0.25">
      <c r="A155" s="152"/>
      <c r="B155" s="153"/>
      <c r="C155" s="168"/>
      <c r="D155" s="156"/>
      <c r="E155" s="157"/>
      <c r="L155" s="159"/>
      <c r="M155" s="159"/>
      <c r="N155" s="159"/>
      <c r="O155" s="159"/>
      <c r="P155" s="159"/>
      <c r="Q155" s="159"/>
      <c r="R155" s="159"/>
      <c r="S155" s="159"/>
      <c r="T155" s="159"/>
      <c r="U155" s="159"/>
      <c r="V155" s="159"/>
      <c r="W155" s="159"/>
      <c r="X155" s="159"/>
      <c r="Y155" s="159"/>
      <c r="Z155" s="159"/>
      <c r="AA155" s="159"/>
      <c r="AB155" s="159"/>
      <c r="AC155" s="159"/>
      <c r="AD155" s="159"/>
      <c r="AE155" s="159"/>
    </row>
    <row r="156" spans="1:31" s="151" customFormat="1" ht="15" x14ac:dyDescent="0.25">
      <c r="A156" s="152"/>
      <c r="B156" s="153"/>
      <c r="C156" s="168"/>
      <c r="D156" s="156"/>
      <c r="E156" s="157"/>
      <c r="L156" s="159"/>
      <c r="M156" s="159"/>
      <c r="N156" s="159"/>
      <c r="O156" s="159"/>
      <c r="P156" s="159"/>
      <c r="Q156" s="159"/>
      <c r="R156" s="159"/>
      <c r="S156" s="159"/>
      <c r="T156" s="159"/>
      <c r="U156" s="159"/>
      <c r="V156" s="159"/>
      <c r="W156" s="159"/>
      <c r="X156" s="159"/>
      <c r="Y156" s="159"/>
      <c r="Z156" s="159"/>
      <c r="AA156" s="159"/>
      <c r="AB156" s="159"/>
      <c r="AC156" s="159"/>
      <c r="AD156" s="159"/>
      <c r="AE156" s="159"/>
    </row>
    <row r="157" spans="1:31" s="151" customFormat="1" ht="15" x14ac:dyDescent="0.25">
      <c r="A157" s="152"/>
      <c r="B157" s="153"/>
      <c r="C157" s="168"/>
      <c r="D157" s="156"/>
      <c r="E157" s="157"/>
      <c r="L157" s="159"/>
      <c r="M157" s="159"/>
      <c r="N157" s="159"/>
      <c r="O157" s="159"/>
      <c r="P157" s="159"/>
      <c r="Q157" s="159"/>
      <c r="R157" s="159"/>
      <c r="S157" s="159"/>
      <c r="T157" s="159"/>
      <c r="U157" s="159"/>
      <c r="V157" s="159"/>
      <c r="W157" s="159"/>
      <c r="X157" s="159"/>
      <c r="Y157" s="159"/>
      <c r="Z157" s="159"/>
      <c r="AA157" s="159"/>
      <c r="AB157" s="159"/>
      <c r="AC157" s="159"/>
      <c r="AD157" s="159"/>
      <c r="AE157" s="159"/>
    </row>
    <row r="158" spans="1:31" s="151" customFormat="1" ht="15" x14ac:dyDescent="0.25">
      <c r="A158" s="152"/>
      <c r="B158" s="153"/>
      <c r="C158" s="168"/>
      <c r="D158" s="156"/>
      <c r="E158" s="157"/>
      <c r="L158" s="159"/>
      <c r="M158" s="159"/>
      <c r="N158" s="159"/>
      <c r="O158" s="159"/>
      <c r="P158" s="159"/>
      <c r="Q158" s="159"/>
      <c r="R158" s="159"/>
      <c r="S158" s="159"/>
      <c r="T158" s="159"/>
      <c r="U158" s="159"/>
      <c r="V158" s="159"/>
      <c r="W158" s="159"/>
      <c r="X158" s="159"/>
      <c r="Y158" s="159"/>
      <c r="Z158" s="159"/>
      <c r="AA158" s="159"/>
      <c r="AB158" s="159"/>
      <c r="AC158" s="159"/>
      <c r="AD158" s="159"/>
      <c r="AE158" s="159"/>
    </row>
    <row r="159" spans="1:31" s="151" customFormat="1" ht="15" x14ac:dyDescent="0.25">
      <c r="A159" s="152"/>
      <c r="B159" s="153"/>
      <c r="C159" s="168"/>
      <c r="D159" s="156"/>
      <c r="E159" s="157"/>
      <c r="L159" s="159"/>
      <c r="M159" s="159"/>
      <c r="N159" s="159"/>
      <c r="O159" s="159"/>
      <c r="P159" s="159"/>
      <c r="Q159" s="159"/>
      <c r="R159" s="159"/>
      <c r="S159" s="159"/>
      <c r="T159" s="159"/>
      <c r="U159" s="159"/>
      <c r="V159" s="159"/>
      <c r="W159" s="159"/>
      <c r="X159" s="159"/>
      <c r="Y159" s="159"/>
      <c r="Z159" s="159"/>
      <c r="AA159" s="159"/>
      <c r="AB159" s="159"/>
      <c r="AC159" s="159"/>
      <c r="AD159" s="159"/>
      <c r="AE159" s="159"/>
    </row>
    <row r="160" spans="1:31" s="151" customFormat="1" ht="15" x14ac:dyDescent="0.25">
      <c r="A160" s="152"/>
      <c r="B160" s="153"/>
      <c r="C160" s="168"/>
      <c r="D160" s="156"/>
      <c r="E160" s="157"/>
      <c r="L160" s="159"/>
      <c r="M160" s="159"/>
      <c r="N160" s="159"/>
      <c r="O160" s="159"/>
      <c r="P160" s="159"/>
      <c r="Q160" s="159"/>
      <c r="R160" s="159"/>
      <c r="S160" s="159"/>
      <c r="T160" s="159"/>
      <c r="U160" s="159"/>
      <c r="V160" s="159"/>
      <c r="W160" s="159"/>
      <c r="X160" s="159"/>
      <c r="Y160" s="159"/>
      <c r="Z160" s="159"/>
      <c r="AA160" s="159"/>
      <c r="AB160" s="159"/>
      <c r="AC160" s="159"/>
      <c r="AD160" s="159"/>
      <c r="AE160" s="159"/>
    </row>
    <row r="161" spans="1:31" s="151" customFormat="1" ht="15" x14ac:dyDescent="0.25">
      <c r="A161" s="152"/>
      <c r="B161" s="153"/>
      <c r="C161" s="168"/>
      <c r="D161" s="156"/>
      <c r="E161" s="157"/>
      <c r="L161" s="159"/>
      <c r="M161" s="159"/>
      <c r="N161" s="159"/>
      <c r="O161" s="159"/>
      <c r="P161" s="159"/>
      <c r="Q161" s="159"/>
      <c r="R161" s="159"/>
      <c r="S161" s="159"/>
      <c r="T161" s="159"/>
      <c r="U161" s="159"/>
      <c r="V161" s="159"/>
      <c r="W161" s="159"/>
      <c r="X161" s="159"/>
      <c r="Y161" s="159"/>
      <c r="Z161" s="159"/>
      <c r="AA161" s="159"/>
      <c r="AB161" s="159"/>
      <c r="AC161" s="159"/>
      <c r="AD161" s="159"/>
      <c r="AE161" s="159"/>
    </row>
    <row r="162" spans="1:31" s="151" customFormat="1" ht="15" x14ac:dyDescent="0.25">
      <c r="A162" s="152"/>
      <c r="B162" s="153"/>
      <c r="C162" s="168"/>
      <c r="D162" s="156"/>
      <c r="E162" s="157"/>
      <c r="L162" s="159"/>
      <c r="M162" s="159"/>
      <c r="N162" s="159"/>
      <c r="O162" s="159"/>
      <c r="P162" s="159"/>
      <c r="Q162" s="159"/>
      <c r="R162" s="159"/>
      <c r="S162" s="159"/>
      <c r="T162" s="159"/>
      <c r="U162" s="159"/>
      <c r="V162" s="159"/>
      <c r="W162" s="159"/>
      <c r="X162" s="159"/>
      <c r="Y162" s="159"/>
      <c r="Z162" s="159"/>
      <c r="AA162" s="159"/>
      <c r="AB162" s="159"/>
      <c r="AC162" s="159"/>
      <c r="AD162" s="159"/>
      <c r="AE162" s="159"/>
    </row>
    <row r="163" spans="1:31" s="151" customFormat="1" ht="15" x14ac:dyDescent="0.25">
      <c r="A163" s="152"/>
      <c r="B163" s="153"/>
      <c r="C163" s="168"/>
      <c r="D163" s="156"/>
      <c r="E163" s="157"/>
      <c r="L163" s="159"/>
      <c r="M163" s="159"/>
      <c r="N163" s="159"/>
      <c r="O163" s="159"/>
      <c r="P163" s="159"/>
      <c r="Q163" s="159"/>
      <c r="R163" s="159"/>
      <c r="S163" s="159"/>
      <c r="T163" s="159"/>
      <c r="U163" s="159"/>
      <c r="V163" s="159"/>
      <c r="W163" s="159"/>
      <c r="X163" s="159"/>
      <c r="Y163" s="159"/>
      <c r="Z163" s="159"/>
      <c r="AA163" s="159"/>
      <c r="AB163" s="159"/>
      <c r="AC163" s="159"/>
      <c r="AD163" s="159"/>
      <c r="AE163" s="159"/>
    </row>
    <row r="164" spans="1:31" s="151" customFormat="1" ht="15" x14ac:dyDescent="0.25">
      <c r="A164" s="152"/>
      <c r="B164" s="153"/>
      <c r="C164" s="168"/>
      <c r="D164" s="156"/>
      <c r="E164" s="157"/>
      <c r="L164" s="159"/>
      <c r="M164" s="159"/>
      <c r="N164" s="159"/>
      <c r="O164" s="159"/>
      <c r="P164" s="159"/>
      <c r="Q164" s="159"/>
      <c r="R164" s="159"/>
      <c r="S164" s="159"/>
      <c r="T164" s="159"/>
      <c r="U164" s="159"/>
      <c r="V164" s="159"/>
      <c r="W164" s="159"/>
      <c r="X164" s="159"/>
      <c r="Y164" s="159"/>
      <c r="Z164" s="159"/>
      <c r="AA164" s="159"/>
      <c r="AB164" s="159"/>
      <c r="AC164" s="159"/>
      <c r="AD164" s="159"/>
      <c r="AE164" s="159"/>
    </row>
    <row r="165" spans="1:31" s="151" customFormat="1" ht="15" x14ac:dyDescent="0.25">
      <c r="A165" s="152"/>
      <c r="B165" s="153"/>
      <c r="C165" s="168"/>
      <c r="D165" s="156"/>
      <c r="E165" s="157"/>
      <c r="L165" s="159"/>
      <c r="M165" s="159"/>
      <c r="N165" s="159"/>
      <c r="O165" s="159"/>
      <c r="P165" s="159"/>
      <c r="Q165" s="159"/>
      <c r="R165" s="159"/>
      <c r="S165" s="159"/>
      <c r="T165" s="159"/>
      <c r="U165" s="159"/>
      <c r="V165" s="159"/>
      <c r="W165" s="159"/>
      <c r="X165" s="159"/>
      <c r="Y165" s="159"/>
      <c r="Z165" s="159"/>
      <c r="AA165" s="159"/>
      <c r="AB165" s="159"/>
      <c r="AC165" s="159"/>
      <c r="AD165" s="159"/>
      <c r="AE165" s="159"/>
    </row>
    <row r="166" spans="1:31" s="151" customFormat="1" ht="15" x14ac:dyDescent="0.25">
      <c r="A166" s="152"/>
      <c r="B166" s="153"/>
      <c r="C166" s="168"/>
      <c r="D166" s="156"/>
      <c r="E166" s="157"/>
      <c r="L166" s="159"/>
      <c r="M166" s="159"/>
      <c r="N166" s="159"/>
      <c r="O166" s="159"/>
      <c r="P166" s="159"/>
      <c r="Q166" s="159"/>
      <c r="R166" s="159"/>
      <c r="S166" s="159"/>
      <c r="T166" s="159"/>
      <c r="U166" s="159"/>
      <c r="V166" s="159"/>
      <c r="W166" s="159"/>
      <c r="X166" s="159"/>
      <c r="Y166" s="159"/>
      <c r="Z166" s="159"/>
      <c r="AA166" s="159"/>
      <c r="AB166" s="159"/>
      <c r="AC166" s="159"/>
      <c r="AD166" s="159"/>
      <c r="AE166" s="159"/>
    </row>
    <row r="167" spans="1:31" s="151" customFormat="1" ht="15" x14ac:dyDescent="0.25">
      <c r="A167" s="152"/>
      <c r="B167" s="153"/>
      <c r="C167" s="168"/>
      <c r="D167" s="156"/>
      <c r="E167" s="157"/>
      <c r="L167" s="159"/>
      <c r="M167" s="159"/>
      <c r="N167" s="159"/>
      <c r="O167" s="159"/>
      <c r="P167" s="159"/>
      <c r="Q167" s="159"/>
      <c r="R167" s="159"/>
      <c r="S167" s="159"/>
      <c r="T167" s="159"/>
      <c r="U167" s="159"/>
      <c r="V167" s="159"/>
      <c r="W167" s="159"/>
      <c r="X167" s="159"/>
      <c r="Y167" s="159"/>
      <c r="Z167" s="159"/>
      <c r="AA167" s="159"/>
      <c r="AB167" s="159"/>
      <c r="AC167" s="159"/>
      <c r="AD167" s="159"/>
      <c r="AE167" s="159"/>
    </row>
    <row r="168" spans="1:31" s="151" customFormat="1" ht="15" x14ac:dyDescent="0.25">
      <c r="A168" s="152"/>
      <c r="B168" s="153"/>
      <c r="C168" s="168"/>
      <c r="D168" s="156"/>
      <c r="E168" s="157"/>
      <c r="L168" s="159"/>
      <c r="M168" s="159"/>
      <c r="N168" s="159"/>
      <c r="O168" s="159"/>
      <c r="P168" s="159"/>
      <c r="Q168" s="159"/>
      <c r="R168" s="159"/>
      <c r="S168" s="159"/>
      <c r="T168" s="159"/>
      <c r="U168" s="159"/>
      <c r="V168" s="159"/>
      <c r="W168" s="159"/>
      <c r="X168" s="159"/>
      <c r="Y168" s="159"/>
      <c r="Z168" s="159"/>
      <c r="AA168" s="159"/>
      <c r="AB168" s="159"/>
      <c r="AC168" s="159"/>
      <c r="AD168" s="159"/>
      <c r="AE168" s="159"/>
    </row>
    <row r="169" spans="1:31" s="151" customFormat="1" ht="15" x14ac:dyDescent="0.25">
      <c r="A169" s="152"/>
      <c r="B169" s="153"/>
      <c r="C169" s="168"/>
      <c r="D169" s="156"/>
      <c r="E169" s="157"/>
      <c r="L169" s="159"/>
      <c r="M169" s="159"/>
      <c r="N169" s="159"/>
      <c r="O169" s="159"/>
      <c r="P169" s="159"/>
      <c r="Q169" s="159"/>
      <c r="R169" s="159"/>
      <c r="S169" s="159"/>
      <c r="T169" s="159"/>
      <c r="U169" s="159"/>
      <c r="V169" s="159"/>
      <c r="W169" s="159"/>
      <c r="X169" s="159"/>
      <c r="Y169" s="159"/>
      <c r="Z169" s="159"/>
      <c r="AA169" s="159"/>
      <c r="AB169" s="159"/>
      <c r="AC169" s="159"/>
      <c r="AD169" s="159"/>
      <c r="AE169" s="159"/>
    </row>
    <row r="170" spans="1:31" s="151" customFormat="1" ht="15" x14ac:dyDescent="0.25">
      <c r="A170" s="152"/>
      <c r="B170" s="153"/>
      <c r="C170" s="168"/>
      <c r="D170" s="156"/>
      <c r="E170" s="157"/>
      <c r="L170" s="159"/>
      <c r="M170" s="159"/>
      <c r="N170" s="159"/>
      <c r="O170" s="159"/>
      <c r="P170" s="159"/>
      <c r="Q170" s="159"/>
      <c r="R170" s="159"/>
      <c r="S170" s="159"/>
      <c r="T170" s="159"/>
      <c r="U170" s="159"/>
      <c r="V170" s="159"/>
      <c r="W170" s="159"/>
      <c r="X170" s="159"/>
      <c r="Y170" s="159"/>
      <c r="Z170" s="159"/>
      <c r="AA170" s="159"/>
      <c r="AB170" s="159"/>
      <c r="AC170" s="159"/>
      <c r="AD170" s="159"/>
      <c r="AE170" s="159"/>
    </row>
    <row r="171" spans="1:31" s="151" customFormat="1" ht="15" x14ac:dyDescent="0.25">
      <c r="A171" s="152"/>
      <c r="B171" s="153"/>
      <c r="C171" s="168"/>
      <c r="D171" s="156"/>
      <c r="E171" s="157"/>
      <c r="L171" s="159"/>
      <c r="M171" s="159"/>
      <c r="N171" s="159"/>
      <c r="O171" s="159"/>
      <c r="P171" s="159"/>
      <c r="Q171" s="159"/>
      <c r="R171" s="159"/>
      <c r="S171" s="159"/>
      <c r="T171" s="159"/>
      <c r="U171" s="159"/>
      <c r="V171" s="159"/>
      <c r="W171" s="159"/>
      <c r="X171" s="159"/>
      <c r="Y171" s="159"/>
      <c r="Z171" s="159"/>
      <c r="AA171" s="159"/>
      <c r="AB171" s="159"/>
      <c r="AC171" s="159"/>
      <c r="AD171" s="159"/>
      <c r="AE171" s="159"/>
    </row>
    <row r="172" spans="1:31" s="151" customFormat="1" ht="15" x14ac:dyDescent="0.25">
      <c r="A172" s="152"/>
      <c r="B172" s="153"/>
      <c r="C172" s="168"/>
      <c r="D172" s="156"/>
      <c r="E172" s="157"/>
      <c r="L172" s="159"/>
      <c r="M172" s="159"/>
      <c r="N172" s="159"/>
      <c r="O172" s="159"/>
      <c r="P172" s="159"/>
      <c r="Q172" s="159"/>
      <c r="R172" s="159"/>
      <c r="S172" s="159"/>
      <c r="T172" s="159"/>
      <c r="U172" s="159"/>
      <c r="V172" s="159"/>
      <c r="W172" s="159"/>
      <c r="X172" s="159"/>
      <c r="Y172" s="159"/>
      <c r="Z172" s="159"/>
      <c r="AA172" s="159"/>
      <c r="AB172" s="159"/>
      <c r="AC172" s="159"/>
      <c r="AD172" s="159"/>
      <c r="AE172" s="159"/>
    </row>
    <row r="173" spans="1:31" s="151" customFormat="1" ht="15" x14ac:dyDescent="0.25">
      <c r="A173" s="152"/>
      <c r="B173" s="153"/>
      <c r="C173" s="168"/>
      <c r="D173" s="156"/>
      <c r="E173" s="157"/>
      <c r="L173" s="159"/>
      <c r="M173" s="159"/>
      <c r="N173" s="159"/>
      <c r="O173" s="159"/>
      <c r="P173" s="159"/>
      <c r="Q173" s="159"/>
      <c r="R173" s="159"/>
      <c r="S173" s="159"/>
      <c r="T173" s="159"/>
      <c r="U173" s="159"/>
      <c r="V173" s="159"/>
      <c r="W173" s="159"/>
      <c r="X173" s="159"/>
      <c r="Y173" s="159"/>
      <c r="Z173" s="159"/>
      <c r="AA173" s="159"/>
      <c r="AB173" s="159"/>
      <c r="AC173" s="159"/>
      <c r="AD173" s="159"/>
      <c r="AE173" s="159"/>
    </row>
    <row r="174" spans="1:31" s="151" customFormat="1" ht="15" x14ac:dyDescent="0.25">
      <c r="A174" s="152"/>
      <c r="B174" s="153"/>
      <c r="C174" s="168"/>
      <c r="D174" s="156"/>
      <c r="E174" s="157"/>
      <c r="L174" s="159"/>
      <c r="M174" s="159"/>
      <c r="N174" s="159"/>
      <c r="O174" s="159"/>
      <c r="P174" s="159"/>
      <c r="Q174" s="159"/>
      <c r="R174" s="159"/>
      <c r="S174" s="159"/>
      <c r="T174" s="159"/>
      <c r="U174" s="159"/>
      <c r="V174" s="159"/>
      <c r="W174" s="159"/>
      <c r="X174" s="159"/>
      <c r="Y174" s="159"/>
      <c r="Z174" s="159"/>
      <c r="AA174" s="159"/>
      <c r="AB174" s="159"/>
      <c r="AC174" s="159"/>
      <c r="AD174" s="159"/>
      <c r="AE174" s="159"/>
    </row>
    <row r="175" spans="1:31" s="151" customFormat="1" ht="15" x14ac:dyDescent="0.25">
      <c r="A175" s="152"/>
      <c r="B175" s="153"/>
      <c r="C175" s="168"/>
      <c r="D175" s="156"/>
      <c r="E175" s="157"/>
      <c r="L175" s="159"/>
      <c r="M175" s="159"/>
      <c r="N175" s="159"/>
      <c r="O175" s="159"/>
      <c r="P175" s="159"/>
      <c r="Q175" s="159"/>
      <c r="R175" s="159"/>
      <c r="S175" s="159"/>
      <c r="T175" s="159"/>
      <c r="U175" s="159"/>
      <c r="V175" s="159"/>
      <c r="W175" s="159"/>
      <c r="X175" s="159"/>
      <c r="Y175" s="159"/>
      <c r="Z175" s="159"/>
      <c r="AA175" s="159"/>
      <c r="AB175" s="159"/>
      <c r="AC175" s="159"/>
      <c r="AD175" s="159"/>
      <c r="AE175" s="159"/>
    </row>
    <row r="176" spans="1:31" s="151" customFormat="1" ht="15" x14ac:dyDescent="0.25">
      <c r="A176" s="152"/>
      <c r="B176" s="153"/>
      <c r="C176" s="168"/>
      <c r="D176" s="156"/>
      <c r="E176" s="157"/>
      <c r="L176" s="159"/>
      <c r="M176" s="159"/>
      <c r="N176" s="159"/>
      <c r="O176" s="159"/>
      <c r="P176" s="159"/>
      <c r="Q176" s="159"/>
      <c r="R176" s="159"/>
      <c r="S176" s="159"/>
      <c r="T176" s="159"/>
      <c r="U176" s="159"/>
      <c r="V176" s="159"/>
      <c r="W176" s="159"/>
      <c r="X176" s="159"/>
      <c r="Y176" s="159"/>
      <c r="Z176" s="159"/>
      <c r="AA176" s="159"/>
      <c r="AB176" s="159"/>
      <c r="AC176" s="159"/>
      <c r="AD176" s="159"/>
      <c r="AE176" s="159"/>
    </row>
    <row r="177" spans="1:31" s="151" customFormat="1" ht="15" x14ac:dyDescent="0.25">
      <c r="A177" s="152"/>
      <c r="B177" s="153"/>
      <c r="C177" s="168"/>
      <c r="D177" s="156"/>
      <c r="E177" s="157"/>
      <c r="L177" s="159"/>
      <c r="M177" s="159"/>
      <c r="N177" s="159"/>
      <c r="O177" s="159"/>
      <c r="P177" s="159"/>
      <c r="Q177" s="159"/>
      <c r="R177" s="159"/>
      <c r="S177" s="159"/>
      <c r="T177" s="159"/>
      <c r="U177" s="159"/>
      <c r="V177" s="159"/>
      <c r="W177" s="159"/>
      <c r="X177" s="159"/>
      <c r="Y177" s="159"/>
      <c r="Z177" s="159"/>
      <c r="AA177" s="159"/>
      <c r="AB177" s="159"/>
      <c r="AC177" s="159"/>
      <c r="AD177" s="159"/>
      <c r="AE177" s="159"/>
    </row>
    <row r="178" spans="1:31" s="151" customFormat="1" ht="15" x14ac:dyDescent="0.25">
      <c r="A178" s="152"/>
      <c r="B178" s="153"/>
      <c r="C178" s="168"/>
      <c r="D178" s="156"/>
      <c r="E178" s="157"/>
      <c r="L178" s="159"/>
      <c r="M178" s="159"/>
      <c r="N178" s="159"/>
      <c r="O178" s="159"/>
      <c r="P178" s="159"/>
      <c r="Q178" s="159"/>
      <c r="R178" s="159"/>
      <c r="S178" s="159"/>
      <c r="T178" s="159"/>
      <c r="U178" s="159"/>
      <c r="V178" s="159"/>
      <c r="W178" s="159"/>
      <c r="X178" s="159"/>
      <c r="Y178" s="159"/>
      <c r="Z178" s="159"/>
      <c r="AA178" s="159"/>
      <c r="AB178" s="159"/>
      <c r="AC178" s="159"/>
      <c r="AD178" s="159"/>
      <c r="AE178" s="159"/>
    </row>
    <row r="179" spans="1:31" s="151" customFormat="1" ht="15" x14ac:dyDescent="0.25">
      <c r="A179" s="152"/>
      <c r="B179" s="153"/>
      <c r="C179" s="168"/>
      <c r="D179" s="156"/>
      <c r="E179" s="154"/>
      <c r="L179" s="159"/>
      <c r="M179" s="159"/>
      <c r="N179" s="159"/>
      <c r="O179" s="159"/>
      <c r="P179" s="159"/>
      <c r="Q179" s="159"/>
      <c r="R179" s="159"/>
      <c r="S179" s="159"/>
      <c r="T179" s="159"/>
      <c r="U179" s="159"/>
      <c r="V179" s="159"/>
      <c r="W179" s="159"/>
      <c r="X179" s="159"/>
      <c r="Y179" s="159"/>
      <c r="Z179" s="159"/>
      <c r="AA179" s="159"/>
      <c r="AB179" s="159"/>
      <c r="AC179" s="159"/>
      <c r="AD179" s="159"/>
      <c r="AE179" s="159"/>
    </row>
    <row r="180" spans="1:31" s="151" customFormat="1" ht="15" x14ac:dyDescent="0.25">
      <c r="A180" s="152"/>
      <c r="B180" s="153"/>
      <c r="C180" s="168"/>
      <c r="D180" s="156"/>
      <c r="E180" s="154"/>
      <c r="L180" s="159"/>
      <c r="M180" s="159"/>
      <c r="N180" s="159"/>
      <c r="O180" s="159"/>
      <c r="P180" s="159"/>
      <c r="Q180" s="159"/>
      <c r="R180" s="159"/>
      <c r="S180" s="159"/>
      <c r="T180" s="159"/>
      <c r="U180" s="159"/>
      <c r="V180" s="159"/>
      <c r="W180" s="159"/>
      <c r="X180" s="159"/>
      <c r="Y180" s="159"/>
      <c r="Z180" s="159"/>
      <c r="AA180" s="159"/>
      <c r="AB180" s="159"/>
      <c r="AC180" s="159"/>
      <c r="AD180" s="159"/>
      <c r="AE180" s="159"/>
    </row>
    <row r="181" spans="1:31" s="151" customFormat="1" ht="15" x14ac:dyDescent="0.25">
      <c r="A181" s="152"/>
      <c r="B181" s="153"/>
      <c r="C181" s="168"/>
      <c r="D181" s="156"/>
      <c r="E181" s="154"/>
      <c r="L181" s="159"/>
      <c r="M181" s="159"/>
      <c r="N181" s="159"/>
      <c r="O181" s="159"/>
      <c r="P181" s="159"/>
      <c r="Q181" s="159"/>
      <c r="R181" s="159"/>
      <c r="S181" s="159"/>
      <c r="T181" s="159"/>
      <c r="U181" s="159"/>
      <c r="V181" s="159"/>
      <c r="W181" s="159"/>
      <c r="X181" s="159"/>
      <c r="Y181" s="159"/>
      <c r="Z181" s="159"/>
      <c r="AA181" s="159"/>
      <c r="AB181" s="159"/>
      <c r="AC181" s="159"/>
      <c r="AD181" s="159"/>
      <c r="AE181" s="159"/>
    </row>
    <row r="182" spans="1:31" s="151" customFormat="1" ht="15" x14ac:dyDescent="0.25">
      <c r="A182" s="152"/>
      <c r="B182" s="153"/>
      <c r="C182" s="168"/>
      <c r="D182" s="156"/>
      <c r="E182" s="154"/>
      <c r="L182" s="159"/>
      <c r="M182" s="159"/>
      <c r="N182" s="159"/>
      <c r="O182" s="159"/>
      <c r="P182" s="159"/>
      <c r="Q182" s="159"/>
      <c r="R182" s="159"/>
      <c r="S182" s="159"/>
      <c r="T182" s="159"/>
      <c r="U182" s="159"/>
      <c r="V182" s="159"/>
      <c r="W182" s="159"/>
      <c r="X182" s="159"/>
      <c r="Y182" s="159"/>
      <c r="Z182" s="159"/>
      <c r="AA182" s="159"/>
      <c r="AB182" s="159"/>
      <c r="AC182" s="159"/>
      <c r="AD182" s="159"/>
      <c r="AE182" s="159"/>
    </row>
    <row r="183" spans="1:31" s="151" customFormat="1" ht="15" x14ac:dyDescent="0.25">
      <c r="A183" s="152"/>
      <c r="B183" s="153"/>
      <c r="C183" s="168"/>
      <c r="D183" s="156"/>
      <c r="E183" s="154"/>
      <c r="L183" s="159"/>
      <c r="M183" s="159"/>
      <c r="N183" s="159"/>
      <c r="O183" s="159"/>
      <c r="P183" s="159"/>
      <c r="Q183" s="159"/>
      <c r="R183" s="159"/>
      <c r="S183" s="159"/>
      <c r="T183" s="159"/>
      <c r="U183" s="159"/>
      <c r="V183" s="159"/>
      <c r="W183" s="159"/>
      <c r="X183" s="159"/>
      <c r="Y183" s="159"/>
      <c r="Z183" s="159"/>
      <c r="AA183" s="159"/>
      <c r="AB183" s="159"/>
      <c r="AC183" s="159"/>
      <c r="AD183" s="159"/>
      <c r="AE183" s="159"/>
    </row>
    <row r="184" spans="1:31" s="151" customFormat="1" ht="15" x14ac:dyDescent="0.25">
      <c r="A184" s="152"/>
      <c r="B184" s="153"/>
      <c r="C184" s="168"/>
      <c r="D184" s="156"/>
      <c r="E184" s="154"/>
      <c r="L184" s="159"/>
      <c r="M184" s="159"/>
      <c r="N184" s="159"/>
      <c r="O184" s="159"/>
      <c r="P184" s="159"/>
      <c r="Q184" s="159"/>
      <c r="R184" s="159"/>
      <c r="S184" s="159"/>
      <c r="T184" s="159"/>
      <c r="U184" s="159"/>
      <c r="V184" s="159"/>
      <c r="W184" s="159"/>
      <c r="X184" s="159"/>
      <c r="Y184" s="159"/>
      <c r="Z184" s="159"/>
      <c r="AA184" s="159"/>
      <c r="AB184" s="159"/>
      <c r="AC184" s="159"/>
      <c r="AD184" s="159"/>
      <c r="AE184" s="159"/>
    </row>
    <row r="185" spans="1:31" s="151" customFormat="1" ht="15" x14ac:dyDescent="0.25">
      <c r="A185" s="152"/>
      <c r="B185" s="153"/>
      <c r="C185" s="168"/>
      <c r="D185" s="156"/>
      <c r="E185" s="154"/>
      <c r="L185" s="159"/>
      <c r="M185" s="159"/>
      <c r="N185" s="159"/>
      <c r="O185" s="159"/>
      <c r="P185" s="159"/>
      <c r="Q185" s="159"/>
      <c r="R185" s="159"/>
      <c r="S185" s="159"/>
      <c r="T185" s="159"/>
      <c r="U185" s="159"/>
      <c r="V185" s="159"/>
      <c r="W185" s="159"/>
      <c r="X185" s="159"/>
      <c r="Y185" s="159"/>
      <c r="Z185" s="159"/>
      <c r="AA185" s="159"/>
      <c r="AB185" s="159"/>
      <c r="AC185" s="159"/>
      <c r="AD185" s="159"/>
      <c r="AE185" s="159"/>
    </row>
    <row r="186" spans="1:31" s="151" customFormat="1" ht="15" x14ac:dyDescent="0.25">
      <c r="A186" s="152"/>
      <c r="B186" s="153"/>
      <c r="C186" s="168"/>
      <c r="D186" s="156"/>
      <c r="E186" s="154"/>
      <c r="L186" s="159"/>
      <c r="M186" s="159"/>
      <c r="N186" s="159"/>
      <c r="O186" s="159"/>
      <c r="P186" s="159"/>
      <c r="Q186" s="159"/>
      <c r="R186" s="159"/>
      <c r="S186" s="159"/>
      <c r="T186" s="159"/>
      <c r="U186" s="159"/>
      <c r="V186" s="159"/>
      <c r="W186" s="159"/>
      <c r="X186" s="159"/>
      <c r="Y186" s="159"/>
      <c r="Z186" s="159"/>
      <c r="AA186" s="159"/>
      <c r="AB186" s="159"/>
      <c r="AC186" s="159"/>
      <c r="AD186" s="159"/>
      <c r="AE186" s="159"/>
    </row>
    <row r="187" spans="1:31" s="151" customFormat="1" ht="15" x14ac:dyDescent="0.25">
      <c r="A187" s="152"/>
      <c r="B187" s="153"/>
      <c r="C187" s="168"/>
      <c r="D187" s="156"/>
      <c r="E187" s="154"/>
      <c r="L187" s="159"/>
      <c r="M187" s="159"/>
      <c r="N187" s="159"/>
      <c r="O187" s="159"/>
      <c r="P187" s="159"/>
      <c r="Q187" s="159"/>
      <c r="R187" s="159"/>
      <c r="S187" s="159"/>
      <c r="T187" s="159"/>
      <c r="U187" s="159"/>
      <c r="V187" s="159"/>
      <c r="W187" s="159"/>
      <c r="X187" s="159"/>
      <c r="Y187" s="159"/>
      <c r="Z187" s="159"/>
      <c r="AA187" s="159"/>
      <c r="AB187" s="159"/>
      <c r="AC187" s="159"/>
      <c r="AD187" s="159"/>
      <c r="AE187" s="159"/>
    </row>
    <row r="188" spans="1:31" s="151" customFormat="1" ht="15" x14ac:dyDescent="0.25">
      <c r="A188" s="152"/>
      <c r="B188" s="153"/>
      <c r="C188" s="168"/>
      <c r="D188" s="156"/>
      <c r="E188" s="154"/>
      <c r="L188" s="159"/>
      <c r="M188" s="159"/>
      <c r="N188" s="159"/>
      <c r="O188" s="159"/>
      <c r="P188" s="159"/>
      <c r="Q188" s="159"/>
      <c r="R188" s="159"/>
      <c r="S188" s="159"/>
      <c r="T188" s="159"/>
      <c r="U188" s="159"/>
      <c r="V188" s="159"/>
      <c r="W188" s="159"/>
      <c r="X188" s="159"/>
      <c r="Y188" s="159"/>
      <c r="Z188" s="159"/>
      <c r="AA188" s="159"/>
      <c r="AB188" s="159"/>
      <c r="AC188" s="159"/>
      <c r="AD188" s="159"/>
      <c r="AE188" s="159"/>
    </row>
    <row r="189" spans="1:31" s="151" customFormat="1" ht="15" x14ac:dyDescent="0.25">
      <c r="A189" s="152"/>
      <c r="B189" s="153"/>
      <c r="C189" s="168"/>
      <c r="D189" s="156"/>
      <c r="E189" s="154"/>
      <c r="L189" s="159"/>
      <c r="M189" s="159"/>
      <c r="N189" s="159"/>
      <c r="O189" s="159"/>
      <c r="P189" s="159"/>
      <c r="Q189" s="159"/>
      <c r="R189" s="159"/>
      <c r="S189" s="159"/>
      <c r="T189" s="159"/>
      <c r="U189" s="159"/>
      <c r="V189" s="159"/>
      <c r="W189" s="159"/>
      <c r="X189" s="159"/>
      <c r="Y189" s="159"/>
      <c r="Z189" s="159"/>
      <c r="AA189" s="159"/>
      <c r="AB189" s="159"/>
      <c r="AC189" s="159"/>
      <c r="AD189" s="159"/>
      <c r="AE189" s="159"/>
    </row>
    <row r="190" spans="1:31" s="151" customFormat="1" ht="15" x14ac:dyDescent="0.25">
      <c r="A190" s="152"/>
      <c r="B190" s="153"/>
      <c r="C190" s="168"/>
      <c r="D190" s="156"/>
      <c r="E190" s="154"/>
      <c r="L190" s="159"/>
      <c r="M190" s="159"/>
      <c r="N190" s="159"/>
      <c r="O190" s="159"/>
      <c r="P190" s="159"/>
      <c r="Q190" s="159"/>
      <c r="R190" s="159"/>
      <c r="S190" s="159"/>
      <c r="T190" s="159"/>
      <c r="U190" s="159"/>
      <c r="V190" s="159"/>
      <c r="W190" s="159"/>
      <c r="X190" s="159"/>
      <c r="Y190" s="159"/>
      <c r="Z190" s="159"/>
      <c r="AA190" s="159"/>
      <c r="AB190" s="159"/>
      <c r="AC190" s="159"/>
      <c r="AD190" s="159"/>
      <c r="AE190" s="159"/>
    </row>
    <row r="191" spans="1:31" s="151" customFormat="1" ht="15" x14ac:dyDescent="0.25">
      <c r="A191" s="152"/>
      <c r="B191" s="153"/>
      <c r="C191" s="168"/>
      <c r="D191" s="156"/>
      <c r="E191" s="154"/>
      <c r="L191" s="159"/>
      <c r="M191" s="159"/>
      <c r="N191" s="159"/>
      <c r="O191" s="159"/>
      <c r="P191" s="159"/>
      <c r="Q191" s="159"/>
      <c r="R191" s="159"/>
      <c r="S191" s="159"/>
      <c r="T191" s="159"/>
      <c r="U191" s="159"/>
      <c r="V191" s="159"/>
      <c r="W191" s="159"/>
      <c r="X191" s="159"/>
      <c r="Y191" s="159"/>
      <c r="Z191" s="159"/>
      <c r="AA191" s="159"/>
      <c r="AB191" s="159"/>
      <c r="AC191" s="159"/>
      <c r="AD191" s="159"/>
      <c r="AE191" s="159"/>
    </row>
    <row r="192" spans="1:31" s="151" customFormat="1" ht="15" x14ac:dyDescent="0.25">
      <c r="A192" s="152"/>
      <c r="B192" s="153"/>
      <c r="C192" s="168"/>
      <c r="D192" s="156"/>
      <c r="E192" s="154"/>
      <c r="L192" s="159"/>
      <c r="M192" s="159"/>
      <c r="N192" s="159"/>
      <c r="O192" s="159"/>
      <c r="P192" s="159"/>
      <c r="Q192" s="159"/>
      <c r="R192" s="159"/>
      <c r="S192" s="159"/>
      <c r="T192" s="159"/>
      <c r="U192" s="159"/>
      <c r="V192" s="159"/>
      <c r="W192" s="159"/>
      <c r="X192" s="159"/>
      <c r="Y192" s="159"/>
      <c r="Z192" s="159"/>
      <c r="AA192" s="159"/>
      <c r="AB192" s="159"/>
      <c r="AC192" s="159"/>
      <c r="AD192" s="159"/>
      <c r="AE192" s="159"/>
    </row>
    <row r="193" spans="1:31" s="151" customFormat="1" ht="15" x14ac:dyDescent="0.25">
      <c r="A193" s="152"/>
      <c r="B193" s="153"/>
      <c r="C193" s="168"/>
      <c r="D193" s="156"/>
      <c r="E193" s="154"/>
      <c r="L193" s="159"/>
      <c r="M193" s="159"/>
      <c r="N193" s="159"/>
      <c r="O193" s="159"/>
      <c r="P193" s="159"/>
      <c r="Q193" s="159"/>
      <c r="R193" s="159"/>
      <c r="S193" s="159"/>
      <c r="T193" s="159"/>
      <c r="U193" s="159"/>
      <c r="V193" s="159"/>
      <c r="W193" s="159"/>
      <c r="X193" s="159"/>
      <c r="Y193" s="159"/>
      <c r="Z193" s="159"/>
      <c r="AA193" s="159"/>
      <c r="AB193" s="159"/>
      <c r="AC193" s="159"/>
      <c r="AD193" s="159"/>
      <c r="AE193" s="159"/>
    </row>
    <row r="194" spans="1:31" s="151" customFormat="1" ht="15" x14ac:dyDescent="0.25">
      <c r="A194" s="152"/>
      <c r="B194" s="153"/>
      <c r="C194" s="168"/>
      <c r="D194" s="156"/>
      <c r="E194" s="154"/>
      <c r="L194" s="159"/>
      <c r="M194" s="159"/>
      <c r="N194" s="159"/>
      <c r="O194" s="159"/>
      <c r="P194" s="159"/>
      <c r="Q194" s="159"/>
      <c r="R194" s="159"/>
      <c r="S194" s="159"/>
      <c r="T194" s="159"/>
      <c r="U194" s="159"/>
      <c r="V194" s="159"/>
      <c r="W194" s="159"/>
      <c r="X194" s="159"/>
      <c r="Y194" s="159"/>
      <c r="Z194" s="159"/>
      <c r="AA194" s="159"/>
      <c r="AB194" s="159"/>
      <c r="AC194" s="159"/>
      <c r="AD194" s="159"/>
      <c r="AE194" s="159"/>
    </row>
    <row r="195" spans="1:31" s="151" customFormat="1" x14ac:dyDescent="0.25">
      <c r="A195" s="152"/>
      <c r="B195" s="153"/>
      <c r="C195" s="168"/>
      <c r="E195" s="154"/>
      <c r="L195" s="159"/>
      <c r="M195" s="159"/>
      <c r="N195" s="159"/>
      <c r="O195" s="159"/>
      <c r="P195" s="159"/>
      <c r="Q195" s="159"/>
      <c r="R195" s="159"/>
      <c r="S195" s="159"/>
      <c r="T195" s="159"/>
      <c r="U195" s="159"/>
      <c r="V195" s="159"/>
      <c r="W195" s="159"/>
      <c r="X195" s="159"/>
      <c r="Y195" s="159"/>
      <c r="Z195" s="159"/>
      <c r="AA195" s="159"/>
      <c r="AB195" s="159"/>
      <c r="AC195" s="159"/>
      <c r="AD195" s="159"/>
      <c r="AE195" s="159"/>
    </row>
    <row r="196" spans="1:31" s="151" customFormat="1" x14ac:dyDescent="0.25">
      <c r="A196" s="152"/>
      <c r="B196" s="153"/>
      <c r="C196" s="168"/>
      <c r="E196" s="154"/>
      <c r="L196" s="159"/>
      <c r="M196" s="159"/>
      <c r="N196" s="159"/>
      <c r="O196" s="159"/>
      <c r="P196" s="159"/>
      <c r="Q196" s="159"/>
      <c r="R196" s="159"/>
      <c r="S196" s="159"/>
      <c r="T196" s="159"/>
      <c r="U196" s="159"/>
      <c r="V196" s="159"/>
      <c r="W196" s="159"/>
      <c r="X196" s="159"/>
      <c r="Y196" s="159"/>
      <c r="Z196" s="159"/>
      <c r="AA196" s="159"/>
      <c r="AB196" s="159"/>
      <c r="AC196" s="159"/>
      <c r="AD196" s="159"/>
      <c r="AE196" s="159"/>
    </row>
    <row r="197" spans="1:31" s="151" customFormat="1" x14ac:dyDescent="0.25">
      <c r="A197" s="152"/>
      <c r="B197" s="153"/>
      <c r="C197" s="168"/>
      <c r="E197" s="154"/>
      <c r="L197" s="159"/>
      <c r="M197" s="159"/>
      <c r="N197" s="159"/>
      <c r="O197" s="159"/>
      <c r="P197" s="159"/>
      <c r="Q197" s="159"/>
      <c r="R197" s="159"/>
      <c r="S197" s="159"/>
      <c r="T197" s="159"/>
      <c r="U197" s="159"/>
      <c r="V197" s="159"/>
      <c r="W197" s="159"/>
      <c r="X197" s="159"/>
      <c r="Y197" s="159"/>
      <c r="Z197" s="159"/>
      <c r="AA197" s="159"/>
      <c r="AB197" s="159"/>
      <c r="AC197" s="159"/>
      <c r="AD197" s="159"/>
      <c r="AE197" s="159"/>
    </row>
    <row r="198" spans="1:31" s="151" customFormat="1" x14ac:dyDescent="0.25">
      <c r="A198" s="152"/>
      <c r="B198" s="153"/>
      <c r="C198" s="168"/>
      <c r="E198" s="154"/>
      <c r="L198" s="159"/>
      <c r="M198" s="159"/>
      <c r="N198" s="159"/>
      <c r="O198" s="159"/>
      <c r="P198" s="159"/>
      <c r="Q198" s="159"/>
      <c r="R198" s="159"/>
      <c r="S198" s="159"/>
      <c r="T198" s="159"/>
      <c r="U198" s="159"/>
      <c r="V198" s="159"/>
      <c r="W198" s="159"/>
      <c r="X198" s="159"/>
      <c r="Y198" s="159"/>
      <c r="Z198" s="159"/>
      <c r="AA198" s="159"/>
      <c r="AB198" s="159"/>
      <c r="AC198" s="159"/>
      <c r="AD198" s="159"/>
      <c r="AE198" s="159"/>
    </row>
    <row r="199" spans="1:31" s="151" customFormat="1" x14ac:dyDescent="0.25">
      <c r="A199" s="152"/>
      <c r="B199" s="160"/>
      <c r="C199" s="169"/>
      <c r="E199" s="154"/>
      <c r="L199" s="159"/>
      <c r="M199" s="159"/>
      <c r="N199" s="159"/>
      <c r="O199" s="159"/>
      <c r="P199" s="159"/>
      <c r="Q199" s="159"/>
      <c r="R199" s="159"/>
      <c r="S199" s="159"/>
      <c r="T199" s="159"/>
      <c r="U199" s="159"/>
      <c r="V199" s="159"/>
      <c r="W199" s="159"/>
      <c r="X199" s="159"/>
      <c r="Y199" s="159"/>
      <c r="Z199" s="159"/>
      <c r="AA199" s="159"/>
      <c r="AB199" s="159"/>
      <c r="AC199" s="159"/>
      <c r="AD199" s="159"/>
      <c r="AE199" s="159"/>
    </row>
    <row r="200" spans="1:31" s="151" customFormat="1" x14ac:dyDescent="0.25">
      <c r="A200" s="152"/>
      <c r="B200" s="160"/>
      <c r="C200" s="169"/>
      <c r="E200" s="154"/>
      <c r="L200" s="159"/>
      <c r="M200" s="159"/>
      <c r="N200" s="159"/>
      <c r="O200" s="159"/>
      <c r="P200" s="159"/>
      <c r="Q200" s="159"/>
      <c r="R200" s="159"/>
      <c r="S200" s="159"/>
      <c r="T200" s="159"/>
      <c r="U200" s="159"/>
      <c r="V200" s="159"/>
      <c r="W200" s="159"/>
      <c r="X200" s="159"/>
      <c r="Y200" s="159"/>
      <c r="Z200" s="159"/>
      <c r="AA200" s="159"/>
      <c r="AB200" s="159"/>
      <c r="AC200" s="159"/>
      <c r="AD200" s="159"/>
      <c r="AE200" s="159"/>
    </row>
    <row r="201" spans="1:31" s="151" customFormat="1" x14ac:dyDescent="0.25">
      <c r="A201" s="152"/>
      <c r="B201" s="160"/>
      <c r="C201" s="169"/>
      <c r="E201" s="154"/>
      <c r="L201" s="159"/>
      <c r="M201" s="159"/>
      <c r="N201" s="159"/>
      <c r="O201" s="159"/>
      <c r="P201" s="159"/>
      <c r="Q201" s="159"/>
      <c r="R201" s="159"/>
      <c r="S201" s="159"/>
      <c r="T201" s="159"/>
      <c r="U201" s="159"/>
      <c r="V201" s="159"/>
      <c r="W201" s="159"/>
      <c r="X201" s="159"/>
      <c r="Y201" s="159"/>
      <c r="Z201" s="159"/>
      <c r="AA201" s="159"/>
      <c r="AB201" s="159"/>
      <c r="AC201" s="159"/>
      <c r="AD201" s="159"/>
      <c r="AE201" s="159"/>
    </row>
    <row r="202" spans="1:31" s="151" customFormat="1" x14ac:dyDescent="0.25">
      <c r="A202" s="152"/>
      <c r="B202" s="153"/>
      <c r="C202" s="168"/>
      <c r="E202" s="154"/>
      <c r="L202" s="159"/>
      <c r="M202" s="159"/>
      <c r="N202" s="159"/>
      <c r="O202" s="159"/>
      <c r="P202" s="159"/>
      <c r="Q202" s="159"/>
      <c r="R202" s="159"/>
      <c r="S202" s="159"/>
      <c r="T202" s="159"/>
      <c r="U202" s="159"/>
      <c r="V202" s="159"/>
      <c r="W202" s="159"/>
      <c r="X202" s="159"/>
      <c r="Y202" s="159"/>
      <c r="Z202" s="159"/>
      <c r="AA202" s="159"/>
      <c r="AB202" s="159"/>
      <c r="AC202" s="159"/>
      <c r="AD202" s="159"/>
      <c r="AE202" s="159"/>
    </row>
    <row r="203" spans="1:31" s="151" customFormat="1" x14ac:dyDescent="0.25">
      <c r="A203" s="152"/>
      <c r="B203" s="153"/>
      <c r="C203" s="168"/>
      <c r="E203" s="154"/>
      <c r="L203" s="159"/>
      <c r="M203" s="159"/>
      <c r="N203" s="159"/>
      <c r="O203" s="159"/>
      <c r="P203" s="159"/>
      <c r="Q203" s="159"/>
      <c r="R203" s="159"/>
      <c r="S203" s="159"/>
      <c r="T203" s="159"/>
      <c r="U203" s="159"/>
      <c r="V203" s="159"/>
      <c r="W203" s="159"/>
      <c r="X203" s="159"/>
      <c r="Y203" s="159"/>
      <c r="Z203" s="159"/>
      <c r="AA203" s="159"/>
      <c r="AB203" s="159"/>
      <c r="AC203" s="159"/>
      <c r="AD203" s="159"/>
      <c r="AE203" s="159"/>
    </row>
    <row r="204" spans="1:31" s="151" customFormat="1" x14ac:dyDescent="0.25">
      <c r="A204" s="152"/>
      <c r="B204" s="153"/>
      <c r="C204" s="168"/>
      <c r="E204" s="154"/>
      <c r="L204" s="159"/>
      <c r="M204" s="159"/>
      <c r="N204" s="159"/>
      <c r="O204" s="159"/>
      <c r="P204" s="159"/>
      <c r="Q204" s="159"/>
      <c r="R204" s="159"/>
      <c r="S204" s="159"/>
      <c r="T204" s="159"/>
      <c r="U204" s="159"/>
      <c r="V204" s="159"/>
      <c r="W204" s="159"/>
      <c r="X204" s="159"/>
      <c r="Y204" s="159"/>
      <c r="Z204" s="159"/>
      <c r="AA204" s="159"/>
      <c r="AB204" s="159"/>
      <c r="AC204" s="159"/>
      <c r="AD204" s="159"/>
      <c r="AE204" s="159"/>
    </row>
    <row r="205" spans="1:31" s="151" customFormat="1" x14ac:dyDescent="0.25">
      <c r="A205" s="152"/>
      <c r="B205" s="153"/>
      <c r="C205" s="168"/>
      <c r="E205" s="154"/>
      <c r="L205" s="159"/>
      <c r="M205" s="159"/>
      <c r="N205" s="159"/>
      <c r="O205" s="159"/>
      <c r="P205" s="159"/>
      <c r="Q205" s="159"/>
      <c r="R205" s="159"/>
      <c r="S205" s="159"/>
      <c r="T205" s="159"/>
      <c r="U205" s="159"/>
      <c r="V205" s="159"/>
      <c r="W205" s="159"/>
      <c r="X205" s="159"/>
      <c r="Y205" s="159"/>
      <c r="Z205" s="159"/>
      <c r="AA205" s="159"/>
      <c r="AB205" s="159"/>
      <c r="AC205" s="159"/>
      <c r="AD205" s="159"/>
      <c r="AE205" s="159"/>
    </row>
    <row r="206" spans="1:31" s="151" customFormat="1" x14ac:dyDescent="0.25">
      <c r="A206" s="152"/>
      <c r="B206" s="153"/>
      <c r="C206" s="168"/>
      <c r="E206" s="154"/>
      <c r="L206" s="159"/>
      <c r="M206" s="159"/>
      <c r="N206" s="159"/>
      <c r="O206" s="159"/>
      <c r="P206" s="159"/>
      <c r="Q206" s="159"/>
      <c r="R206" s="159"/>
      <c r="S206" s="159"/>
      <c r="T206" s="159"/>
      <c r="U206" s="159"/>
      <c r="V206" s="159"/>
      <c r="W206" s="159"/>
      <c r="X206" s="159"/>
      <c r="Y206" s="159"/>
      <c r="Z206" s="159"/>
      <c r="AA206" s="159"/>
      <c r="AB206" s="159"/>
      <c r="AC206" s="159"/>
      <c r="AD206" s="159"/>
      <c r="AE206" s="159"/>
    </row>
    <row r="207" spans="1:31" s="151" customFormat="1" x14ac:dyDescent="0.25">
      <c r="A207" s="152"/>
      <c r="B207" s="153"/>
      <c r="C207" s="168"/>
      <c r="E207" s="154"/>
      <c r="L207" s="159"/>
      <c r="M207" s="159"/>
      <c r="N207" s="159"/>
      <c r="O207" s="159"/>
      <c r="P207" s="159"/>
      <c r="Q207" s="159"/>
      <c r="R207" s="159"/>
      <c r="S207" s="159"/>
      <c r="T207" s="159"/>
      <c r="U207" s="159"/>
      <c r="V207" s="159"/>
      <c r="W207" s="159"/>
      <c r="X207" s="159"/>
      <c r="Y207" s="159"/>
      <c r="Z207" s="159"/>
      <c r="AA207" s="159"/>
      <c r="AB207" s="159"/>
      <c r="AC207" s="159"/>
      <c r="AD207" s="159"/>
      <c r="AE207" s="159"/>
    </row>
    <row r="208" spans="1:31" s="151" customFormat="1" x14ac:dyDescent="0.25">
      <c r="A208" s="152"/>
      <c r="B208" s="153"/>
      <c r="C208" s="168"/>
      <c r="E208" s="154"/>
      <c r="L208" s="159"/>
      <c r="M208" s="159"/>
      <c r="N208" s="159"/>
      <c r="O208" s="159"/>
      <c r="P208" s="159"/>
      <c r="Q208" s="159"/>
      <c r="R208" s="159"/>
      <c r="S208" s="159"/>
      <c r="T208" s="159"/>
      <c r="U208" s="159"/>
      <c r="V208" s="159"/>
      <c r="W208" s="159"/>
      <c r="X208" s="159"/>
      <c r="Y208" s="159"/>
      <c r="Z208" s="159"/>
      <c r="AA208" s="159"/>
      <c r="AB208" s="159"/>
      <c r="AC208" s="159"/>
      <c r="AD208" s="159"/>
      <c r="AE208" s="159"/>
    </row>
    <row r="209" spans="1:31" s="151" customFormat="1" x14ac:dyDescent="0.25">
      <c r="A209" s="152"/>
      <c r="B209" s="153"/>
      <c r="C209" s="168"/>
      <c r="E209" s="154"/>
      <c r="L209" s="159"/>
      <c r="M209" s="159"/>
      <c r="N209" s="159"/>
      <c r="O209" s="159"/>
      <c r="P209" s="159"/>
      <c r="Q209" s="159"/>
      <c r="R209" s="159"/>
      <c r="S209" s="159"/>
      <c r="T209" s="159"/>
      <c r="U209" s="159"/>
      <c r="V209" s="159"/>
      <c r="W209" s="159"/>
      <c r="X209" s="159"/>
      <c r="Y209" s="159"/>
      <c r="Z209" s="159"/>
      <c r="AA209" s="159"/>
      <c r="AB209" s="159"/>
      <c r="AC209" s="159"/>
      <c r="AD209" s="159"/>
      <c r="AE209" s="159"/>
    </row>
    <row r="210" spans="1:31" s="151" customFormat="1" x14ac:dyDescent="0.25">
      <c r="A210" s="152"/>
      <c r="B210" s="153"/>
      <c r="C210" s="168"/>
      <c r="E210" s="154"/>
      <c r="L210" s="159"/>
      <c r="M210" s="159"/>
      <c r="N210" s="159"/>
      <c r="O210" s="159"/>
      <c r="P210" s="159"/>
      <c r="Q210" s="159"/>
      <c r="R210" s="159"/>
      <c r="S210" s="159"/>
      <c r="T210" s="159"/>
      <c r="U210" s="159"/>
      <c r="V210" s="159"/>
      <c r="W210" s="159"/>
      <c r="X210" s="159"/>
      <c r="Y210" s="159"/>
      <c r="Z210" s="159"/>
      <c r="AA210" s="159"/>
      <c r="AB210" s="159"/>
      <c r="AC210" s="159"/>
      <c r="AD210" s="159"/>
      <c r="AE210" s="159"/>
    </row>
    <row r="211" spans="1:31" s="151" customFormat="1" x14ac:dyDescent="0.25">
      <c r="A211" s="152"/>
      <c r="B211" s="153"/>
      <c r="C211" s="168"/>
      <c r="E211" s="154"/>
      <c r="L211" s="159"/>
      <c r="M211" s="159"/>
      <c r="N211" s="159"/>
      <c r="O211" s="159"/>
      <c r="P211" s="159"/>
      <c r="Q211" s="159"/>
      <c r="R211" s="159"/>
      <c r="S211" s="159"/>
      <c r="T211" s="159"/>
      <c r="U211" s="159"/>
      <c r="V211" s="159"/>
      <c r="W211" s="159"/>
      <c r="X211" s="159"/>
      <c r="Y211" s="159"/>
      <c r="Z211" s="159"/>
      <c r="AA211" s="159"/>
      <c r="AB211" s="159"/>
      <c r="AC211" s="159"/>
      <c r="AD211" s="159"/>
      <c r="AE211" s="159"/>
    </row>
    <row r="212" spans="1:31" s="151" customFormat="1" x14ac:dyDescent="0.25">
      <c r="A212" s="152"/>
      <c r="B212" s="153"/>
      <c r="C212" s="168"/>
      <c r="E212" s="154"/>
      <c r="L212" s="159"/>
      <c r="M212" s="159"/>
      <c r="N212" s="159"/>
      <c r="O212" s="159"/>
      <c r="P212" s="159"/>
      <c r="Q212" s="159"/>
      <c r="R212" s="159"/>
      <c r="S212" s="159"/>
      <c r="T212" s="159"/>
      <c r="U212" s="159"/>
      <c r="V212" s="159"/>
      <c r="W212" s="159"/>
      <c r="X212" s="159"/>
      <c r="Y212" s="159"/>
      <c r="Z212" s="159"/>
      <c r="AA212" s="159"/>
      <c r="AB212" s="159"/>
      <c r="AC212" s="159"/>
      <c r="AD212" s="159"/>
      <c r="AE212" s="159"/>
    </row>
    <row r="213" spans="1:31" s="151" customFormat="1" x14ac:dyDescent="0.25">
      <c r="A213" s="152"/>
      <c r="B213" s="153"/>
      <c r="C213" s="168"/>
      <c r="E213" s="154"/>
      <c r="L213" s="159"/>
      <c r="M213" s="159"/>
      <c r="N213" s="159"/>
      <c r="O213" s="159"/>
      <c r="P213" s="159"/>
      <c r="Q213" s="159"/>
      <c r="R213" s="159"/>
      <c r="S213" s="159"/>
      <c r="T213" s="159"/>
      <c r="U213" s="159"/>
      <c r="V213" s="159"/>
      <c r="W213" s="159"/>
      <c r="X213" s="159"/>
      <c r="Y213" s="159"/>
      <c r="Z213" s="159"/>
      <c r="AA213" s="159"/>
      <c r="AB213" s="159"/>
      <c r="AC213" s="159"/>
      <c r="AD213" s="159"/>
      <c r="AE213" s="159"/>
    </row>
    <row r="214" spans="1:31" s="151" customFormat="1" x14ac:dyDescent="0.25">
      <c r="A214" s="152"/>
      <c r="B214" s="153"/>
      <c r="C214" s="168"/>
      <c r="E214" s="154"/>
      <c r="L214" s="159"/>
      <c r="M214" s="159"/>
      <c r="N214" s="159"/>
      <c r="O214" s="159"/>
      <c r="P214" s="159"/>
      <c r="Q214" s="159"/>
      <c r="R214" s="159"/>
      <c r="S214" s="159"/>
      <c r="T214" s="159"/>
      <c r="U214" s="159"/>
      <c r="V214" s="159"/>
      <c r="W214" s="159"/>
      <c r="X214" s="159"/>
      <c r="Y214" s="159"/>
      <c r="Z214" s="159"/>
      <c r="AA214" s="159"/>
      <c r="AB214" s="159"/>
      <c r="AC214" s="159"/>
      <c r="AD214" s="159"/>
      <c r="AE214" s="159"/>
    </row>
    <row r="215" spans="1:31" s="151" customFormat="1" x14ac:dyDescent="0.25">
      <c r="A215" s="152"/>
      <c r="B215" s="153"/>
      <c r="C215" s="168"/>
      <c r="E215" s="154"/>
      <c r="L215" s="159"/>
      <c r="M215" s="159"/>
      <c r="N215" s="159"/>
      <c r="O215" s="159"/>
      <c r="P215" s="159"/>
      <c r="Q215" s="159"/>
      <c r="R215" s="159"/>
      <c r="S215" s="159"/>
      <c r="T215" s="159"/>
      <c r="U215" s="159"/>
      <c r="V215" s="159"/>
      <c r="W215" s="159"/>
      <c r="X215" s="159"/>
      <c r="Y215" s="159"/>
      <c r="Z215" s="159"/>
      <c r="AA215" s="159"/>
      <c r="AB215" s="159"/>
      <c r="AC215" s="159"/>
      <c r="AD215" s="159"/>
      <c r="AE215" s="159"/>
    </row>
    <row r="216" spans="1:31" s="151" customFormat="1" x14ac:dyDescent="0.25">
      <c r="A216" s="152"/>
      <c r="B216" s="153"/>
      <c r="C216" s="168"/>
      <c r="E216" s="154"/>
      <c r="L216" s="159"/>
      <c r="M216" s="159"/>
      <c r="N216" s="159"/>
      <c r="O216" s="159"/>
      <c r="P216" s="159"/>
      <c r="Q216" s="159"/>
      <c r="R216" s="159"/>
      <c r="S216" s="159"/>
      <c r="T216" s="159"/>
      <c r="U216" s="159"/>
      <c r="V216" s="159"/>
      <c r="W216" s="159"/>
      <c r="X216" s="159"/>
      <c r="Y216" s="159"/>
      <c r="Z216" s="159"/>
      <c r="AA216" s="159"/>
      <c r="AB216" s="159"/>
      <c r="AC216" s="159"/>
      <c r="AD216" s="159"/>
      <c r="AE216" s="159"/>
    </row>
    <row r="217" spans="1:31" s="151" customFormat="1" x14ac:dyDescent="0.25">
      <c r="A217" s="152"/>
      <c r="B217" s="153"/>
      <c r="C217" s="168"/>
      <c r="E217" s="154"/>
      <c r="L217" s="159"/>
      <c r="M217" s="159"/>
      <c r="N217" s="159"/>
      <c r="O217" s="159"/>
      <c r="P217" s="159"/>
      <c r="Q217" s="159"/>
      <c r="R217" s="159"/>
      <c r="S217" s="159"/>
      <c r="T217" s="159"/>
      <c r="U217" s="159"/>
      <c r="V217" s="159"/>
      <c r="W217" s="159"/>
      <c r="X217" s="159"/>
      <c r="Y217" s="159"/>
      <c r="Z217" s="159"/>
      <c r="AA217" s="159"/>
      <c r="AB217" s="159"/>
      <c r="AC217" s="159"/>
      <c r="AD217" s="159"/>
      <c r="AE217" s="159"/>
    </row>
    <row r="218" spans="1:31" s="151" customFormat="1" x14ac:dyDescent="0.25">
      <c r="A218" s="152"/>
      <c r="B218" s="153"/>
      <c r="C218" s="168"/>
      <c r="E218" s="154"/>
      <c r="L218" s="159"/>
      <c r="M218" s="159"/>
      <c r="N218" s="159"/>
      <c r="O218" s="159"/>
      <c r="P218" s="159"/>
      <c r="Q218" s="159"/>
      <c r="R218" s="159"/>
      <c r="S218" s="159"/>
      <c r="T218" s="159"/>
      <c r="U218" s="159"/>
      <c r="V218" s="159"/>
      <c r="W218" s="159"/>
      <c r="X218" s="159"/>
      <c r="Y218" s="159"/>
      <c r="Z218" s="159"/>
      <c r="AA218" s="159"/>
      <c r="AB218" s="159"/>
      <c r="AC218" s="159"/>
      <c r="AD218" s="159"/>
      <c r="AE218" s="159"/>
    </row>
    <row r="219" spans="1:31" s="151" customFormat="1" x14ac:dyDescent="0.25">
      <c r="A219" s="152"/>
      <c r="B219" s="153"/>
      <c r="C219" s="168"/>
      <c r="E219" s="154"/>
      <c r="L219" s="159"/>
      <c r="M219" s="159"/>
      <c r="N219" s="159"/>
      <c r="O219" s="159"/>
      <c r="P219" s="159"/>
      <c r="Q219" s="159"/>
      <c r="R219" s="159"/>
      <c r="S219" s="159"/>
      <c r="T219" s="159"/>
      <c r="U219" s="159"/>
      <c r="V219" s="159"/>
      <c r="W219" s="159"/>
      <c r="X219" s="159"/>
      <c r="Y219" s="159"/>
      <c r="Z219" s="159"/>
      <c r="AA219" s="159"/>
      <c r="AB219" s="159"/>
      <c r="AC219" s="159"/>
      <c r="AD219" s="159"/>
      <c r="AE219" s="159"/>
    </row>
    <row r="220" spans="1:31" s="151" customFormat="1" x14ac:dyDescent="0.25">
      <c r="A220" s="152"/>
      <c r="B220" s="153"/>
      <c r="C220" s="168"/>
      <c r="E220" s="154"/>
      <c r="L220" s="159"/>
      <c r="M220" s="159"/>
      <c r="N220" s="159"/>
      <c r="O220" s="159"/>
      <c r="P220" s="159"/>
      <c r="Q220" s="159"/>
      <c r="R220" s="159"/>
      <c r="S220" s="159"/>
      <c r="T220" s="159"/>
      <c r="U220" s="159"/>
      <c r="V220" s="159"/>
      <c r="W220" s="159"/>
      <c r="X220" s="159"/>
      <c r="Y220" s="159"/>
      <c r="Z220" s="159"/>
      <c r="AA220" s="159"/>
      <c r="AB220" s="159"/>
      <c r="AC220" s="159"/>
      <c r="AD220" s="159"/>
      <c r="AE220" s="159"/>
    </row>
    <row r="221" spans="1:31" s="151" customFormat="1" x14ac:dyDescent="0.25">
      <c r="A221" s="152"/>
      <c r="B221" s="153"/>
      <c r="C221" s="168"/>
      <c r="E221" s="154"/>
      <c r="L221" s="159"/>
      <c r="M221" s="159"/>
      <c r="N221" s="159"/>
      <c r="O221" s="159"/>
      <c r="P221" s="159"/>
      <c r="Q221" s="159"/>
      <c r="R221" s="159"/>
      <c r="S221" s="159"/>
      <c r="T221" s="159"/>
      <c r="U221" s="159"/>
      <c r="V221" s="159"/>
      <c r="W221" s="159"/>
      <c r="X221" s="159"/>
      <c r="Y221" s="159"/>
      <c r="Z221" s="159"/>
      <c r="AA221" s="159"/>
      <c r="AB221" s="159"/>
      <c r="AC221" s="159"/>
      <c r="AD221" s="159"/>
      <c r="AE221" s="159"/>
    </row>
    <row r="222" spans="1:31" s="151" customFormat="1" x14ac:dyDescent="0.25">
      <c r="A222" s="152"/>
      <c r="B222" s="153"/>
      <c r="C222" s="168"/>
      <c r="E222" s="154"/>
      <c r="L222" s="159"/>
      <c r="M222" s="159"/>
      <c r="N222" s="159"/>
      <c r="O222" s="159"/>
      <c r="P222" s="159"/>
      <c r="Q222" s="159"/>
      <c r="R222" s="159"/>
      <c r="S222" s="159"/>
      <c r="T222" s="159"/>
      <c r="U222" s="159"/>
      <c r="V222" s="159"/>
      <c r="W222" s="159"/>
      <c r="X222" s="159"/>
      <c r="Y222" s="159"/>
      <c r="Z222" s="159"/>
      <c r="AA222" s="159"/>
      <c r="AB222" s="159"/>
      <c r="AC222" s="159"/>
      <c r="AD222" s="159"/>
      <c r="AE222" s="159"/>
    </row>
    <row r="223" spans="1:31" s="151" customFormat="1" x14ac:dyDescent="0.25">
      <c r="A223" s="152"/>
      <c r="B223" s="153"/>
      <c r="C223" s="168"/>
      <c r="E223" s="154"/>
      <c r="L223" s="159"/>
      <c r="M223" s="159"/>
      <c r="N223" s="159"/>
      <c r="O223" s="159"/>
      <c r="P223" s="159"/>
      <c r="Q223" s="159"/>
      <c r="R223" s="159"/>
      <c r="S223" s="159"/>
      <c r="T223" s="159"/>
      <c r="U223" s="159"/>
      <c r="V223" s="159"/>
      <c r="W223" s="159"/>
      <c r="X223" s="159"/>
      <c r="Y223" s="159"/>
      <c r="Z223" s="159"/>
      <c r="AA223" s="159"/>
      <c r="AB223" s="159"/>
      <c r="AC223" s="159"/>
      <c r="AD223" s="159"/>
      <c r="AE223" s="159"/>
    </row>
    <row r="224" spans="1:31" s="151" customFormat="1" x14ac:dyDescent="0.25">
      <c r="A224" s="152"/>
      <c r="B224" s="153"/>
      <c r="C224" s="168"/>
      <c r="E224" s="154"/>
      <c r="L224" s="159"/>
      <c r="M224" s="159"/>
      <c r="N224" s="159"/>
      <c r="O224" s="159"/>
      <c r="P224" s="159"/>
      <c r="Q224" s="159"/>
      <c r="R224" s="159"/>
      <c r="S224" s="159"/>
      <c r="T224" s="159"/>
      <c r="U224" s="159"/>
      <c r="V224" s="159"/>
      <c r="W224" s="159"/>
      <c r="X224" s="159"/>
      <c r="Y224" s="159"/>
      <c r="Z224" s="159"/>
      <c r="AA224" s="159"/>
      <c r="AB224" s="159"/>
      <c r="AC224" s="159"/>
      <c r="AD224" s="159"/>
      <c r="AE224" s="159"/>
    </row>
    <row r="225" spans="1:31" s="151" customFormat="1" x14ac:dyDescent="0.25">
      <c r="A225" s="152"/>
      <c r="B225" s="153"/>
      <c r="C225" s="168"/>
      <c r="E225" s="154"/>
      <c r="L225" s="159"/>
      <c r="M225" s="159"/>
      <c r="N225" s="159"/>
      <c r="O225" s="159"/>
      <c r="P225" s="159"/>
      <c r="Q225" s="159"/>
      <c r="R225" s="159"/>
      <c r="S225" s="159"/>
      <c r="T225" s="159"/>
      <c r="U225" s="159"/>
      <c r="V225" s="159"/>
      <c r="W225" s="159"/>
      <c r="X225" s="159"/>
      <c r="Y225" s="159"/>
      <c r="Z225" s="159"/>
      <c r="AA225" s="159"/>
      <c r="AB225" s="159"/>
      <c r="AC225" s="159"/>
      <c r="AD225" s="159"/>
      <c r="AE225" s="159"/>
    </row>
    <row r="226" spans="1:31" s="151" customFormat="1" x14ac:dyDescent="0.25">
      <c r="A226" s="152"/>
      <c r="B226" s="153"/>
      <c r="C226" s="168"/>
      <c r="E226" s="154"/>
      <c r="L226" s="159"/>
      <c r="M226" s="159"/>
      <c r="N226" s="159"/>
      <c r="O226" s="159"/>
      <c r="P226" s="159"/>
      <c r="Q226" s="159"/>
      <c r="R226" s="159"/>
      <c r="S226" s="159"/>
      <c r="T226" s="159"/>
      <c r="U226" s="159"/>
      <c r="V226" s="159"/>
      <c r="W226" s="159"/>
      <c r="X226" s="159"/>
      <c r="Y226" s="159"/>
      <c r="Z226" s="159"/>
      <c r="AA226" s="159"/>
      <c r="AB226" s="159"/>
      <c r="AC226" s="159"/>
      <c r="AD226" s="159"/>
      <c r="AE226" s="159"/>
    </row>
    <row r="227" spans="1:31" s="151" customFormat="1" x14ac:dyDescent="0.25">
      <c r="A227" s="152"/>
      <c r="B227" s="153"/>
      <c r="C227" s="168"/>
      <c r="E227" s="154"/>
      <c r="L227" s="159"/>
      <c r="M227" s="159"/>
      <c r="N227" s="159"/>
      <c r="O227" s="159"/>
      <c r="P227" s="159"/>
      <c r="Q227" s="159"/>
      <c r="R227" s="159"/>
      <c r="S227" s="159"/>
      <c r="T227" s="159"/>
      <c r="U227" s="159"/>
      <c r="V227" s="159"/>
      <c r="W227" s="159"/>
      <c r="X227" s="159"/>
      <c r="Y227" s="159"/>
      <c r="Z227" s="159"/>
      <c r="AA227" s="159"/>
      <c r="AB227" s="159"/>
      <c r="AC227" s="159"/>
      <c r="AD227" s="159"/>
      <c r="AE227" s="159"/>
    </row>
    <row r="228" spans="1:31" s="151" customFormat="1" x14ac:dyDescent="0.25">
      <c r="A228" s="152"/>
      <c r="B228" s="153"/>
      <c r="C228" s="168"/>
      <c r="E228" s="154"/>
      <c r="L228" s="159"/>
      <c r="M228" s="159"/>
      <c r="N228" s="159"/>
      <c r="O228" s="159"/>
      <c r="P228" s="159"/>
      <c r="Q228" s="159"/>
      <c r="R228" s="159"/>
      <c r="S228" s="159"/>
      <c r="T228" s="159"/>
      <c r="U228" s="159"/>
      <c r="V228" s="159"/>
      <c r="W228" s="159"/>
      <c r="X228" s="159"/>
      <c r="Y228" s="159"/>
      <c r="Z228" s="159"/>
      <c r="AA228" s="159"/>
      <c r="AB228" s="159"/>
      <c r="AC228" s="159"/>
      <c r="AD228" s="159"/>
      <c r="AE228" s="159"/>
    </row>
    <row r="229" spans="1:31" s="151" customFormat="1" x14ac:dyDescent="0.25">
      <c r="A229" s="152"/>
      <c r="B229" s="153"/>
      <c r="C229" s="168"/>
      <c r="E229" s="154"/>
      <c r="L229" s="159"/>
      <c r="M229" s="159"/>
      <c r="N229" s="159"/>
      <c r="O229" s="159"/>
      <c r="P229" s="159"/>
      <c r="Q229" s="159"/>
      <c r="R229" s="159"/>
      <c r="S229" s="159"/>
      <c r="T229" s="159"/>
      <c r="U229" s="159"/>
      <c r="V229" s="159"/>
      <c r="W229" s="159"/>
      <c r="X229" s="159"/>
      <c r="Y229" s="159"/>
      <c r="Z229" s="159"/>
      <c r="AA229" s="159"/>
      <c r="AB229" s="159"/>
      <c r="AC229" s="159"/>
      <c r="AD229" s="159"/>
      <c r="AE229" s="159"/>
    </row>
    <row r="230" spans="1:31" s="151" customFormat="1" x14ac:dyDescent="0.25">
      <c r="A230" s="152"/>
      <c r="B230" s="153"/>
      <c r="C230" s="168"/>
      <c r="E230" s="154"/>
      <c r="L230" s="159"/>
      <c r="M230" s="159"/>
      <c r="N230" s="159"/>
      <c r="O230" s="159"/>
      <c r="P230" s="159"/>
      <c r="Q230" s="159"/>
      <c r="R230" s="159"/>
      <c r="S230" s="159"/>
      <c r="T230" s="159"/>
      <c r="U230" s="159"/>
      <c r="V230" s="159"/>
      <c r="W230" s="159"/>
      <c r="X230" s="159"/>
      <c r="Y230" s="159"/>
      <c r="Z230" s="159"/>
      <c r="AA230" s="159"/>
      <c r="AB230" s="159"/>
      <c r="AC230" s="159"/>
      <c r="AD230" s="159"/>
      <c r="AE230" s="159"/>
    </row>
    <row r="231" spans="1:31" s="151" customFormat="1" x14ac:dyDescent="0.25">
      <c r="A231" s="152"/>
      <c r="B231" s="153"/>
      <c r="C231" s="168"/>
      <c r="E231" s="154"/>
      <c r="L231" s="159"/>
      <c r="M231" s="159"/>
      <c r="N231" s="159"/>
      <c r="O231" s="159"/>
      <c r="P231" s="159"/>
      <c r="Q231" s="159"/>
      <c r="R231" s="159"/>
      <c r="S231" s="159"/>
      <c r="T231" s="159"/>
      <c r="U231" s="159"/>
      <c r="V231" s="159"/>
      <c r="W231" s="159"/>
      <c r="X231" s="159"/>
      <c r="Y231" s="159"/>
      <c r="Z231" s="159"/>
      <c r="AA231" s="159"/>
      <c r="AB231" s="159"/>
      <c r="AC231" s="159"/>
      <c r="AD231" s="159"/>
      <c r="AE231" s="159"/>
    </row>
    <row r="232" spans="1:31" s="151" customFormat="1" x14ac:dyDescent="0.25">
      <c r="A232" s="152"/>
      <c r="B232" s="153"/>
      <c r="C232" s="168"/>
      <c r="E232" s="154"/>
      <c r="L232" s="159"/>
      <c r="M232" s="159"/>
      <c r="N232" s="159"/>
      <c r="O232" s="159"/>
      <c r="P232" s="159"/>
      <c r="Q232" s="159"/>
      <c r="R232" s="159"/>
      <c r="S232" s="159"/>
      <c r="T232" s="159"/>
      <c r="U232" s="159"/>
      <c r="V232" s="159"/>
      <c r="W232" s="159"/>
      <c r="X232" s="159"/>
      <c r="Y232" s="159"/>
      <c r="Z232" s="159"/>
      <c r="AA232" s="159"/>
      <c r="AB232" s="159"/>
      <c r="AC232" s="159"/>
      <c r="AD232" s="159"/>
      <c r="AE232" s="159"/>
    </row>
    <row r="233" spans="1:31" s="151" customFormat="1" x14ac:dyDescent="0.25">
      <c r="A233" s="152"/>
      <c r="B233" s="153"/>
      <c r="C233" s="168"/>
      <c r="E233" s="154"/>
      <c r="L233" s="159"/>
      <c r="M233" s="159"/>
      <c r="N233" s="159"/>
      <c r="O233" s="159"/>
      <c r="P233" s="159"/>
      <c r="Q233" s="159"/>
      <c r="R233" s="159"/>
      <c r="S233" s="159"/>
      <c r="T233" s="159"/>
      <c r="U233" s="159"/>
      <c r="V233" s="159"/>
      <c r="W233" s="159"/>
      <c r="X233" s="159"/>
      <c r="Y233" s="159"/>
      <c r="Z233" s="159"/>
      <c r="AA233" s="159"/>
      <c r="AB233" s="159"/>
      <c r="AC233" s="159"/>
      <c r="AD233" s="159"/>
      <c r="AE233" s="159"/>
    </row>
    <row r="234" spans="1:31" s="151" customFormat="1" x14ac:dyDescent="0.25">
      <c r="A234" s="152"/>
      <c r="B234" s="153"/>
      <c r="C234" s="168"/>
      <c r="E234" s="154"/>
      <c r="L234" s="159"/>
      <c r="M234" s="159"/>
      <c r="N234" s="159"/>
      <c r="O234" s="159"/>
      <c r="P234" s="159"/>
      <c r="Q234" s="159"/>
      <c r="R234" s="159"/>
      <c r="S234" s="159"/>
      <c r="T234" s="159"/>
      <c r="U234" s="159"/>
      <c r="V234" s="159"/>
      <c r="W234" s="159"/>
      <c r="X234" s="159"/>
      <c r="Y234" s="159"/>
      <c r="Z234" s="159"/>
      <c r="AA234" s="159"/>
      <c r="AB234" s="159"/>
      <c r="AC234" s="159"/>
      <c r="AD234" s="159"/>
      <c r="AE234" s="159"/>
    </row>
    <row r="235" spans="1:31" s="151" customFormat="1" x14ac:dyDescent="0.25">
      <c r="A235" s="152"/>
      <c r="B235" s="153"/>
      <c r="C235" s="168"/>
      <c r="E235" s="154"/>
      <c r="L235" s="159"/>
      <c r="M235" s="159"/>
      <c r="N235" s="159"/>
      <c r="O235" s="159"/>
      <c r="P235" s="159"/>
      <c r="Q235" s="159"/>
      <c r="R235" s="159"/>
      <c r="S235" s="159"/>
      <c r="T235" s="159"/>
      <c r="U235" s="159"/>
      <c r="V235" s="159"/>
      <c r="W235" s="159"/>
      <c r="X235" s="159"/>
      <c r="Y235" s="159"/>
      <c r="Z235" s="159"/>
      <c r="AA235" s="159"/>
      <c r="AB235" s="159"/>
      <c r="AC235" s="159"/>
      <c r="AD235" s="159"/>
      <c r="AE235" s="159"/>
    </row>
    <row r="236" spans="1:31" s="151" customFormat="1" x14ac:dyDescent="0.25">
      <c r="A236" s="152"/>
      <c r="B236" s="153"/>
      <c r="C236" s="168"/>
      <c r="E236" s="154"/>
      <c r="L236" s="159"/>
      <c r="M236" s="159"/>
      <c r="N236" s="159"/>
      <c r="O236" s="159"/>
      <c r="P236" s="159"/>
      <c r="Q236" s="159"/>
      <c r="R236" s="159"/>
      <c r="S236" s="159"/>
      <c r="T236" s="159"/>
      <c r="U236" s="159"/>
      <c r="V236" s="159"/>
      <c r="W236" s="159"/>
      <c r="X236" s="159"/>
      <c r="Y236" s="159"/>
      <c r="Z236" s="159"/>
      <c r="AA236" s="159"/>
      <c r="AB236" s="159"/>
      <c r="AC236" s="159"/>
      <c r="AD236" s="159"/>
      <c r="AE236" s="159"/>
    </row>
    <row r="237" spans="1:31" s="151" customFormat="1" x14ac:dyDescent="0.25">
      <c r="A237" s="152"/>
      <c r="B237" s="153"/>
      <c r="C237" s="168"/>
      <c r="E237" s="154"/>
      <c r="L237" s="159"/>
      <c r="M237" s="159"/>
      <c r="N237" s="159"/>
      <c r="O237" s="159"/>
      <c r="P237" s="159"/>
      <c r="Q237" s="159"/>
      <c r="R237" s="159"/>
      <c r="S237" s="159"/>
      <c r="T237" s="159"/>
      <c r="U237" s="159"/>
      <c r="V237" s="159"/>
      <c r="W237" s="159"/>
      <c r="X237" s="159"/>
      <c r="Y237" s="159"/>
      <c r="Z237" s="159"/>
      <c r="AA237" s="159"/>
      <c r="AB237" s="159"/>
      <c r="AC237" s="159"/>
      <c r="AD237" s="159"/>
      <c r="AE237" s="159"/>
    </row>
    <row r="238" spans="1:31" s="151" customFormat="1" x14ac:dyDescent="0.25">
      <c r="A238" s="152"/>
      <c r="B238" s="153"/>
      <c r="C238" s="168"/>
      <c r="E238" s="154"/>
      <c r="L238" s="159"/>
      <c r="M238" s="159"/>
      <c r="N238" s="159"/>
      <c r="O238" s="159"/>
      <c r="P238" s="159"/>
      <c r="Q238" s="159"/>
      <c r="R238" s="159"/>
      <c r="S238" s="159"/>
      <c r="T238" s="159"/>
      <c r="U238" s="159"/>
      <c r="V238" s="159"/>
      <c r="W238" s="159"/>
      <c r="X238" s="159"/>
      <c r="Y238" s="159"/>
      <c r="Z238" s="159"/>
      <c r="AA238" s="159"/>
      <c r="AB238" s="159"/>
      <c r="AC238" s="159"/>
      <c r="AD238" s="159"/>
      <c r="AE238" s="159"/>
    </row>
    <row r="239" spans="1:31" s="151" customFormat="1" x14ac:dyDescent="0.25">
      <c r="A239" s="152"/>
      <c r="B239" s="153"/>
      <c r="C239" s="168"/>
      <c r="E239" s="154"/>
      <c r="L239" s="159"/>
      <c r="M239" s="159"/>
      <c r="N239" s="159"/>
      <c r="O239" s="159"/>
      <c r="P239" s="159"/>
      <c r="Q239" s="159"/>
      <c r="R239" s="159"/>
      <c r="S239" s="159"/>
      <c r="T239" s="159"/>
      <c r="U239" s="159"/>
      <c r="V239" s="159"/>
      <c r="W239" s="159"/>
      <c r="X239" s="159"/>
      <c r="Y239" s="159"/>
      <c r="Z239" s="159"/>
      <c r="AA239" s="159"/>
      <c r="AB239" s="159"/>
      <c r="AC239" s="159"/>
      <c r="AD239" s="159"/>
      <c r="AE239" s="159"/>
    </row>
    <row r="240" spans="1:31" x14ac:dyDescent="0.25">
      <c r="L240" s="127"/>
      <c r="M240" s="127"/>
      <c r="N240" s="127"/>
      <c r="O240" s="127"/>
      <c r="P240" s="127"/>
      <c r="Q240" s="127"/>
      <c r="R240" s="127"/>
      <c r="S240" s="127"/>
      <c r="T240" s="127"/>
      <c r="U240" s="127"/>
      <c r="V240" s="127"/>
      <c r="W240" s="127"/>
      <c r="X240" s="127"/>
      <c r="Y240" s="127"/>
      <c r="Z240" s="127"/>
      <c r="AA240" s="127"/>
      <c r="AB240" s="127"/>
      <c r="AC240" s="127"/>
      <c r="AD240" s="127"/>
      <c r="AE240" s="127"/>
    </row>
    <row r="241" spans="12:31" x14ac:dyDescent="0.25">
      <c r="L241" s="127"/>
      <c r="M241" s="127"/>
      <c r="N241" s="127"/>
      <c r="O241" s="127"/>
      <c r="P241" s="127"/>
      <c r="Q241" s="127"/>
      <c r="R241" s="127"/>
      <c r="S241" s="127"/>
      <c r="T241" s="127"/>
      <c r="U241" s="127"/>
      <c r="V241" s="127"/>
      <c r="W241" s="127"/>
      <c r="X241" s="127"/>
      <c r="Y241" s="127"/>
      <c r="Z241" s="127"/>
      <c r="AA241" s="127"/>
      <c r="AB241" s="127"/>
      <c r="AC241" s="127"/>
      <c r="AD241" s="127"/>
      <c r="AE241" s="127"/>
    </row>
    <row r="242" spans="12:31" x14ac:dyDescent="0.25">
      <c r="L242" s="127"/>
      <c r="M242" s="127"/>
      <c r="N242" s="127"/>
      <c r="O242" s="127"/>
      <c r="P242" s="127"/>
      <c r="Q242" s="127"/>
      <c r="R242" s="127"/>
      <c r="S242" s="127"/>
      <c r="T242" s="127"/>
      <c r="U242" s="127"/>
      <c r="V242" s="127"/>
      <c r="W242" s="127"/>
      <c r="X242" s="127"/>
      <c r="Y242" s="127"/>
      <c r="Z242" s="127"/>
      <c r="AA242" s="127"/>
      <c r="AB242" s="127"/>
      <c r="AC242" s="127"/>
      <c r="AD242" s="127"/>
      <c r="AE242" s="127"/>
    </row>
    <row r="243" spans="12:31" x14ac:dyDescent="0.25">
      <c r="L243" s="127"/>
      <c r="M243" s="127"/>
      <c r="N243" s="127"/>
      <c r="O243" s="127"/>
      <c r="P243" s="127"/>
      <c r="Q243" s="127"/>
      <c r="R243" s="127"/>
      <c r="S243" s="127"/>
      <c r="T243" s="127"/>
      <c r="U243" s="127"/>
      <c r="V243" s="127"/>
      <c r="W243" s="127"/>
      <c r="X243" s="127"/>
      <c r="Y243" s="127"/>
      <c r="Z243" s="127"/>
      <c r="AA243" s="127"/>
      <c r="AB243" s="127"/>
      <c r="AC243" s="127"/>
      <c r="AD243" s="127"/>
      <c r="AE243" s="127"/>
    </row>
    <row r="244" spans="12:31" x14ac:dyDescent="0.25">
      <c r="L244" s="127"/>
      <c r="M244" s="127"/>
      <c r="N244" s="127"/>
      <c r="O244" s="127"/>
      <c r="P244" s="127"/>
      <c r="Q244" s="127"/>
      <c r="R244" s="127"/>
      <c r="S244" s="127"/>
      <c r="T244" s="127"/>
      <c r="U244" s="127"/>
      <c r="V244" s="127"/>
      <c r="W244" s="127"/>
      <c r="X244" s="127"/>
      <c r="Y244" s="127"/>
      <c r="Z244" s="127"/>
      <c r="AA244" s="127"/>
      <c r="AB244" s="127"/>
      <c r="AC244" s="127"/>
      <c r="AD244" s="127"/>
      <c r="AE244" s="127"/>
    </row>
    <row r="245" spans="12:31" x14ac:dyDescent="0.25">
      <c r="L245" s="127"/>
      <c r="M245" s="127"/>
      <c r="N245" s="127"/>
      <c r="O245" s="127"/>
      <c r="P245" s="127"/>
      <c r="Q245" s="127"/>
      <c r="R245" s="127"/>
      <c r="S245" s="127"/>
      <c r="T245" s="127"/>
      <c r="U245" s="127"/>
      <c r="V245" s="127"/>
      <c r="W245" s="127"/>
      <c r="X245" s="127"/>
      <c r="Y245" s="127"/>
      <c r="Z245" s="127"/>
      <c r="AA245" s="127"/>
      <c r="AB245" s="127"/>
      <c r="AC245" s="127"/>
      <c r="AD245" s="127"/>
      <c r="AE245" s="127"/>
    </row>
    <row r="246" spans="12:31" x14ac:dyDescent="0.25">
      <c r="L246" s="127"/>
      <c r="M246" s="127"/>
      <c r="N246" s="127"/>
      <c r="O246" s="127"/>
      <c r="P246" s="127"/>
      <c r="Q246" s="127"/>
      <c r="R246" s="127"/>
      <c r="S246" s="127"/>
      <c r="T246" s="127"/>
      <c r="U246" s="127"/>
      <c r="V246" s="127"/>
      <c r="W246" s="127"/>
      <c r="X246" s="127"/>
      <c r="Y246" s="127"/>
      <c r="Z246" s="127"/>
      <c r="AA246" s="127"/>
      <c r="AB246" s="127"/>
      <c r="AC246" s="127"/>
      <c r="AD246" s="127"/>
      <c r="AE246" s="127"/>
    </row>
    <row r="247" spans="12:31" x14ac:dyDescent="0.25">
      <c r="L247" s="127"/>
      <c r="M247" s="127"/>
      <c r="N247" s="127"/>
      <c r="O247" s="127"/>
      <c r="P247" s="127"/>
      <c r="Q247" s="127"/>
      <c r="R247" s="127"/>
      <c r="S247" s="127"/>
      <c r="T247" s="127"/>
      <c r="U247" s="127"/>
      <c r="V247" s="127"/>
      <c r="W247" s="127"/>
      <c r="X247" s="127"/>
      <c r="Y247" s="127"/>
      <c r="Z247" s="127"/>
      <c r="AA247" s="127"/>
      <c r="AB247" s="127"/>
      <c r="AC247" s="127"/>
      <c r="AD247" s="127"/>
      <c r="AE247" s="127"/>
    </row>
    <row r="248" spans="12:31" x14ac:dyDescent="0.25">
      <c r="L248" s="127"/>
      <c r="M248" s="127"/>
      <c r="N248" s="127"/>
      <c r="O248" s="127"/>
      <c r="P248" s="127"/>
      <c r="Q248" s="127"/>
      <c r="R248" s="127"/>
      <c r="S248" s="127"/>
      <c r="T248" s="127"/>
      <c r="U248" s="127"/>
      <c r="V248" s="127"/>
      <c r="W248" s="127"/>
      <c r="X248" s="127"/>
      <c r="Y248" s="127"/>
      <c r="Z248" s="127"/>
      <c r="AA248" s="127"/>
      <c r="AB248" s="127"/>
      <c r="AC248" s="127"/>
      <c r="AD248" s="127"/>
      <c r="AE248" s="127"/>
    </row>
    <row r="249" spans="12:31" x14ac:dyDescent="0.25">
      <c r="L249" s="127"/>
      <c r="M249" s="127"/>
      <c r="N249" s="127"/>
      <c r="O249" s="127"/>
      <c r="P249" s="127"/>
      <c r="Q249" s="127"/>
      <c r="R249" s="127"/>
      <c r="S249" s="127"/>
      <c r="T249" s="127"/>
      <c r="U249" s="127"/>
      <c r="V249" s="127"/>
      <c r="W249" s="127"/>
      <c r="X249" s="127"/>
      <c r="Y249" s="127"/>
      <c r="Z249" s="127"/>
      <c r="AA249" s="127"/>
      <c r="AB249" s="127"/>
      <c r="AC249" s="127"/>
      <c r="AD249" s="127"/>
      <c r="AE249" s="127"/>
    </row>
    <row r="250" spans="12:31" x14ac:dyDescent="0.25">
      <c r="L250" s="127"/>
      <c r="M250" s="127"/>
      <c r="N250" s="127"/>
      <c r="O250" s="127"/>
      <c r="P250" s="127"/>
      <c r="Q250" s="127"/>
      <c r="R250" s="127"/>
      <c r="S250" s="127"/>
      <c r="T250" s="127"/>
      <c r="U250" s="127"/>
      <c r="V250" s="127"/>
      <c r="W250" s="127"/>
      <c r="X250" s="127"/>
      <c r="Y250" s="127"/>
      <c r="Z250" s="127"/>
      <c r="AA250" s="127"/>
      <c r="AB250" s="127"/>
      <c r="AC250" s="127"/>
      <c r="AD250" s="127"/>
      <c r="AE250" s="127"/>
    </row>
    <row r="251" spans="12:31" x14ac:dyDescent="0.25">
      <c r="L251" s="127"/>
      <c r="M251" s="127"/>
      <c r="N251" s="127"/>
      <c r="O251" s="127"/>
      <c r="P251" s="127"/>
      <c r="Q251" s="127"/>
      <c r="R251" s="127"/>
      <c r="S251" s="127"/>
      <c r="T251" s="127"/>
      <c r="U251" s="127"/>
      <c r="V251" s="127"/>
      <c r="W251" s="127"/>
      <c r="X251" s="127"/>
      <c r="Y251" s="127"/>
      <c r="Z251" s="127"/>
      <c r="AA251" s="127"/>
      <c r="AB251" s="127"/>
      <c r="AC251" s="127"/>
      <c r="AD251" s="127"/>
      <c r="AE251" s="127"/>
    </row>
    <row r="252" spans="12:31" x14ac:dyDescent="0.25">
      <c r="L252" s="127"/>
      <c r="M252" s="127"/>
      <c r="N252" s="127"/>
      <c r="O252" s="127"/>
      <c r="P252" s="127"/>
      <c r="Q252" s="127"/>
      <c r="R252" s="127"/>
      <c r="S252" s="127"/>
      <c r="T252" s="127"/>
      <c r="U252" s="127"/>
      <c r="V252" s="127"/>
      <c r="W252" s="127"/>
      <c r="X252" s="127"/>
      <c r="Y252" s="127"/>
      <c r="Z252" s="127"/>
      <c r="AA252" s="127"/>
      <c r="AB252" s="127"/>
      <c r="AC252" s="127"/>
      <c r="AD252" s="127"/>
      <c r="AE252" s="127"/>
    </row>
    <row r="253" spans="12:31" x14ac:dyDescent="0.25">
      <c r="L253" s="127"/>
      <c r="M253" s="127"/>
      <c r="N253" s="127"/>
      <c r="O253" s="127"/>
      <c r="P253" s="127"/>
      <c r="Q253" s="127"/>
      <c r="R253" s="127"/>
      <c r="S253" s="127"/>
      <c r="T253" s="127"/>
      <c r="U253" s="127"/>
      <c r="V253" s="127"/>
      <c r="W253" s="127"/>
      <c r="X253" s="127"/>
      <c r="Y253" s="127"/>
      <c r="Z253" s="127"/>
      <c r="AA253" s="127"/>
      <c r="AB253" s="127"/>
      <c r="AC253" s="127"/>
      <c r="AD253" s="127"/>
      <c r="AE253" s="127"/>
    </row>
    <row r="254" spans="12:31" x14ac:dyDescent="0.25">
      <c r="L254" s="127"/>
      <c r="M254" s="127"/>
      <c r="N254" s="127"/>
      <c r="O254" s="127"/>
      <c r="P254" s="127"/>
      <c r="Q254" s="127"/>
      <c r="R254" s="127"/>
      <c r="S254" s="127"/>
      <c r="T254" s="127"/>
      <c r="U254" s="127"/>
      <c r="V254" s="127"/>
      <c r="W254" s="127"/>
      <c r="X254" s="127"/>
      <c r="Y254" s="127"/>
      <c r="Z254" s="127"/>
      <c r="AA254" s="127"/>
      <c r="AB254" s="127"/>
      <c r="AC254" s="127"/>
      <c r="AD254" s="127"/>
      <c r="AE254" s="127"/>
    </row>
    <row r="255" spans="12:31" x14ac:dyDescent="0.25">
      <c r="L255" s="127"/>
      <c r="M255" s="127"/>
      <c r="N255" s="127"/>
      <c r="O255" s="127"/>
      <c r="P255" s="127"/>
      <c r="Q255" s="127"/>
      <c r="R255" s="127"/>
      <c r="S255" s="127"/>
      <c r="T255" s="127"/>
      <c r="U255" s="127"/>
      <c r="V255" s="127"/>
      <c r="W255" s="127"/>
      <c r="X255" s="127"/>
      <c r="Y255" s="127"/>
      <c r="Z255" s="127"/>
      <c r="AA255" s="127"/>
      <c r="AB255" s="127"/>
      <c r="AC255" s="127"/>
      <c r="AD255" s="127"/>
      <c r="AE255" s="127"/>
    </row>
    <row r="256" spans="12:31" x14ac:dyDescent="0.25">
      <c r="L256" s="127"/>
      <c r="M256" s="127"/>
      <c r="N256" s="127"/>
      <c r="O256" s="127"/>
      <c r="P256" s="127"/>
      <c r="Q256" s="127"/>
      <c r="R256" s="127"/>
      <c r="S256" s="127"/>
      <c r="T256" s="127"/>
      <c r="U256" s="127"/>
      <c r="V256" s="127"/>
      <c r="W256" s="127"/>
      <c r="X256" s="127"/>
      <c r="Y256" s="127"/>
      <c r="Z256" s="127"/>
      <c r="AA256" s="127"/>
      <c r="AB256" s="127"/>
      <c r="AC256" s="127"/>
      <c r="AD256" s="127"/>
      <c r="AE256" s="127"/>
    </row>
    <row r="257" spans="12:31" x14ac:dyDescent="0.25">
      <c r="L257" s="127"/>
      <c r="M257" s="127"/>
      <c r="N257" s="127"/>
      <c r="O257" s="127"/>
      <c r="P257" s="127"/>
      <c r="Q257" s="127"/>
      <c r="R257" s="127"/>
      <c r="S257" s="127"/>
      <c r="T257" s="127"/>
      <c r="U257" s="127"/>
      <c r="V257" s="127"/>
      <c r="W257" s="127"/>
      <c r="X257" s="127"/>
      <c r="Y257" s="127"/>
      <c r="Z257" s="127"/>
      <c r="AA257" s="127"/>
      <c r="AB257" s="127"/>
      <c r="AC257" s="127"/>
      <c r="AD257" s="127"/>
      <c r="AE257" s="127"/>
    </row>
    <row r="258" spans="12:31" x14ac:dyDescent="0.25">
      <c r="L258" s="127"/>
      <c r="M258" s="127"/>
      <c r="N258" s="127"/>
      <c r="O258" s="127"/>
      <c r="P258" s="127"/>
      <c r="Q258" s="127"/>
      <c r="R258" s="127"/>
      <c r="S258" s="127"/>
      <c r="T258" s="127"/>
      <c r="U258" s="127"/>
      <c r="V258" s="127"/>
      <c r="W258" s="127"/>
      <c r="X258" s="127"/>
      <c r="Y258" s="127"/>
      <c r="Z258" s="127"/>
      <c r="AA258" s="127"/>
      <c r="AB258" s="127"/>
      <c r="AC258" s="127"/>
      <c r="AD258" s="127"/>
      <c r="AE258" s="127"/>
    </row>
    <row r="259" spans="12:31" x14ac:dyDescent="0.25">
      <c r="L259" s="127"/>
      <c r="M259" s="127"/>
      <c r="N259" s="127"/>
      <c r="O259" s="127"/>
      <c r="P259" s="127"/>
      <c r="Q259" s="127"/>
      <c r="R259" s="127"/>
      <c r="S259" s="127"/>
      <c r="T259" s="127"/>
      <c r="U259" s="127"/>
      <c r="V259" s="127"/>
      <c r="W259" s="127"/>
      <c r="X259" s="127"/>
      <c r="Y259" s="127"/>
      <c r="Z259" s="127"/>
      <c r="AA259" s="127"/>
      <c r="AB259" s="127"/>
      <c r="AC259" s="127"/>
      <c r="AD259" s="127"/>
      <c r="AE259" s="127"/>
    </row>
    <row r="260" spans="12:31" x14ac:dyDescent="0.25">
      <c r="L260" s="127"/>
      <c r="M260" s="127"/>
      <c r="N260" s="127"/>
      <c r="O260" s="127"/>
      <c r="P260" s="127"/>
      <c r="Q260" s="127"/>
      <c r="R260" s="127"/>
      <c r="S260" s="127"/>
      <c r="T260" s="127"/>
      <c r="U260" s="127"/>
      <c r="V260" s="127"/>
      <c r="W260" s="127"/>
      <c r="X260" s="127"/>
      <c r="Y260" s="127"/>
      <c r="Z260" s="127"/>
      <c r="AA260" s="127"/>
      <c r="AB260" s="127"/>
      <c r="AC260" s="127"/>
      <c r="AD260" s="127"/>
      <c r="AE260" s="127"/>
    </row>
    <row r="261" spans="12:31" x14ac:dyDescent="0.25">
      <c r="L261" s="127"/>
      <c r="M261" s="127"/>
      <c r="N261" s="127"/>
      <c r="O261" s="127"/>
      <c r="P261" s="127"/>
      <c r="Q261" s="127"/>
      <c r="R261" s="127"/>
      <c r="S261" s="127"/>
      <c r="T261" s="127"/>
      <c r="U261" s="127"/>
      <c r="V261" s="127"/>
      <c r="W261" s="127"/>
      <c r="X261" s="127"/>
      <c r="Y261" s="127"/>
      <c r="Z261" s="127"/>
      <c r="AA261" s="127"/>
      <c r="AB261" s="127"/>
      <c r="AC261" s="127"/>
      <c r="AD261" s="127"/>
      <c r="AE261" s="127"/>
    </row>
    <row r="262" spans="12:31" x14ac:dyDescent="0.25">
      <c r="L262" s="127"/>
      <c r="M262" s="127"/>
      <c r="N262" s="127"/>
      <c r="O262" s="127"/>
      <c r="P262" s="127"/>
      <c r="Q262" s="127"/>
      <c r="R262" s="127"/>
      <c r="S262" s="127"/>
      <c r="T262" s="127"/>
      <c r="U262" s="127"/>
      <c r="V262" s="127"/>
      <c r="W262" s="127"/>
      <c r="X262" s="127"/>
      <c r="Y262" s="127"/>
      <c r="Z262" s="127"/>
      <c r="AA262" s="127"/>
      <c r="AB262" s="127"/>
      <c r="AC262" s="127"/>
      <c r="AD262" s="127"/>
      <c r="AE262" s="127"/>
    </row>
    <row r="263" spans="12:31" x14ac:dyDescent="0.25">
      <c r="L263" s="127"/>
      <c r="M263" s="127"/>
      <c r="N263" s="127"/>
      <c r="O263" s="127"/>
      <c r="P263" s="127"/>
      <c r="Q263" s="127"/>
      <c r="R263" s="127"/>
      <c r="S263" s="127"/>
      <c r="T263" s="127"/>
      <c r="U263" s="127"/>
      <c r="V263" s="127"/>
      <c r="W263" s="127"/>
      <c r="X263" s="127"/>
      <c r="Y263" s="127"/>
      <c r="Z263" s="127"/>
      <c r="AA263" s="127"/>
      <c r="AB263" s="127"/>
      <c r="AC263" s="127"/>
      <c r="AD263" s="127"/>
      <c r="AE263" s="127"/>
    </row>
    <row r="264" spans="12:31" x14ac:dyDescent="0.25">
      <c r="L264" s="127"/>
      <c r="M264" s="127"/>
      <c r="N264" s="127"/>
      <c r="O264" s="127"/>
      <c r="P264" s="127"/>
      <c r="Q264" s="127"/>
      <c r="R264" s="127"/>
      <c r="S264" s="127"/>
      <c r="T264" s="127"/>
      <c r="U264" s="127"/>
      <c r="V264" s="127"/>
      <c r="W264" s="127"/>
      <c r="X264" s="127"/>
      <c r="Y264" s="127"/>
      <c r="Z264" s="127"/>
      <c r="AA264" s="127"/>
      <c r="AB264" s="127"/>
      <c r="AC264" s="127"/>
      <c r="AD264" s="127"/>
      <c r="AE264" s="127"/>
    </row>
    <row r="265" spans="12:31" x14ac:dyDescent="0.25">
      <c r="L265" s="127"/>
      <c r="M265" s="127"/>
      <c r="N265" s="127"/>
      <c r="O265" s="127"/>
      <c r="P265" s="127"/>
      <c r="Q265" s="127"/>
      <c r="R265" s="127"/>
      <c r="S265" s="127"/>
      <c r="T265" s="127"/>
      <c r="U265" s="127"/>
      <c r="V265" s="127"/>
      <c r="W265" s="127"/>
      <c r="X265" s="127"/>
      <c r="Y265" s="127"/>
      <c r="Z265" s="127"/>
      <c r="AA265" s="127"/>
      <c r="AB265" s="127"/>
      <c r="AC265" s="127"/>
      <c r="AD265" s="127"/>
      <c r="AE265" s="127"/>
    </row>
    <row r="266" spans="12:31" x14ac:dyDescent="0.25">
      <c r="L266" s="127"/>
      <c r="M266" s="127"/>
      <c r="N266" s="127"/>
      <c r="O266" s="127"/>
      <c r="P266" s="127"/>
      <c r="Q266" s="127"/>
      <c r="R266" s="127"/>
      <c r="S266" s="127"/>
      <c r="T266" s="127"/>
      <c r="U266" s="127"/>
      <c r="V266" s="127"/>
      <c r="W266" s="127"/>
      <c r="X266" s="127"/>
      <c r="Y266" s="127"/>
      <c r="Z266" s="127"/>
      <c r="AA266" s="127"/>
      <c r="AB266" s="127"/>
      <c r="AC266" s="127"/>
      <c r="AD266" s="127"/>
      <c r="AE266" s="127"/>
    </row>
  </sheetData>
  <sheetProtection selectLockedCells="1" selectUnlockedCells="1"/>
  <autoFilter ref="A1:AG266"/>
  <sortState ref="A2:AD98">
    <sortCondition ref="A2:A98"/>
  </sortState>
  <pageMargins left="0.70866141732283472" right="0.70866141732283472" top="0.74803149606299213" bottom="0.74803149606299213" header="0.31496062992125984" footer="0.31496062992125984"/>
  <pageSetup paperSize="8" scale="2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5" tint="0.39997558519241921"/>
  </sheetPr>
  <dimension ref="A1:L23"/>
  <sheetViews>
    <sheetView topLeftCell="A7" zoomScale="120" zoomScaleNormal="120" workbookViewId="0">
      <selection activeCell="G7" sqref="G7:G8"/>
    </sheetView>
  </sheetViews>
  <sheetFormatPr baseColWidth="10" defaultRowHeight="11.25" x14ac:dyDescent="0.2"/>
  <cols>
    <col min="1" max="5" width="12.7109375" style="34" customWidth="1"/>
    <col min="6" max="6" width="12.7109375" style="39" customWidth="1"/>
    <col min="7" max="12" width="12.7109375" style="34" customWidth="1"/>
    <col min="13" max="258" width="11.42578125" style="34"/>
    <col min="259" max="259" width="10.42578125" style="34" customWidth="1"/>
    <col min="260" max="263" width="13.28515625" style="34" customWidth="1"/>
    <col min="264" max="264" width="5.28515625" style="34" customWidth="1"/>
    <col min="265" max="265" width="11.7109375" style="34" customWidth="1"/>
    <col min="266" max="267" width="5.5703125" style="34" customWidth="1"/>
    <col min="268" max="514" width="11.42578125" style="34"/>
    <col min="515" max="515" width="10.42578125" style="34" customWidth="1"/>
    <col min="516" max="519" width="13.28515625" style="34" customWidth="1"/>
    <col min="520" max="520" width="5.28515625" style="34" customWidth="1"/>
    <col min="521" max="521" width="11.7109375" style="34" customWidth="1"/>
    <col min="522" max="523" width="5.5703125" style="34" customWidth="1"/>
    <col min="524" max="770" width="11.42578125" style="34"/>
    <col min="771" max="771" width="10.42578125" style="34" customWidth="1"/>
    <col min="772" max="775" width="13.28515625" style="34" customWidth="1"/>
    <col min="776" max="776" width="5.28515625" style="34" customWidth="1"/>
    <col min="777" max="777" width="11.7109375" style="34" customWidth="1"/>
    <col min="778" max="779" width="5.5703125" style="34" customWidth="1"/>
    <col min="780" max="1026" width="11.42578125" style="34"/>
    <col min="1027" max="1027" width="10.42578125" style="34" customWidth="1"/>
    <col min="1028" max="1031" width="13.28515625" style="34" customWidth="1"/>
    <col min="1032" max="1032" width="5.28515625" style="34" customWidth="1"/>
    <col min="1033" max="1033" width="11.7109375" style="34" customWidth="1"/>
    <col min="1034" max="1035" width="5.5703125" style="34" customWidth="1"/>
    <col min="1036" max="1282" width="11.42578125" style="34"/>
    <col min="1283" max="1283" width="10.42578125" style="34" customWidth="1"/>
    <col min="1284" max="1287" width="13.28515625" style="34" customWidth="1"/>
    <col min="1288" max="1288" width="5.28515625" style="34" customWidth="1"/>
    <col min="1289" max="1289" width="11.7109375" style="34" customWidth="1"/>
    <col min="1290" max="1291" width="5.5703125" style="34" customWidth="1"/>
    <col min="1292" max="1538" width="11.42578125" style="34"/>
    <col min="1539" max="1539" width="10.42578125" style="34" customWidth="1"/>
    <col min="1540" max="1543" width="13.28515625" style="34" customWidth="1"/>
    <col min="1544" max="1544" width="5.28515625" style="34" customWidth="1"/>
    <col min="1545" max="1545" width="11.7109375" style="34" customWidth="1"/>
    <col min="1546" max="1547" width="5.5703125" style="34" customWidth="1"/>
    <col min="1548" max="1794" width="11.42578125" style="34"/>
    <col min="1795" max="1795" width="10.42578125" style="34" customWidth="1"/>
    <col min="1796" max="1799" width="13.28515625" style="34" customWidth="1"/>
    <col min="1800" max="1800" width="5.28515625" style="34" customWidth="1"/>
    <col min="1801" max="1801" width="11.7109375" style="34" customWidth="1"/>
    <col min="1802" max="1803" width="5.5703125" style="34" customWidth="1"/>
    <col min="1804" max="2050" width="11.42578125" style="34"/>
    <col min="2051" max="2051" width="10.42578125" style="34" customWidth="1"/>
    <col min="2052" max="2055" width="13.28515625" style="34" customWidth="1"/>
    <col min="2056" max="2056" width="5.28515625" style="34" customWidth="1"/>
    <col min="2057" max="2057" width="11.7109375" style="34" customWidth="1"/>
    <col min="2058" max="2059" width="5.5703125" style="34" customWidth="1"/>
    <col min="2060" max="2306" width="11.42578125" style="34"/>
    <col min="2307" max="2307" width="10.42578125" style="34" customWidth="1"/>
    <col min="2308" max="2311" width="13.28515625" style="34" customWidth="1"/>
    <col min="2312" max="2312" width="5.28515625" style="34" customWidth="1"/>
    <col min="2313" max="2313" width="11.7109375" style="34" customWidth="1"/>
    <col min="2314" max="2315" width="5.5703125" style="34" customWidth="1"/>
    <col min="2316" max="2562" width="11.42578125" style="34"/>
    <col min="2563" max="2563" width="10.42578125" style="34" customWidth="1"/>
    <col min="2564" max="2567" width="13.28515625" style="34" customWidth="1"/>
    <col min="2568" max="2568" width="5.28515625" style="34" customWidth="1"/>
    <col min="2569" max="2569" width="11.7109375" style="34" customWidth="1"/>
    <col min="2570" max="2571" width="5.5703125" style="34" customWidth="1"/>
    <col min="2572" max="2818" width="11.42578125" style="34"/>
    <col min="2819" max="2819" width="10.42578125" style="34" customWidth="1"/>
    <col min="2820" max="2823" width="13.28515625" style="34" customWidth="1"/>
    <col min="2824" max="2824" width="5.28515625" style="34" customWidth="1"/>
    <col min="2825" max="2825" width="11.7109375" style="34" customWidth="1"/>
    <col min="2826" max="2827" width="5.5703125" style="34" customWidth="1"/>
    <col min="2828" max="3074" width="11.42578125" style="34"/>
    <col min="3075" max="3075" width="10.42578125" style="34" customWidth="1"/>
    <col min="3076" max="3079" width="13.28515625" style="34" customWidth="1"/>
    <col min="3080" max="3080" width="5.28515625" style="34" customWidth="1"/>
    <col min="3081" max="3081" width="11.7109375" style="34" customWidth="1"/>
    <col min="3082" max="3083" width="5.5703125" style="34" customWidth="1"/>
    <col min="3084" max="3330" width="11.42578125" style="34"/>
    <col min="3331" max="3331" width="10.42578125" style="34" customWidth="1"/>
    <col min="3332" max="3335" width="13.28515625" style="34" customWidth="1"/>
    <col min="3336" max="3336" width="5.28515625" style="34" customWidth="1"/>
    <col min="3337" max="3337" width="11.7109375" style="34" customWidth="1"/>
    <col min="3338" max="3339" width="5.5703125" style="34" customWidth="1"/>
    <col min="3340" max="3586" width="11.42578125" style="34"/>
    <col min="3587" max="3587" width="10.42578125" style="34" customWidth="1"/>
    <col min="3588" max="3591" width="13.28515625" style="34" customWidth="1"/>
    <col min="3592" max="3592" width="5.28515625" style="34" customWidth="1"/>
    <col min="3593" max="3593" width="11.7109375" style="34" customWidth="1"/>
    <col min="3594" max="3595" width="5.5703125" style="34" customWidth="1"/>
    <col min="3596" max="3842" width="11.42578125" style="34"/>
    <col min="3843" max="3843" width="10.42578125" style="34" customWidth="1"/>
    <col min="3844" max="3847" width="13.28515625" style="34" customWidth="1"/>
    <col min="3848" max="3848" width="5.28515625" style="34" customWidth="1"/>
    <col min="3849" max="3849" width="11.7109375" style="34" customWidth="1"/>
    <col min="3850" max="3851" width="5.5703125" style="34" customWidth="1"/>
    <col min="3852" max="4098" width="11.42578125" style="34"/>
    <col min="4099" max="4099" width="10.42578125" style="34" customWidth="1"/>
    <col min="4100" max="4103" width="13.28515625" style="34" customWidth="1"/>
    <col min="4104" max="4104" width="5.28515625" style="34" customWidth="1"/>
    <col min="4105" max="4105" width="11.7109375" style="34" customWidth="1"/>
    <col min="4106" max="4107" width="5.5703125" style="34" customWidth="1"/>
    <col min="4108" max="4354" width="11.42578125" style="34"/>
    <col min="4355" max="4355" width="10.42578125" style="34" customWidth="1"/>
    <col min="4356" max="4359" width="13.28515625" style="34" customWidth="1"/>
    <col min="4360" max="4360" width="5.28515625" style="34" customWidth="1"/>
    <col min="4361" max="4361" width="11.7109375" style="34" customWidth="1"/>
    <col min="4362" max="4363" width="5.5703125" style="34" customWidth="1"/>
    <col min="4364" max="4610" width="11.42578125" style="34"/>
    <col min="4611" max="4611" width="10.42578125" style="34" customWidth="1"/>
    <col min="4612" max="4615" width="13.28515625" style="34" customWidth="1"/>
    <col min="4616" max="4616" width="5.28515625" style="34" customWidth="1"/>
    <col min="4617" max="4617" width="11.7109375" style="34" customWidth="1"/>
    <col min="4618" max="4619" width="5.5703125" style="34" customWidth="1"/>
    <col min="4620" max="4866" width="11.42578125" style="34"/>
    <col min="4867" max="4867" width="10.42578125" style="34" customWidth="1"/>
    <col min="4868" max="4871" width="13.28515625" style="34" customWidth="1"/>
    <col min="4872" max="4872" width="5.28515625" style="34" customWidth="1"/>
    <col min="4873" max="4873" width="11.7109375" style="34" customWidth="1"/>
    <col min="4874" max="4875" width="5.5703125" style="34" customWidth="1"/>
    <col min="4876" max="5122" width="11.42578125" style="34"/>
    <col min="5123" max="5123" width="10.42578125" style="34" customWidth="1"/>
    <col min="5124" max="5127" width="13.28515625" style="34" customWidth="1"/>
    <col min="5128" max="5128" width="5.28515625" style="34" customWidth="1"/>
    <col min="5129" max="5129" width="11.7109375" style="34" customWidth="1"/>
    <col min="5130" max="5131" width="5.5703125" style="34" customWidth="1"/>
    <col min="5132" max="5378" width="11.42578125" style="34"/>
    <col min="5379" max="5379" width="10.42578125" style="34" customWidth="1"/>
    <col min="5380" max="5383" width="13.28515625" style="34" customWidth="1"/>
    <col min="5384" max="5384" width="5.28515625" style="34" customWidth="1"/>
    <col min="5385" max="5385" width="11.7109375" style="34" customWidth="1"/>
    <col min="5386" max="5387" width="5.5703125" style="34" customWidth="1"/>
    <col min="5388" max="5634" width="11.42578125" style="34"/>
    <col min="5635" max="5635" width="10.42578125" style="34" customWidth="1"/>
    <col min="5636" max="5639" width="13.28515625" style="34" customWidth="1"/>
    <col min="5640" max="5640" width="5.28515625" style="34" customWidth="1"/>
    <col min="5641" max="5641" width="11.7109375" style="34" customWidth="1"/>
    <col min="5642" max="5643" width="5.5703125" style="34" customWidth="1"/>
    <col min="5644" max="5890" width="11.42578125" style="34"/>
    <col min="5891" max="5891" width="10.42578125" style="34" customWidth="1"/>
    <col min="5892" max="5895" width="13.28515625" style="34" customWidth="1"/>
    <col min="5896" max="5896" width="5.28515625" style="34" customWidth="1"/>
    <col min="5897" max="5897" width="11.7109375" style="34" customWidth="1"/>
    <col min="5898" max="5899" width="5.5703125" style="34" customWidth="1"/>
    <col min="5900" max="6146" width="11.42578125" style="34"/>
    <col min="6147" max="6147" width="10.42578125" style="34" customWidth="1"/>
    <col min="6148" max="6151" width="13.28515625" style="34" customWidth="1"/>
    <col min="6152" max="6152" width="5.28515625" style="34" customWidth="1"/>
    <col min="6153" max="6153" width="11.7109375" style="34" customWidth="1"/>
    <col min="6154" max="6155" width="5.5703125" style="34" customWidth="1"/>
    <col min="6156" max="6402" width="11.42578125" style="34"/>
    <col min="6403" max="6403" width="10.42578125" style="34" customWidth="1"/>
    <col min="6404" max="6407" width="13.28515625" style="34" customWidth="1"/>
    <col min="6408" max="6408" width="5.28515625" style="34" customWidth="1"/>
    <col min="6409" max="6409" width="11.7109375" style="34" customWidth="1"/>
    <col min="6410" max="6411" width="5.5703125" style="34" customWidth="1"/>
    <col min="6412" max="6658" width="11.42578125" style="34"/>
    <col min="6659" max="6659" width="10.42578125" style="34" customWidth="1"/>
    <col min="6660" max="6663" width="13.28515625" style="34" customWidth="1"/>
    <col min="6664" max="6664" width="5.28515625" style="34" customWidth="1"/>
    <col min="6665" max="6665" width="11.7109375" style="34" customWidth="1"/>
    <col min="6666" max="6667" width="5.5703125" style="34" customWidth="1"/>
    <col min="6668" max="6914" width="11.42578125" style="34"/>
    <col min="6915" max="6915" width="10.42578125" style="34" customWidth="1"/>
    <col min="6916" max="6919" width="13.28515625" style="34" customWidth="1"/>
    <col min="6920" max="6920" width="5.28515625" style="34" customWidth="1"/>
    <col min="6921" max="6921" width="11.7109375" style="34" customWidth="1"/>
    <col min="6922" max="6923" width="5.5703125" style="34" customWidth="1"/>
    <col min="6924" max="7170" width="11.42578125" style="34"/>
    <col min="7171" max="7171" width="10.42578125" style="34" customWidth="1"/>
    <col min="7172" max="7175" width="13.28515625" style="34" customWidth="1"/>
    <col min="7176" max="7176" width="5.28515625" style="34" customWidth="1"/>
    <col min="7177" max="7177" width="11.7109375" style="34" customWidth="1"/>
    <col min="7178" max="7179" width="5.5703125" style="34" customWidth="1"/>
    <col min="7180" max="7426" width="11.42578125" style="34"/>
    <col min="7427" max="7427" width="10.42578125" style="34" customWidth="1"/>
    <col min="7428" max="7431" width="13.28515625" style="34" customWidth="1"/>
    <col min="7432" max="7432" width="5.28515625" style="34" customWidth="1"/>
    <col min="7433" max="7433" width="11.7109375" style="34" customWidth="1"/>
    <col min="7434" max="7435" width="5.5703125" style="34" customWidth="1"/>
    <col min="7436" max="7682" width="11.42578125" style="34"/>
    <col min="7683" max="7683" width="10.42578125" style="34" customWidth="1"/>
    <col min="7684" max="7687" width="13.28515625" style="34" customWidth="1"/>
    <col min="7688" max="7688" width="5.28515625" style="34" customWidth="1"/>
    <col min="7689" max="7689" width="11.7109375" style="34" customWidth="1"/>
    <col min="7690" max="7691" width="5.5703125" style="34" customWidth="1"/>
    <col min="7692" max="7938" width="11.42578125" style="34"/>
    <col min="7939" max="7939" width="10.42578125" style="34" customWidth="1"/>
    <col min="7940" max="7943" width="13.28515625" style="34" customWidth="1"/>
    <col min="7944" max="7944" width="5.28515625" style="34" customWidth="1"/>
    <col min="7945" max="7945" width="11.7109375" style="34" customWidth="1"/>
    <col min="7946" max="7947" width="5.5703125" style="34" customWidth="1"/>
    <col min="7948" max="8194" width="11.42578125" style="34"/>
    <col min="8195" max="8195" width="10.42578125" style="34" customWidth="1"/>
    <col min="8196" max="8199" width="13.28515625" style="34" customWidth="1"/>
    <col min="8200" max="8200" width="5.28515625" style="34" customWidth="1"/>
    <col min="8201" max="8201" width="11.7109375" style="34" customWidth="1"/>
    <col min="8202" max="8203" width="5.5703125" style="34" customWidth="1"/>
    <col min="8204" max="8450" width="11.42578125" style="34"/>
    <col min="8451" max="8451" width="10.42578125" style="34" customWidth="1"/>
    <col min="8452" max="8455" width="13.28515625" style="34" customWidth="1"/>
    <col min="8456" max="8456" width="5.28515625" style="34" customWidth="1"/>
    <col min="8457" max="8457" width="11.7109375" style="34" customWidth="1"/>
    <col min="8458" max="8459" width="5.5703125" style="34" customWidth="1"/>
    <col min="8460" max="8706" width="11.42578125" style="34"/>
    <col min="8707" max="8707" width="10.42578125" style="34" customWidth="1"/>
    <col min="8708" max="8711" width="13.28515625" style="34" customWidth="1"/>
    <col min="8712" max="8712" width="5.28515625" style="34" customWidth="1"/>
    <col min="8713" max="8713" width="11.7109375" style="34" customWidth="1"/>
    <col min="8714" max="8715" width="5.5703125" style="34" customWidth="1"/>
    <col min="8716" max="8962" width="11.42578125" style="34"/>
    <col min="8963" max="8963" width="10.42578125" style="34" customWidth="1"/>
    <col min="8964" max="8967" width="13.28515625" style="34" customWidth="1"/>
    <col min="8968" max="8968" width="5.28515625" style="34" customWidth="1"/>
    <col min="8969" max="8969" width="11.7109375" style="34" customWidth="1"/>
    <col min="8970" max="8971" width="5.5703125" style="34" customWidth="1"/>
    <col min="8972" max="9218" width="11.42578125" style="34"/>
    <col min="9219" max="9219" width="10.42578125" style="34" customWidth="1"/>
    <col min="9220" max="9223" width="13.28515625" style="34" customWidth="1"/>
    <col min="9224" max="9224" width="5.28515625" style="34" customWidth="1"/>
    <col min="9225" max="9225" width="11.7109375" style="34" customWidth="1"/>
    <col min="9226" max="9227" width="5.5703125" style="34" customWidth="1"/>
    <col min="9228" max="9474" width="11.42578125" style="34"/>
    <col min="9475" max="9475" width="10.42578125" style="34" customWidth="1"/>
    <col min="9476" max="9479" width="13.28515625" style="34" customWidth="1"/>
    <col min="9480" max="9480" width="5.28515625" style="34" customWidth="1"/>
    <col min="9481" max="9481" width="11.7109375" style="34" customWidth="1"/>
    <col min="9482" max="9483" width="5.5703125" style="34" customWidth="1"/>
    <col min="9484" max="9730" width="11.42578125" style="34"/>
    <col min="9731" max="9731" width="10.42578125" style="34" customWidth="1"/>
    <col min="9732" max="9735" width="13.28515625" style="34" customWidth="1"/>
    <col min="9736" max="9736" width="5.28515625" style="34" customWidth="1"/>
    <col min="9737" max="9737" width="11.7109375" style="34" customWidth="1"/>
    <col min="9738" max="9739" width="5.5703125" style="34" customWidth="1"/>
    <col min="9740" max="9986" width="11.42578125" style="34"/>
    <col min="9987" max="9987" width="10.42578125" style="34" customWidth="1"/>
    <col min="9988" max="9991" width="13.28515625" style="34" customWidth="1"/>
    <col min="9992" max="9992" width="5.28515625" style="34" customWidth="1"/>
    <col min="9993" max="9993" width="11.7109375" style="34" customWidth="1"/>
    <col min="9994" max="9995" width="5.5703125" style="34" customWidth="1"/>
    <col min="9996" max="10242" width="11.42578125" style="34"/>
    <col min="10243" max="10243" width="10.42578125" style="34" customWidth="1"/>
    <col min="10244" max="10247" width="13.28515625" style="34" customWidth="1"/>
    <col min="10248" max="10248" width="5.28515625" style="34" customWidth="1"/>
    <col min="10249" max="10249" width="11.7109375" style="34" customWidth="1"/>
    <col min="10250" max="10251" width="5.5703125" style="34" customWidth="1"/>
    <col min="10252" max="10498" width="11.42578125" style="34"/>
    <col min="10499" max="10499" width="10.42578125" style="34" customWidth="1"/>
    <col min="10500" max="10503" width="13.28515625" style="34" customWidth="1"/>
    <col min="10504" max="10504" width="5.28515625" style="34" customWidth="1"/>
    <col min="10505" max="10505" width="11.7109375" style="34" customWidth="1"/>
    <col min="10506" max="10507" width="5.5703125" style="34" customWidth="1"/>
    <col min="10508" max="10754" width="11.42578125" style="34"/>
    <col min="10755" max="10755" width="10.42578125" style="34" customWidth="1"/>
    <col min="10756" max="10759" width="13.28515625" style="34" customWidth="1"/>
    <col min="10760" max="10760" width="5.28515625" style="34" customWidth="1"/>
    <col min="10761" max="10761" width="11.7109375" style="34" customWidth="1"/>
    <col min="10762" max="10763" width="5.5703125" style="34" customWidth="1"/>
    <col min="10764" max="11010" width="11.42578125" style="34"/>
    <col min="11011" max="11011" width="10.42578125" style="34" customWidth="1"/>
    <col min="11012" max="11015" width="13.28515625" style="34" customWidth="1"/>
    <col min="11016" max="11016" width="5.28515625" style="34" customWidth="1"/>
    <col min="11017" max="11017" width="11.7109375" style="34" customWidth="1"/>
    <col min="11018" max="11019" width="5.5703125" style="34" customWidth="1"/>
    <col min="11020" max="11266" width="11.42578125" style="34"/>
    <col min="11267" max="11267" width="10.42578125" style="34" customWidth="1"/>
    <col min="11268" max="11271" width="13.28515625" style="34" customWidth="1"/>
    <col min="11272" max="11272" width="5.28515625" style="34" customWidth="1"/>
    <col min="11273" max="11273" width="11.7109375" style="34" customWidth="1"/>
    <col min="11274" max="11275" width="5.5703125" style="34" customWidth="1"/>
    <col min="11276" max="11522" width="11.42578125" style="34"/>
    <col min="11523" max="11523" width="10.42578125" style="34" customWidth="1"/>
    <col min="11524" max="11527" width="13.28515625" style="34" customWidth="1"/>
    <col min="11528" max="11528" width="5.28515625" style="34" customWidth="1"/>
    <col min="11529" max="11529" width="11.7109375" style="34" customWidth="1"/>
    <col min="11530" max="11531" width="5.5703125" style="34" customWidth="1"/>
    <col min="11532" max="11778" width="11.42578125" style="34"/>
    <col min="11779" max="11779" width="10.42578125" style="34" customWidth="1"/>
    <col min="11780" max="11783" width="13.28515625" style="34" customWidth="1"/>
    <col min="11784" max="11784" width="5.28515625" style="34" customWidth="1"/>
    <col min="11785" max="11785" width="11.7109375" style="34" customWidth="1"/>
    <col min="11786" max="11787" width="5.5703125" style="34" customWidth="1"/>
    <col min="11788" max="12034" width="11.42578125" style="34"/>
    <col min="12035" max="12035" width="10.42578125" style="34" customWidth="1"/>
    <col min="12036" max="12039" width="13.28515625" style="34" customWidth="1"/>
    <col min="12040" max="12040" width="5.28515625" style="34" customWidth="1"/>
    <col min="12041" max="12041" width="11.7109375" style="34" customWidth="1"/>
    <col min="12042" max="12043" width="5.5703125" style="34" customWidth="1"/>
    <col min="12044" max="12290" width="11.42578125" style="34"/>
    <col min="12291" max="12291" width="10.42578125" style="34" customWidth="1"/>
    <col min="12292" max="12295" width="13.28515625" style="34" customWidth="1"/>
    <col min="12296" max="12296" width="5.28515625" style="34" customWidth="1"/>
    <col min="12297" max="12297" width="11.7109375" style="34" customWidth="1"/>
    <col min="12298" max="12299" width="5.5703125" style="34" customWidth="1"/>
    <col min="12300" max="12546" width="11.42578125" style="34"/>
    <col min="12547" max="12547" width="10.42578125" style="34" customWidth="1"/>
    <col min="12548" max="12551" width="13.28515625" style="34" customWidth="1"/>
    <col min="12552" max="12552" width="5.28515625" style="34" customWidth="1"/>
    <col min="12553" max="12553" width="11.7109375" style="34" customWidth="1"/>
    <col min="12554" max="12555" width="5.5703125" style="34" customWidth="1"/>
    <col min="12556" max="12802" width="11.42578125" style="34"/>
    <col min="12803" max="12803" width="10.42578125" style="34" customWidth="1"/>
    <col min="12804" max="12807" width="13.28515625" style="34" customWidth="1"/>
    <col min="12808" max="12808" width="5.28515625" style="34" customWidth="1"/>
    <col min="12809" max="12809" width="11.7109375" style="34" customWidth="1"/>
    <col min="12810" max="12811" width="5.5703125" style="34" customWidth="1"/>
    <col min="12812" max="13058" width="11.42578125" style="34"/>
    <col min="13059" max="13059" width="10.42578125" style="34" customWidth="1"/>
    <col min="13060" max="13063" width="13.28515625" style="34" customWidth="1"/>
    <col min="13064" max="13064" width="5.28515625" style="34" customWidth="1"/>
    <col min="13065" max="13065" width="11.7109375" style="34" customWidth="1"/>
    <col min="13066" max="13067" width="5.5703125" style="34" customWidth="1"/>
    <col min="13068" max="13314" width="11.42578125" style="34"/>
    <col min="13315" max="13315" width="10.42578125" style="34" customWidth="1"/>
    <col min="13316" max="13319" width="13.28515625" style="34" customWidth="1"/>
    <col min="13320" max="13320" width="5.28515625" style="34" customWidth="1"/>
    <col min="13321" max="13321" width="11.7109375" style="34" customWidth="1"/>
    <col min="13322" max="13323" width="5.5703125" style="34" customWidth="1"/>
    <col min="13324" max="13570" width="11.42578125" style="34"/>
    <col min="13571" max="13571" width="10.42578125" style="34" customWidth="1"/>
    <col min="13572" max="13575" width="13.28515625" style="34" customWidth="1"/>
    <col min="13576" max="13576" width="5.28515625" style="34" customWidth="1"/>
    <col min="13577" max="13577" width="11.7109375" style="34" customWidth="1"/>
    <col min="13578" max="13579" width="5.5703125" style="34" customWidth="1"/>
    <col min="13580" max="13826" width="11.42578125" style="34"/>
    <col min="13827" max="13827" width="10.42578125" style="34" customWidth="1"/>
    <col min="13828" max="13831" width="13.28515625" style="34" customWidth="1"/>
    <col min="13832" max="13832" width="5.28515625" style="34" customWidth="1"/>
    <col min="13833" max="13833" width="11.7109375" style="34" customWidth="1"/>
    <col min="13834" max="13835" width="5.5703125" style="34" customWidth="1"/>
    <col min="13836" max="14082" width="11.42578125" style="34"/>
    <col min="14083" max="14083" width="10.42578125" style="34" customWidth="1"/>
    <col min="14084" max="14087" width="13.28515625" style="34" customWidth="1"/>
    <col min="14088" max="14088" width="5.28515625" style="34" customWidth="1"/>
    <col min="14089" max="14089" width="11.7109375" style="34" customWidth="1"/>
    <col min="14090" max="14091" width="5.5703125" style="34" customWidth="1"/>
    <col min="14092" max="14338" width="11.42578125" style="34"/>
    <col min="14339" max="14339" width="10.42578125" style="34" customWidth="1"/>
    <col min="14340" max="14343" width="13.28515625" style="34" customWidth="1"/>
    <col min="14344" max="14344" width="5.28515625" style="34" customWidth="1"/>
    <col min="14345" max="14345" width="11.7109375" style="34" customWidth="1"/>
    <col min="14346" max="14347" width="5.5703125" style="34" customWidth="1"/>
    <col min="14348" max="14594" width="11.42578125" style="34"/>
    <col min="14595" max="14595" width="10.42578125" style="34" customWidth="1"/>
    <col min="14596" max="14599" width="13.28515625" style="34" customWidth="1"/>
    <col min="14600" max="14600" width="5.28515625" style="34" customWidth="1"/>
    <col min="14601" max="14601" width="11.7109375" style="34" customWidth="1"/>
    <col min="14602" max="14603" width="5.5703125" style="34" customWidth="1"/>
    <col min="14604" max="14850" width="11.42578125" style="34"/>
    <col min="14851" max="14851" width="10.42578125" style="34" customWidth="1"/>
    <col min="14852" max="14855" width="13.28515625" style="34" customWidth="1"/>
    <col min="14856" max="14856" width="5.28515625" style="34" customWidth="1"/>
    <col min="14857" max="14857" width="11.7109375" style="34" customWidth="1"/>
    <col min="14858" max="14859" width="5.5703125" style="34" customWidth="1"/>
    <col min="14860" max="15106" width="11.42578125" style="34"/>
    <col min="15107" max="15107" width="10.42578125" style="34" customWidth="1"/>
    <col min="15108" max="15111" width="13.28515625" style="34" customWidth="1"/>
    <col min="15112" max="15112" width="5.28515625" style="34" customWidth="1"/>
    <col min="15113" max="15113" width="11.7109375" style="34" customWidth="1"/>
    <col min="15114" max="15115" width="5.5703125" style="34" customWidth="1"/>
    <col min="15116" max="15362" width="11.42578125" style="34"/>
    <col min="15363" max="15363" width="10.42578125" style="34" customWidth="1"/>
    <col min="15364" max="15367" width="13.28515625" style="34" customWidth="1"/>
    <col min="15368" max="15368" width="5.28515625" style="34" customWidth="1"/>
    <col min="15369" max="15369" width="11.7109375" style="34" customWidth="1"/>
    <col min="15370" max="15371" width="5.5703125" style="34" customWidth="1"/>
    <col min="15372" max="15618" width="11.42578125" style="34"/>
    <col min="15619" max="15619" width="10.42578125" style="34" customWidth="1"/>
    <col min="15620" max="15623" width="13.28515625" style="34" customWidth="1"/>
    <col min="15624" max="15624" width="5.28515625" style="34" customWidth="1"/>
    <col min="15625" max="15625" width="11.7109375" style="34" customWidth="1"/>
    <col min="15626" max="15627" width="5.5703125" style="34" customWidth="1"/>
    <col min="15628" max="15874" width="11.42578125" style="34"/>
    <col min="15875" max="15875" width="10.42578125" style="34" customWidth="1"/>
    <col min="15876" max="15879" width="13.28515625" style="34" customWidth="1"/>
    <col min="15880" max="15880" width="5.28515625" style="34" customWidth="1"/>
    <col min="15881" max="15881" width="11.7109375" style="34" customWidth="1"/>
    <col min="15882" max="15883" width="5.5703125" style="34" customWidth="1"/>
    <col min="15884" max="16130" width="11.42578125" style="34"/>
    <col min="16131" max="16131" width="10.42578125" style="34" customWidth="1"/>
    <col min="16132" max="16135" width="13.28515625" style="34" customWidth="1"/>
    <col min="16136" max="16136" width="5.28515625" style="34" customWidth="1"/>
    <col min="16137" max="16137" width="11.7109375" style="34" customWidth="1"/>
    <col min="16138" max="16139" width="5.5703125" style="34" customWidth="1"/>
    <col min="16140" max="16384" width="11.42578125" style="34"/>
  </cols>
  <sheetData>
    <row r="1" spans="1:12" ht="23.25" x14ac:dyDescent="0.35">
      <c r="A1" s="234" t="s">
        <v>35</v>
      </c>
      <c r="B1" s="234"/>
      <c r="C1" s="234"/>
      <c r="D1" s="234"/>
      <c r="E1" s="234"/>
      <c r="F1" s="234"/>
      <c r="G1" s="234"/>
      <c r="H1" s="96">
        <f ca="1">TODAY()</f>
        <v>42287</v>
      </c>
      <c r="I1" s="32"/>
      <c r="J1" s="32"/>
      <c r="K1" s="32"/>
      <c r="L1" s="33"/>
    </row>
    <row r="2" spans="1:12" ht="23.25" x14ac:dyDescent="0.35">
      <c r="A2" s="129"/>
      <c r="B2" s="129"/>
      <c r="C2" s="129"/>
      <c r="D2" s="129"/>
      <c r="E2" s="129"/>
      <c r="F2" s="129"/>
      <c r="G2" s="129"/>
      <c r="H2" s="96"/>
      <c r="I2" s="32"/>
      <c r="J2" s="32"/>
      <c r="K2" s="32"/>
      <c r="L2" s="33"/>
    </row>
    <row r="3" spans="1:12" ht="12" thickBot="1" x14ac:dyDescent="0.2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3"/>
    </row>
    <row r="4" spans="1:12" ht="21" customHeight="1" x14ac:dyDescent="0.2">
      <c r="A4" s="40" t="s">
        <v>25</v>
      </c>
      <c r="B4" s="41" t="s">
        <v>26</v>
      </c>
      <c r="C4" s="41" t="s">
        <v>27</v>
      </c>
      <c r="D4" s="42" t="s">
        <v>28</v>
      </c>
      <c r="F4" s="40" t="s">
        <v>41</v>
      </c>
      <c r="G4" s="41" t="s">
        <v>69</v>
      </c>
      <c r="H4" s="42" t="s">
        <v>70</v>
      </c>
    </row>
    <row r="5" spans="1:12" s="94" customFormat="1" ht="16.5" customHeight="1" thickBot="1" x14ac:dyDescent="0.3">
      <c r="A5" s="125" t="e">
        <f>COUNTIFS([7]Recap!$F:$F,"PrisonN",[7]Recap!$H:$H,"&lt;&gt;")</f>
        <v>#VALUE!</v>
      </c>
      <c r="B5" s="95" t="e">
        <f>COUNTIFS([7]Recap!$F:$F,"P_PF_N",[7]Recap!$H:$H,"&lt;&gt;")</f>
        <v>#VALUE!</v>
      </c>
      <c r="C5" s="130" t="e">
        <f>COUNTIFS([7]Recap!$F:$F,"PrisonN",[7]Recap!$H:$H,"")+1</f>
        <v>#VALUE!</v>
      </c>
      <c r="D5" s="131" t="e">
        <f>COUNTIFS([7]Recap!$F:$F,"P_PF_N",[7]Recap!$H:$H,"")</f>
        <v>#VALUE!</v>
      </c>
      <c r="F5" s="189">
        <f>SUM(Dispo!G:G)</f>
        <v>4</v>
      </c>
      <c r="G5" s="188">
        <f>COUNTIF(Parc!B:B,"aujourdhui")</f>
        <v>0</v>
      </c>
      <c r="H5" s="140">
        <f>COUNTIF(Parc!B:B,"Exp")</f>
        <v>0</v>
      </c>
      <c r="I5" s="128"/>
    </row>
    <row r="6" spans="1:12" s="33" customFormat="1" ht="15" customHeight="1" thickBot="1" x14ac:dyDescent="0.25">
      <c r="A6" s="36"/>
      <c r="B6" s="36"/>
      <c r="C6" s="36"/>
      <c r="D6" s="36"/>
      <c r="E6" s="36"/>
      <c r="F6" s="37"/>
      <c r="G6" s="36"/>
      <c r="H6" s="36"/>
      <c r="I6" s="36"/>
      <c r="J6" s="36"/>
      <c r="K6" s="36"/>
    </row>
    <row r="7" spans="1:12" s="33" customFormat="1" ht="21" customHeight="1" x14ac:dyDescent="0.2">
      <c r="A7" s="40" t="s">
        <v>31</v>
      </c>
      <c r="B7" s="42" t="s">
        <v>32</v>
      </c>
      <c r="D7" s="40" t="s">
        <v>33</v>
      </c>
      <c r="E7" s="42" t="s">
        <v>34</v>
      </c>
      <c r="F7" s="37"/>
      <c r="G7" s="31" t="s">
        <v>67</v>
      </c>
      <c r="I7" s="36"/>
      <c r="J7" s="36"/>
      <c r="K7" s="36"/>
    </row>
    <row r="8" spans="1:12" s="33" customFormat="1" ht="16.5" customHeight="1" thickBot="1" x14ac:dyDescent="0.25">
      <c r="A8" s="83">
        <f>COUNTIF(Lot!C:C,"Prison")+COUNTIF(Lot!C:C,"rouge")</f>
        <v>2</v>
      </c>
      <c r="B8" s="84">
        <f>COUNTIF(Lot!C:C,"bleu")+COUNTIF(Lot!C:C,"vert")</f>
        <v>2</v>
      </c>
      <c r="C8" s="85"/>
      <c r="D8" s="86">
        <f>COUNT(Exp!E:E)</f>
        <v>0</v>
      </c>
      <c r="E8" s="87"/>
      <c r="F8" s="37"/>
      <c r="G8" s="92"/>
      <c r="H8" s="36"/>
      <c r="I8" s="36"/>
      <c r="J8" s="36"/>
      <c r="K8" s="36"/>
    </row>
    <row r="9" spans="1:12" s="33" customFormat="1" ht="15" customHeight="1" thickBot="1" x14ac:dyDescent="0.25">
      <c r="A9" s="124"/>
      <c r="B9" s="36"/>
      <c r="C9" s="36"/>
      <c r="D9" s="36"/>
      <c r="E9" s="36"/>
      <c r="F9" s="37"/>
      <c r="G9" s="36"/>
      <c r="H9" s="36"/>
      <c r="I9" s="36"/>
      <c r="J9" s="36"/>
      <c r="K9" s="36"/>
    </row>
    <row r="10" spans="1:12" s="33" customFormat="1" ht="21" customHeight="1" x14ac:dyDescent="0.25">
      <c r="A10" s="29" t="str">
        <f>Parc!F1</f>
        <v>Ctrl suite Opt</v>
      </c>
      <c r="B10" s="30" t="str">
        <f>Parc!G1</f>
        <v>Touchant à l’eau</v>
      </c>
      <c r="C10" s="30" t="str">
        <f>Parc!H1</f>
        <v>Touchant à l’électricité</v>
      </c>
      <c r="D10" s="31" t="str">
        <f>Parc!I1</f>
        <v>Touchant au gaz</v>
      </c>
      <c r="F10" s="29" t="str">
        <f>Parc!J1</f>
        <v xml:space="preserve">de plus de 9 mois </v>
      </c>
      <c r="G10" s="31" t="str">
        <f>Parc!K1</f>
        <v>plombé bleu plus de 2 mois</v>
      </c>
      <c r="H10" s="36"/>
      <c r="I10" s="36"/>
      <c r="J10" s="5"/>
      <c r="K10" s="36"/>
    </row>
    <row r="11" spans="1:12" s="88" customFormat="1" ht="16.5" customHeight="1" thickBot="1" x14ac:dyDescent="0.3">
      <c r="A11" s="90">
        <f>SUM(Parc!F:F)</f>
        <v>1</v>
      </c>
      <c r="B11" s="91">
        <f>SUM(Parc!G:G)</f>
        <v>1</v>
      </c>
      <c r="C11" s="91">
        <f>SUM(Parc!H:H)</f>
        <v>1</v>
      </c>
      <c r="D11" s="92">
        <f>SUM(Parc!I:I)</f>
        <v>1</v>
      </c>
      <c r="F11" s="90">
        <f>SUM(Parc!J:J)</f>
        <v>1</v>
      </c>
      <c r="G11" s="92">
        <f>SUM(Parc!K:K)</f>
        <v>1</v>
      </c>
      <c r="I11" s="89"/>
      <c r="J11" s="89"/>
      <c r="K11" s="89"/>
    </row>
    <row r="12" spans="1:12" s="88" customFormat="1" ht="15" customHeight="1" thickBot="1" x14ac:dyDescent="0.3">
      <c r="A12" s="103"/>
      <c r="B12" s="103"/>
      <c r="C12" s="103"/>
      <c r="D12" s="103"/>
      <c r="F12" s="103"/>
      <c r="G12" s="103"/>
      <c r="H12" s="89"/>
      <c r="I12" s="89"/>
      <c r="J12"/>
      <c r="K12" s="89"/>
    </row>
    <row r="13" spans="1:12" s="33" customFormat="1" ht="17.25" customHeight="1" x14ac:dyDescent="0.2">
      <c r="A13" s="135" t="s">
        <v>42</v>
      </c>
      <c r="B13" s="136" t="s">
        <v>43</v>
      </c>
      <c r="C13" s="136" t="s">
        <v>44</v>
      </c>
      <c r="D13" s="136" t="s">
        <v>45</v>
      </c>
      <c r="E13" s="136" t="s">
        <v>46</v>
      </c>
      <c r="F13" s="136" t="s">
        <v>47</v>
      </c>
      <c r="G13" s="136" t="s">
        <v>48</v>
      </c>
      <c r="H13" s="137" t="s">
        <v>49</v>
      </c>
      <c r="I13" s="36"/>
      <c r="J13" s="36"/>
      <c r="K13" s="36"/>
    </row>
    <row r="14" spans="1:12" s="38" customFormat="1" ht="22.5" customHeight="1" x14ac:dyDescent="0.25">
      <c r="A14" s="138" t="str">
        <f>'Reprise Parc'!B2</f>
        <v>R Essai 1</v>
      </c>
      <c r="B14" s="134" t="str">
        <f>'Reprise Parc'!B3</f>
        <v>R Essai 2</v>
      </c>
      <c r="C14" s="134" t="str">
        <f>'Reprise Parc'!B4</f>
        <v>R Essai 3</v>
      </c>
      <c r="D14" s="134" t="str">
        <f>'Reprise Parc'!B5</f>
        <v>R Essai 4</v>
      </c>
      <c r="E14" s="134" t="str">
        <f>'Reprise Parc'!B6</f>
        <v>R Essai 5</v>
      </c>
      <c r="F14" s="134" t="str">
        <f>'Reprise Parc'!B7</f>
        <v>R Essai 6</v>
      </c>
      <c r="G14" s="134" t="str">
        <f>'Reprise Parc'!B8</f>
        <v>R Essai 7</v>
      </c>
      <c r="H14" s="139" t="str">
        <f>'Reprise Parc'!B9</f>
        <v>R Essai 8</v>
      </c>
    </row>
    <row r="15" spans="1:12" s="93" customFormat="1" ht="16.5" customHeight="1" thickBot="1" x14ac:dyDescent="0.3">
      <c r="A15" s="90">
        <f>SUM(Parc!L:L)</f>
        <v>1</v>
      </c>
      <c r="B15" s="90">
        <f>SUM(Parc!M:M)</f>
        <v>1</v>
      </c>
      <c r="C15" s="90">
        <f>SUM(Parc!N:N)</f>
        <v>1</v>
      </c>
      <c r="D15" s="90">
        <f>SUM(Parc!O:O)</f>
        <v>1</v>
      </c>
      <c r="E15" s="91">
        <f>SUM(Parc!P:P)</f>
        <v>1</v>
      </c>
      <c r="F15" s="91">
        <f>SUM(Parc!Q:Q)</f>
        <v>0</v>
      </c>
      <c r="G15" s="91">
        <f>SUM(Parc!R:R)</f>
        <v>0</v>
      </c>
      <c r="H15" s="92">
        <f>SUM(Parc!S:S)</f>
        <v>1</v>
      </c>
    </row>
    <row r="16" spans="1:12" s="93" customFormat="1" ht="15" customHeight="1" thickBot="1" x14ac:dyDescent="0.3">
      <c r="A16" s="105"/>
      <c r="B16" s="105"/>
      <c r="C16" s="105"/>
      <c r="D16" s="105"/>
      <c r="E16" s="105"/>
      <c r="F16" s="105"/>
      <c r="G16" s="105"/>
      <c r="H16" s="105"/>
    </row>
    <row r="17" spans="1:11" s="33" customFormat="1" ht="17.25" customHeight="1" x14ac:dyDescent="0.2">
      <c r="A17" s="135" t="s">
        <v>50</v>
      </c>
      <c r="B17" s="136" t="s">
        <v>51</v>
      </c>
      <c r="C17" s="136" t="s">
        <v>52</v>
      </c>
      <c r="D17" s="136" t="s">
        <v>53</v>
      </c>
      <c r="E17" s="136" t="s">
        <v>54</v>
      </c>
      <c r="F17" s="136" t="s">
        <v>55</v>
      </c>
      <c r="G17" s="136" t="s">
        <v>56</v>
      </c>
      <c r="H17" s="137" t="s">
        <v>57</v>
      </c>
      <c r="I17" s="36"/>
      <c r="J17" s="36"/>
      <c r="K17" s="36"/>
    </row>
    <row r="18" spans="1:11" ht="22.5" customHeight="1" x14ac:dyDescent="0.2">
      <c r="A18" s="138" t="str">
        <f>'Reprise Parc'!B10</f>
        <v>R Essai 9</v>
      </c>
      <c r="B18" s="134" t="str">
        <f>'Reprise Parc'!B11</f>
        <v>R Essai 10</v>
      </c>
      <c r="C18" s="134" t="str">
        <f>'Reprise Parc'!B12</f>
        <v>R Essai 11</v>
      </c>
      <c r="D18" s="134" t="str">
        <f>'Reprise Parc'!B13</f>
        <v>R Essai 12</v>
      </c>
      <c r="E18" s="134" t="str">
        <f>'Reprise Parc'!B14</f>
        <v>R Essai 13</v>
      </c>
      <c r="F18" s="134" t="str">
        <f>'Reprise Parc'!B15</f>
        <v>R Essai 14</v>
      </c>
      <c r="G18" s="134" t="str">
        <f>'Reprise Parc'!B16</f>
        <v>R Essai 15</v>
      </c>
      <c r="H18" s="139" t="str">
        <f>'Reprise Parc'!B17</f>
        <v>R Essai 16</v>
      </c>
    </row>
    <row r="19" spans="1:11" s="94" customFormat="1" ht="16.5" customHeight="1" thickBot="1" x14ac:dyDescent="0.3">
      <c r="A19" s="90">
        <f>SUM(Parc!T:T)</f>
        <v>1</v>
      </c>
      <c r="B19" s="91">
        <f>SUM(Parc!U:U)</f>
        <v>1</v>
      </c>
      <c r="C19" s="91">
        <f>SUM(Parc!V:V)</f>
        <v>1</v>
      </c>
      <c r="D19" s="91">
        <f>SUM(Parc!W:W)</f>
        <v>1</v>
      </c>
      <c r="E19" s="91">
        <f>SUM(Parc!X:X)</f>
        <v>1</v>
      </c>
      <c r="F19" s="91">
        <f>SUM(Parc!Y:Y)</f>
        <v>1</v>
      </c>
      <c r="G19" s="91">
        <f>SUM(Parc!Z:Z)</f>
        <v>1</v>
      </c>
      <c r="H19" s="92">
        <f>SUM(Parc!AA:AA)</f>
        <v>1</v>
      </c>
    </row>
    <row r="20" spans="1:11" ht="15" customHeight="1" thickBot="1" x14ac:dyDescent="0.25"/>
    <row r="21" spans="1:11" s="33" customFormat="1" ht="17.25" customHeight="1" x14ac:dyDescent="0.2">
      <c r="A21" s="135" t="s">
        <v>58</v>
      </c>
      <c r="B21" s="136" t="s">
        <v>59</v>
      </c>
      <c r="C21" s="136" t="s">
        <v>60</v>
      </c>
      <c r="D21" s="137" t="s">
        <v>61</v>
      </c>
      <c r="E21" s="104"/>
      <c r="F21" s="104"/>
      <c r="G21" s="104"/>
      <c r="H21" s="104"/>
      <c r="I21" s="36"/>
      <c r="J21" s="36"/>
      <c r="K21" s="36"/>
    </row>
    <row r="22" spans="1:11" ht="22.5" customHeight="1" x14ac:dyDescent="0.2">
      <c r="A22" s="138" t="str">
        <f>'Reprise Parc'!B18</f>
        <v>R Essai 17</v>
      </c>
      <c r="B22" s="134" t="str">
        <f>'Reprise Parc'!B19</f>
        <v>R Essai 18</v>
      </c>
      <c r="C22" s="134" t="str">
        <f>'Reprise Parc'!B20</f>
        <v>R Essai 19</v>
      </c>
      <c r="D22" s="139" t="str">
        <f>'Reprise Parc'!B21</f>
        <v>R Essai 20</v>
      </c>
      <c r="F22" s="34"/>
    </row>
    <row r="23" spans="1:11" s="94" customFormat="1" ht="16.5" customHeight="1" thickBot="1" x14ac:dyDescent="0.3">
      <c r="A23" s="90">
        <f>SUM(Parc!AB:AB)</f>
        <v>1</v>
      </c>
      <c r="B23" s="91">
        <f>SUM(Parc!AC:AC)</f>
        <v>1</v>
      </c>
      <c r="C23" s="91">
        <f>SUM(Parc!AD:AD)</f>
        <v>1</v>
      </c>
      <c r="D23" s="92">
        <f>SUM(Parc!AE:AE)</f>
        <v>1</v>
      </c>
    </row>
  </sheetData>
  <sheetProtection selectLockedCells="1" selectUnlockedCells="1"/>
  <mergeCells count="1">
    <mergeCell ref="A1:G1"/>
  </mergeCells>
  <printOptions horizontalCentered="1"/>
  <pageMargins left="0.19685039370078741" right="0.19685039370078741" top="0.19685039370078741" bottom="0.19685039370078741" header="0" footer="0"/>
  <pageSetup paperSize="9" scale="13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0.59999389629810485"/>
  </sheetPr>
  <dimension ref="A1:U8"/>
  <sheetViews>
    <sheetView zoomScale="86" zoomScaleNormal="86" workbookViewId="0">
      <selection activeCell="C1" sqref="C1"/>
    </sheetView>
  </sheetViews>
  <sheetFormatPr baseColWidth="10" defaultColWidth="5.7109375" defaultRowHeight="15" customHeight="1" x14ac:dyDescent="0.25"/>
  <cols>
    <col min="1" max="1" width="55.7109375" style="5" customWidth="1"/>
    <col min="2" max="9" width="5.7109375" style="5"/>
    <col min="10" max="20" width="5.7109375" style="5" hidden="1" customWidth="1"/>
    <col min="21" max="21" width="68.42578125" style="5" customWidth="1"/>
    <col min="22" max="16384" width="5.7109375" style="5"/>
  </cols>
  <sheetData>
    <row r="1" spans="1:21" ht="362.25" x14ac:dyDescent="0.25">
      <c r="A1" s="3"/>
      <c r="B1" s="4" t="s">
        <v>9</v>
      </c>
      <c r="C1" s="4" t="s">
        <v>10</v>
      </c>
      <c r="D1" s="4" t="s">
        <v>11</v>
      </c>
      <c r="E1" s="4" t="s">
        <v>12</v>
      </c>
      <c r="F1" s="4" t="s">
        <v>13</v>
      </c>
      <c r="G1" s="4" t="s">
        <v>14</v>
      </c>
      <c r="H1" s="4" t="s">
        <v>15</v>
      </c>
      <c r="I1" s="4" t="s">
        <v>16</v>
      </c>
    </row>
    <row r="2" spans="1:21" ht="45" x14ac:dyDescent="0.25">
      <c r="A2" s="6" t="s">
        <v>17</v>
      </c>
      <c r="B2" s="7"/>
      <c r="C2" s="7"/>
      <c r="D2" s="8"/>
      <c r="E2" s="9"/>
      <c r="F2" s="9">
        <v>1</v>
      </c>
      <c r="G2" s="9"/>
      <c r="H2" s="9">
        <v>1</v>
      </c>
      <c r="I2" s="9"/>
      <c r="J2" s="10"/>
      <c r="K2" s="10"/>
      <c r="L2" s="10"/>
      <c r="M2" s="10"/>
      <c r="N2" s="10"/>
      <c r="O2" s="10"/>
      <c r="P2" s="10"/>
      <c r="U2" s="11" t="str">
        <f t="shared" ref="U2:U7" si="0">(IF(B2=1,B$1 &amp; CHAR(10),"") ) &amp;(IF(C2=1,C$1 &amp; CHAR(10),"") ) &amp; (IF(D2=1,D$1 &amp; CHAR(10),"") ) &amp;(IF(E2=1,E$1 &amp; CHAR(10),"") ) &amp; (IF(F2=1,F$1 &amp; CHAR(10),"") ) &amp;(IF(G2=1,G$1 &amp; CHAR(10),"") ) &amp; (IF(H2=1,H$1 &amp; CHAR(10),"") ) &amp;(IF(I2=1,I$1,""))</f>
        <v xml:space="preserve">-Test d’isolement (hors tension), 
-Contrôle esthétique et de conformité / BC.
</v>
      </c>
    </row>
    <row r="3" spans="1:21" ht="45" x14ac:dyDescent="0.25">
      <c r="A3" s="12" t="s">
        <v>18</v>
      </c>
      <c r="B3" s="8">
        <v>1</v>
      </c>
      <c r="C3" s="8"/>
      <c r="D3" s="9"/>
      <c r="E3" s="9"/>
      <c r="F3" s="9"/>
      <c r="G3" s="9"/>
      <c r="H3" s="9">
        <v>1</v>
      </c>
      <c r="I3" s="9"/>
      <c r="U3" s="11" t="str">
        <f t="shared" si="0"/>
        <v xml:space="preserve">-Test des appareils
-Contrôle esthétique et de conformité / BC.
</v>
      </c>
    </row>
    <row r="4" spans="1:21" ht="90" x14ac:dyDescent="0.25">
      <c r="A4" s="12" t="s">
        <v>19</v>
      </c>
      <c r="B4" s="8">
        <v>1</v>
      </c>
      <c r="C4" s="8"/>
      <c r="D4" s="9">
        <v>1</v>
      </c>
      <c r="E4" s="9">
        <v>1</v>
      </c>
      <c r="F4" s="9">
        <v>1</v>
      </c>
      <c r="G4" s="9"/>
      <c r="H4" s="9">
        <v>1</v>
      </c>
      <c r="I4" s="9"/>
      <c r="U4" s="11" t="str">
        <f t="shared" si="0"/>
        <v xml:space="preserve">-Test des appareils
-Contrôle du serrage des câbles dans le tableau électrique, 
-Test de continuité de la terre (hors tension), 
-Test d’isolement (hors tension), 
-Contrôle esthétique et de conformité / BC.
</v>
      </c>
    </row>
    <row r="5" spans="1:21" ht="60" x14ac:dyDescent="0.25">
      <c r="A5" s="12" t="s">
        <v>20</v>
      </c>
      <c r="B5" s="9">
        <v>1</v>
      </c>
      <c r="C5" s="9">
        <v>1</v>
      </c>
      <c r="D5" s="9"/>
      <c r="E5" s="9"/>
      <c r="F5" s="9"/>
      <c r="G5" s="9"/>
      <c r="H5" s="9">
        <v>1</v>
      </c>
      <c r="I5" s="9"/>
      <c r="U5" s="11" t="str">
        <f t="shared" si="0"/>
        <v xml:space="preserve">-Test des appareils
-Test d’étanchéité du réseau gaz, 
-Contrôle esthétique et de conformité / BC.
</v>
      </c>
    </row>
    <row r="6" spans="1:21" ht="105" x14ac:dyDescent="0.25">
      <c r="A6" s="12" t="s">
        <v>21</v>
      </c>
      <c r="B6" s="9">
        <v>1</v>
      </c>
      <c r="C6" s="9">
        <v>1</v>
      </c>
      <c r="D6" s="9">
        <v>1</v>
      </c>
      <c r="E6" s="9"/>
      <c r="F6" s="9"/>
      <c r="G6" s="9">
        <v>1</v>
      </c>
      <c r="H6" s="9">
        <v>1</v>
      </c>
      <c r="I6" s="9">
        <v>1</v>
      </c>
      <c r="J6" s="10"/>
      <c r="K6" s="10"/>
      <c r="L6" s="10"/>
      <c r="M6" s="10"/>
      <c r="N6" s="10"/>
      <c r="O6" s="10"/>
      <c r="P6" s="10"/>
      <c r="U6" s="11" t="str">
        <f t="shared" si="0"/>
        <v xml:space="preserve">-Test des appareils
-Test d’étanchéité du réseau gaz, 
-Contrôle du serrage des câbles dans le tableau électrique, 
-Contrôle fonctionnel des portes de comm’ et PE, portes de meuble, tiroirs, 
-Contrôle esthétique et de conformité / BC.
-Nettoyage obligatoire du MH. </v>
      </c>
    </row>
    <row r="7" spans="1:21" ht="30" x14ac:dyDescent="0.25">
      <c r="A7" s="13" t="s">
        <v>22</v>
      </c>
      <c r="B7" s="9"/>
      <c r="C7" s="9"/>
      <c r="D7" s="9"/>
      <c r="E7" s="9"/>
      <c r="F7" s="9"/>
      <c r="G7" s="9"/>
      <c r="H7" s="9">
        <v>1</v>
      </c>
      <c r="I7" s="9"/>
      <c r="U7" s="11" t="str">
        <f t="shared" si="0"/>
        <v xml:space="preserve">-Contrôle esthétique et de conformité / BC.
</v>
      </c>
    </row>
    <row r="8" spans="1:21" ht="15" customHeight="1" x14ac:dyDescent="0.25">
      <c r="B8" s="10"/>
      <c r="C8" s="10"/>
      <c r="D8" s="10"/>
      <c r="E8" s="10"/>
    </row>
  </sheetData>
  <dataConsolidate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1"/>
  <sheetViews>
    <sheetView zoomScale="84" zoomScaleNormal="84" workbookViewId="0">
      <selection activeCell="D2" sqref="D2"/>
    </sheetView>
  </sheetViews>
  <sheetFormatPr baseColWidth="10" defaultRowHeight="21" customHeight="1" x14ac:dyDescent="0.25"/>
  <cols>
    <col min="1" max="1" width="15.5703125" style="108" customWidth="1"/>
    <col min="2" max="2" width="34.42578125" style="111" customWidth="1"/>
    <col min="3" max="4" width="14.7109375" style="113" customWidth="1"/>
  </cols>
  <sheetData>
    <row r="1" spans="1:11" ht="21" customHeight="1" x14ac:dyDescent="0.25">
      <c r="A1" s="116" t="s">
        <v>63</v>
      </c>
      <c r="B1" s="117" t="s">
        <v>64</v>
      </c>
      <c r="C1" s="117" t="s">
        <v>66</v>
      </c>
      <c r="D1" s="118" t="s">
        <v>65</v>
      </c>
    </row>
    <row r="2" spans="1:11" ht="21" customHeight="1" x14ac:dyDescent="0.25">
      <c r="A2" s="119" t="s">
        <v>42</v>
      </c>
      <c r="B2" s="112" t="s">
        <v>120</v>
      </c>
      <c r="C2" s="114">
        <v>123</v>
      </c>
      <c r="D2" s="115">
        <v>789</v>
      </c>
      <c r="E2" s="113"/>
      <c r="F2" s="113"/>
      <c r="G2" s="113"/>
    </row>
    <row r="3" spans="1:11" ht="21" customHeight="1" x14ac:dyDescent="0.25">
      <c r="A3" s="119" t="s">
        <v>43</v>
      </c>
      <c r="B3" s="112" t="s">
        <v>121</v>
      </c>
      <c r="C3" s="114">
        <v>123</v>
      </c>
      <c r="D3" s="115">
        <v>789</v>
      </c>
    </row>
    <row r="4" spans="1:11" ht="21" customHeight="1" x14ac:dyDescent="0.25">
      <c r="A4" s="119" t="s">
        <v>44</v>
      </c>
      <c r="B4" s="112" t="s">
        <v>122</v>
      </c>
      <c r="C4" s="114">
        <v>123</v>
      </c>
      <c r="D4" s="115">
        <v>789</v>
      </c>
      <c r="I4" s="126"/>
    </row>
    <row r="5" spans="1:11" ht="21" customHeight="1" x14ac:dyDescent="0.25">
      <c r="A5" s="119" t="s">
        <v>45</v>
      </c>
      <c r="B5" s="112" t="s">
        <v>123</v>
      </c>
      <c r="C5" s="114">
        <v>123</v>
      </c>
      <c r="D5" s="115">
        <v>789</v>
      </c>
    </row>
    <row r="6" spans="1:11" ht="21" customHeight="1" x14ac:dyDescent="0.25">
      <c r="A6" s="119" t="s">
        <v>46</v>
      </c>
      <c r="B6" s="112" t="s">
        <v>124</v>
      </c>
      <c r="C6" s="114">
        <v>123</v>
      </c>
      <c r="D6" s="115">
        <v>789</v>
      </c>
    </row>
    <row r="7" spans="1:11" ht="21" customHeight="1" x14ac:dyDescent="0.25">
      <c r="A7" s="119" t="s">
        <v>47</v>
      </c>
      <c r="B7" s="112" t="s">
        <v>125</v>
      </c>
      <c r="C7" s="114">
        <v>123</v>
      </c>
      <c r="D7" s="115">
        <v>789</v>
      </c>
    </row>
    <row r="8" spans="1:11" ht="21" customHeight="1" x14ac:dyDescent="0.25">
      <c r="A8" s="119" t="s">
        <v>48</v>
      </c>
      <c r="B8" s="112" t="s">
        <v>126</v>
      </c>
      <c r="C8" s="114">
        <v>123</v>
      </c>
      <c r="D8" s="115">
        <v>789</v>
      </c>
    </row>
    <row r="9" spans="1:11" ht="21" customHeight="1" x14ac:dyDescent="0.25">
      <c r="A9" s="119" t="s">
        <v>49</v>
      </c>
      <c r="B9" s="112" t="s">
        <v>127</v>
      </c>
      <c r="C9" s="114">
        <v>123</v>
      </c>
      <c r="D9" s="115">
        <v>789</v>
      </c>
    </row>
    <row r="10" spans="1:11" ht="21" customHeight="1" x14ac:dyDescent="0.25">
      <c r="A10" s="119" t="s">
        <v>50</v>
      </c>
      <c r="B10" s="112" t="s">
        <v>128</v>
      </c>
      <c r="C10" s="114">
        <v>123</v>
      </c>
      <c r="D10" s="115">
        <v>789</v>
      </c>
    </row>
    <row r="11" spans="1:11" ht="21" customHeight="1" x14ac:dyDescent="0.25">
      <c r="A11" s="119" t="s">
        <v>51</v>
      </c>
      <c r="B11" s="112" t="s">
        <v>129</v>
      </c>
      <c r="C11" s="114">
        <v>123</v>
      </c>
      <c r="D11" s="115">
        <v>789</v>
      </c>
    </row>
    <row r="12" spans="1:11" ht="21" customHeight="1" x14ac:dyDescent="0.25">
      <c r="A12" s="119" t="s">
        <v>52</v>
      </c>
      <c r="B12" s="112" t="s">
        <v>130</v>
      </c>
      <c r="C12" s="114">
        <v>123</v>
      </c>
      <c r="D12" s="115">
        <v>789</v>
      </c>
      <c r="E12" s="109"/>
      <c r="F12" s="109"/>
      <c r="G12" s="109"/>
      <c r="H12" s="109"/>
      <c r="I12" s="109"/>
      <c r="J12" s="109"/>
      <c r="K12" s="109"/>
    </row>
    <row r="13" spans="1:11" ht="21" customHeight="1" x14ac:dyDescent="0.25">
      <c r="A13" s="119" t="s">
        <v>53</v>
      </c>
      <c r="B13" s="112" t="s">
        <v>131</v>
      </c>
      <c r="C13" s="114">
        <v>123</v>
      </c>
      <c r="D13" s="115">
        <v>789</v>
      </c>
      <c r="E13" s="104"/>
      <c r="F13" s="104"/>
      <c r="G13" s="104"/>
      <c r="H13" s="104"/>
      <c r="I13" s="104"/>
      <c r="J13" s="104"/>
      <c r="K13" s="104"/>
    </row>
    <row r="14" spans="1:11" ht="21" customHeight="1" x14ac:dyDescent="0.25">
      <c r="A14" s="119" t="s">
        <v>54</v>
      </c>
      <c r="B14" s="112" t="s">
        <v>132</v>
      </c>
      <c r="C14" s="114">
        <v>123</v>
      </c>
      <c r="D14" s="115">
        <v>789</v>
      </c>
      <c r="E14" s="109"/>
      <c r="F14" s="109"/>
      <c r="G14" s="109"/>
      <c r="H14" s="109"/>
      <c r="I14" s="109"/>
      <c r="J14" s="109"/>
      <c r="K14" s="109"/>
    </row>
    <row r="15" spans="1:11" ht="21" customHeight="1" x14ac:dyDescent="0.25">
      <c r="A15" s="119" t="s">
        <v>55</v>
      </c>
      <c r="B15" s="112" t="s">
        <v>133</v>
      </c>
      <c r="C15" s="114">
        <v>123</v>
      </c>
      <c r="D15" s="115">
        <v>789</v>
      </c>
      <c r="E15" s="110"/>
      <c r="F15" s="110"/>
      <c r="G15" s="110"/>
      <c r="H15" s="110"/>
      <c r="I15" s="110"/>
      <c r="J15" s="110"/>
      <c r="K15" s="110"/>
    </row>
    <row r="16" spans="1:11" ht="21" customHeight="1" x14ac:dyDescent="0.25">
      <c r="A16" s="119" t="s">
        <v>56</v>
      </c>
      <c r="B16" s="112" t="s">
        <v>134</v>
      </c>
      <c r="C16" s="114">
        <v>123</v>
      </c>
      <c r="D16" s="115">
        <v>789</v>
      </c>
      <c r="E16" s="33"/>
      <c r="F16" s="33"/>
      <c r="G16" s="33"/>
      <c r="H16" s="33"/>
      <c r="I16" s="37"/>
      <c r="J16" s="33"/>
      <c r="K16" s="33"/>
    </row>
    <row r="17" spans="1:11" ht="21" customHeight="1" x14ac:dyDescent="0.25">
      <c r="A17" s="119" t="s">
        <v>57</v>
      </c>
      <c r="B17" s="112" t="s">
        <v>135</v>
      </c>
      <c r="C17" s="114">
        <v>123</v>
      </c>
      <c r="D17" s="115">
        <v>789</v>
      </c>
      <c r="E17" s="104"/>
      <c r="F17" s="104"/>
      <c r="G17" s="104"/>
      <c r="H17" s="104"/>
      <c r="I17" s="104"/>
      <c r="J17" s="104"/>
      <c r="K17" s="104"/>
    </row>
    <row r="18" spans="1:11" ht="21" customHeight="1" x14ac:dyDescent="0.25">
      <c r="A18" s="119" t="s">
        <v>58</v>
      </c>
      <c r="B18" s="112" t="s">
        <v>136</v>
      </c>
      <c r="C18" s="114">
        <v>123</v>
      </c>
      <c r="D18" s="115">
        <v>789</v>
      </c>
      <c r="E18" s="109"/>
      <c r="F18" s="109"/>
      <c r="G18" s="109"/>
      <c r="H18" s="33"/>
      <c r="I18" s="33"/>
      <c r="J18" s="33"/>
      <c r="K18" s="33"/>
    </row>
    <row r="19" spans="1:11" ht="21" customHeight="1" x14ac:dyDescent="0.25">
      <c r="A19" s="119" t="s">
        <v>59</v>
      </c>
      <c r="B19" s="112" t="s">
        <v>137</v>
      </c>
      <c r="C19" s="114">
        <v>123</v>
      </c>
      <c r="D19" s="115">
        <v>789</v>
      </c>
      <c r="E19" s="110"/>
      <c r="F19" s="110"/>
      <c r="G19" s="110"/>
      <c r="H19" s="88"/>
      <c r="I19" s="88"/>
      <c r="J19" s="88"/>
      <c r="K19" s="88"/>
    </row>
    <row r="20" spans="1:11" ht="21" customHeight="1" x14ac:dyDescent="0.25">
      <c r="A20" s="119" t="s">
        <v>60</v>
      </c>
      <c r="B20" s="112" t="s">
        <v>138</v>
      </c>
      <c r="C20" s="114">
        <v>123</v>
      </c>
      <c r="D20" s="115">
        <v>789</v>
      </c>
    </row>
    <row r="21" spans="1:11" ht="21" customHeight="1" thickBot="1" x14ac:dyDescent="0.3">
      <c r="A21" s="120" t="s">
        <v>61</v>
      </c>
      <c r="B21" s="112" t="s">
        <v>139</v>
      </c>
      <c r="C21" s="114">
        <v>123</v>
      </c>
      <c r="D21" s="115">
        <v>789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K60"/>
  <sheetViews>
    <sheetView workbookViewId="0">
      <selection activeCell="E1" sqref="E1:E1048576"/>
    </sheetView>
  </sheetViews>
  <sheetFormatPr baseColWidth="10" defaultRowHeight="15" x14ac:dyDescent="0.25"/>
  <cols>
    <col min="1" max="1" width="29.140625" style="164" customWidth="1"/>
    <col min="2" max="2" width="11.42578125" style="164"/>
    <col min="3" max="4" width="12.85546875" style="163" customWidth="1"/>
    <col min="5" max="5" width="18.42578125" style="164" customWidth="1"/>
    <col min="6" max="6" width="10" style="164" customWidth="1"/>
    <col min="7" max="7" width="11.42578125" style="164" customWidth="1"/>
    <col min="8" max="8" width="28.7109375" style="164" customWidth="1"/>
    <col min="9" max="10" width="11.42578125" style="164"/>
    <col min="11" max="11" width="14.5703125" style="166" customWidth="1"/>
  </cols>
  <sheetData>
    <row r="1" spans="1:11" s="165" customFormat="1" ht="45.75" customHeight="1" x14ac:dyDescent="0.25">
      <c r="A1" s="165" t="s">
        <v>95</v>
      </c>
      <c r="B1" s="165" t="s">
        <v>105</v>
      </c>
      <c r="C1" s="165" t="s">
        <v>104</v>
      </c>
      <c r="D1" s="165" t="s">
        <v>103</v>
      </c>
      <c r="E1" s="165" t="s">
        <v>102</v>
      </c>
      <c r="F1" s="165" t="s">
        <v>101</v>
      </c>
      <c r="G1" s="165" t="s">
        <v>94</v>
      </c>
      <c r="H1" s="165" t="s">
        <v>100</v>
      </c>
      <c r="I1" s="165" t="s">
        <v>99</v>
      </c>
      <c r="J1" s="165" t="s">
        <v>98</v>
      </c>
      <c r="K1" s="165" t="s">
        <v>97</v>
      </c>
    </row>
    <row r="2" spans="1:11" x14ac:dyDescent="0.25">
      <c r="A2" s="174" t="s">
        <v>112</v>
      </c>
      <c r="B2" s="174"/>
      <c r="C2" s="175">
        <v>42289</v>
      </c>
      <c r="D2" s="175">
        <v>42290</v>
      </c>
      <c r="E2" s="174" t="s">
        <v>116</v>
      </c>
      <c r="F2" s="174"/>
      <c r="G2" s="174" t="s">
        <v>113</v>
      </c>
      <c r="H2" s="174" t="s">
        <v>96</v>
      </c>
      <c r="I2" s="174"/>
      <c r="J2" s="174"/>
      <c r="K2" s="166" t="s">
        <v>141</v>
      </c>
    </row>
    <row r="3" spans="1:11" x14ac:dyDescent="0.25">
      <c r="A3" s="174" t="s">
        <v>114</v>
      </c>
      <c r="B3" s="174"/>
      <c r="C3" s="178">
        <v>42295</v>
      </c>
      <c r="D3" s="178">
        <v>42295</v>
      </c>
      <c r="E3" s="174" t="s">
        <v>117</v>
      </c>
      <c r="F3" s="174"/>
      <c r="G3" s="174" t="s">
        <v>113</v>
      </c>
      <c r="H3" s="174" t="s">
        <v>96</v>
      </c>
      <c r="I3" s="174"/>
      <c r="J3" s="174"/>
      <c r="K3" s="166" t="s">
        <v>142</v>
      </c>
    </row>
    <row r="4" spans="1:11" x14ac:dyDescent="0.25">
      <c r="A4" s="174" t="s">
        <v>115</v>
      </c>
      <c r="B4" s="174"/>
      <c r="C4" s="178">
        <v>42301</v>
      </c>
      <c r="D4" s="178">
        <v>42292</v>
      </c>
      <c r="E4" s="174" t="s">
        <v>118</v>
      </c>
      <c r="F4" s="174"/>
      <c r="G4" s="174" t="s">
        <v>113</v>
      </c>
      <c r="H4" s="174" t="s">
        <v>96</v>
      </c>
      <c r="I4" s="174"/>
      <c r="J4" s="174"/>
      <c r="K4" s="166" t="s">
        <v>142</v>
      </c>
    </row>
    <row r="5" spans="1:11" x14ac:dyDescent="0.25">
      <c r="A5" s="174"/>
      <c r="B5" s="174"/>
      <c r="C5" s="175"/>
      <c r="D5" s="175"/>
      <c r="E5" s="174"/>
      <c r="F5" s="174"/>
      <c r="G5" s="174"/>
      <c r="H5" s="174"/>
      <c r="I5" s="174"/>
      <c r="J5" s="174"/>
    </row>
    <row r="6" spans="1:11" x14ac:dyDescent="0.25">
      <c r="A6" s="174"/>
      <c r="B6" s="174"/>
      <c r="C6" s="175"/>
      <c r="D6" s="175"/>
      <c r="E6" s="174"/>
      <c r="F6" s="174"/>
      <c r="G6" s="174"/>
      <c r="H6" s="174"/>
      <c r="I6" s="174"/>
      <c r="J6" s="174"/>
    </row>
    <row r="7" spans="1:11" x14ac:dyDescent="0.25">
      <c r="A7" s="174"/>
      <c r="B7" s="174"/>
      <c r="C7" s="175"/>
      <c r="D7" s="175"/>
      <c r="E7" s="174"/>
      <c r="F7" s="174"/>
      <c r="G7" s="174"/>
      <c r="H7" s="174"/>
      <c r="I7" s="174"/>
      <c r="J7" s="174"/>
    </row>
    <row r="8" spans="1:11" x14ac:dyDescent="0.25">
      <c r="A8" s="174"/>
      <c r="B8" s="174"/>
      <c r="C8" s="175"/>
      <c r="D8" s="175"/>
      <c r="E8" s="174"/>
      <c r="F8" s="174"/>
      <c r="G8" s="174"/>
      <c r="H8" s="174"/>
      <c r="I8" s="174"/>
      <c r="J8" s="174"/>
    </row>
    <row r="9" spans="1:11" x14ac:dyDescent="0.25">
      <c r="A9" s="174"/>
      <c r="B9" s="174"/>
      <c r="C9" s="175"/>
      <c r="D9" s="175"/>
      <c r="E9" s="174"/>
      <c r="F9" s="174"/>
      <c r="G9" s="174"/>
      <c r="H9" s="174"/>
      <c r="I9" s="174"/>
      <c r="J9" s="174"/>
    </row>
    <row r="10" spans="1:11" x14ac:dyDescent="0.25">
      <c r="A10" s="174"/>
      <c r="B10" s="174"/>
      <c r="C10" s="175"/>
      <c r="D10" s="175"/>
      <c r="E10" s="174"/>
      <c r="F10" s="174"/>
      <c r="G10" s="174"/>
      <c r="H10" s="174"/>
      <c r="I10" s="174"/>
      <c r="J10" s="174"/>
    </row>
    <row r="11" spans="1:11" x14ac:dyDescent="0.25">
      <c r="A11" s="174"/>
      <c r="B11" s="174"/>
      <c r="C11" s="175"/>
      <c r="D11" s="175"/>
      <c r="E11" s="174"/>
      <c r="F11" s="174"/>
      <c r="G11" s="174"/>
      <c r="H11" s="174"/>
      <c r="I11" s="174"/>
      <c r="J11" s="174"/>
    </row>
    <row r="12" spans="1:11" x14ac:dyDescent="0.25">
      <c r="A12" s="174"/>
      <c r="B12" s="174"/>
      <c r="C12" s="175"/>
      <c r="D12" s="175"/>
      <c r="E12" s="174"/>
      <c r="F12" s="174"/>
      <c r="G12" s="174"/>
      <c r="H12" s="174"/>
      <c r="I12" s="174"/>
      <c r="J12" s="174"/>
    </row>
    <row r="13" spans="1:11" x14ac:dyDescent="0.25">
      <c r="A13" s="174"/>
      <c r="B13" s="174"/>
      <c r="C13" s="175"/>
      <c r="D13" s="175"/>
      <c r="E13" s="174"/>
      <c r="F13" s="174"/>
      <c r="G13" s="174"/>
      <c r="H13" s="174"/>
      <c r="I13" s="174"/>
      <c r="J13" s="174"/>
    </row>
    <row r="14" spans="1:11" x14ac:dyDescent="0.25">
      <c r="A14" s="174"/>
      <c r="B14" s="174"/>
      <c r="C14" s="175"/>
      <c r="D14" s="175"/>
      <c r="E14" s="174"/>
      <c r="F14" s="174"/>
      <c r="G14" s="174"/>
      <c r="H14" s="174"/>
      <c r="I14" s="174"/>
      <c r="J14" s="174"/>
    </row>
    <row r="15" spans="1:11" x14ac:dyDescent="0.25">
      <c r="A15" s="174"/>
      <c r="B15" s="174"/>
      <c r="C15" s="175"/>
      <c r="D15" s="175"/>
      <c r="E15" s="174"/>
      <c r="F15" s="174"/>
      <c r="G15" s="174"/>
      <c r="H15" s="174"/>
      <c r="I15" s="174"/>
      <c r="J15" s="174"/>
    </row>
    <row r="16" spans="1:11" x14ac:dyDescent="0.25">
      <c r="A16" s="174"/>
      <c r="B16" s="174"/>
      <c r="C16" s="175"/>
      <c r="D16" s="175"/>
      <c r="E16" s="174"/>
      <c r="F16" s="174"/>
      <c r="G16" s="174"/>
      <c r="H16" s="174"/>
      <c r="I16" s="174"/>
      <c r="J16" s="174"/>
    </row>
    <row r="17" spans="1:11" x14ac:dyDescent="0.25">
      <c r="A17" s="174"/>
      <c r="B17" s="174"/>
      <c r="C17" s="175"/>
      <c r="D17" s="175"/>
      <c r="E17" s="174"/>
      <c r="F17" s="174"/>
      <c r="G17" s="174"/>
      <c r="H17" s="174"/>
      <c r="I17" s="174"/>
      <c r="J17" s="174"/>
      <c r="K17" s="173"/>
    </row>
    <row r="18" spans="1:11" x14ac:dyDescent="0.25">
      <c r="A18" s="174"/>
      <c r="B18" s="174"/>
      <c r="C18" s="175"/>
      <c r="D18" s="175"/>
      <c r="E18" s="174"/>
      <c r="F18" s="174"/>
      <c r="G18" s="174"/>
      <c r="H18" s="174"/>
      <c r="I18" s="174"/>
      <c r="J18" s="174"/>
      <c r="K18" s="173"/>
    </row>
    <row r="19" spans="1:11" x14ac:dyDescent="0.25">
      <c r="A19" s="174"/>
      <c r="B19" s="174"/>
      <c r="C19" s="175"/>
      <c r="D19" s="175"/>
      <c r="E19" s="174"/>
      <c r="F19" s="174"/>
      <c r="G19" s="174"/>
      <c r="H19" s="174"/>
      <c r="I19" s="174"/>
      <c r="J19" s="174"/>
      <c r="K19" s="173"/>
    </row>
    <row r="20" spans="1:11" x14ac:dyDescent="0.25">
      <c r="A20" s="174"/>
      <c r="B20" s="174"/>
      <c r="C20" s="175"/>
      <c r="D20" s="175"/>
      <c r="E20" s="174"/>
      <c r="F20" s="174"/>
      <c r="G20" s="174"/>
      <c r="H20" s="174"/>
      <c r="I20" s="174"/>
      <c r="J20" s="174"/>
      <c r="K20" s="173"/>
    </row>
    <row r="21" spans="1:11" x14ac:dyDescent="0.25">
      <c r="A21" s="174"/>
      <c r="B21" s="174"/>
      <c r="C21" s="175"/>
      <c r="D21" s="175"/>
      <c r="E21" s="174"/>
      <c r="F21" s="174"/>
      <c r="G21" s="174"/>
      <c r="H21" s="174"/>
      <c r="I21" s="174"/>
      <c r="J21" s="174"/>
      <c r="K21" s="173"/>
    </row>
    <row r="22" spans="1:11" x14ac:dyDescent="0.25">
      <c r="A22" s="174"/>
      <c r="B22" s="174"/>
      <c r="C22" s="175"/>
      <c r="D22" s="175"/>
      <c r="E22" s="174"/>
      <c r="F22" s="174"/>
      <c r="G22" s="174"/>
      <c r="H22" s="174"/>
      <c r="I22" s="174"/>
      <c r="J22" s="174"/>
      <c r="K22" s="173"/>
    </row>
    <row r="23" spans="1:11" x14ac:dyDescent="0.25">
      <c r="A23" s="174"/>
      <c r="B23" s="174"/>
      <c r="C23" s="175"/>
      <c r="D23" s="175"/>
      <c r="E23" s="174"/>
      <c r="F23" s="174"/>
      <c r="G23" s="174"/>
      <c r="H23" s="174"/>
      <c r="I23" s="174"/>
      <c r="J23" s="174"/>
      <c r="K23" s="173"/>
    </row>
    <row r="24" spans="1:11" x14ac:dyDescent="0.25">
      <c r="A24" s="174"/>
      <c r="B24" s="174"/>
      <c r="C24" s="175"/>
      <c r="D24" s="175"/>
      <c r="E24" s="174"/>
      <c r="F24" s="174"/>
      <c r="G24" s="174"/>
      <c r="H24" s="174"/>
      <c r="I24" s="174"/>
      <c r="J24" s="174"/>
      <c r="K24" s="173"/>
    </row>
    <row r="25" spans="1:11" x14ac:dyDescent="0.25">
      <c r="A25" s="174"/>
      <c r="B25" s="174"/>
      <c r="C25" s="175"/>
      <c r="D25" s="175"/>
      <c r="E25" s="174"/>
      <c r="F25" s="174"/>
      <c r="G25" s="174"/>
      <c r="H25" s="174"/>
      <c r="I25" s="174"/>
      <c r="J25" s="174"/>
      <c r="K25" s="173"/>
    </row>
    <row r="26" spans="1:11" x14ac:dyDescent="0.25">
      <c r="A26" s="174"/>
      <c r="B26" s="174"/>
      <c r="C26" s="175"/>
      <c r="D26" s="175"/>
      <c r="E26" s="174"/>
      <c r="F26" s="174"/>
      <c r="G26" s="174"/>
      <c r="H26" s="174"/>
      <c r="I26" s="174"/>
      <c r="J26" s="174"/>
      <c r="K26" s="173"/>
    </row>
    <row r="27" spans="1:11" x14ac:dyDescent="0.25">
      <c r="A27" s="174"/>
      <c r="B27" s="174"/>
      <c r="C27" s="175"/>
      <c r="D27" s="175"/>
      <c r="E27" s="174"/>
      <c r="F27" s="174"/>
      <c r="G27" s="174"/>
      <c r="H27" s="174"/>
      <c r="I27" s="174"/>
      <c r="J27" s="174"/>
      <c r="K27" s="173"/>
    </row>
    <row r="28" spans="1:11" x14ac:dyDescent="0.25">
      <c r="A28" s="174"/>
      <c r="B28" s="174"/>
      <c r="C28" s="175"/>
      <c r="D28" s="175"/>
      <c r="E28" s="174"/>
      <c r="F28" s="174"/>
      <c r="G28" s="174"/>
      <c r="H28" s="174"/>
      <c r="I28" s="174"/>
      <c r="J28" s="174"/>
      <c r="K28" s="173"/>
    </row>
    <row r="29" spans="1:11" x14ac:dyDescent="0.25">
      <c r="A29" s="174"/>
      <c r="B29" s="174"/>
      <c r="C29" s="175"/>
      <c r="D29" s="175"/>
      <c r="E29" s="174"/>
      <c r="F29" s="174"/>
      <c r="G29" s="174"/>
      <c r="H29" s="174"/>
      <c r="I29" s="174"/>
      <c r="J29" s="174"/>
      <c r="K29" s="173"/>
    </row>
    <row r="30" spans="1:11" x14ac:dyDescent="0.25">
      <c r="A30" s="174"/>
      <c r="B30" s="174"/>
      <c r="C30" s="175"/>
      <c r="D30" s="175"/>
      <c r="E30" s="174"/>
      <c r="F30" s="174"/>
      <c r="G30" s="174"/>
      <c r="H30" s="174"/>
      <c r="I30" s="174"/>
      <c r="J30" s="174"/>
      <c r="K30" s="173"/>
    </row>
    <row r="31" spans="1:11" x14ac:dyDescent="0.25">
      <c r="A31" s="174"/>
      <c r="B31" s="174"/>
      <c r="C31" s="175"/>
      <c r="D31" s="175"/>
      <c r="E31" s="174"/>
      <c r="F31" s="174"/>
      <c r="G31" s="174"/>
      <c r="H31" s="174"/>
      <c r="I31" s="174"/>
      <c r="J31" s="174"/>
      <c r="K31" s="173"/>
    </row>
    <row r="32" spans="1:11" x14ac:dyDescent="0.25">
      <c r="A32" s="174"/>
      <c r="B32" s="174"/>
      <c r="C32" s="175"/>
      <c r="D32" s="175"/>
      <c r="E32" s="174"/>
      <c r="F32" s="174"/>
      <c r="G32" s="174"/>
      <c r="H32" s="174"/>
      <c r="I32" s="174"/>
      <c r="J32" s="174"/>
      <c r="K32" s="173"/>
    </row>
    <row r="33" spans="1:11" x14ac:dyDescent="0.25">
      <c r="A33" s="174"/>
      <c r="B33" s="174"/>
      <c r="C33" s="175"/>
      <c r="D33" s="175"/>
      <c r="E33" s="174"/>
      <c r="F33" s="174"/>
      <c r="G33" s="174"/>
      <c r="H33" s="174"/>
      <c r="I33" s="174"/>
      <c r="J33" s="174"/>
      <c r="K33" s="173"/>
    </row>
    <row r="34" spans="1:11" x14ac:dyDescent="0.25">
      <c r="A34" s="174"/>
      <c r="B34" s="174"/>
      <c r="C34" s="175"/>
      <c r="D34" s="175"/>
      <c r="E34" s="174"/>
      <c r="F34" s="174"/>
      <c r="G34" s="174"/>
      <c r="H34" s="174"/>
      <c r="I34" s="174"/>
      <c r="J34" s="174"/>
      <c r="K34" s="173"/>
    </row>
    <row r="35" spans="1:11" x14ac:dyDescent="0.25">
      <c r="A35" s="174"/>
      <c r="B35" s="174"/>
      <c r="C35" s="175"/>
      <c r="D35" s="175"/>
      <c r="E35" s="174"/>
      <c r="F35" s="174"/>
      <c r="G35" s="174"/>
      <c r="H35" s="174"/>
      <c r="I35" s="174"/>
      <c r="J35" s="174"/>
      <c r="K35" s="173"/>
    </row>
    <row r="36" spans="1:11" x14ac:dyDescent="0.25">
      <c r="A36" s="174"/>
      <c r="B36" s="174"/>
      <c r="C36" s="175"/>
      <c r="D36" s="175"/>
      <c r="E36" s="174"/>
      <c r="F36" s="174"/>
      <c r="G36" s="174"/>
      <c r="H36" s="174"/>
      <c r="I36" s="174"/>
      <c r="J36" s="174"/>
      <c r="K36" s="173"/>
    </row>
    <row r="37" spans="1:11" x14ac:dyDescent="0.25">
      <c r="A37" s="174"/>
      <c r="B37" s="174"/>
      <c r="C37" s="175"/>
      <c r="D37" s="175"/>
      <c r="E37" s="174"/>
      <c r="F37" s="174"/>
      <c r="G37" s="174"/>
      <c r="H37" s="174"/>
      <c r="I37" s="174"/>
      <c r="J37" s="174"/>
      <c r="K37" s="173"/>
    </row>
    <row r="38" spans="1:11" x14ac:dyDescent="0.25">
      <c r="A38" s="174"/>
      <c r="B38" s="174"/>
      <c r="C38" s="175"/>
      <c r="D38" s="175"/>
      <c r="E38" s="174"/>
      <c r="F38" s="174"/>
      <c r="G38" s="174"/>
      <c r="H38" s="174"/>
      <c r="I38" s="174"/>
      <c r="J38" s="174"/>
      <c r="K38" s="173"/>
    </row>
    <row r="39" spans="1:11" x14ac:dyDescent="0.25">
      <c r="A39" s="174"/>
      <c r="B39" s="174"/>
      <c r="C39" s="175"/>
      <c r="D39" s="175"/>
      <c r="E39" s="174"/>
      <c r="F39" s="174"/>
      <c r="G39" s="174"/>
      <c r="H39" s="174"/>
      <c r="I39" s="174"/>
      <c r="J39" s="174"/>
      <c r="K39" s="173"/>
    </row>
    <row r="40" spans="1:11" x14ac:dyDescent="0.25">
      <c r="A40" s="174"/>
      <c r="B40" s="174"/>
      <c r="C40" s="175"/>
      <c r="D40" s="175"/>
      <c r="E40" s="174"/>
      <c r="F40" s="174"/>
      <c r="G40" s="174"/>
      <c r="H40" s="174"/>
      <c r="I40" s="174"/>
      <c r="J40" s="174"/>
      <c r="K40" s="173"/>
    </row>
    <row r="41" spans="1:11" x14ac:dyDescent="0.25">
      <c r="A41" s="174"/>
      <c r="B41" s="174"/>
      <c r="C41" s="175"/>
      <c r="D41" s="175"/>
      <c r="E41" s="174"/>
      <c r="F41" s="174"/>
      <c r="G41" s="174"/>
      <c r="H41" s="174"/>
      <c r="I41" s="174"/>
      <c r="J41" s="174"/>
      <c r="K41" s="173"/>
    </row>
    <row r="42" spans="1:11" x14ac:dyDescent="0.25">
      <c r="A42" s="174"/>
      <c r="B42" s="174"/>
      <c r="C42" s="175"/>
      <c r="D42" s="175"/>
      <c r="E42" s="174"/>
      <c r="F42" s="174"/>
      <c r="G42" s="174"/>
      <c r="H42" s="174"/>
      <c r="I42" s="174"/>
      <c r="J42" s="174"/>
      <c r="K42" s="173"/>
    </row>
    <row r="43" spans="1:11" x14ac:dyDescent="0.25">
      <c r="A43" s="174"/>
      <c r="B43" s="174"/>
      <c r="C43" s="175"/>
      <c r="D43" s="175"/>
      <c r="E43" s="174"/>
      <c r="F43" s="174"/>
      <c r="G43" s="174"/>
      <c r="H43" s="174"/>
      <c r="I43" s="174"/>
      <c r="J43" s="174"/>
      <c r="K43" s="173"/>
    </row>
    <row r="44" spans="1:11" x14ac:dyDescent="0.25">
      <c r="A44" s="174"/>
      <c r="B44" s="174"/>
      <c r="C44" s="175"/>
      <c r="D44" s="175"/>
      <c r="E44" s="174"/>
      <c r="F44" s="174"/>
      <c r="G44" s="174"/>
      <c r="H44" s="174"/>
      <c r="I44" s="174"/>
      <c r="J44" s="174"/>
      <c r="K44" s="173"/>
    </row>
    <row r="45" spans="1:11" x14ac:dyDescent="0.25">
      <c r="A45" s="174"/>
      <c r="B45" s="174"/>
      <c r="C45" s="175"/>
      <c r="D45" s="175"/>
      <c r="E45" s="174"/>
      <c r="F45" s="174"/>
      <c r="G45" s="174"/>
      <c r="H45" s="174"/>
      <c r="I45" s="174"/>
      <c r="J45" s="174"/>
      <c r="K45" s="173"/>
    </row>
    <row r="46" spans="1:11" x14ac:dyDescent="0.25">
      <c r="A46" s="174"/>
      <c r="B46" s="174"/>
      <c r="C46" s="175"/>
      <c r="D46" s="175"/>
      <c r="E46" s="174"/>
      <c r="F46" s="174"/>
      <c r="G46" s="174"/>
      <c r="H46" s="174"/>
      <c r="I46" s="174"/>
      <c r="J46" s="174"/>
      <c r="K46" s="173"/>
    </row>
    <row r="47" spans="1:11" x14ac:dyDescent="0.25">
      <c r="A47" s="174"/>
      <c r="B47" s="174"/>
      <c r="C47" s="175"/>
      <c r="D47" s="175"/>
      <c r="E47" s="174"/>
      <c r="F47" s="174"/>
      <c r="G47" s="174"/>
      <c r="H47" s="174"/>
      <c r="I47" s="174"/>
      <c r="J47" s="174"/>
      <c r="K47" s="173"/>
    </row>
    <row r="48" spans="1:11" x14ac:dyDescent="0.25">
      <c r="A48" s="174"/>
      <c r="B48" s="174"/>
      <c r="C48" s="175"/>
      <c r="D48" s="175"/>
      <c r="E48" s="174"/>
      <c r="F48" s="174"/>
      <c r="G48" s="174"/>
      <c r="H48" s="174"/>
      <c r="I48" s="174"/>
      <c r="J48" s="174"/>
      <c r="K48" s="173"/>
    </row>
    <row r="49" spans="1:11" x14ac:dyDescent="0.25">
      <c r="A49" s="174"/>
      <c r="B49" s="174"/>
      <c r="C49" s="175"/>
      <c r="D49" s="175"/>
      <c r="E49" s="174"/>
      <c r="F49" s="174"/>
      <c r="G49" s="174"/>
      <c r="H49" s="174"/>
      <c r="I49" s="174"/>
      <c r="J49" s="174"/>
      <c r="K49" s="173"/>
    </row>
    <row r="50" spans="1:11" x14ac:dyDescent="0.25">
      <c r="A50" s="174"/>
      <c r="B50" s="174"/>
      <c r="C50" s="175"/>
      <c r="D50" s="175"/>
      <c r="E50" s="174"/>
      <c r="F50" s="174"/>
      <c r="G50" s="174"/>
      <c r="H50" s="174"/>
      <c r="I50" s="174"/>
      <c r="J50" s="174"/>
      <c r="K50" s="173"/>
    </row>
    <row r="51" spans="1:11" x14ac:dyDescent="0.25">
      <c r="A51" s="174"/>
      <c r="B51" s="174"/>
      <c r="C51" s="175"/>
      <c r="D51" s="175"/>
      <c r="E51" s="174"/>
      <c r="F51" s="174"/>
      <c r="G51" s="174"/>
      <c r="H51" s="174"/>
      <c r="I51" s="174"/>
      <c r="J51" s="174"/>
      <c r="K51" s="173"/>
    </row>
    <row r="52" spans="1:11" x14ac:dyDescent="0.25">
      <c r="A52" s="174"/>
      <c r="B52" s="174"/>
      <c r="C52" s="175"/>
      <c r="D52" s="175"/>
      <c r="E52" s="174"/>
      <c r="F52" s="174"/>
      <c r="G52" s="174"/>
      <c r="H52" s="174"/>
      <c r="I52" s="174"/>
      <c r="J52" s="174"/>
      <c r="K52" s="173"/>
    </row>
    <row r="53" spans="1:11" x14ac:dyDescent="0.25">
      <c r="A53" s="174"/>
      <c r="B53" s="174"/>
      <c r="C53" s="175"/>
      <c r="D53" s="175"/>
      <c r="E53" s="174"/>
      <c r="F53" s="174"/>
      <c r="G53" s="174"/>
      <c r="H53" s="174"/>
      <c r="I53" s="174"/>
      <c r="J53" s="174"/>
      <c r="K53" s="173"/>
    </row>
    <row r="54" spans="1:11" x14ac:dyDescent="0.25">
      <c r="A54" s="174"/>
      <c r="B54" s="174"/>
      <c r="C54" s="175"/>
      <c r="D54" s="175"/>
      <c r="E54" s="174"/>
      <c r="F54" s="174"/>
      <c r="G54" s="174"/>
      <c r="H54" s="174"/>
      <c r="I54" s="174"/>
      <c r="J54" s="174"/>
      <c r="K54" s="173"/>
    </row>
    <row r="55" spans="1:11" x14ac:dyDescent="0.25">
      <c r="A55" s="174"/>
      <c r="B55" s="174"/>
      <c r="C55" s="175"/>
      <c r="D55" s="175"/>
      <c r="E55" s="174"/>
      <c r="F55" s="174"/>
      <c r="G55" s="174"/>
      <c r="H55" s="174"/>
      <c r="I55" s="174"/>
      <c r="J55" s="174"/>
      <c r="K55" s="173"/>
    </row>
    <row r="56" spans="1:11" x14ac:dyDescent="0.25">
      <c r="A56" s="174"/>
      <c r="B56" s="174"/>
      <c r="C56" s="175"/>
      <c r="D56" s="175"/>
      <c r="E56" s="174"/>
      <c r="F56" s="174"/>
      <c r="G56" s="174"/>
      <c r="H56" s="174"/>
      <c r="I56" s="174"/>
      <c r="J56" s="174"/>
      <c r="K56" s="173"/>
    </row>
    <row r="57" spans="1:11" x14ac:dyDescent="0.25">
      <c r="A57" s="174"/>
      <c r="B57" s="174"/>
      <c r="C57" s="175"/>
      <c r="D57" s="175"/>
      <c r="E57" s="174"/>
      <c r="F57" s="174"/>
      <c r="G57" s="174"/>
      <c r="H57" s="174"/>
      <c r="I57" s="174"/>
      <c r="J57" s="174"/>
      <c r="K57" s="173"/>
    </row>
    <row r="58" spans="1:11" x14ac:dyDescent="0.25">
      <c r="A58" s="174"/>
      <c r="B58" s="174"/>
      <c r="C58" s="175"/>
      <c r="D58" s="175"/>
      <c r="E58" s="174"/>
      <c r="F58" s="174"/>
      <c r="G58" s="174"/>
      <c r="H58" s="174"/>
      <c r="I58" s="174"/>
      <c r="J58" s="174"/>
      <c r="K58" s="173"/>
    </row>
    <row r="59" spans="1:11" x14ac:dyDescent="0.25">
      <c r="A59" s="174"/>
      <c r="B59" s="174"/>
      <c r="C59" s="175"/>
      <c r="D59" s="175"/>
      <c r="E59" s="174"/>
      <c r="F59" s="174"/>
      <c r="G59" s="174"/>
      <c r="H59" s="174"/>
      <c r="I59" s="174"/>
      <c r="J59" s="174"/>
      <c r="K59" s="173"/>
    </row>
    <row r="60" spans="1:11" x14ac:dyDescent="0.25">
      <c r="A60" s="174"/>
      <c r="B60" s="174"/>
      <c r="C60" s="175"/>
      <c r="D60" s="175"/>
      <c r="E60" s="174"/>
      <c r="F60" s="174"/>
      <c r="G60" s="174"/>
      <c r="H60" s="174"/>
      <c r="I60" s="174"/>
      <c r="J60" s="174"/>
      <c r="K60" s="173"/>
    </row>
  </sheetData>
  <pageMargins left="0.25" right="0.25" top="0.75" bottom="0.75" header="0.3" footer="0.3"/>
  <pageSetup paperSize="9" scale="66" fitToHeight="0" orientation="landscape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720"/>
  <sheetViews>
    <sheetView workbookViewId="0">
      <selection activeCell="D2" sqref="D2:E5"/>
    </sheetView>
  </sheetViews>
  <sheetFormatPr baseColWidth="10" defaultRowHeight="15" x14ac:dyDescent="0.25"/>
  <cols>
    <col min="1" max="1" width="19.42578125" style="164" customWidth="1"/>
    <col min="2" max="2" width="20.42578125" style="164" customWidth="1"/>
    <col min="3" max="3" width="11.7109375" style="164" customWidth="1"/>
    <col min="4" max="5" width="14.5703125" style="163" customWidth="1"/>
    <col min="6" max="6" width="17.140625" style="164" customWidth="1"/>
    <col min="7" max="7" width="12.85546875" style="163" customWidth="1"/>
  </cols>
  <sheetData>
    <row r="1" spans="1:7" s="165" customFormat="1" ht="43.5" customHeight="1" x14ac:dyDescent="0.25">
      <c r="A1" s="165" t="s">
        <v>95</v>
      </c>
      <c r="B1" s="165" t="s">
        <v>94</v>
      </c>
      <c r="C1" s="165" t="s">
        <v>93</v>
      </c>
      <c r="D1" s="165" t="s">
        <v>92</v>
      </c>
      <c r="E1" s="165" t="s">
        <v>91</v>
      </c>
      <c r="F1" s="165" t="s">
        <v>90</v>
      </c>
      <c r="G1" s="165" t="s">
        <v>89</v>
      </c>
    </row>
    <row r="2" spans="1:7" x14ac:dyDescent="0.25">
      <c r="A2" s="177" t="s">
        <v>112</v>
      </c>
      <c r="B2" s="177" t="s">
        <v>113</v>
      </c>
      <c r="C2" s="174" t="s">
        <v>86</v>
      </c>
      <c r="D2" s="175">
        <v>41718</v>
      </c>
      <c r="E2" s="175">
        <v>42200</v>
      </c>
      <c r="F2" s="174" t="s">
        <v>84</v>
      </c>
      <c r="G2" s="175"/>
    </row>
    <row r="3" spans="1:7" x14ac:dyDescent="0.25">
      <c r="A3" s="177" t="s">
        <v>114</v>
      </c>
      <c r="B3" s="177" t="s">
        <v>113</v>
      </c>
      <c r="C3" s="174" t="s">
        <v>88</v>
      </c>
      <c r="D3" s="178">
        <v>42084</v>
      </c>
      <c r="E3" s="175"/>
      <c r="F3" s="177" t="s">
        <v>84</v>
      </c>
      <c r="G3" s="175"/>
    </row>
    <row r="4" spans="1:7" x14ac:dyDescent="0.25">
      <c r="A4" s="177" t="s">
        <v>115</v>
      </c>
      <c r="B4" s="177" t="s">
        <v>113</v>
      </c>
      <c r="C4" s="174" t="s">
        <v>87</v>
      </c>
      <c r="D4" s="178">
        <v>42085</v>
      </c>
      <c r="E4" s="175"/>
      <c r="F4" s="177" t="s">
        <v>84</v>
      </c>
      <c r="G4" s="175"/>
    </row>
    <row r="5" spans="1:7" x14ac:dyDescent="0.25">
      <c r="A5" s="174" t="s">
        <v>144</v>
      </c>
      <c r="B5" s="174" t="s">
        <v>113</v>
      </c>
      <c r="C5" s="174" t="s">
        <v>85</v>
      </c>
      <c r="D5" s="175">
        <v>41717</v>
      </c>
      <c r="E5" s="175"/>
      <c r="F5" s="177" t="s">
        <v>84</v>
      </c>
      <c r="G5" s="175"/>
    </row>
    <row r="6" spans="1:7" x14ac:dyDescent="0.25">
      <c r="A6" s="174"/>
      <c r="B6" s="174"/>
      <c r="C6" s="174"/>
      <c r="D6" s="175"/>
      <c r="E6" s="175"/>
      <c r="F6" s="174"/>
      <c r="G6" s="175"/>
    </row>
    <row r="7" spans="1:7" x14ac:dyDescent="0.25">
      <c r="A7" s="174"/>
      <c r="B7" s="174"/>
      <c r="C7" s="174"/>
      <c r="D7" s="175"/>
      <c r="E7" s="175"/>
      <c r="F7" s="174"/>
      <c r="G7" s="175"/>
    </row>
    <row r="8" spans="1:7" x14ac:dyDescent="0.25">
      <c r="A8" s="174"/>
      <c r="B8" s="174"/>
      <c r="C8" s="174"/>
      <c r="D8" s="175"/>
      <c r="E8" s="175"/>
      <c r="F8" s="174"/>
      <c r="G8" s="175"/>
    </row>
    <row r="9" spans="1:7" x14ac:dyDescent="0.25">
      <c r="A9" s="174"/>
      <c r="B9" s="174"/>
      <c r="C9" s="174"/>
      <c r="D9" s="175"/>
      <c r="E9" s="175"/>
      <c r="F9" s="174"/>
      <c r="G9" s="175"/>
    </row>
    <row r="10" spans="1:7" x14ac:dyDescent="0.25">
      <c r="A10" s="174"/>
      <c r="B10" s="174"/>
      <c r="C10" s="174"/>
      <c r="D10" s="175"/>
      <c r="E10" s="175"/>
      <c r="F10" s="174"/>
      <c r="G10" s="175"/>
    </row>
    <row r="11" spans="1:7" x14ac:dyDescent="0.25">
      <c r="A11" s="174"/>
      <c r="B11" s="174"/>
      <c r="C11" s="174"/>
      <c r="D11" s="175"/>
      <c r="E11" s="175"/>
      <c r="F11" s="174"/>
      <c r="G11" s="175"/>
    </row>
    <row r="12" spans="1:7" x14ac:dyDescent="0.25">
      <c r="A12" s="174"/>
      <c r="B12" s="174"/>
      <c r="C12" s="174"/>
      <c r="D12" s="175"/>
      <c r="E12" s="175"/>
      <c r="F12" s="174"/>
      <c r="G12" s="175"/>
    </row>
    <row r="13" spans="1:7" x14ac:dyDescent="0.25">
      <c r="A13" s="174"/>
      <c r="B13" s="174"/>
      <c r="C13" s="174"/>
      <c r="D13" s="175"/>
      <c r="E13" s="175"/>
      <c r="F13" s="174"/>
      <c r="G13" s="175"/>
    </row>
    <row r="14" spans="1:7" x14ac:dyDescent="0.25">
      <c r="A14" s="174"/>
      <c r="B14" s="174"/>
      <c r="C14" s="174"/>
      <c r="D14" s="175"/>
      <c r="E14" s="175"/>
      <c r="F14" s="174"/>
      <c r="G14" s="175"/>
    </row>
    <row r="15" spans="1:7" x14ac:dyDescent="0.25">
      <c r="A15" s="174"/>
      <c r="B15" s="174"/>
      <c r="C15" s="174"/>
      <c r="D15" s="175"/>
      <c r="E15" s="175"/>
      <c r="F15" s="174"/>
      <c r="G15" s="175"/>
    </row>
    <row r="16" spans="1:7" x14ac:dyDescent="0.25">
      <c r="A16" s="174"/>
      <c r="B16" s="174"/>
      <c r="C16" s="174"/>
      <c r="D16" s="175"/>
      <c r="E16" s="175"/>
      <c r="F16" s="174"/>
      <c r="G16" s="175"/>
    </row>
    <row r="17" spans="1:7" x14ac:dyDescent="0.25">
      <c r="A17" s="174"/>
      <c r="B17" s="174"/>
      <c r="C17" s="174"/>
      <c r="D17" s="175"/>
      <c r="E17" s="175"/>
      <c r="F17" s="174"/>
      <c r="G17" s="175"/>
    </row>
    <row r="18" spans="1:7" x14ac:dyDescent="0.25">
      <c r="A18" s="174"/>
      <c r="B18" s="174"/>
      <c r="C18" s="174"/>
      <c r="D18" s="175"/>
      <c r="E18" s="175"/>
      <c r="F18" s="174"/>
      <c r="G18" s="175"/>
    </row>
    <row r="19" spans="1:7" x14ac:dyDescent="0.25">
      <c r="A19" s="174"/>
      <c r="B19" s="174"/>
      <c r="C19" s="174"/>
      <c r="D19" s="175"/>
      <c r="E19" s="175"/>
      <c r="F19" s="174"/>
      <c r="G19" s="175"/>
    </row>
    <row r="20" spans="1:7" x14ac:dyDescent="0.25">
      <c r="A20" s="174"/>
      <c r="B20" s="174"/>
      <c r="C20" s="174"/>
      <c r="D20" s="175"/>
      <c r="E20" s="175"/>
      <c r="F20" s="174"/>
      <c r="G20" s="175"/>
    </row>
    <row r="21" spans="1:7" x14ac:dyDescent="0.25">
      <c r="A21" s="174"/>
      <c r="B21" s="174"/>
      <c r="C21" s="174"/>
      <c r="D21" s="175"/>
      <c r="E21" s="175"/>
      <c r="F21" s="174"/>
      <c r="G21" s="175"/>
    </row>
    <row r="22" spans="1:7" x14ac:dyDescent="0.25">
      <c r="A22" s="174"/>
      <c r="B22" s="174"/>
      <c r="C22" s="174"/>
      <c r="D22" s="175"/>
      <c r="E22" s="175"/>
      <c r="F22" s="174"/>
      <c r="G22" s="175"/>
    </row>
    <row r="23" spans="1:7" x14ac:dyDescent="0.25">
      <c r="A23" s="174"/>
      <c r="B23" s="174"/>
      <c r="C23" s="174"/>
      <c r="D23" s="175"/>
      <c r="E23" s="175"/>
      <c r="F23" s="174"/>
      <c r="G23" s="175"/>
    </row>
    <row r="24" spans="1:7" x14ac:dyDescent="0.25">
      <c r="A24" s="174"/>
      <c r="B24" s="174"/>
      <c r="C24" s="174"/>
      <c r="D24" s="175"/>
      <c r="E24" s="175"/>
      <c r="F24" s="174"/>
      <c r="G24" s="175"/>
    </row>
    <row r="25" spans="1:7" x14ac:dyDescent="0.25">
      <c r="A25" s="174"/>
      <c r="B25" s="174"/>
      <c r="C25" s="174"/>
      <c r="D25" s="175"/>
      <c r="E25" s="175"/>
      <c r="F25" s="174"/>
      <c r="G25" s="175"/>
    </row>
    <row r="26" spans="1:7" x14ac:dyDescent="0.25">
      <c r="A26" s="174"/>
      <c r="B26" s="174"/>
      <c r="C26" s="174"/>
      <c r="D26" s="175"/>
      <c r="E26" s="175"/>
      <c r="F26" s="174"/>
      <c r="G26" s="175"/>
    </row>
    <row r="27" spans="1:7" x14ac:dyDescent="0.25">
      <c r="A27" s="174"/>
      <c r="B27" s="174"/>
      <c r="C27" s="174"/>
      <c r="D27" s="175"/>
      <c r="E27" s="175"/>
      <c r="F27" s="174"/>
      <c r="G27" s="175"/>
    </row>
    <row r="28" spans="1:7" x14ac:dyDescent="0.25">
      <c r="A28" s="174"/>
      <c r="B28" s="174"/>
      <c r="C28" s="174"/>
      <c r="D28" s="175"/>
      <c r="E28" s="175"/>
      <c r="F28" s="174"/>
      <c r="G28" s="175"/>
    </row>
    <row r="29" spans="1:7" x14ac:dyDescent="0.25">
      <c r="A29" s="174"/>
      <c r="B29" s="174"/>
      <c r="C29" s="174"/>
      <c r="D29" s="175"/>
      <c r="E29" s="175"/>
      <c r="F29" s="174"/>
      <c r="G29" s="175"/>
    </row>
    <row r="30" spans="1:7" x14ac:dyDescent="0.25">
      <c r="A30" s="174"/>
      <c r="B30" s="174"/>
      <c r="C30" s="174"/>
      <c r="D30" s="175"/>
      <c r="E30" s="175"/>
      <c r="F30" s="174"/>
      <c r="G30" s="175"/>
    </row>
    <row r="31" spans="1:7" x14ac:dyDescent="0.25">
      <c r="A31" s="174"/>
      <c r="B31" s="174"/>
      <c r="C31" s="174"/>
      <c r="D31" s="175"/>
      <c r="E31" s="175"/>
      <c r="F31" s="174"/>
      <c r="G31" s="175"/>
    </row>
    <row r="32" spans="1:7" x14ac:dyDescent="0.25">
      <c r="A32" s="174"/>
      <c r="B32" s="174"/>
      <c r="C32" s="174"/>
      <c r="D32" s="175"/>
      <c r="E32" s="175"/>
      <c r="F32" s="174"/>
      <c r="G32" s="175"/>
    </row>
    <row r="33" spans="1:7" x14ac:dyDescent="0.25">
      <c r="A33" s="174"/>
      <c r="B33" s="174"/>
      <c r="C33" s="174"/>
      <c r="D33" s="175"/>
      <c r="E33" s="175"/>
      <c r="F33" s="174"/>
      <c r="G33" s="175"/>
    </row>
    <row r="34" spans="1:7" x14ac:dyDescent="0.25">
      <c r="A34" s="174"/>
      <c r="B34" s="174"/>
      <c r="C34" s="174"/>
      <c r="D34" s="175"/>
      <c r="E34" s="175"/>
      <c r="F34" s="174"/>
      <c r="G34" s="175"/>
    </row>
    <row r="35" spans="1:7" x14ac:dyDescent="0.25">
      <c r="A35" s="174"/>
      <c r="B35" s="174"/>
      <c r="C35" s="174"/>
      <c r="D35" s="175"/>
      <c r="E35" s="175"/>
      <c r="F35" s="174"/>
      <c r="G35" s="175"/>
    </row>
    <row r="36" spans="1:7" x14ac:dyDescent="0.25">
      <c r="A36" s="174"/>
      <c r="B36" s="174"/>
      <c r="C36" s="174"/>
      <c r="D36" s="175"/>
      <c r="E36" s="175"/>
      <c r="F36" s="174"/>
      <c r="G36" s="175"/>
    </row>
    <row r="37" spans="1:7" x14ac:dyDescent="0.25">
      <c r="A37" s="174"/>
      <c r="B37" s="174"/>
      <c r="C37" s="174"/>
      <c r="D37" s="175"/>
      <c r="E37" s="175"/>
      <c r="F37" s="174"/>
      <c r="G37" s="175"/>
    </row>
    <row r="38" spans="1:7" x14ac:dyDescent="0.25">
      <c r="A38" s="174"/>
      <c r="B38" s="174"/>
      <c r="C38" s="174"/>
      <c r="D38" s="175"/>
      <c r="E38" s="175"/>
      <c r="F38" s="174"/>
      <c r="G38" s="175"/>
    </row>
    <row r="39" spans="1:7" x14ac:dyDescent="0.25">
      <c r="A39" s="174"/>
      <c r="B39" s="174"/>
      <c r="C39" s="174"/>
      <c r="D39" s="175"/>
      <c r="E39" s="175"/>
      <c r="F39" s="174"/>
      <c r="G39" s="175"/>
    </row>
    <row r="40" spans="1:7" x14ac:dyDescent="0.25">
      <c r="A40" s="174"/>
      <c r="B40" s="174"/>
      <c r="C40" s="174"/>
      <c r="D40" s="175"/>
      <c r="E40" s="175"/>
      <c r="F40" s="174"/>
      <c r="G40" s="175"/>
    </row>
    <row r="41" spans="1:7" x14ac:dyDescent="0.25">
      <c r="A41" s="174"/>
      <c r="B41" s="174"/>
      <c r="C41" s="174"/>
      <c r="D41" s="175"/>
      <c r="E41" s="175"/>
      <c r="F41" s="174"/>
      <c r="G41" s="175"/>
    </row>
    <row r="42" spans="1:7" x14ac:dyDescent="0.25">
      <c r="A42" s="174"/>
      <c r="B42" s="174"/>
      <c r="C42" s="174"/>
      <c r="D42" s="175"/>
      <c r="E42" s="175"/>
      <c r="F42" s="174"/>
      <c r="G42" s="175"/>
    </row>
    <row r="43" spans="1:7" x14ac:dyDescent="0.25">
      <c r="A43" s="174"/>
      <c r="B43" s="174"/>
      <c r="C43" s="174"/>
      <c r="D43" s="175"/>
      <c r="E43" s="175"/>
      <c r="F43" s="174"/>
      <c r="G43" s="175"/>
    </row>
    <row r="44" spans="1:7" x14ac:dyDescent="0.25">
      <c r="A44" s="174"/>
      <c r="B44" s="174"/>
      <c r="C44" s="174"/>
      <c r="D44" s="175"/>
      <c r="E44" s="175"/>
      <c r="F44" s="174"/>
      <c r="G44" s="175"/>
    </row>
    <row r="45" spans="1:7" x14ac:dyDescent="0.25">
      <c r="A45" s="174"/>
      <c r="B45" s="174"/>
      <c r="C45" s="174"/>
      <c r="D45" s="175"/>
      <c r="E45" s="175"/>
      <c r="F45" s="174"/>
      <c r="G45" s="175"/>
    </row>
    <row r="46" spans="1:7" x14ac:dyDescent="0.25">
      <c r="A46" s="174"/>
      <c r="B46" s="174"/>
      <c r="C46" s="174"/>
      <c r="D46" s="175"/>
      <c r="E46" s="175"/>
      <c r="F46" s="174"/>
      <c r="G46" s="175"/>
    </row>
    <row r="47" spans="1:7" x14ac:dyDescent="0.25">
      <c r="A47" s="174"/>
      <c r="B47" s="174"/>
      <c r="C47" s="174"/>
      <c r="D47" s="175"/>
      <c r="E47" s="175"/>
      <c r="F47" s="174"/>
      <c r="G47" s="175"/>
    </row>
    <row r="48" spans="1:7" x14ac:dyDescent="0.25">
      <c r="A48" s="174"/>
      <c r="B48" s="174"/>
      <c r="C48" s="174"/>
      <c r="D48" s="175"/>
      <c r="E48" s="175"/>
      <c r="F48" s="174"/>
      <c r="G48" s="175"/>
    </row>
    <row r="49" spans="1:7" x14ac:dyDescent="0.25">
      <c r="A49" s="174"/>
      <c r="B49" s="174"/>
      <c r="C49" s="174"/>
      <c r="D49" s="175"/>
      <c r="E49" s="175"/>
      <c r="F49" s="174"/>
      <c r="G49" s="175"/>
    </row>
    <row r="50" spans="1:7" x14ac:dyDescent="0.25">
      <c r="A50" s="174"/>
      <c r="B50" s="174"/>
      <c r="C50" s="174"/>
      <c r="D50" s="175"/>
      <c r="E50" s="175"/>
      <c r="F50" s="174"/>
      <c r="G50" s="175"/>
    </row>
    <row r="51" spans="1:7" x14ac:dyDescent="0.25">
      <c r="A51" s="174"/>
      <c r="B51" s="174"/>
      <c r="C51" s="174"/>
      <c r="D51" s="175"/>
      <c r="E51" s="175"/>
      <c r="F51" s="174"/>
      <c r="G51" s="175"/>
    </row>
    <row r="52" spans="1:7" x14ac:dyDescent="0.25">
      <c r="A52" s="174"/>
      <c r="B52" s="174"/>
      <c r="C52" s="174"/>
      <c r="D52" s="175"/>
      <c r="E52" s="175"/>
      <c r="F52" s="174"/>
      <c r="G52" s="175"/>
    </row>
    <row r="53" spans="1:7" x14ac:dyDescent="0.25">
      <c r="A53" s="174"/>
      <c r="B53" s="174"/>
      <c r="C53" s="174"/>
      <c r="D53" s="175"/>
      <c r="E53" s="175"/>
      <c r="F53" s="174"/>
      <c r="G53" s="175"/>
    </row>
    <row r="54" spans="1:7" x14ac:dyDescent="0.25">
      <c r="A54" s="174"/>
      <c r="B54" s="174"/>
      <c r="C54" s="174"/>
      <c r="D54" s="175"/>
      <c r="E54" s="175"/>
      <c r="F54" s="174"/>
      <c r="G54" s="175"/>
    </row>
    <row r="55" spans="1:7" x14ac:dyDescent="0.25">
      <c r="A55" s="174"/>
      <c r="B55" s="174"/>
      <c r="C55" s="174"/>
      <c r="D55" s="175"/>
      <c r="E55" s="175"/>
      <c r="F55" s="174"/>
      <c r="G55" s="175"/>
    </row>
    <row r="56" spans="1:7" x14ac:dyDescent="0.25">
      <c r="A56" s="174"/>
      <c r="B56" s="174"/>
      <c r="C56" s="174"/>
      <c r="D56" s="175"/>
      <c r="E56" s="175"/>
      <c r="F56" s="174"/>
      <c r="G56" s="175"/>
    </row>
    <row r="57" spans="1:7" x14ac:dyDescent="0.25">
      <c r="A57" s="174"/>
      <c r="B57" s="174"/>
      <c r="C57" s="174"/>
      <c r="D57" s="175"/>
      <c r="E57" s="175"/>
      <c r="F57" s="174"/>
      <c r="G57" s="175"/>
    </row>
    <row r="58" spans="1:7" x14ac:dyDescent="0.25">
      <c r="A58" s="174"/>
      <c r="B58" s="174"/>
      <c r="C58" s="174"/>
      <c r="D58" s="175"/>
      <c r="E58" s="175"/>
      <c r="F58" s="174"/>
      <c r="G58" s="175"/>
    </row>
    <row r="59" spans="1:7" x14ac:dyDescent="0.25">
      <c r="A59" s="174"/>
      <c r="B59" s="174"/>
      <c r="C59" s="174"/>
      <c r="D59" s="175"/>
      <c r="E59" s="175"/>
      <c r="F59" s="174"/>
      <c r="G59" s="175"/>
    </row>
    <row r="60" spans="1:7" x14ac:dyDescent="0.25">
      <c r="A60" s="174"/>
      <c r="B60" s="174"/>
      <c r="C60" s="174"/>
      <c r="D60" s="175"/>
      <c r="E60" s="175"/>
      <c r="F60" s="174"/>
      <c r="G60" s="175"/>
    </row>
    <row r="61" spans="1:7" x14ac:dyDescent="0.25">
      <c r="A61" s="174"/>
      <c r="B61" s="174"/>
      <c r="C61" s="174"/>
      <c r="D61" s="175"/>
      <c r="E61" s="175"/>
      <c r="F61" s="174"/>
      <c r="G61" s="175"/>
    </row>
    <row r="62" spans="1:7" x14ac:dyDescent="0.25">
      <c r="A62" s="174"/>
      <c r="B62" s="174"/>
      <c r="C62" s="174"/>
      <c r="D62" s="175"/>
      <c r="E62" s="175"/>
      <c r="F62" s="174"/>
      <c r="G62" s="175"/>
    </row>
    <row r="63" spans="1:7" x14ac:dyDescent="0.25">
      <c r="A63" s="174"/>
      <c r="B63" s="174"/>
      <c r="C63" s="174"/>
      <c r="D63" s="175"/>
      <c r="E63" s="175"/>
      <c r="F63" s="174"/>
      <c r="G63" s="175"/>
    </row>
    <row r="64" spans="1:7" x14ac:dyDescent="0.25">
      <c r="A64" s="174"/>
      <c r="B64" s="174"/>
      <c r="C64" s="174"/>
      <c r="D64" s="175"/>
      <c r="E64" s="175"/>
      <c r="F64" s="174"/>
      <c r="G64" s="175"/>
    </row>
    <row r="65" spans="1:7" x14ac:dyDescent="0.25">
      <c r="A65" s="174"/>
      <c r="B65" s="174"/>
      <c r="C65" s="174"/>
      <c r="D65" s="175"/>
      <c r="E65" s="175"/>
      <c r="F65" s="174"/>
      <c r="G65" s="175"/>
    </row>
    <row r="66" spans="1:7" x14ac:dyDescent="0.25">
      <c r="A66" s="174"/>
      <c r="B66" s="174"/>
      <c r="C66" s="174"/>
      <c r="D66" s="175"/>
      <c r="E66" s="175"/>
      <c r="F66" s="174"/>
      <c r="G66" s="175"/>
    </row>
    <row r="67" spans="1:7" x14ac:dyDescent="0.25">
      <c r="A67" s="174"/>
      <c r="B67" s="174"/>
      <c r="C67" s="174"/>
      <c r="D67" s="175"/>
      <c r="E67" s="175"/>
      <c r="F67" s="174"/>
      <c r="G67" s="175"/>
    </row>
    <row r="68" spans="1:7" x14ac:dyDescent="0.25">
      <c r="A68" s="174"/>
      <c r="B68" s="174"/>
      <c r="C68" s="174"/>
      <c r="D68" s="175"/>
      <c r="E68" s="175"/>
      <c r="F68" s="174"/>
      <c r="G68" s="175"/>
    </row>
    <row r="69" spans="1:7" x14ac:dyDescent="0.25">
      <c r="A69" s="174"/>
      <c r="B69" s="174"/>
      <c r="C69" s="174"/>
      <c r="D69" s="175"/>
      <c r="E69" s="175"/>
      <c r="F69" s="174"/>
      <c r="G69" s="175"/>
    </row>
    <row r="70" spans="1:7" x14ac:dyDescent="0.25">
      <c r="A70" s="174"/>
      <c r="B70" s="174"/>
      <c r="C70" s="174"/>
      <c r="D70" s="175"/>
      <c r="E70" s="175"/>
      <c r="F70" s="174"/>
      <c r="G70" s="175"/>
    </row>
    <row r="71" spans="1:7" x14ac:dyDescent="0.25">
      <c r="A71" s="174"/>
      <c r="B71" s="174"/>
      <c r="C71" s="174"/>
      <c r="D71" s="175"/>
      <c r="E71" s="175"/>
      <c r="F71" s="174"/>
      <c r="G71" s="175"/>
    </row>
    <row r="72" spans="1:7" x14ac:dyDescent="0.25">
      <c r="A72" s="174"/>
      <c r="B72" s="174"/>
      <c r="C72" s="174"/>
      <c r="D72" s="175"/>
      <c r="E72" s="175"/>
      <c r="F72" s="174"/>
      <c r="G72" s="175"/>
    </row>
    <row r="73" spans="1:7" x14ac:dyDescent="0.25">
      <c r="A73" s="174"/>
      <c r="B73" s="174"/>
      <c r="C73" s="174"/>
      <c r="D73" s="175"/>
      <c r="E73" s="175"/>
      <c r="F73" s="174"/>
      <c r="G73" s="175"/>
    </row>
    <row r="74" spans="1:7" x14ac:dyDescent="0.25">
      <c r="A74" s="174"/>
      <c r="B74" s="174"/>
      <c r="C74" s="174"/>
      <c r="D74" s="175"/>
      <c r="E74" s="175"/>
      <c r="F74" s="174"/>
      <c r="G74" s="175"/>
    </row>
    <row r="75" spans="1:7" x14ac:dyDescent="0.25">
      <c r="A75" s="174"/>
      <c r="B75" s="174"/>
      <c r="C75" s="174"/>
      <c r="D75" s="175"/>
      <c r="E75" s="175"/>
      <c r="F75" s="174"/>
      <c r="G75" s="175"/>
    </row>
    <row r="76" spans="1:7" x14ac:dyDescent="0.25">
      <c r="A76" s="174"/>
      <c r="B76" s="174"/>
      <c r="C76" s="174"/>
      <c r="D76" s="175"/>
      <c r="E76" s="175"/>
      <c r="F76" s="174"/>
      <c r="G76" s="175"/>
    </row>
    <row r="77" spans="1:7" x14ac:dyDescent="0.25">
      <c r="A77" s="174"/>
      <c r="B77" s="174"/>
      <c r="C77" s="174"/>
      <c r="D77" s="175"/>
      <c r="E77" s="175"/>
      <c r="F77" s="174"/>
      <c r="G77" s="175"/>
    </row>
    <row r="78" spans="1:7" x14ac:dyDescent="0.25">
      <c r="A78" s="174"/>
      <c r="B78" s="174"/>
      <c r="C78" s="174"/>
      <c r="D78" s="175"/>
      <c r="E78" s="175"/>
      <c r="F78" s="174"/>
      <c r="G78" s="175"/>
    </row>
    <row r="79" spans="1:7" x14ac:dyDescent="0.25">
      <c r="A79" s="174"/>
      <c r="B79" s="174"/>
      <c r="C79" s="174"/>
      <c r="D79" s="175"/>
      <c r="E79" s="175"/>
      <c r="F79" s="174"/>
      <c r="G79" s="175"/>
    </row>
    <row r="80" spans="1:7" x14ac:dyDescent="0.25">
      <c r="A80" s="174"/>
      <c r="B80" s="174"/>
      <c r="C80" s="174"/>
      <c r="D80" s="175"/>
      <c r="E80" s="175"/>
      <c r="F80" s="174"/>
      <c r="G80" s="175"/>
    </row>
    <row r="81" spans="1:7" x14ac:dyDescent="0.25">
      <c r="A81" s="174"/>
      <c r="B81" s="174"/>
      <c r="C81" s="174"/>
      <c r="D81" s="175"/>
      <c r="E81" s="175"/>
      <c r="F81" s="174"/>
      <c r="G81" s="175"/>
    </row>
    <row r="82" spans="1:7" x14ac:dyDescent="0.25">
      <c r="A82" s="174"/>
      <c r="B82" s="174"/>
      <c r="C82" s="174"/>
      <c r="D82" s="175"/>
      <c r="E82" s="175"/>
      <c r="F82" s="174"/>
      <c r="G82" s="175"/>
    </row>
    <row r="83" spans="1:7" x14ac:dyDescent="0.25">
      <c r="A83" s="174"/>
      <c r="B83" s="174"/>
      <c r="C83" s="174"/>
      <c r="D83" s="175"/>
      <c r="E83" s="175"/>
      <c r="F83" s="174"/>
      <c r="G83" s="175"/>
    </row>
    <row r="84" spans="1:7" x14ac:dyDescent="0.25">
      <c r="A84" s="174"/>
      <c r="B84" s="174"/>
      <c r="C84" s="174"/>
      <c r="D84" s="175"/>
      <c r="E84" s="175"/>
      <c r="F84" s="174"/>
      <c r="G84" s="175"/>
    </row>
    <row r="85" spans="1:7" x14ac:dyDescent="0.25">
      <c r="A85" s="174"/>
      <c r="B85" s="174"/>
      <c r="C85" s="174"/>
      <c r="D85" s="175"/>
      <c r="E85" s="175"/>
      <c r="F85" s="174"/>
      <c r="G85" s="175"/>
    </row>
    <row r="86" spans="1:7" x14ac:dyDescent="0.25">
      <c r="A86" s="174"/>
      <c r="B86" s="174"/>
      <c r="C86" s="174"/>
      <c r="D86" s="175"/>
      <c r="E86" s="175"/>
      <c r="F86" s="174"/>
      <c r="G86" s="175"/>
    </row>
    <row r="87" spans="1:7" x14ac:dyDescent="0.25">
      <c r="A87" s="174"/>
      <c r="B87" s="174"/>
      <c r="C87" s="174"/>
      <c r="D87" s="175"/>
      <c r="E87" s="175"/>
      <c r="F87" s="174"/>
      <c r="G87" s="175"/>
    </row>
    <row r="88" spans="1:7" x14ac:dyDescent="0.25">
      <c r="A88" s="174"/>
      <c r="B88" s="174"/>
      <c r="C88" s="174"/>
      <c r="D88" s="175"/>
      <c r="E88" s="175"/>
      <c r="F88" s="174"/>
      <c r="G88" s="175"/>
    </row>
    <row r="89" spans="1:7" x14ac:dyDescent="0.25">
      <c r="A89" s="174"/>
      <c r="B89" s="174"/>
      <c r="C89" s="174"/>
      <c r="D89" s="175"/>
      <c r="E89" s="175"/>
      <c r="F89" s="174"/>
      <c r="G89" s="175"/>
    </row>
    <row r="90" spans="1:7" x14ac:dyDescent="0.25">
      <c r="A90" s="174"/>
      <c r="B90" s="174"/>
      <c r="C90" s="174"/>
      <c r="D90" s="175"/>
      <c r="E90" s="175"/>
      <c r="F90" s="174"/>
      <c r="G90" s="175"/>
    </row>
    <row r="91" spans="1:7" x14ac:dyDescent="0.25">
      <c r="A91" s="174"/>
      <c r="B91" s="174"/>
      <c r="C91" s="174"/>
      <c r="D91" s="175"/>
      <c r="E91" s="175"/>
      <c r="F91" s="174"/>
      <c r="G91" s="175"/>
    </row>
    <row r="92" spans="1:7" x14ac:dyDescent="0.25">
      <c r="A92" s="174"/>
      <c r="B92" s="174"/>
      <c r="C92" s="174"/>
      <c r="D92" s="175"/>
      <c r="E92" s="175"/>
      <c r="F92" s="174"/>
      <c r="G92" s="175"/>
    </row>
    <row r="93" spans="1:7" x14ac:dyDescent="0.25">
      <c r="A93" s="174"/>
      <c r="B93" s="174"/>
      <c r="C93" s="174"/>
      <c r="D93" s="175"/>
      <c r="E93" s="175"/>
      <c r="F93" s="174"/>
      <c r="G93" s="175"/>
    </row>
    <row r="94" spans="1:7" x14ac:dyDescent="0.25">
      <c r="A94" s="174"/>
      <c r="B94" s="174"/>
      <c r="C94" s="174"/>
      <c r="D94" s="175"/>
      <c r="E94" s="175"/>
      <c r="F94" s="174"/>
      <c r="G94" s="175"/>
    </row>
    <row r="95" spans="1:7" x14ac:dyDescent="0.25">
      <c r="A95" s="174"/>
      <c r="B95" s="174"/>
      <c r="C95" s="174"/>
      <c r="D95" s="175"/>
      <c r="E95" s="175"/>
      <c r="F95" s="174"/>
      <c r="G95" s="175"/>
    </row>
    <row r="96" spans="1:7" x14ac:dyDescent="0.25">
      <c r="A96" s="174"/>
      <c r="B96" s="174"/>
      <c r="C96" s="174"/>
      <c r="D96" s="175"/>
      <c r="E96" s="175"/>
      <c r="F96" s="174"/>
      <c r="G96" s="175"/>
    </row>
    <row r="97" spans="1:7" x14ac:dyDescent="0.25">
      <c r="A97" s="174"/>
      <c r="B97" s="174"/>
      <c r="C97" s="174"/>
      <c r="D97" s="175"/>
      <c r="E97" s="175"/>
      <c r="F97" s="174"/>
      <c r="G97" s="175"/>
    </row>
    <row r="98" spans="1:7" x14ac:dyDescent="0.25">
      <c r="A98" s="174"/>
      <c r="B98" s="174"/>
      <c r="C98" s="174"/>
      <c r="D98" s="175"/>
      <c r="E98" s="175"/>
      <c r="F98" s="174"/>
      <c r="G98" s="175"/>
    </row>
    <row r="99" spans="1:7" x14ac:dyDescent="0.25">
      <c r="A99" s="174"/>
      <c r="B99" s="174"/>
      <c r="C99" s="174"/>
      <c r="D99" s="175"/>
      <c r="E99" s="175"/>
      <c r="F99" s="174"/>
      <c r="G99" s="175"/>
    </row>
    <row r="100" spans="1:7" x14ac:dyDescent="0.25">
      <c r="A100" s="174"/>
      <c r="B100" s="174"/>
      <c r="C100" s="174"/>
      <c r="D100" s="175"/>
      <c r="E100" s="175"/>
      <c r="F100" s="174"/>
      <c r="G100" s="175"/>
    </row>
    <row r="101" spans="1:7" x14ac:dyDescent="0.25">
      <c r="A101" s="174"/>
      <c r="B101" s="174"/>
      <c r="C101" s="174"/>
      <c r="D101" s="175"/>
      <c r="E101" s="175"/>
      <c r="F101" s="174"/>
      <c r="G101" s="175"/>
    </row>
    <row r="102" spans="1:7" x14ac:dyDescent="0.25">
      <c r="A102" s="174"/>
      <c r="B102" s="174"/>
      <c r="C102" s="174"/>
      <c r="D102" s="175"/>
      <c r="E102" s="175"/>
      <c r="F102" s="174"/>
      <c r="G102" s="175"/>
    </row>
    <row r="103" spans="1:7" x14ac:dyDescent="0.25">
      <c r="A103" s="174"/>
      <c r="B103" s="174"/>
      <c r="C103" s="174"/>
      <c r="D103" s="175"/>
      <c r="E103" s="175"/>
      <c r="F103" s="174"/>
      <c r="G103" s="175"/>
    </row>
    <row r="104" spans="1:7" x14ac:dyDescent="0.25">
      <c r="A104" s="174"/>
      <c r="B104" s="174"/>
      <c r="C104" s="174"/>
      <c r="D104" s="175"/>
      <c r="E104" s="175"/>
      <c r="F104" s="174"/>
      <c r="G104" s="175"/>
    </row>
    <row r="105" spans="1:7" x14ac:dyDescent="0.25">
      <c r="A105" s="174"/>
      <c r="B105" s="174"/>
      <c r="C105" s="174"/>
      <c r="D105" s="175"/>
      <c r="E105" s="175"/>
      <c r="F105" s="174"/>
      <c r="G105" s="175"/>
    </row>
    <row r="106" spans="1:7" x14ac:dyDescent="0.25">
      <c r="A106" s="174"/>
      <c r="B106" s="174"/>
      <c r="C106" s="174"/>
      <c r="D106" s="175"/>
      <c r="E106" s="175"/>
      <c r="F106" s="174"/>
      <c r="G106" s="175"/>
    </row>
    <row r="107" spans="1:7" x14ac:dyDescent="0.25">
      <c r="A107" s="174"/>
      <c r="B107" s="174"/>
      <c r="C107" s="174"/>
      <c r="D107" s="175"/>
      <c r="E107" s="175"/>
      <c r="F107" s="174"/>
      <c r="G107" s="175"/>
    </row>
    <row r="108" spans="1:7" x14ac:dyDescent="0.25">
      <c r="A108" s="174"/>
      <c r="B108" s="174"/>
      <c r="C108" s="174"/>
      <c r="D108" s="175"/>
      <c r="E108" s="175"/>
      <c r="F108" s="174"/>
      <c r="G108" s="175"/>
    </row>
    <row r="109" spans="1:7" x14ac:dyDescent="0.25">
      <c r="A109" s="174"/>
      <c r="B109" s="174"/>
      <c r="C109" s="174"/>
      <c r="D109" s="175"/>
      <c r="E109" s="175"/>
      <c r="F109" s="174"/>
      <c r="G109" s="175"/>
    </row>
    <row r="110" spans="1:7" x14ac:dyDescent="0.25">
      <c r="A110" s="174"/>
      <c r="B110" s="174"/>
      <c r="C110" s="174"/>
      <c r="D110" s="175"/>
      <c r="E110" s="175"/>
      <c r="F110" s="174"/>
      <c r="G110" s="175"/>
    </row>
    <row r="111" spans="1:7" x14ac:dyDescent="0.25">
      <c r="A111" s="174"/>
      <c r="B111" s="174"/>
      <c r="C111" s="174"/>
      <c r="D111" s="175"/>
      <c r="E111" s="175"/>
      <c r="F111" s="174"/>
      <c r="G111" s="175"/>
    </row>
    <row r="112" spans="1:7" x14ac:dyDescent="0.25">
      <c r="A112" s="174"/>
      <c r="B112" s="174"/>
      <c r="C112" s="174"/>
      <c r="D112" s="175"/>
      <c r="E112" s="175"/>
      <c r="F112" s="174"/>
      <c r="G112" s="175"/>
    </row>
    <row r="113" spans="1:7" x14ac:dyDescent="0.25">
      <c r="A113" s="174"/>
      <c r="B113" s="174"/>
      <c r="C113" s="174"/>
      <c r="D113" s="175"/>
      <c r="E113" s="175"/>
      <c r="F113" s="174"/>
      <c r="G113" s="175"/>
    </row>
    <row r="114" spans="1:7" x14ac:dyDescent="0.25">
      <c r="A114" s="174"/>
      <c r="B114" s="174"/>
      <c r="C114" s="174"/>
      <c r="D114" s="175"/>
      <c r="E114" s="175"/>
      <c r="F114" s="174"/>
      <c r="G114" s="175"/>
    </row>
    <row r="115" spans="1:7" x14ac:dyDescent="0.25">
      <c r="A115" s="174"/>
      <c r="B115" s="174"/>
      <c r="C115" s="174"/>
      <c r="D115" s="175"/>
      <c r="E115" s="175"/>
      <c r="F115" s="174"/>
      <c r="G115" s="175"/>
    </row>
    <row r="116" spans="1:7" x14ac:dyDescent="0.25">
      <c r="A116" s="174"/>
      <c r="B116" s="174"/>
      <c r="C116" s="174"/>
      <c r="D116" s="175"/>
      <c r="E116" s="175"/>
      <c r="F116" s="174"/>
      <c r="G116" s="175"/>
    </row>
    <row r="117" spans="1:7" x14ac:dyDescent="0.25">
      <c r="A117" s="174"/>
      <c r="B117" s="174"/>
      <c r="C117" s="174"/>
      <c r="D117" s="175"/>
      <c r="E117" s="175"/>
      <c r="F117" s="174"/>
      <c r="G117" s="175"/>
    </row>
    <row r="118" spans="1:7" x14ac:dyDescent="0.25">
      <c r="A118" s="174"/>
      <c r="B118" s="174"/>
      <c r="C118" s="174"/>
      <c r="D118" s="175"/>
      <c r="E118" s="175"/>
      <c r="F118" s="174"/>
      <c r="G118" s="175"/>
    </row>
    <row r="119" spans="1:7" x14ac:dyDescent="0.25">
      <c r="A119" s="174"/>
      <c r="B119" s="174"/>
      <c r="C119" s="174"/>
      <c r="D119" s="175"/>
      <c r="E119" s="175"/>
      <c r="F119" s="174"/>
      <c r="G119" s="175"/>
    </row>
    <row r="120" spans="1:7" x14ac:dyDescent="0.25">
      <c r="A120" s="174"/>
      <c r="B120" s="174"/>
      <c r="C120" s="174"/>
      <c r="D120" s="175"/>
      <c r="E120" s="175"/>
      <c r="F120" s="174"/>
      <c r="G120" s="175"/>
    </row>
    <row r="121" spans="1:7" x14ac:dyDescent="0.25">
      <c r="A121" s="174"/>
      <c r="B121" s="174"/>
      <c r="C121" s="174"/>
      <c r="D121" s="175"/>
      <c r="E121" s="175"/>
      <c r="F121" s="174"/>
      <c r="G121" s="175"/>
    </row>
    <row r="122" spans="1:7" x14ac:dyDescent="0.25">
      <c r="A122" s="174"/>
      <c r="B122" s="174"/>
      <c r="C122" s="174"/>
      <c r="D122" s="175"/>
      <c r="E122" s="175"/>
      <c r="F122" s="174"/>
      <c r="G122" s="175"/>
    </row>
    <row r="123" spans="1:7" x14ac:dyDescent="0.25">
      <c r="A123" s="174"/>
      <c r="B123" s="174"/>
      <c r="C123" s="174"/>
      <c r="D123" s="175"/>
      <c r="E123" s="175"/>
      <c r="F123" s="174"/>
      <c r="G123" s="175"/>
    </row>
    <row r="124" spans="1:7" x14ac:dyDescent="0.25">
      <c r="A124" s="174"/>
      <c r="B124" s="174"/>
      <c r="C124" s="174"/>
      <c r="D124" s="175"/>
      <c r="E124" s="175"/>
      <c r="F124" s="174"/>
      <c r="G124" s="175"/>
    </row>
    <row r="125" spans="1:7" x14ac:dyDescent="0.25">
      <c r="A125" s="174"/>
      <c r="B125" s="174"/>
      <c r="C125" s="174"/>
      <c r="D125" s="175"/>
      <c r="E125" s="175"/>
      <c r="F125" s="174"/>
      <c r="G125" s="175"/>
    </row>
    <row r="126" spans="1:7" x14ac:dyDescent="0.25">
      <c r="A126" s="174"/>
      <c r="B126" s="174"/>
      <c r="C126" s="174"/>
      <c r="D126" s="175"/>
      <c r="E126" s="175"/>
      <c r="F126" s="174"/>
      <c r="G126" s="175"/>
    </row>
    <row r="127" spans="1:7" x14ac:dyDescent="0.25">
      <c r="A127" s="174"/>
      <c r="B127" s="174"/>
      <c r="C127" s="174"/>
      <c r="D127" s="175"/>
      <c r="E127" s="175"/>
      <c r="F127" s="174"/>
      <c r="G127" s="175"/>
    </row>
    <row r="128" spans="1:7" x14ac:dyDescent="0.25">
      <c r="A128" s="174"/>
      <c r="B128" s="174"/>
      <c r="C128" s="174"/>
      <c r="D128" s="175"/>
      <c r="E128" s="175"/>
      <c r="F128" s="174"/>
      <c r="G128" s="175"/>
    </row>
    <row r="129" spans="1:7" x14ac:dyDescent="0.25">
      <c r="A129" s="174"/>
      <c r="B129" s="174"/>
      <c r="C129" s="174"/>
      <c r="D129" s="175"/>
      <c r="E129" s="175"/>
      <c r="F129" s="174"/>
      <c r="G129" s="175"/>
    </row>
    <row r="130" spans="1:7" x14ac:dyDescent="0.25">
      <c r="A130" s="174"/>
      <c r="B130" s="174"/>
      <c r="C130" s="174"/>
      <c r="D130" s="175"/>
      <c r="E130" s="175"/>
      <c r="F130" s="174"/>
      <c r="G130" s="175"/>
    </row>
    <row r="131" spans="1:7" x14ac:dyDescent="0.25">
      <c r="A131" s="174"/>
      <c r="B131" s="174"/>
      <c r="C131" s="174"/>
      <c r="D131" s="175"/>
      <c r="E131" s="175"/>
      <c r="F131" s="174"/>
      <c r="G131" s="175"/>
    </row>
    <row r="132" spans="1:7" x14ac:dyDescent="0.25">
      <c r="A132" s="174"/>
      <c r="B132" s="174"/>
      <c r="C132" s="174"/>
      <c r="D132" s="175"/>
      <c r="E132" s="175"/>
      <c r="F132" s="174"/>
      <c r="G132" s="175"/>
    </row>
    <row r="133" spans="1:7" x14ac:dyDescent="0.25">
      <c r="A133" s="174"/>
      <c r="B133" s="174"/>
      <c r="C133" s="174"/>
      <c r="D133" s="175"/>
      <c r="E133" s="175"/>
      <c r="F133" s="174"/>
      <c r="G133" s="175"/>
    </row>
    <row r="134" spans="1:7" x14ac:dyDescent="0.25">
      <c r="A134" s="174"/>
      <c r="B134" s="174"/>
      <c r="C134" s="174"/>
      <c r="D134" s="175"/>
      <c r="E134" s="175"/>
      <c r="F134" s="174"/>
      <c r="G134" s="175"/>
    </row>
    <row r="135" spans="1:7" x14ac:dyDescent="0.25">
      <c r="A135" s="174"/>
      <c r="B135" s="174"/>
      <c r="C135" s="174"/>
      <c r="D135" s="175"/>
      <c r="E135" s="175"/>
      <c r="F135" s="174"/>
      <c r="G135" s="175"/>
    </row>
    <row r="136" spans="1:7" x14ac:dyDescent="0.25">
      <c r="A136" s="174"/>
      <c r="B136" s="174"/>
      <c r="C136" s="174"/>
      <c r="D136" s="175"/>
      <c r="E136" s="175"/>
      <c r="F136" s="174"/>
      <c r="G136" s="175"/>
    </row>
    <row r="137" spans="1:7" x14ac:dyDescent="0.25">
      <c r="A137" s="174"/>
      <c r="B137" s="174"/>
      <c r="C137" s="174"/>
      <c r="D137" s="175"/>
      <c r="E137" s="175"/>
      <c r="F137" s="174"/>
      <c r="G137" s="175"/>
    </row>
    <row r="138" spans="1:7" x14ac:dyDescent="0.25">
      <c r="A138" s="174"/>
      <c r="B138" s="174"/>
      <c r="C138" s="174"/>
      <c r="D138" s="175"/>
      <c r="E138" s="175"/>
      <c r="F138" s="174"/>
      <c r="G138" s="175"/>
    </row>
    <row r="139" spans="1:7" x14ac:dyDescent="0.25">
      <c r="A139" s="174"/>
      <c r="B139" s="174"/>
      <c r="C139" s="174"/>
      <c r="D139" s="175"/>
      <c r="E139" s="175"/>
      <c r="F139" s="174"/>
      <c r="G139" s="175"/>
    </row>
    <row r="140" spans="1:7" x14ac:dyDescent="0.25">
      <c r="A140" s="174"/>
      <c r="B140" s="174"/>
      <c r="C140" s="174"/>
      <c r="D140" s="175"/>
      <c r="E140" s="175"/>
      <c r="F140" s="174"/>
      <c r="G140" s="175"/>
    </row>
    <row r="141" spans="1:7" x14ac:dyDescent="0.25">
      <c r="A141" s="174"/>
      <c r="B141" s="174"/>
      <c r="C141" s="174"/>
      <c r="D141" s="175"/>
      <c r="E141" s="175"/>
      <c r="F141" s="174"/>
      <c r="G141" s="175"/>
    </row>
    <row r="142" spans="1:7" x14ac:dyDescent="0.25">
      <c r="A142" s="174"/>
      <c r="B142" s="174"/>
      <c r="C142" s="174"/>
      <c r="D142" s="175"/>
      <c r="E142" s="175"/>
      <c r="F142" s="174"/>
      <c r="G142" s="175"/>
    </row>
    <row r="143" spans="1:7" x14ac:dyDescent="0.25">
      <c r="A143" s="174"/>
      <c r="B143" s="174"/>
      <c r="C143" s="174"/>
      <c r="D143" s="175"/>
      <c r="E143" s="175"/>
      <c r="F143" s="174"/>
      <c r="G143" s="175"/>
    </row>
    <row r="144" spans="1:7" x14ac:dyDescent="0.25">
      <c r="A144" s="174"/>
      <c r="B144" s="174"/>
      <c r="C144" s="174"/>
      <c r="D144" s="175"/>
      <c r="E144" s="175"/>
      <c r="F144" s="174"/>
      <c r="G144" s="175"/>
    </row>
    <row r="145" spans="1:7" x14ac:dyDescent="0.25">
      <c r="A145" s="174"/>
      <c r="B145" s="174"/>
      <c r="C145" s="174"/>
      <c r="D145" s="175"/>
      <c r="E145" s="175"/>
      <c r="F145" s="174"/>
      <c r="G145" s="175"/>
    </row>
    <row r="146" spans="1:7" x14ac:dyDescent="0.25">
      <c r="A146" s="174"/>
      <c r="B146" s="174"/>
      <c r="C146" s="174"/>
      <c r="D146" s="175"/>
      <c r="E146" s="175"/>
      <c r="F146" s="174"/>
      <c r="G146" s="175"/>
    </row>
    <row r="147" spans="1:7" x14ac:dyDescent="0.25">
      <c r="A147" s="174"/>
      <c r="B147" s="174"/>
      <c r="C147" s="174"/>
      <c r="D147" s="175"/>
      <c r="E147" s="175"/>
      <c r="F147" s="174"/>
      <c r="G147" s="175"/>
    </row>
    <row r="148" spans="1:7" x14ac:dyDescent="0.25">
      <c r="A148" s="174"/>
      <c r="B148" s="174"/>
      <c r="C148" s="174"/>
      <c r="D148" s="175"/>
      <c r="E148" s="175"/>
      <c r="F148" s="174"/>
      <c r="G148" s="175"/>
    </row>
    <row r="149" spans="1:7" x14ac:dyDescent="0.25">
      <c r="A149" s="174"/>
      <c r="B149" s="174"/>
      <c r="C149" s="174"/>
      <c r="D149" s="175"/>
      <c r="E149" s="175"/>
      <c r="F149" s="174"/>
      <c r="G149" s="175"/>
    </row>
    <row r="150" spans="1:7" x14ac:dyDescent="0.25">
      <c r="A150" s="174"/>
      <c r="B150" s="174"/>
      <c r="C150" s="174"/>
      <c r="D150" s="175"/>
      <c r="E150" s="175"/>
      <c r="F150" s="174"/>
      <c r="G150" s="175"/>
    </row>
    <row r="151" spans="1:7" x14ac:dyDescent="0.25">
      <c r="A151" s="174"/>
      <c r="B151" s="174"/>
      <c r="C151" s="174"/>
      <c r="D151" s="175"/>
      <c r="E151" s="175"/>
      <c r="F151" s="174"/>
      <c r="G151" s="175"/>
    </row>
    <row r="152" spans="1:7" x14ac:dyDescent="0.25">
      <c r="A152" s="174"/>
      <c r="B152" s="174"/>
      <c r="C152" s="174"/>
      <c r="D152" s="175"/>
      <c r="E152" s="175"/>
      <c r="F152" s="174"/>
      <c r="G152" s="175"/>
    </row>
    <row r="153" spans="1:7" x14ac:dyDescent="0.25">
      <c r="A153" s="174"/>
      <c r="B153" s="174"/>
      <c r="C153" s="174"/>
      <c r="D153" s="175"/>
      <c r="E153" s="175"/>
      <c r="F153" s="174"/>
      <c r="G153" s="175"/>
    </row>
    <row r="154" spans="1:7" x14ac:dyDescent="0.25">
      <c r="A154" s="174"/>
      <c r="B154" s="174"/>
      <c r="C154" s="174"/>
      <c r="D154" s="175"/>
      <c r="E154" s="175"/>
      <c r="F154" s="174"/>
      <c r="G154" s="175"/>
    </row>
    <row r="155" spans="1:7" x14ac:dyDescent="0.25">
      <c r="A155" s="174"/>
      <c r="B155" s="174"/>
      <c r="C155" s="174"/>
      <c r="D155" s="175"/>
      <c r="E155" s="175"/>
      <c r="F155" s="174"/>
      <c r="G155" s="175"/>
    </row>
    <row r="156" spans="1:7" x14ac:dyDescent="0.25">
      <c r="A156" s="174"/>
      <c r="B156" s="174"/>
      <c r="C156" s="174"/>
      <c r="D156" s="175"/>
      <c r="E156" s="175"/>
      <c r="F156" s="174"/>
      <c r="G156" s="175"/>
    </row>
    <row r="157" spans="1:7" x14ac:dyDescent="0.25">
      <c r="A157" s="174"/>
      <c r="B157" s="174"/>
      <c r="C157" s="174"/>
      <c r="D157" s="175"/>
      <c r="E157" s="175"/>
      <c r="F157" s="174"/>
      <c r="G157" s="175"/>
    </row>
    <row r="158" spans="1:7" x14ac:dyDescent="0.25">
      <c r="A158" s="174"/>
      <c r="B158" s="174"/>
      <c r="C158" s="174"/>
      <c r="D158" s="175"/>
      <c r="E158" s="175"/>
      <c r="F158" s="174"/>
      <c r="G158" s="175"/>
    </row>
    <row r="159" spans="1:7" x14ac:dyDescent="0.25">
      <c r="A159" s="174"/>
      <c r="B159" s="174"/>
      <c r="C159" s="174"/>
      <c r="D159" s="175"/>
      <c r="E159" s="175"/>
      <c r="F159" s="174"/>
      <c r="G159" s="175"/>
    </row>
    <row r="160" spans="1:7" x14ac:dyDescent="0.25">
      <c r="A160" s="174"/>
      <c r="B160" s="174"/>
      <c r="C160" s="174"/>
      <c r="D160" s="175"/>
      <c r="E160" s="175"/>
      <c r="F160" s="174"/>
      <c r="G160" s="175"/>
    </row>
    <row r="161" spans="1:7" x14ac:dyDescent="0.25">
      <c r="A161" s="174"/>
      <c r="B161" s="174"/>
      <c r="C161" s="174"/>
      <c r="D161" s="175"/>
      <c r="E161" s="175"/>
      <c r="F161" s="174"/>
      <c r="G161" s="175"/>
    </row>
    <row r="162" spans="1:7" x14ac:dyDescent="0.25">
      <c r="A162" s="174"/>
      <c r="B162" s="174"/>
      <c r="C162" s="174"/>
      <c r="D162" s="175"/>
      <c r="E162" s="175"/>
      <c r="F162" s="174"/>
      <c r="G162" s="175"/>
    </row>
    <row r="163" spans="1:7" x14ac:dyDescent="0.25">
      <c r="A163" s="174"/>
      <c r="B163" s="174"/>
      <c r="C163" s="174"/>
      <c r="D163" s="175"/>
      <c r="E163" s="175"/>
      <c r="F163" s="174"/>
      <c r="G163" s="175"/>
    </row>
    <row r="164" spans="1:7" x14ac:dyDescent="0.25">
      <c r="A164" s="174"/>
      <c r="B164" s="174"/>
      <c r="C164" s="174"/>
      <c r="D164" s="175"/>
      <c r="E164" s="175"/>
      <c r="F164" s="174"/>
      <c r="G164" s="175"/>
    </row>
    <row r="165" spans="1:7" x14ac:dyDescent="0.25">
      <c r="A165" s="174"/>
      <c r="B165" s="174"/>
      <c r="C165" s="174"/>
      <c r="D165" s="175"/>
      <c r="E165" s="175"/>
      <c r="F165" s="174"/>
      <c r="G165" s="175"/>
    </row>
    <row r="166" spans="1:7" x14ac:dyDescent="0.25">
      <c r="A166" s="174"/>
      <c r="B166" s="174"/>
      <c r="C166" s="174"/>
      <c r="D166" s="175"/>
      <c r="E166" s="175"/>
      <c r="F166" s="174"/>
      <c r="G166" s="175"/>
    </row>
    <row r="167" spans="1:7" x14ac:dyDescent="0.25">
      <c r="A167" s="174"/>
      <c r="B167" s="174"/>
      <c r="C167" s="174"/>
      <c r="D167" s="175"/>
      <c r="E167" s="175"/>
      <c r="F167" s="174"/>
      <c r="G167" s="175"/>
    </row>
    <row r="168" spans="1:7" x14ac:dyDescent="0.25">
      <c r="A168" s="174"/>
      <c r="B168" s="174"/>
      <c r="C168" s="174"/>
      <c r="D168" s="175"/>
      <c r="E168" s="175"/>
      <c r="F168" s="174"/>
      <c r="G168" s="175"/>
    </row>
    <row r="169" spans="1:7" x14ac:dyDescent="0.25">
      <c r="A169" s="174"/>
      <c r="B169" s="174"/>
      <c r="C169" s="174"/>
      <c r="D169" s="175"/>
      <c r="E169" s="175"/>
      <c r="F169" s="174"/>
      <c r="G169" s="175"/>
    </row>
    <row r="170" spans="1:7" x14ac:dyDescent="0.25">
      <c r="A170" s="174"/>
      <c r="B170" s="174"/>
      <c r="C170" s="174"/>
      <c r="D170" s="175"/>
      <c r="E170" s="175"/>
      <c r="F170" s="174"/>
      <c r="G170" s="175"/>
    </row>
    <row r="171" spans="1:7" x14ac:dyDescent="0.25">
      <c r="A171" s="174"/>
      <c r="B171" s="174"/>
      <c r="C171" s="174"/>
      <c r="D171" s="175"/>
      <c r="E171" s="175"/>
      <c r="F171" s="174"/>
      <c r="G171" s="175"/>
    </row>
    <row r="172" spans="1:7" x14ac:dyDescent="0.25">
      <c r="A172" s="174"/>
      <c r="B172" s="174"/>
      <c r="C172" s="174"/>
      <c r="D172" s="175"/>
      <c r="E172" s="175"/>
      <c r="F172" s="174"/>
      <c r="G172" s="175"/>
    </row>
    <row r="173" spans="1:7" x14ac:dyDescent="0.25">
      <c r="A173" s="174"/>
      <c r="B173" s="174"/>
      <c r="C173" s="174"/>
      <c r="D173" s="175"/>
      <c r="E173" s="175"/>
      <c r="F173" s="174"/>
      <c r="G173" s="175"/>
    </row>
    <row r="174" spans="1:7" x14ac:dyDescent="0.25">
      <c r="A174" s="174"/>
      <c r="B174" s="174"/>
      <c r="C174" s="174"/>
      <c r="D174" s="175"/>
      <c r="E174" s="175"/>
      <c r="F174" s="174"/>
      <c r="G174" s="175"/>
    </row>
    <row r="175" spans="1:7" x14ac:dyDescent="0.25">
      <c r="A175" s="174"/>
      <c r="B175" s="174"/>
      <c r="C175" s="174"/>
      <c r="D175" s="175"/>
      <c r="E175" s="175"/>
      <c r="F175" s="174"/>
      <c r="G175" s="175"/>
    </row>
    <row r="176" spans="1:7" x14ac:dyDescent="0.25">
      <c r="A176" s="174"/>
      <c r="B176" s="174"/>
      <c r="C176" s="174"/>
      <c r="D176" s="175"/>
      <c r="E176" s="175"/>
      <c r="F176" s="174"/>
      <c r="G176" s="175"/>
    </row>
    <row r="177" spans="1:7" x14ac:dyDescent="0.25">
      <c r="A177" s="174"/>
      <c r="B177" s="174"/>
      <c r="C177" s="174"/>
      <c r="D177" s="175"/>
      <c r="E177" s="175"/>
      <c r="F177" s="174"/>
      <c r="G177" s="175"/>
    </row>
    <row r="178" spans="1:7" x14ac:dyDescent="0.25">
      <c r="A178" s="174"/>
      <c r="B178" s="174"/>
      <c r="C178" s="174"/>
      <c r="D178" s="175"/>
      <c r="E178" s="175"/>
      <c r="F178" s="174"/>
      <c r="G178" s="175"/>
    </row>
    <row r="179" spans="1:7" x14ac:dyDescent="0.25">
      <c r="A179" s="174"/>
      <c r="B179" s="174"/>
      <c r="C179" s="174"/>
      <c r="D179" s="175"/>
      <c r="E179" s="175"/>
      <c r="F179" s="174"/>
      <c r="G179" s="175"/>
    </row>
    <row r="180" spans="1:7" x14ac:dyDescent="0.25">
      <c r="A180" s="174"/>
      <c r="B180" s="174"/>
      <c r="C180" s="174"/>
      <c r="D180" s="175"/>
      <c r="E180" s="175"/>
      <c r="F180" s="174"/>
      <c r="G180" s="175"/>
    </row>
    <row r="181" spans="1:7" x14ac:dyDescent="0.25">
      <c r="A181" s="174"/>
      <c r="B181" s="174"/>
      <c r="C181" s="174"/>
      <c r="D181" s="175"/>
      <c r="E181" s="175"/>
      <c r="F181" s="174"/>
      <c r="G181" s="175"/>
    </row>
    <row r="182" spans="1:7" x14ac:dyDescent="0.25">
      <c r="A182" s="174"/>
      <c r="B182" s="174"/>
      <c r="C182" s="174"/>
      <c r="D182" s="175"/>
      <c r="E182" s="175"/>
      <c r="F182" s="174"/>
      <c r="G182" s="175"/>
    </row>
    <row r="183" spans="1:7" x14ac:dyDescent="0.25">
      <c r="A183" s="174"/>
      <c r="B183" s="174"/>
      <c r="C183" s="174"/>
      <c r="D183" s="175"/>
      <c r="E183" s="175"/>
      <c r="F183" s="174"/>
      <c r="G183" s="175"/>
    </row>
    <row r="184" spans="1:7" x14ac:dyDescent="0.25">
      <c r="A184" s="174"/>
      <c r="B184" s="174"/>
      <c r="C184" s="174"/>
      <c r="D184" s="175"/>
      <c r="E184" s="175"/>
      <c r="F184" s="174"/>
      <c r="G184" s="175"/>
    </row>
    <row r="185" spans="1:7" x14ac:dyDescent="0.25">
      <c r="A185" s="174"/>
      <c r="B185" s="174"/>
      <c r="C185" s="174"/>
      <c r="D185" s="175"/>
      <c r="E185" s="175"/>
      <c r="F185" s="174"/>
      <c r="G185" s="175"/>
    </row>
    <row r="186" spans="1:7" x14ac:dyDescent="0.25">
      <c r="A186" s="174"/>
      <c r="B186" s="174"/>
      <c r="C186" s="174"/>
      <c r="D186" s="175"/>
      <c r="E186" s="175"/>
      <c r="F186" s="174"/>
      <c r="G186" s="175"/>
    </row>
    <row r="187" spans="1:7" x14ac:dyDescent="0.25">
      <c r="A187" s="174"/>
      <c r="B187" s="174"/>
      <c r="C187" s="174"/>
      <c r="D187" s="175"/>
      <c r="E187" s="175"/>
      <c r="F187" s="174"/>
      <c r="G187" s="175"/>
    </row>
    <row r="188" spans="1:7" x14ac:dyDescent="0.25">
      <c r="A188" s="174"/>
      <c r="B188" s="174"/>
      <c r="C188" s="174"/>
      <c r="D188" s="175"/>
      <c r="E188" s="175"/>
      <c r="F188" s="174"/>
      <c r="G188" s="175"/>
    </row>
    <row r="189" spans="1:7" x14ac:dyDescent="0.25">
      <c r="A189" s="174"/>
      <c r="B189" s="174"/>
      <c r="C189" s="174"/>
      <c r="D189" s="175"/>
      <c r="E189" s="175"/>
      <c r="F189" s="174"/>
      <c r="G189" s="175"/>
    </row>
    <row r="190" spans="1:7" x14ac:dyDescent="0.25">
      <c r="A190" s="174"/>
      <c r="B190" s="174"/>
      <c r="C190" s="174"/>
      <c r="D190" s="175"/>
      <c r="E190" s="175"/>
      <c r="F190" s="174"/>
      <c r="G190" s="175"/>
    </row>
    <row r="191" spans="1:7" x14ac:dyDescent="0.25">
      <c r="A191" s="174"/>
      <c r="B191" s="174"/>
      <c r="C191" s="174"/>
      <c r="D191" s="175"/>
      <c r="E191" s="175"/>
      <c r="F191" s="174"/>
      <c r="G191" s="175"/>
    </row>
    <row r="192" spans="1:7" x14ac:dyDescent="0.25">
      <c r="A192" s="174"/>
      <c r="B192" s="174"/>
      <c r="C192" s="174"/>
      <c r="D192" s="175"/>
      <c r="E192" s="175"/>
      <c r="F192" s="174"/>
      <c r="G192" s="175"/>
    </row>
    <row r="193" spans="1:7" x14ac:dyDescent="0.25">
      <c r="A193" s="174"/>
      <c r="B193" s="174"/>
      <c r="C193" s="174"/>
      <c r="D193" s="175"/>
      <c r="E193" s="175"/>
      <c r="F193" s="174"/>
      <c r="G193" s="175"/>
    </row>
    <row r="194" spans="1:7" x14ac:dyDescent="0.25">
      <c r="A194" s="174"/>
      <c r="B194" s="174"/>
      <c r="C194" s="174"/>
      <c r="D194" s="175"/>
      <c r="E194" s="175"/>
      <c r="F194" s="174"/>
      <c r="G194" s="175"/>
    </row>
    <row r="195" spans="1:7" x14ac:dyDescent="0.25">
      <c r="A195" s="174"/>
      <c r="B195" s="174"/>
      <c r="C195" s="174"/>
      <c r="D195" s="175"/>
      <c r="E195" s="175"/>
      <c r="F195" s="174"/>
      <c r="G195" s="175"/>
    </row>
    <row r="196" spans="1:7" x14ac:dyDescent="0.25">
      <c r="A196" s="174"/>
      <c r="B196" s="174"/>
      <c r="C196" s="174"/>
      <c r="D196" s="175"/>
      <c r="E196" s="175"/>
      <c r="F196" s="174"/>
      <c r="G196" s="175"/>
    </row>
    <row r="197" spans="1:7" x14ac:dyDescent="0.25">
      <c r="A197" s="174"/>
      <c r="B197" s="174"/>
      <c r="C197" s="174"/>
      <c r="D197" s="175"/>
      <c r="E197" s="175"/>
      <c r="F197" s="174"/>
      <c r="G197" s="175"/>
    </row>
    <row r="198" spans="1:7" x14ac:dyDescent="0.25">
      <c r="A198" s="174"/>
      <c r="B198" s="174"/>
      <c r="C198" s="174"/>
      <c r="D198" s="175"/>
      <c r="E198" s="175"/>
      <c r="F198" s="174"/>
      <c r="G198" s="175"/>
    </row>
    <row r="199" spans="1:7" x14ac:dyDescent="0.25">
      <c r="A199" s="174"/>
      <c r="B199" s="174"/>
      <c r="C199" s="174"/>
      <c r="D199" s="175"/>
      <c r="E199" s="175"/>
      <c r="F199" s="174"/>
      <c r="G199" s="175"/>
    </row>
    <row r="200" spans="1:7" x14ac:dyDescent="0.25">
      <c r="A200" s="174"/>
      <c r="B200" s="174"/>
      <c r="C200" s="174"/>
      <c r="D200" s="175"/>
      <c r="E200" s="175"/>
      <c r="F200" s="174"/>
      <c r="G200" s="175"/>
    </row>
    <row r="201" spans="1:7" x14ac:dyDescent="0.25">
      <c r="A201" s="174"/>
      <c r="B201" s="174"/>
      <c r="C201" s="174"/>
      <c r="D201" s="175"/>
      <c r="E201" s="175"/>
      <c r="F201" s="174"/>
      <c r="G201" s="175"/>
    </row>
    <row r="202" spans="1:7" x14ac:dyDescent="0.25">
      <c r="A202" s="174"/>
      <c r="B202" s="174"/>
      <c r="C202" s="174"/>
      <c r="D202" s="175"/>
      <c r="E202" s="175"/>
      <c r="F202" s="174"/>
      <c r="G202" s="175"/>
    </row>
    <row r="203" spans="1:7" x14ac:dyDescent="0.25">
      <c r="A203" s="174"/>
      <c r="B203" s="174"/>
      <c r="C203" s="174"/>
      <c r="D203" s="175"/>
      <c r="E203" s="175"/>
      <c r="F203" s="174"/>
      <c r="G203" s="175"/>
    </row>
    <row r="204" spans="1:7" x14ac:dyDescent="0.25">
      <c r="A204" s="174"/>
      <c r="B204" s="174"/>
      <c r="C204" s="174"/>
      <c r="D204" s="175"/>
      <c r="E204" s="175"/>
      <c r="F204" s="174"/>
      <c r="G204" s="175"/>
    </row>
    <row r="205" spans="1:7" x14ac:dyDescent="0.25">
      <c r="A205" s="174"/>
      <c r="B205" s="174"/>
      <c r="C205" s="174"/>
      <c r="D205" s="175"/>
      <c r="E205" s="175"/>
      <c r="F205" s="174"/>
      <c r="G205" s="175"/>
    </row>
    <row r="206" spans="1:7" x14ac:dyDescent="0.25">
      <c r="A206" s="174"/>
      <c r="B206" s="174"/>
      <c r="C206" s="174"/>
      <c r="D206" s="175"/>
      <c r="E206" s="175"/>
      <c r="F206" s="174"/>
      <c r="G206" s="175"/>
    </row>
    <row r="207" spans="1:7" x14ac:dyDescent="0.25">
      <c r="A207" s="174"/>
      <c r="B207" s="174"/>
      <c r="C207" s="174"/>
      <c r="D207" s="175"/>
      <c r="E207" s="175"/>
      <c r="F207" s="174"/>
      <c r="G207" s="175"/>
    </row>
    <row r="208" spans="1:7" x14ac:dyDescent="0.25">
      <c r="A208" s="174"/>
      <c r="B208" s="174"/>
      <c r="C208" s="174"/>
      <c r="D208" s="175"/>
      <c r="E208" s="175"/>
      <c r="F208" s="174"/>
      <c r="G208" s="175"/>
    </row>
    <row r="209" spans="1:7" x14ac:dyDescent="0.25">
      <c r="A209" s="174"/>
      <c r="B209" s="174"/>
      <c r="C209" s="174"/>
      <c r="D209" s="175"/>
      <c r="E209" s="175"/>
      <c r="F209" s="174"/>
      <c r="G209" s="175"/>
    </row>
    <row r="210" spans="1:7" x14ac:dyDescent="0.25">
      <c r="A210" s="174"/>
      <c r="B210" s="174"/>
      <c r="C210" s="174"/>
      <c r="D210" s="175"/>
      <c r="E210" s="175"/>
      <c r="F210" s="174"/>
      <c r="G210" s="175"/>
    </row>
    <row r="211" spans="1:7" x14ac:dyDescent="0.25">
      <c r="A211" s="174"/>
      <c r="B211" s="174"/>
      <c r="C211" s="174"/>
      <c r="D211" s="175"/>
      <c r="E211" s="175"/>
      <c r="F211" s="174"/>
      <c r="G211" s="175"/>
    </row>
    <row r="212" spans="1:7" x14ac:dyDescent="0.25">
      <c r="A212" s="174"/>
      <c r="B212" s="174"/>
      <c r="C212" s="174"/>
      <c r="D212" s="175"/>
      <c r="E212" s="175"/>
      <c r="F212" s="174"/>
      <c r="G212" s="175"/>
    </row>
    <row r="213" spans="1:7" x14ac:dyDescent="0.25">
      <c r="A213" s="174"/>
      <c r="B213" s="174"/>
      <c r="C213" s="174"/>
      <c r="D213" s="175"/>
      <c r="E213" s="175"/>
      <c r="F213" s="174"/>
      <c r="G213" s="175"/>
    </row>
    <row r="214" spans="1:7" x14ac:dyDescent="0.25">
      <c r="A214" s="174"/>
      <c r="B214" s="174"/>
      <c r="C214" s="174"/>
      <c r="D214" s="175"/>
      <c r="E214" s="175"/>
      <c r="F214" s="174"/>
      <c r="G214" s="175"/>
    </row>
    <row r="215" spans="1:7" x14ac:dyDescent="0.25">
      <c r="A215" s="174"/>
      <c r="B215" s="174"/>
      <c r="C215" s="174"/>
      <c r="D215" s="175"/>
      <c r="E215" s="175"/>
      <c r="F215" s="174"/>
      <c r="G215" s="175"/>
    </row>
    <row r="216" spans="1:7" x14ac:dyDescent="0.25">
      <c r="A216" s="174"/>
      <c r="B216" s="174"/>
      <c r="C216" s="174"/>
      <c r="D216" s="175"/>
      <c r="E216" s="175"/>
      <c r="F216" s="174"/>
      <c r="G216" s="175"/>
    </row>
    <row r="217" spans="1:7" x14ac:dyDescent="0.25">
      <c r="A217" s="174"/>
      <c r="B217" s="174"/>
      <c r="C217" s="174"/>
      <c r="D217" s="175"/>
      <c r="E217" s="175"/>
      <c r="F217" s="174"/>
      <c r="G217" s="175"/>
    </row>
    <row r="218" spans="1:7" x14ac:dyDescent="0.25">
      <c r="A218" s="174"/>
      <c r="B218" s="174"/>
      <c r="C218" s="174"/>
      <c r="D218" s="175"/>
      <c r="E218" s="175"/>
      <c r="F218" s="174"/>
      <c r="G218" s="175"/>
    </row>
    <row r="219" spans="1:7" x14ac:dyDescent="0.25">
      <c r="A219" s="174"/>
      <c r="B219" s="174"/>
      <c r="C219" s="174"/>
      <c r="D219" s="175"/>
      <c r="E219" s="175"/>
      <c r="F219" s="174"/>
      <c r="G219" s="175"/>
    </row>
    <row r="220" spans="1:7" x14ac:dyDescent="0.25">
      <c r="A220" s="174"/>
      <c r="B220" s="174"/>
      <c r="C220" s="174"/>
      <c r="D220" s="175"/>
      <c r="E220" s="175"/>
      <c r="F220" s="174"/>
      <c r="G220" s="175"/>
    </row>
    <row r="221" spans="1:7" x14ac:dyDescent="0.25">
      <c r="A221" s="174"/>
      <c r="B221" s="174"/>
      <c r="C221" s="174"/>
      <c r="D221" s="175"/>
      <c r="E221" s="175"/>
      <c r="F221" s="174"/>
      <c r="G221" s="175"/>
    </row>
    <row r="222" spans="1:7" x14ac:dyDescent="0.25">
      <c r="A222" s="174"/>
      <c r="B222" s="174"/>
      <c r="C222" s="174"/>
      <c r="D222" s="175"/>
      <c r="E222" s="175"/>
      <c r="F222" s="174"/>
      <c r="G222" s="175"/>
    </row>
    <row r="223" spans="1:7" x14ac:dyDescent="0.25">
      <c r="A223" s="174"/>
      <c r="B223" s="174"/>
      <c r="C223" s="174"/>
      <c r="D223" s="175"/>
      <c r="E223" s="175"/>
      <c r="F223" s="174"/>
      <c r="G223" s="175"/>
    </row>
    <row r="224" spans="1:7" x14ac:dyDescent="0.25">
      <c r="A224" s="174"/>
      <c r="B224" s="174"/>
      <c r="C224" s="174"/>
      <c r="D224" s="175"/>
      <c r="E224" s="175"/>
      <c r="F224" s="174"/>
      <c r="G224" s="175"/>
    </row>
    <row r="225" spans="1:7" x14ac:dyDescent="0.25">
      <c r="A225" s="174"/>
      <c r="B225" s="174"/>
      <c r="C225" s="174"/>
      <c r="D225" s="175"/>
      <c r="E225" s="175"/>
      <c r="F225" s="174"/>
      <c r="G225" s="175"/>
    </row>
    <row r="226" spans="1:7" x14ac:dyDescent="0.25">
      <c r="A226" s="174"/>
      <c r="B226" s="174"/>
      <c r="C226" s="174"/>
      <c r="D226" s="175"/>
      <c r="E226" s="175"/>
      <c r="F226" s="174"/>
      <c r="G226" s="175"/>
    </row>
    <row r="227" spans="1:7" x14ac:dyDescent="0.25">
      <c r="A227" s="174"/>
      <c r="B227" s="174"/>
      <c r="C227" s="174"/>
      <c r="D227" s="175"/>
      <c r="E227" s="175"/>
      <c r="F227" s="174"/>
      <c r="G227" s="175"/>
    </row>
    <row r="228" spans="1:7" x14ac:dyDescent="0.25">
      <c r="A228" s="174"/>
      <c r="B228" s="174"/>
      <c r="C228" s="174"/>
      <c r="D228" s="175"/>
      <c r="E228" s="175"/>
      <c r="F228" s="174"/>
      <c r="G228" s="175"/>
    </row>
    <row r="229" spans="1:7" x14ac:dyDescent="0.25">
      <c r="A229" s="174"/>
      <c r="B229" s="174"/>
      <c r="C229" s="174"/>
      <c r="D229" s="175"/>
      <c r="E229" s="175"/>
      <c r="F229" s="174"/>
      <c r="G229" s="175"/>
    </row>
    <row r="230" spans="1:7" x14ac:dyDescent="0.25">
      <c r="A230" s="174"/>
      <c r="B230" s="174"/>
      <c r="C230" s="174"/>
      <c r="D230" s="175"/>
      <c r="E230" s="175"/>
      <c r="F230" s="174"/>
      <c r="G230" s="175"/>
    </row>
    <row r="231" spans="1:7" x14ac:dyDescent="0.25">
      <c r="A231" s="174"/>
      <c r="B231" s="174"/>
      <c r="C231" s="174"/>
      <c r="D231" s="175"/>
      <c r="E231" s="175"/>
      <c r="F231" s="174"/>
      <c r="G231" s="175"/>
    </row>
    <row r="232" spans="1:7" x14ac:dyDescent="0.25">
      <c r="A232" s="174"/>
      <c r="B232" s="174"/>
      <c r="C232" s="174"/>
      <c r="D232" s="175"/>
      <c r="E232" s="175"/>
      <c r="F232" s="174"/>
      <c r="G232" s="175"/>
    </row>
    <row r="233" spans="1:7" x14ac:dyDescent="0.25">
      <c r="A233" s="174"/>
      <c r="B233" s="174"/>
      <c r="C233" s="174"/>
      <c r="D233" s="175"/>
      <c r="E233" s="175"/>
      <c r="F233" s="174"/>
      <c r="G233" s="175"/>
    </row>
    <row r="234" spans="1:7" x14ac:dyDescent="0.25">
      <c r="A234" s="174"/>
      <c r="B234" s="174"/>
      <c r="C234" s="174"/>
      <c r="D234" s="175"/>
      <c r="E234" s="175"/>
      <c r="F234" s="174"/>
      <c r="G234" s="175"/>
    </row>
    <row r="235" spans="1:7" x14ac:dyDescent="0.25">
      <c r="A235" s="174"/>
      <c r="B235" s="174"/>
      <c r="C235" s="174"/>
      <c r="D235" s="175"/>
      <c r="E235" s="175"/>
      <c r="F235" s="174"/>
      <c r="G235" s="175"/>
    </row>
    <row r="236" spans="1:7" x14ac:dyDescent="0.25">
      <c r="A236" s="174"/>
      <c r="B236" s="174"/>
      <c r="C236" s="174"/>
      <c r="D236" s="175"/>
      <c r="E236" s="175"/>
      <c r="F236" s="174"/>
      <c r="G236" s="175"/>
    </row>
    <row r="237" spans="1:7" x14ac:dyDescent="0.25">
      <c r="A237" s="174"/>
      <c r="B237" s="174"/>
      <c r="C237" s="174"/>
      <c r="D237" s="175"/>
      <c r="E237" s="175"/>
      <c r="F237" s="174"/>
      <c r="G237" s="175"/>
    </row>
    <row r="238" spans="1:7" x14ac:dyDescent="0.25">
      <c r="A238" s="174"/>
      <c r="B238" s="174"/>
      <c r="C238" s="174"/>
      <c r="D238" s="175"/>
      <c r="E238" s="175"/>
      <c r="F238" s="174"/>
      <c r="G238" s="175"/>
    </row>
    <row r="239" spans="1:7" x14ac:dyDescent="0.25">
      <c r="A239" s="174"/>
      <c r="B239" s="174"/>
      <c r="C239" s="174"/>
      <c r="D239" s="175"/>
      <c r="E239" s="175"/>
      <c r="F239" s="174"/>
      <c r="G239" s="175"/>
    </row>
    <row r="240" spans="1:7" x14ac:dyDescent="0.25">
      <c r="A240" s="174"/>
      <c r="B240" s="174"/>
      <c r="C240" s="174"/>
      <c r="D240" s="175"/>
      <c r="E240" s="175"/>
      <c r="F240" s="174"/>
      <c r="G240" s="175"/>
    </row>
    <row r="241" spans="1:7" x14ac:dyDescent="0.25">
      <c r="A241" s="174"/>
      <c r="B241" s="174"/>
      <c r="C241" s="174"/>
      <c r="D241" s="175"/>
      <c r="E241" s="175"/>
      <c r="F241" s="174"/>
      <c r="G241" s="175"/>
    </row>
    <row r="242" spans="1:7" x14ac:dyDescent="0.25">
      <c r="A242" s="174"/>
      <c r="B242" s="174"/>
      <c r="C242" s="174"/>
      <c r="D242" s="175"/>
      <c r="E242" s="175"/>
      <c r="F242" s="174"/>
      <c r="G242" s="175"/>
    </row>
    <row r="243" spans="1:7" x14ac:dyDescent="0.25">
      <c r="A243" s="174"/>
      <c r="B243" s="174"/>
      <c r="C243" s="174"/>
      <c r="D243" s="175"/>
      <c r="E243" s="175"/>
      <c r="F243" s="174"/>
      <c r="G243" s="175"/>
    </row>
    <row r="244" spans="1:7" x14ac:dyDescent="0.25">
      <c r="A244" s="174"/>
      <c r="B244" s="174"/>
      <c r="C244" s="174"/>
      <c r="D244" s="175"/>
      <c r="E244" s="175"/>
      <c r="F244" s="174"/>
      <c r="G244" s="175"/>
    </row>
    <row r="245" spans="1:7" x14ac:dyDescent="0.25">
      <c r="A245" s="174"/>
      <c r="B245" s="174"/>
      <c r="C245" s="174"/>
      <c r="D245" s="175"/>
      <c r="E245" s="175"/>
      <c r="F245" s="174"/>
      <c r="G245" s="175"/>
    </row>
    <row r="246" spans="1:7" x14ac:dyDescent="0.25">
      <c r="A246" s="174"/>
      <c r="B246" s="174"/>
      <c r="C246" s="174"/>
      <c r="D246" s="175"/>
      <c r="E246" s="175"/>
      <c r="F246" s="174"/>
      <c r="G246" s="175"/>
    </row>
    <row r="247" spans="1:7" x14ac:dyDescent="0.25">
      <c r="A247" s="174"/>
      <c r="B247" s="174"/>
      <c r="C247" s="174"/>
      <c r="D247" s="175"/>
      <c r="E247" s="175"/>
      <c r="F247" s="174"/>
      <c r="G247" s="175"/>
    </row>
    <row r="248" spans="1:7" x14ac:dyDescent="0.25">
      <c r="A248" s="174"/>
      <c r="B248" s="174"/>
      <c r="C248" s="174"/>
      <c r="D248" s="175"/>
      <c r="E248" s="175"/>
      <c r="F248" s="174"/>
      <c r="G248" s="175"/>
    </row>
    <row r="249" spans="1:7" x14ac:dyDescent="0.25">
      <c r="A249" s="174"/>
      <c r="B249" s="174"/>
      <c r="C249" s="174"/>
      <c r="D249" s="175"/>
      <c r="E249" s="175"/>
      <c r="F249" s="174"/>
      <c r="G249" s="175"/>
    </row>
    <row r="250" spans="1:7" x14ac:dyDescent="0.25">
      <c r="A250" s="174"/>
      <c r="B250" s="174"/>
      <c r="C250" s="174"/>
      <c r="D250" s="175"/>
      <c r="E250" s="175"/>
      <c r="F250" s="174"/>
      <c r="G250" s="175"/>
    </row>
    <row r="251" spans="1:7" x14ac:dyDescent="0.25">
      <c r="A251" s="174"/>
      <c r="B251" s="174"/>
      <c r="C251" s="174"/>
      <c r="D251" s="175"/>
      <c r="E251" s="175"/>
      <c r="F251" s="174"/>
      <c r="G251" s="175"/>
    </row>
    <row r="252" spans="1:7" x14ac:dyDescent="0.25">
      <c r="A252" s="174"/>
      <c r="B252" s="174"/>
      <c r="C252" s="174"/>
      <c r="D252" s="175"/>
      <c r="E252" s="175"/>
      <c r="F252" s="174"/>
      <c r="G252" s="175"/>
    </row>
    <row r="253" spans="1:7" x14ac:dyDescent="0.25">
      <c r="A253" s="174"/>
      <c r="B253" s="174"/>
      <c r="C253" s="174"/>
      <c r="D253" s="175"/>
      <c r="E253" s="175"/>
      <c r="F253" s="174"/>
      <c r="G253" s="175"/>
    </row>
    <row r="254" spans="1:7" x14ac:dyDescent="0.25">
      <c r="A254" s="174"/>
      <c r="B254" s="174"/>
      <c r="C254" s="174"/>
      <c r="D254" s="175"/>
      <c r="E254" s="175"/>
      <c r="F254" s="174"/>
      <c r="G254" s="175"/>
    </row>
    <row r="255" spans="1:7" x14ac:dyDescent="0.25">
      <c r="A255" s="174"/>
      <c r="B255" s="174"/>
      <c r="C255" s="174"/>
      <c r="D255" s="175"/>
      <c r="E255" s="175"/>
      <c r="F255" s="174"/>
      <c r="G255" s="175"/>
    </row>
    <row r="256" spans="1:7" x14ac:dyDescent="0.25">
      <c r="A256" s="174"/>
      <c r="B256" s="174"/>
      <c r="C256" s="174"/>
      <c r="D256" s="175"/>
      <c r="E256" s="175"/>
      <c r="F256" s="174"/>
      <c r="G256" s="175"/>
    </row>
    <row r="257" spans="1:7" x14ac:dyDescent="0.25">
      <c r="A257" s="174"/>
      <c r="B257" s="174"/>
      <c r="C257" s="174"/>
      <c r="D257" s="175"/>
      <c r="E257" s="175"/>
      <c r="F257" s="174"/>
      <c r="G257" s="175"/>
    </row>
    <row r="258" spans="1:7" x14ac:dyDescent="0.25">
      <c r="A258" s="174"/>
      <c r="B258" s="174"/>
      <c r="C258" s="174"/>
      <c r="D258" s="175"/>
      <c r="E258" s="175"/>
      <c r="F258" s="174"/>
      <c r="G258" s="175"/>
    </row>
    <row r="259" spans="1:7" x14ac:dyDescent="0.25">
      <c r="A259" s="174"/>
      <c r="B259" s="174"/>
      <c r="C259" s="174"/>
      <c r="D259" s="175"/>
      <c r="E259" s="175"/>
      <c r="F259" s="174"/>
      <c r="G259" s="175"/>
    </row>
    <row r="260" spans="1:7" x14ac:dyDescent="0.25">
      <c r="A260" s="174"/>
      <c r="B260" s="174"/>
      <c r="C260" s="174"/>
      <c r="D260" s="175"/>
      <c r="E260" s="175"/>
      <c r="F260" s="174"/>
      <c r="G260" s="175"/>
    </row>
    <row r="261" spans="1:7" x14ac:dyDescent="0.25">
      <c r="A261" s="174"/>
      <c r="B261" s="174"/>
      <c r="C261" s="174"/>
      <c r="D261" s="175"/>
      <c r="E261" s="175"/>
      <c r="F261" s="174"/>
      <c r="G261" s="175"/>
    </row>
    <row r="262" spans="1:7" x14ac:dyDescent="0.25">
      <c r="A262" s="174"/>
      <c r="B262" s="174"/>
      <c r="C262" s="174"/>
      <c r="D262" s="175"/>
      <c r="E262" s="175"/>
      <c r="F262" s="174"/>
      <c r="G262" s="175"/>
    </row>
    <row r="263" spans="1:7" x14ac:dyDescent="0.25">
      <c r="A263" s="174"/>
      <c r="B263" s="174"/>
      <c r="C263" s="174"/>
      <c r="D263" s="175"/>
      <c r="E263" s="175"/>
      <c r="F263" s="174"/>
      <c r="G263" s="175"/>
    </row>
    <row r="264" spans="1:7" x14ac:dyDescent="0.25">
      <c r="A264" s="174"/>
      <c r="B264" s="174"/>
      <c r="C264" s="174"/>
      <c r="D264" s="175"/>
      <c r="E264" s="175"/>
      <c r="F264" s="174"/>
      <c r="G264" s="175"/>
    </row>
    <row r="265" spans="1:7" x14ac:dyDescent="0.25">
      <c r="A265" s="174"/>
      <c r="B265" s="174"/>
      <c r="C265" s="174"/>
      <c r="D265" s="175"/>
      <c r="E265" s="175"/>
      <c r="F265" s="174"/>
      <c r="G265" s="175"/>
    </row>
    <row r="266" spans="1:7" x14ac:dyDescent="0.25">
      <c r="A266" s="174"/>
      <c r="B266" s="174"/>
      <c r="C266" s="174"/>
      <c r="D266" s="175"/>
      <c r="E266" s="175"/>
      <c r="F266" s="174"/>
      <c r="G266" s="175"/>
    </row>
    <row r="267" spans="1:7" x14ac:dyDescent="0.25">
      <c r="A267" s="174"/>
      <c r="B267" s="174"/>
      <c r="C267" s="174"/>
      <c r="D267" s="175"/>
      <c r="E267" s="175"/>
      <c r="F267" s="174"/>
      <c r="G267" s="175"/>
    </row>
    <row r="268" spans="1:7" x14ac:dyDescent="0.25">
      <c r="A268" s="174"/>
      <c r="B268" s="174"/>
      <c r="C268" s="174"/>
      <c r="D268" s="175"/>
      <c r="E268" s="175"/>
      <c r="F268" s="174"/>
      <c r="G268" s="175"/>
    </row>
    <row r="269" spans="1:7" x14ac:dyDescent="0.25">
      <c r="A269" s="174"/>
      <c r="B269" s="174"/>
      <c r="C269" s="174"/>
      <c r="D269" s="175"/>
      <c r="E269" s="175"/>
      <c r="F269" s="174"/>
      <c r="G269" s="175"/>
    </row>
    <row r="270" spans="1:7" x14ac:dyDescent="0.25">
      <c r="A270" s="174"/>
      <c r="B270" s="174"/>
      <c r="C270" s="174"/>
      <c r="D270" s="175"/>
      <c r="E270" s="175"/>
      <c r="F270" s="174"/>
      <c r="G270" s="175"/>
    </row>
    <row r="271" spans="1:7" x14ac:dyDescent="0.25">
      <c r="A271" s="174"/>
      <c r="B271" s="174"/>
      <c r="C271" s="174"/>
      <c r="D271" s="175"/>
      <c r="E271" s="175"/>
      <c r="F271" s="174"/>
      <c r="G271" s="175"/>
    </row>
    <row r="272" spans="1:7" x14ac:dyDescent="0.25">
      <c r="A272" s="174"/>
      <c r="B272" s="174"/>
      <c r="C272" s="174"/>
      <c r="D272" s="175"/>
      <c r="E272" s="175"/>
      <c r="F272" s="174"/>
      <c r="G272" s="175"/>
    </row>
    <row r="273" spans="1:7" x14ac:dyDescent="0.25">
      <c r="A273" s="174"/>
      <c r="B273" s="174"/>
      <c r="C273" s="174"/>
      <c r="D273" s="175"/>
      <c r="E273" s="175"/>
      <c r="F273" s="174"/>
      <c r="G273" s="175"/>
    </row>
    <row r="274" spans="1:7" x14ac:dyDescent="0.25">
      <c r="A274" s="174"/>
      <c r="B274" s="174"/>
      <c r="C274" s="174"/>
      <c r="D274" s="175"/>
      <c r="E274" s="175"/>
      <c r="F274" s="174"/>
      <c r="G274" s="175"/>
    </row>
    <row r="275" spans="1:7" x14ac:dyDescent="0.25">
      <c r="A275" s="174"/>
      <c r="B275" s="174"/>
      <c r="C275" s="174"/>
      <c r="D275" s="175"/>
      <c r="E275" s="175"/>
      <c r="F275" s="174"/>
      <c r="G275" s="175"/>
    </row>
    <row r="276" spans="1:7" x14ac:dyDescent="0.25">
      <c r="A276" s="174"/>
      <c r="B276" s="174"/>
      <c r="C276" s="174"/>
      <c r="D276" s="175"/>
      <c r="E276" s="175"/>
      <c r="F276" s="174"/>
      <c r="G276" s="175"/>
    </row>
    <row r="277" spans="1:7" x14ac:dyDescent="0.25">
      <c r="A277" s="174"/>
      <c r="B277" s="174"/>
      <c r="C277" s="174"/>
      <c r="D277" s="175"/>
      <c r="E277" s="175"/>
      <c r="F277" s="174"/>
      <c r="G277" s="175"/>
    </row>
    <row r="278" spans="1:7" x14ac:dyDescent="0.25">
      <c r="A278" s="174"/>
      <c r="B278" s="174"/>
      <c r="C278" s="174"/>
      <c r="D278" s="175"/>
      <c r="E278" s="175"/>
      <c r="F278" s="174"/>
      <c r="G278" s="175"/>
    </row>
    <row r="279" spans="1:7" x14ac:dyDescent="0.25">
      <c r="A279" s="174"/>
      <c r="B279" s="174"/>
      <c r="C279" s="174"/>
      <c r="D279" s="175"/>
      <c r="E279" s="175"/>
      <c r="F279" s="174"/>
      <c r="G279" s="175"/>
    </row>
    <row r="280" spans="1:7" x14ac:dyDescent="0.25">
      <c r="A280" s="174"/>
      <c r="B280" s="174"/>
      <c r="C280" s="174"/>
      <c r="D280" s="175"/>
      <c r="E280" s="175"/>
      <c r="F280" s="174"/>
      <c r="G280" s="175"/>
    </row>
    <row r="281" spans="1:7" x14ac:dyDescent="0.25">
      <c r="A281" s="174"/>
      <c r="B281" s="174"/>
      <c r="C281" s="174"/>
      <c r="D281" s="175"/>
      <c r="E281" s="175"/>
      <c r="F281" s="174"/>
      <c r="G281" s="175"/>
    </row>
    <row r="282" spans="1:7" x14ac:dyDescent="0.25">
      <c r="A282" s="174"/>
      <c r="B282" s="174"/>
      <c r="C282" s="174"/>
      <c r="D282" s="175"/>
      <c r="E282" s="175"/>
      <c r="F282" s="174"/>
      <c r="G282" s="175"/>
    </row>
    <row r="283" spans="1:7" x14ac:dyDescent="0.25">
      <c r="A283" s="174"/>
      <c r="B283" s="174"/>
      <c r="C283" s="174"/>
      <c r="D283" s="175"/>
      <c r="E283" s="175"/>
      <c r="F283" s="174"/>
      <c r="G283" s="175"/>
    </row>
    <row r="284" spans="1:7" x14ac:dyDescent="0.25">
      <c r="A284" s="174"/>
      <c r="B284" s="174"/>
      <c r="C284" s="174"/>
      <c r="D284" s="175"/>
      <c r="E284" s="175"/>
      <c r="F284" s="174"/>
      <c r="G284" s="175"/>
    </row>
    <row r="285" spans="1:7" x14ac:dyDescent="0.25">
      <c r="A285" s="174"/>
      <c r="B285" s="174"/>
      <c r="C285" s="174"/>
      <c r="D285" s="175"/>
      <c r="E285" s="175"/>
      <c r="F285" s="174"/>
      <c r="G285" s="175"/>
    </row>
    <row r="286" spans="1:7" x14ac:dyDescent="0.25">
      <c r="A286" s="174"/>
      <c r="B286" s="174"/>
      <c r="C286" s="174"/>
      <c r="D286" s="175"/>
      <c r="E286" s="175"/>
      <c r="F286" s="174"/>
      <c r="G286" s="175"/>
    </row>
    <row r="287" spans="1:7" x14ac:dyDescent="0.25">
      <c r="A287" s="174"/>
      <c r="B287" s="174"/>
      <c r="C287" s="174"/>
      <c r="D287" s="175"/>
      <c r="E287" s="175"/>
      <c r="F287" s="174"/>
      <c r="G287" s="175"/>
    </row>
    <row r="288" spans="1:7" x14ac:dyDescent="0.25">
      <c r="A288" s="174"/>
      <c r="B288" s="174"/>
      <c r="C288" s="174"/>
      <c r="D288" s="175"/>
      <c r="E288" s="175"/>
      <c r="F288" s="174"/>
      <c r="G288" s="175"/>
    </row>
    <row r="289" spans="1:7" x14ac:dyDescent="0.25">
      <c r="A289" s="174"/>
      <c r="B289" s="174"/>
      <c r="C289" s="174"/>
      <c r="D289" s="175"/>
      <c r="E289" s="175"/>
      <c r="F289" s="174"/>
      <c r="G289" s="175"/>
    </row>
    <row r="290" spans="1:7" x14ac:dyDescent="0.25">
      <c r="A290" s="174"/>
      <c r="B290" s="174"/>
      <c r="C290" s="174"/>
      <c r="D290" s="175"/>
      <c r="E290" s="175"/>
      <c r="F290" s="174"/>
      <c r="G290" s="175"/>
    </row>
    <row r="291" spans="1:7" x14ac:dyDescent="0.25">
      <c r="A291" s="174"/>
      <c r="B291" s="174"/>
      <c r="C291" s="174"/>
      <c r="D291" s="175"/>
      <c r="E291" s="175"/>
      <c r="F291" s="174"/>
      <c r="G291" s="175"/>
    </row>
    <row r="292" spans="1:7" x14ac:dyDescent="0.25">
      <c r="A292" s="174"/>
      <c r="B292" s="174"/>
      <c r="C292" s="174"/>
      <c r="D292" s="175"/>
      <c r="E292" s="175"/>
      <c r="F292" s="174"/>
      <c r="G292" s="175"/>
    </row>
    <row r="293" spans="1:7" x14ac:dyDescent="0.25">
      <c r="A293" s="174"/>
      <c r="B293" s="174"/>
      <c r="C293" s="174"/>
      <c r="D293" s="175"/>
      <c r="E293" s="175"/>
      <c r="F293" s="174"/>
      <c r="G293" s="175"/>
    </row>
    <row r="294" spans="1:7" x14ac:dyDescent="0.25">
      <c r="A294" s="174"/>
      <c r="B294" s="174"/>
      <c r="C294" s="174"/>
      <c r="D294" s="175"/>
      <c r="E294" s="175"/>
      <c r="F294" s="174"/>
      <c r="G294" s="175"/>
    </row>
    <row r="295" spans="1:7" x14ac:dyDescent="0.25">
      <c r="A295" s="174"/>
      <c r="B295" s="174"/>
      <c r="C295" s="174"/>
      <c r="D295" s="175"/>
      <c r="E295" s="175"/>
      <c r="F295" s="174"/>
      <c r="G295" s="175"/>
    </row>
    <row r="296" spans="1:7" x14ac:dyDescent="0.25">
      <c r="A296" s="174"/>
      <c r="B296" s="174"/>
      <c r="C296" s="174"/>
      <c r="D296" s="175"/>
      <c r="E296" s="175"/>
      <c r="F296" s="174"/>
      <c r="G296" s="175"/>
    </row>
    <row r="297" spans="1:7" x14ac:dyDescent="0.25">
      <c r="A297" s="174"/>
      <c r="B297" s="174"/>
      <c r="C297" s="174"/>
      <c r="D297" s="175"/>
      <c r="E297" s="175"/>
      <c r="F297" s="174"/>
      <c r="G297" s="175"/>
    </row>
    <row r="298" spans="1:7" x14ac:dyDescent="0.25">
      <c r="A298" s="174"/>
      <c r="B298" s="174"/>
      <c r="C298" s="174"/>
      <c r="D298" s="175"/>
      <c r="E298" s="175"/>
      <c r="F298" s="174"/>
      <c r="G298" s="175"/>
    </row>
    <row r="299" spans="1:7" x14ac:dyDescent="0.25">
      <c r="A299" s="174"/>
      <c r="B299" s="174"/>
      <c r="C299" s="174"/>
      <c r="D299" s="175"/>
      <c r="E299" s="175"/>
      <c r="F299" s="174"/>
      <c r="G299" s="175"/>
    </row>
    <row r="300" spans="1:7" x14ac:dyDescent="0.25">
      <c r="A300" s="174"/>
      <c r="B300" s="174"/>
      <c r="C300" s="174"/>
      <c r="D300" s="175"/>
      <c r="E300" s="175"/>
      <c r="F300" s="174"/>
      <c r="G300" s="175"/>
    </row>
    <row r="301" spans="1:7" x14ac:dyDescent="0.25">
      <c r="A301" s="174"/>
      <c r="B301" s="174"/>
      <c r="C301" s="174"/>
      <c r="D301" s="175"/>
      <c r="E301" s="175"/>
      <c r="F301" s="174"/>
      <c r="G301" s="175"/>
    </row>
    <row r="302" spans="1:7" x14ac:dyDescent="0.25">
      <c r="A302" s="174"/>
      <c r="B302" s="174"/>
      <c r="C302" s="174"/>
      <c r="D302" s="175"/>
      <c r="E302" s="175"/>
      <c r="F302" s="174"/>
      <c r="G302" s="175"/>
    </row>
    <row r="303" spans="1:7" x14ac:dyDescent="0.25">
      <c r="A303" s="174"/>
      <c r="B303" s="174"/>
      <c r="C303" s="174"/>
      <c r="D303" s="175"/>
      <c r="E303" s="175"/>
      <c r="F303" s="174"/>
      <c r="G303" s="175"/>
    </row>
    <row r="304" spans="1:7" x14ac:dyDescent="0.25">
      <c r="A304" s="174"/>
      <c r="B304" s="174"/>
      <c r="C304" s="174"/>
      <c r="D304" s="175"/>
      <c r="E304" s="175"/>
      <c r="F304" s="174"/>
      <c r="G304" s="175"/>
    </row>
    <row r="305" spans="1:7" x14ac:dyDescent="0.25">
      <c r="A305" s="174"/>
      <c r="B305" s="174"/>
      <c r="C305" s="174"/>
      <c r="D305" s="175"/>
      <c r="E305" s="175"/>
      <c r="F305" s="174"/>
      <c r="G305" s="175"/>
    </row>
    <row r="306" spans="1:7" x14ac:dyDescent="0.25">
      <c r="A306" s="174"/>
      <c r="B306" s="174"/>
      <c r="C306" s="174"/>
      <c r="D306" s="175"/>
      <c r="E306" s="175"/>
      <c r="F306" s="174"/>
      <c r="G306" s="175"/>
    </row>
    <row r="307" spans="1:7" x14ac:dyDescent="0.25">
      <c r="A307" s="174"/>
      <c r="B307" s="174"/>
      <c r="C307" s="174"/>
      <c r="D307" s="175"/>
      <c r="E307" s="175"/>
      <c r="F307" s="174"/>
      <c r="G307" s="175"/>
    </row>
    <row r="308" spans="1:7" x14ac:dyDescent="0.25">
      <c r="A308" s="174"/>
      <c r="B308" s="174"/>
      <c r="C308" s="174"/>
      <c r="D308" s="175"/>
      <c r="E308" s="175"/>
      <c r="F308" s="174"/>
      <c r="G308" s="175"/>
    </row>
    <row r="309" spans="1:7" x14ac:dyDescent="0.25">
      <c r="A309" s="174"/>
      <c r="B309" s="174"/>
      <c r="C309" s="174"/>
      <c r="D309" s="175"/>
      <c r="E309" s="175"/>
      <c r="F309" s="174"/>
      <c r="G309" s="175"/>
    </row>
    <row r="310" spans="1:7" x14ac:dyDescent="0.25">
      <c r="A310" s="174"/>
      <c r="B310" s="174"/>
      <c r="C310" s="174"/>
      <c r="D310" s="175"/>
      <c r="E310" s="175"/>
      <c r="F310" s="174"/>
      <c r="G310" s="175"/>
    </row>
    <row r="311" spans="1:7" x14ac:dyDescent="0.25">
      <c r="A311" s="174"/>
      <c r="B311" s="174"/>
      <c r="C311" s="174"/>
      <c r="D311" s="175"/>
      <c r="E311" s="175"/>
      <c r="F311" s="174"/>
      <c r="G311" s="175"/>
    </row>
    <row r="312" spans="1:7" x14ac:dyDescent="0.25">
      <c r="A312" s="174"/>
      <c r="B312" s="174"/>
      <c r="C312" s="174"/>
      <c r="D312" s="175"/>
      <c r="E312" s="175"/>
      <c r="F312" s="174"/>
      <c r="G312" s="175"/>
    </row>
    <row r="313" spans="1:7" x14ac:dyDescent="0.25">
      <c r="A313" s="174"/>
      <c r="B313" s="174"/>
      <c r="C313" s="174"/>
      <c r="D313" s="175"/>
      <c r="E313" s="175"/>
      <c r="F313" s="174"/>
      <c r="G313" s="175"/>
    </row>
    <row r="314" spans="1:7" x14ac:dyDescent="0.25">
      <c r="A314" s="174"/>
      <c r="B314" s="174"/>
      <c r="C314" s="174"/>
      <c r="D314" s="175"/>
      <c r="E314" s="175"/>
      <c r="F314" s="174"/>
      <c r="G314" s="175"/>
    </row>
    <row r="315" spans="1:7" x14ac:dyDescent="0.25">
      <c r="A315" s="174"/>
      <c r="B315" s="174"/>
      <c r="C315" s="174"/>
      <c r="D315" s="175"/>
      <c r="E315" s="175"/>
      <c r="F315" s="174"/>
      <c r="G315" s="175"/>
    </row>
    <row r="316" spans="1:7" x14ac:dyDescent="0.25">
      <c r="A316" s="174"/>
      <c r="B316" s="174"/>
      <c r="C316" s="174"/>
      <c r="D316" s="175"/>
      <c r="E316" s="175"/>
      <c r="F316" s="174"/>
      <c r="G316" s="175"/>
    </row>
    <row r="317" spans="1:7" x14ac:dyDescent="0.25">
      <c r="A317" s="174"/>
      <c r="B317" s="174"/>
      <c r="C317" s="174"/>
      <c r="D317" s="175"/>
      <c r="E317" s="175"/>
      <c r="F317" s="174"/>
      <c r="G317" s="175"/>
    </row>
    <row r="318" spans="1:7" x14ac:dyDescent="0.25">
      <c r="A318" s="174"/>
      <c r="B318" s="174"/>
      <c r="C318" s="174"/>
      <c r="D318" s="175"/>
      <c r="E318" s="175"/>
      <c r="F318" s="174"/>
      <c r="G318" s="175"/>
    </row>
    <row r="319" spans="1:7" x14ac:dyDescent="0.25">
      <c r="A319" s="174"/>
      <c r="B319" s="174"/>
      <c r="C319" s="174"/>
      <c r="D319" s="175"/>
      <c r="E319" s="175"/>
      <c r="F319" s="174"/>
      <c r="G319" s="175"/>
    </row>
    <row r="320" spans="1:7" x14ac:dyDescent="0.25">
      <c r="A320" s="174"/>
      <c r="B320" s="174"/>
      <c r="C320" s="174"/>
      <c r="D320" s="175"/>
      <c r="E320" s="175"/>
      <c r="F320" s="174"/>
      <c r="G320" s="175"/>
    </row>
    <row r="321" spans="1:7" x14ac:dyDescent="0.25">
      <c r="A321" s="174"/>
      <c r="B321" s="174"/>
      <c r="C321" s="174"/>
      <c r="D321" s="175"/>
      <c r="E321" s="175"/>
      <c r="F321" s="174"/>
      <c r="G321" s="175"/>
    </row>
    <row r="322" spans="1:7" x14ac:dyDescent="0.25">
      <c r="A322" s="174"/>
      <c r="B322" s="174"/>
      <c r="C322" s="174"/>
      <c r="D322" s="175"/>
      <c r="E322" s="175"/>
      <c r="F322" s="174"/>
      <c r="G322" s="175"/>
    </row>
    <row r="323" spans="1:7" x14ac:dyDescent="0.25">
      <c r="A323" s="174"/>
      <c r="B323" s="174"/>
      <c r="C323" s="174"/>
      <c r="D323" s="175"/>
      <c r="E323" s="175"/>
      <c r="F323" s="174"/>
      <c r="G323" s="175"/>
    </row>
    <row r="324" spans="1:7" x14ac:dyDescent="0.25">
      <c r="A324" s="174"/>
      <c r="B324" s="174"/>
      <c r="C324" s="174"/>
      <c r="D324" s="175"/>
      <c r="E324" s="175"/>
      <c r="F324" s="174"/>
      <c r="G324" s="175"/>
    </row>
    <row r="325" spans="1:7" x14ac:dyDescent="0.25">
      <c r="A325" s="174"/>
      <c r="B325" s="174"/>
      <c r="C325" s="174"/>
      <c r="D325" s="175"/>
      <c r="E325" s="175"/>
      <c r="F325" s="174"/>
      <c r="G325" s="175"/>
    </row>
    <row r="326" spans="1:7" x14ac:dyDescent="0.25">
      <c r="A326" s="174"/>
      <c r="B326" s="174"/>
      <c r="C326" s="174"/>
      <c r="D326" s="175"/>
      <c r="E326" s="175"/>
      <c r="F326" s="174"/>
      <c r="G326" s="175"/>
    </row>
    <row r="327" spans="1:7" x14ac:dyDescent="0.25">
      <c r="A327" s="174"/>
      <c r="B327" s="174"/>
      <c r="C327" s="174"/>
      <c r="D327" s="175"/>
      <c r="E327" s="175"/>
      <c r="F327" s="174"/>
      <c r="G327" s="175"/>
    </row>
    <row r="328" spans="1:7" x14ac:dyDescent="0.25">
      <c r="A328" s="174"/>
      <c r="B328" s="174"/>
      <c r="C328" s="174"/>
      <c r="D328" s="175"/>
      <c r="E328" s="175"/>
      <c r="F328" s="174"/>
      <c r="G328" s="175"/>
    </row>
    <row r="329" spans="1:7" x14ac:dyDescent="0.25">
      <c r="A329" s="174"/>
      <c r="B329" s="174"/>
      <c r="C329" s="174"/>
      <c r="D329" s="175"/>
      <c r="E329" s="175"/>
      <c r="F329" s="174"/>
      <c r="G329" s="175"/>
    </row>
    <row r="330" spans="1:7" x14ac:dyDescent="0.25">
      <c r="A330" s="174"/>
      <c r="B330" s="174"/>
      <c r="C330" s="174"/>
      <c r="D330" s="175"/>
      <c r="E330" s="175"/>
      <c r="F330" s="174"/>
      <c r="G330" s="175"/>
    </row>
    <row r="331" spans="1:7" x14ac:dyDescent="0.25">
      <c r="A331" s="174"/>
      <c r="B331" s="174"/>
      <c r="C331" s="174"/>
      <c r="D331" s="175"/>
      <c r="E331" s="175"/>
      <c r="F331" s="174"/>
      <c r="G331" s="175"/>
    </row>
    <row r="332" spans="1:7" x14ac:dyDescent="0.25">
      <c r="A332" s="174"/>
      <c r="B332" s="174"/>
      <c r="C332" s="174"/>
      <c r="D332" s="175"/>
      <c r="E332" s="175"/>
      <c r="F332" s="174"/>
      <c r="G332" s="175"/>
    </row>
    <row r="333" spans="1:7" x14ac:dyDescent="0.25">
      <c r="A333" s="174"/>
      <c r="B333" s="174"/>
      <c r="C333" s="174"/>
      <c r="D333" s="175"/>
      <c r="E333" s="175"/>
      <c r="F333" s="174"/>
      <c r="G333" s="175"/>
    </row>
    <row r="334" spans="1:7" x14ac:dyDescent="0.25">
      <c r="A334" s="174"/>
      <c r="B334" s="174"/>
      <c r="C334" s="174"/>
      <c r="D334" s="175"/>
      <c r="E334" s="175"/>
      <c r="F334" s="174"/>
      <c r="G334" s="175"/>
    </row>
    <row r="335" spans="1:7" x14ac:dyDescent="0.25">
      <c r="A335" s="174"/>
      <c r="B335" s="174"/>
      <c r="C335" s="174"/>
      <c r="D335" s="175"/>
      <c r="E335" s="175"/>
      <c r="F335" s="174"/>
      <c r="G335" s="175"/>
    </row>
    <row r="336" spans="1:7" x14ac:dyDescent="0.25">
      <c r="A336" s="174"/>
      <c r="B336" s="174"/>
      <c r="C336" s="174"/>
      <c r="D336" s="175"/>
      <c r="E336" s="175"/>
      <c r="F336" s="174"/>
      <c r="G336" s="175"/>
    </row>
    <row r="337" spans="1:7" x14ac:dyDescent="0.25">
      <c r="A337" s="174"/>
      <c r="B337" s="174"/>
      <c r="C337" s="174"/>
      <c r="D337" s="175"/>
      <c r="E337" s="175"/>
      <c r="F337" s="174"/>
      <c r="G337" s="175"/>
    </row>
    <row r="338" spans="1:7" x14ac:dyDescent="0.25">
      <c r="A338" s="174"/>
      <c r="B338" s="174"/>
      <c r="C338" s="174"/>
      <c r="D338" s="175"/>
      <c r="E338" s="175"/>
      <c r="F338" s="174"/>
      <c r="G338" s="175"/>
    </row>
    <row r="339" spans="1:7" x14ac:dyDescent="0.25">
      <c r="A339" s="174"/>
      <c r="B339" s="174"/>
      <c r="C339" s="174"/>
      <c r="D339" s="175"/>
      <c r="E339" s="175"/>
      <c r="F339" s="174"/>
      <c r="G339" s="175"/>
    </row>
    <row r="340" spans="1:7" x14ac:dyDescent="0.25">
      <c r="A340" s="174"/>
      <c r="B340" s="174"/>
      <c r="C340" s="174"/>
      <c r="D340" s="175"/>
      <c r="E340" s="175"/>
      <c r="F340" s="174"/>
      <c r="G340" s="175"/>
    </row>
    <row r="341" spans="1:7" x14ac:dyDescent="0.25">
      <c r="A341" s="174"/>
      <c r="B341" s="174"/>
      <c r="C341" s="174"/>
      <c r="D341" s="175"/>
      <c r="E341" s="175"/>
      <c r="F341" s="174"/>
      <c r="G341" s="175"/>
    </row>
    <row r="342" spans="1:7" x14ac:dyDescent="0.25">
      <c r="A342" s="174"/>
      <c r="B342" s="174"/>
      <c r="C342" s="174"/>
      <c r="D342" s="175"/>
      <c r="E342" s="175"/>
      <c r="F342" s="174"/>
      <c r="G342" s="175"/>
    </row>
    <row r="343" spans="1:7" x14ac:dyDescent="0.25">
      <c r="A343" s="174"/>
      <c r="B343" s="174"/>
      <c r="C343" s="174"/>
      <c r="D343" s="175"/>
      <c r="E343" s="175"/>
      <c r="F343" s="174"/>
      <c r="G343" s="175"/>
    </row>
    <row r="344" spans="1:7" x14ac:dyDescent="0.25">
      <c r="A344" s="174"/>
      <c r="B344" s="174"/>
      <c r="C344" s="174"/>
      <c r="D344" s="175"/>
      <c r="E344" s="175"/>
      <c r="F344" s="174"/>
      <c r="G344" s="175"/>
    </row>
    <row r="345" spans="1:7" x14ac:dyDescent="0.25">
      <c r="A345" s="174"/>
      <c r="B345" s="174"/>
      <c r="C345" s="174"/>
      <c r="D345" s="175"/>
      <c r="E345" s="175"/>
      <c r="F345" s="174"/>
      <c r="G345" s="175"/>
    </row>
    <row r="346" spans="1:7" x14ac:dyDescent="0.25">
      <c r="A346" s="174"/>
      <c r="B346" s="174"/>
      <c r="C346" s="174"/>
      <c r="D346" s="175"/>
      <c r="E346" s="175"/>
      <c r="F346" s="174"/>
      <c r="G346" s="175"/>
    </row>
    <row r="347" spans="1:7" x14ac:dyDescent="0.25">
      <c r="A347" s="174"/>
      <c r="B347" s="174"/>
      <c r="C347" s="174"/>
      <c r="D347" s="175"/>
      <c r="E347" s="175"/>
      <c r="F347" s="174"/>
      <c r="G347" s="175"/>
    </row>
    <row r="348" spans="1:7" x14ac:dyDescent="0.25">
      <c r="A348" s="174"/>
      <c r="B348" s="174"/>
      <c r="C348" s="174"/>
      <c r="D348" s="175"/>
      <c r="E348" s="175"/>
      <c r="F348" s="174"/>
      <c r="G348" s="175"/>
    </row>
    <row r="349" spans="1:7" x14ac:dyDescent="0.25">
      <c r="A349" s="174"/>
      <c r="B349" s="174"/>
      <c r="C349" s="174"/>
      <c r="D349" s="175"/>
      <c r="E349" s="175"/>
      <c r="F349" s="174"/>
      <c r="G349" s="175"/>
    </row>
    <row r="350" spans="1:7" x14ac:dyDescent="0.25">
      <c r="A350" s="174"/>
      <c r="B350" s="174"/>
      <c r="C350" s="174"/>
      <c r="D350" s="175"/>
      <c r="E350" s="175"/>
      <c r="F350" s="174"/>
      <c r="G350" s="175"/>
    </row>
    <row r="351" spans="1:7" x14ac:dyDescent="0.25">
      <c r="A351" s="174"/>
      <c r="B351" s="174"/>
      <c r="C351" s="174"/>
      <c r="D351" s="175"/>
      <c r="E351" s="175"/>
      <c r="F351" s="174"/>
      <c r="G351" s="175"/>
    </row>
    <row r="352" spans="1:7" x14ac:dyDescent="0.25">
      <c r="A352" s="174"/>
      <c r="B352" s="174"/>
      <c r="C352" s="174"/>
      <c r="D352" s="175"/>
      <c r="E352" s="175"/>
      <c r="F352" s="174"/>
      <c r="G352" s="175"/>
    </row>
    <row r="353" spans="1:7" x14ac:dyDescent="0.25">
      <c r="A353" s="174"/>
      <c r="B353" s="174"/>
      <c r="C353" s="174"/>
      <c r="D353" s="175"/>
      <c r="E353" s="175"/>
      <c r="F353" s="174"/>
      <c r="G353" s="175"/>
    </row>
    <row r="354" spans="1:7" x14ac:dyDescent="0.25">
      <c r="A354" s="174"/>
      <c r="B354" s="174"/>
      <c r="C354" s="174"/>
      <c r="D354" s="175"/>
      <c r="E354" s="175"/>
      <c r="F354" s="174"/>
      <c r="G354" s="175"/>
    </row>
    <row r="355" spans="1:7" x14ac:dyDescent="0.25">
      <c r="A355" s="174"/>
      <c r="B355" s="174"/>
      <c r="C355" s="174"/>
      <c r="D355" s="175"/>
      <c r="E355" s="175"/>
      <c r="F355" s="174"/>
      <c r="G355" s="175"/>
    </row>
    <row r="356" spans="1:7" x14ac:dyDescent="0.25">
      <c r="A356" s="174"/>
      <c r="B356" s="174"/>
      <c r="C356" s="174"/>
      <c r="D356" s="175"/>
      <c r="E356" s="175"/>
      <c r="F356" s="174"/>
      <c r="G356" s="175"/>
    </row>
    <row r="357" spans="1:7" x14ac:dyDescent="0.25">
      <c r="A357" s="174"/>
      <c r="B357" s="174"/>
      <c r="C357" s="174"/>
      <c r="D357" s="175"/>
      <c r="E357" s="175"/>
      <c r="F357" s="174"/>
      <c r="G357" s="175"/>
    </row>
    <row r="358" spans="1:7" x14ac:dyDescent="0.25">
      <c r="A358" s="174"/>
      <c r="B358" s="174"/>
      <c r="C358" s="174"/>
      <c r="D358" s="175"/>
      <c r="E358" s="175"/>
      <c r="F358" s="174"/>
      <c r="G358" s="175"/>
    </row>
    <row r="359" spans="1:7" x14ac:dyDescent="0.25">
      <c r="A359" s="174"/>
      <c r="B359" s="174"/>
      <c r="C359" s="174"/>
      <c r="D359" s="175"/>
      <c r="E359" s="175"/>
      <c r="F359" s="174"/>
      <c r="G359" s="175"/>
    </row>
    <row r="360" spans="1:7" x14ac:dyDescent="0.25">
      <c r="A360" s="174"/>
      <c r="B360" s="174"/>
      <c r="C360" s="174"/>
      <c r="D360" s="175"/>
      <c r="E360" s="175"/>
      <c r="F360" s="174"/>
      <c r="G360" s="175"/>
    </row>
    <row r="361" spans="1:7" x14ac:dyDescent="0.25">
      <c r="A361" s="174"/>
      <c r="B361" s="174"/>
      <c r="C361" s="174"/>
      <c r="D361" s="175"/>
      <c r="E361" s="175"/>
      <c r="F361" s="174"/>
      <c r="G361" s="175"/>
    </row>
    <row r="362" spans="1:7" x14ac:dyDescent="0.25">
      <c r="A362" s="174"/>
      <c r="B362" s="174"/>
      <c r="C362" s="174"/>
      <c r="D362" s="175"/>
      <c r="E362" s="175"/>
      <c r="F362" s="174"/>
      <c r="G362" s="175"/>
    </row>
    <row r="363" spans="1:7" x14ac:dyDescent="0.25">
      <c r="A363" s="174"/>
      <c r="B363" s="174"/>
      <c r="C363" s="174"/>
      <c r="D363" s="175"/>
      <c r="E363" s="175"/>
      <c r="F363" s="174"/>
      <c r="G363" s="175"/>
    </row>
    <row r="364" spans="1:7" x14ac:dyDescent="0.25">
      <c r="A364" s="174"/>
      <c r="B364" s="174"/>
      <c r="C364" s="174"/>
      <c r="D364" s="175"/>
      <c r="E364" s="175"/>
      <c r="F364" s="174"/>
      <c r="G364" s="175"/>
    </row>
    <row r="365" spans="1:7" x14ac:dyDescent="0.25">
      <c r="A365" s="174"/>
      <c r="B365" s="174"/>
      <c r="C365" s="174"/>
      <c r="D365" s="175"/>
      <c r="E365" s="175"/>
      <c r="F365" s="174"/>
      <c r="G365" s="175"/>
    </row>
    <row r="366" spans="1:7" x14ac:dyDescent="0.25">
      <c r="A366" s="174"/>
      <c r="B366" s="174"/>
      <c r="C366" s="174"/>
      <c r="D366" s="175"/>
      <c r="E366" s="175"/>
      <c r="F366" s="174"/>
      <c r="G366" s="175"/>
    </row>
    <row r="367" spans="1:7" x14ac:dyDescent="0.25">
      <c r="A367" s="174"/>
      <c r="B367" s="174"/>
      <c r="C367" s="174"/>
      <c r="D367" s="175"/>
      <c r="E367" s="175"/>
      <c r="F367" s="174"/>
      <c r="G367" s="175"/>
    </row>
    <row r="368" spans="1:7" x14ac:dyDescent="0.25">
      <c r="A368" s="174"/>
      <c r="B368" s="174"/>
      <c r="C368" s="174"/>
      <c r="D368" s="175"/>
      <c r="E368" s="175"/>
      <c r="F368" s="174"/>
      <c r="G368" s="175"/>
    </row>
    <row r="369" spans="1:7" x14ac:dyDescent="0.25">
      <c r="A369" s="174"/>
      <c r="B369" s="174"/>
      <c r="C369" s="174"/>
      <c r="D369" s="175"/>
      <c r="E369" s="175"/>
      <c r="F369" s="174"/>
      <c r="G369" s="175"/>
    </row>
    <row r="370" spans="1:7" x14ac:dyDescent="0.25">
      <c r="A370" s="174"/>
      <c r="B370" s="174"/>
      <c r="C370" s="174"/>
      <c r="D370" s="175"/>
      <c r="E370" s="175"/>
      <c r="F370" s="174"/>
      <c r="G370" s="175"/>
    </row>
    <row r="371" spans="1:7" x14ac:dyDescent="0.25">
      <c r="A371" s="174"/>
      <c r="B371" s="174"/>
      <c r="C371" s="174"/>
      <c r="D371" s="175"/>
      <c r="E371" s="175"/>
      <c r="F371" s="174"/>
      <c r="G371" s="175"/>
    </row>
    <row r="372" spans="1:7" x14ac:dyDescent="0.25">
      <c r="A372" s="174"/>
      <c r="B372" s="174"/>
      <c r="C372" s="174"/>
      <c r="D372" s="175"/>
      <c r="E372" s="175"/>
      <c r="F372" s="174"/>
      <c r="G372" s="175"/>
    </row>
    <row r="373" spans="1:7" x14ac:dyDescent="0.25">
      <c r="A373" s="174"/>
      <c r="B373" s="174"/>
      <c r="C373" s="174"/>
      <c r="D373" s="175"/>
      <c r="E373" s="175"/>
      <c r="F373" s="174"/>
      <c r="G373" s="175"/>
    </row>
    <row r="374" spans="1:7" x14ac:dyDescent="0.25">
      <c r="A374" s="174"/>
      <c r="B374" s="174"/>
      <c r="C374" s="174"/>
      <c r="D374" s="175"/>
      <c r="E374" s="175"/>
      <c r="F374" s="174"/>
      <c r="G374" s="175"/>
    </row>
    <row r="375" spans="1:7" x14ac:dyDescent="0.25">
      <c r="A375" s="174"/>
      <c r="B375" s="174"/>
      <c r="C375" s="174"/>
      <c r="D375" s="175"/>
      <c r="E375" s="175"/>
      <c r="F375" s="174"/>
      <c r="G375" s="175"/>
    </row>
    <row r="376" spans="1:7" x14ac:dyDescent="0.25">
      <c r="A376" s="174"/>
      <c r="B376" s="174"/>
      <c r="C376" s="174"/>
      <c r="D376" s="175"/>
      <c r="E376" s="175"/>
      <c r="F376" s="174"/>
      <c r="G376" s="175"/>
    </row>
    <row r="377" spans="1:7" x14ac:dyDescent="0.25">
      <c r="A377" s="174"/>
      <c r="B377" s="174"/>
      <c r="C377" s="174"/>
      <c r="D377" s="175"/>
      <c r="E377" s="175"/>
      <c r="F377" s="174"/>
      <c r="G377" s="175"/>
    </row>
    <row r="378" spans="1:7" x14ac:dyDescent="0.25">
      <c r="A378" s="174"/>
      <c r="B378" s="174"/>
      <c r="C378" s="174"/>
      <c r="D378" s="175"/>
      <c r="E378" s="175"/>
      <c r="F378" s="174"/>
      <c r="G378" s="175"/>
    </row>
    <row r="379" spans="1:7" x14ac:dyDescent="0.25">
      <c r="A379" s="174"/>
      <c r="B379" s="174"/>
      <c r="C379" s="174"/>
      <c r="D379" s="175"/>
      <c r="E379" s="175"/>
      <c r="F379" s="174"/>
      <c r="G379" s="175"/>
    </row>
    <row r="380" spans="1:7" x14ac:dyDescent="0.25">
      <c r="A380" s="174"/>
      <c r="B380" s="174"/>
      <c r="C380" s="174"/>
      <c r="D380" s="175"/>
      <c r="E380" s="175"/>
      <c r="F380" s="174"/>
      <c r="G380" s="175"/>
    </row>
    <row r="381" spans="1:7" x14ac:dyDescent="0.25">
      <c r="A381" s="174"/>
      <c r="B381" s="174"/>
      <c r="C381" s="174"/>
      <c r="D381" s="175"/>
      <c r="E381" s="175"/>
      <c r="F381" s="174"/>
      <c r="G381" s="175"/>
    </row>
    <row r="382" spans="1:7" x14ac:dyDescent="0.25">
      <c r="A382" s="174"/>
      <c r="B382" s="174"/>
      <c r="C382" s="174"/>
      <c r="D382" s="175"/>
      <c r="E382" s="175"/>
      <c r="F382" s="174"/>
      <c r="G382" s="175"/>
    </row>
    <row r="383" spans="1:7" x14ac:dyDescent="0.25">
      <c r="A383" s="174"/>
      <c r="B383" s="174"/>
      <c r="C383" s="174"/>
      <c r="D383" s="175"/>
      <c r="E383" s="175"/>
      <c r="F383" s="174"/>
      <c r="G383" s="175"/>
    </row>
    <row r="384" spans="1:7" x14ac:dyDescent="0.25">
      <c r="A384" s="174"/>
      <c r="B384" s="174"/>
      <c r="C384" s="174"/>
      <c r="D384" s="175"/>
      <c r="E384" s="175"/>
      <c r="F384" s="174"/>
      <c r="G384" s="175"/>
    </row>
    <row r="385" spans="1:7" x14ac:dyDescent="0.25">
      <c r="A385" s="174"/>
      <c r="B385" s="174"/>
      <c r="C385" s="174"/>
      <c r="D385" s="175"/>
      <c r="E385" s="175"/>
      <c r="F385" s="174"/>
      <c r="G385" s="175"/>
    </row>
    <row r="386" spans="1:7" x14ac:dyDescent="0.25">
      <c r="A386" s="174"/>
      <c r="B386" s="174"/>
      <c r="C386" s="174"/>
      <c r="D386" s="175"/>
      <c r="E386" s="175"/>
      <c r="F386" s="174"/>
      <c r="G386" s="175"/>
    </row>
    <row r="387" spans="1:7" x14ac:dyDescent="0.25">
      <c r="A387" s="174"/>
      <c r="B387" s="174"/>
      <c r="C387" s="174"/>
      <c r="D387" s="175"/>
      <c r="E387" s="175"/>
      <c r="F387" s="174"/>
      <c r="G387" s="175"/>
    </row>
    <row r="388" spans="1:7" x14ac:dyDescent="0.25">
      <c r="A388" s="174"/>
      <c r="B388" s="174"/>
      <c r="C388" s="174"/>
      <c r="D388" s="175"/>
      <c r="E388" s="175"/>
      <c r="F388" s="174"/>
      <c r="G388" s="175"/>
    </row>
    <row r="389" spans="1:7" x14ac:dyDescent="0.25">
      <c r="A389" s="174"/>
      <c r="B389" s="174"/>
      <c r="C389" s="174"/>
      <c r="D389" s="175"/>
      <c r="E389" s="175"/>
      <c r="F389" s="174"/>
      <c r="G389" s="175"/>
    </row>
    <row r="390" spans="1:7" x14ac:dyDescent="0.25">
      <c r="A390" s="174"/>
      <c r="B390" s="174"/>
      <c r="C390" s="174"/>
      <c r="D390" s="175"/>
      <c r="E390" s="175"/>
      <c r="F390" s="174"/>
      <c r="G390" s="175"/>
    </row>
    <row r="391" spans="1:7" x14ac:dyDescent="0.25">
      <c r="A391" s="174"/>
      <c r="B391" s="174"/>
      <c r="C391" s="174"/>
      <c r="D391" s="175"/>
      <c r="E391" s="175"/>
      <c r="F391" s="174"/>
      <c r="G391" s="175"/>
    </row>
    <row r="392" spans="1:7" x14ac:dyDescent="0.25">
      <c r="A392" s="174"/>
      <c r="B392" s="174"/>
      <c r="C392" s="174"/>
      <c r="D392" s="175"/>
      <c r="E392" s="175"/>
      <c r="F392" s="174"/>
      <c r="G392" s="175"/>
    </row>
    <row r="393" spans="1:7" x14ac:dyDescent="0.25">
      <c r="A393" s="174"/>
      <c r="B393" s="174"/>
      <c r="C393" s="174"/>
      <c r="D393" s="175"/>
      <c r="E393" s="175"/>
      <c r="F393" s="174"/>
      <c r="G393" s="175"/>
    </row>
    <row r="394" spans="1:7" x14ac:dyDescent="0.25">
      <c r="A394" s="174"/>
      <c r="B394" s="174"/>
      <c r="C394" s="174"/>
      <c r="D394" s="175"/>
      <c r="E394" s="175"/>
      <c r="F394" s="174"/>
      <c r="G394" s="175"/>
    </row>
    <row r="395" spans="1:7" x14ac:dyDescent="0.25">
      <c r="A395" s="174"/>
      <c r="B395" s="174"/>
      <c r="C395" s="174"/>
      <c r="D395" s="175"/>
      <c r="E395" s="175"/>
      <c r="F395" s="174"/>
      <c r="G395" s="175"/>
    </row>
    <row r="396" spans="1:7" x14ac:dyDescent="0.25">
      <c r="A396" s="174"/>
      <c r="B396" s="174"/>
      <c r="C396" s="174"/>
      <c r="D396" s="175"/>
      <c r="E396" s="175"/>
      <c r="F396" s="174"/>
      <c r="G396" s="175"/>
    </row>
    <row r="397" spans="1:7" x14ac:dyDescent="0.25">
      <c r="A397" s="174"/>
      <c r="B397" s="174"/>
      <c r="C397" s="174"/>
      <c r="D397" s="175"/>
      <c r="E397" s="175"/>
      <c r="F397" s="174"/>
      <c r="G397" s="175"/>
    </row>
    <row r="398" spans="1:7" x14ac:dyDescent="0.25">
      <c r="A398" s="174"/>
      <c r="B398" s="174"/>
      <c r="C398" s="174"/>
      <c r="D398" s="175"/>
      <c r="E398" s="175"/>
      <c r="F398" s="174"/>
      <c r="G398" s="175"/>
    </row>
    <row r="399" spans="1:7" x14ac:dyDescent="0.25">
      <c r="A399" s="174"/>
      <c r="B399" s="174"/>
      <c r="C399" s="174"/>
      <c r="D399" s="175"/>
      <c r="E399" s="175"/>
      <c r="F399" s="174"/>
      <c r="G399" s="175"/>
    </row>
    <row r="400" spans="1:7" x14ac:dyDescent="0.25">
      <c r="A400" s="174"/>
      <c r="B400" s="174"/>
      <c r="C400" s="174"/>
      <c r="D400" s="175"/>
      <c r="E400" s="175"/>
      <c r="F400" s="174"/>
      <c r="G400" s="175"/>
    </row>
    <row r="401" spans="1:7" x14ac:dyDescent="0.25">
      <c r="A401" s="174"/>
      <c r="B401" s="174"/>
      <c r="C401" s="174"/>
      <c r="D401" s="175"/>
      <c r="E401" s="175"/>
      <c r="F401" s="174"/>
      <c r="G401" s="175"/>
    </row>
    <row r="402" spans="1:7" x14ac:dyDescent="0.25">
      <c r="A402" s="174"/>
      <c r="B402" s="174"/>
      <c r="C402" s="174"/>
      <c r="D402" s="175"/>
      <c r="E402" s="175"/>
      <c r="F402" s="174"/>
      <c r="G402" s="175"/>
    </row>
    <row r="403" spans="1:7" x14ac:dyDescent="0.25">
      <c r="A403" s="174"/>
      <c r="B403" s="174"/>
      <c r="C403" s="174"/>
      <c r="D403" s="175"/>
      <c r="E403" s="175"/>
      <c r="F403" s="174"/>
      <c r="G403" s="175"/>
    </row>
    <row r="404" spans="1:7" x14ac:dyDescent="0.25">
      <c r="A404" s="174"/>
      <c r="B404" s="174"/>
      <c r="C404" s="174"/>
      <c r="D404" s="175"/>
      <c r="E404" s="175"/>
      <c r="F404" s="174"/>
      <c r="G404" s="175"/>
    </row>
    <row r="405" spans="1:7" x14ac:dyDescent="0.25">
      <c r="A405" s="174"/>
      <c r="B405" s="174"/>
      <c r="C405" s="174"/>
      <c r="D405" s="175"/>
      <c r="E405" s="175"/>
      <c r="F405" s="174"/>
      <c r="G405" s="175"/>
    </row>
    <row r="406" spans="1:7" x14ac:dyDescent="0.25">
      <c r="A406" s="174"/>
      <c r="B406" s="174"/>
      <c r="C406" s="174"/>
      <c r="D406" s="175"/>
      <c r="E406" s="175"/>
      <c r="F406" s="174"/>
      <c r="G406" s="175"/>
    </row>
    <row r="407" spans="1:7" x14ac:dyDescent="0.25">
      <c r="A407" s="174"/>
      <c r="B407" s="174"/>
      <c r="C407" s="174"/>
      <c r="D407" s="175"/>
      <c r="E407" s="175"/>
      <c r="F407" s="174"/>
      <c r="G407" s="175"/>
    </row>
    <row r="408" spans="1:7" x14ac:dyDescent="0.25">
      <c r="A408" s="174"/>
      <c r="B408" s="174"/>
      <c r="C408" s="174"/>
      <c r="D408" s="175"/>
      <c r="E408" s="175"/>
      <c r="F408" s="174"/>
      <c r="G408" s="175"/>
    </row>
    <row r="409" spans="1:7" x14ac:dyDescent="0.25">
      <c r="A409" s="174"/>
      <c r="B409" s="174"/>
      <c r="C409" s="174"/>
      <c r="D409" s="175"/>
      <c r="E409" s="175"/>
      <c r="F409" s="174"/>
      <c r="G409" s="175"/>
    </row>
    <row r="410" spans="1:7" x14ac:dyDescent="0.25">
      <c r="A410" s="174"/>
      <c r="B410" s="174"/>
      <c r="C410" s="174"/>
      <c r="D410" s="175"/>
      <c r="E410" s="175"/>
      <c r="F410" s="174"/>
      <c r="G410" s="175"/>
    </row>
    <row r="411" spans="1:7" x14ac:dyDescent="0.25">
      <c r="A411" s="174"/>
      <c r="B411" s="174"/>
      <c r="C411" s="174"/>
      <c r="D411" s="175"/>
      <c r="E411" s="175"/>
      <c r="F411" s="174"/>
      <c r="G411" s="175"/>
    </row>
    <row r="412" spans="1:7" x14ac:dyDescent="0.25">
      <c r="A412" s="174"/>
      <c r="B412" s="174"/>
      <c r="C412" s="174"/>
      <c r="D412" s="175"/>
      <c r="E412" s="175"/>
      <c r="F412" s="174"/>
      <c r="G412" s="175"/>
    </row>
    <row r="413" spans="1:7" x14ac:dyDescent="0.25">
      <c r="A413" s="174"/>
      <c r="B413" s="174"/>
      <c r="C413" s="174"/>
      <c r="D413" s="175"/>
      <c r="E413" s="175"/>
      <c r="F413" s="174"/>
      <c r="G413" s="175"/>
    </row>
    <row r="414" spans="1:7" x14ac:dyDescent="0.25">
      <c r="A414" s="174"/>
      <c r="B414" s="174"/>
      <c r="C414" s="174"/>
      <c r="D414" s="175"/>
      <c r="E414" s="175"/>
      <c r="F414" s="174"/>
      <c r="G414" s="175"/>
    </row>
    <row r="415" spans="1:7" x14ac:dyDescent="0.25">
      <c r="A415" s="174"/>
      <c r="B415" s="174"/>
      <c r="C415" s="174"/>
      <c r="D415" s="175"/>
      <c r="E415" s="175"/>
      <c r="F415" s="174"/>
      <c r="G415" s="175"/>
    </row>
    <row r="416" spans="1:7" x14ac:dyDescent="0.25">
      <c r="A416" s="174"/>
      <c r="B416" s="174"/>
      <c r="C416" s="174"/>
      <c r="D416" s="175"/>
      <c r="E416" s="175"/>
      <c r="F416" s="174"/>
      <c r="G416" s="175"/>
    </row>
    <row r="417" spans="1:7" x14ac:dyDescent="0.25">
      <c r="A417" s="174"/>
      <c r="B417" s="174"/>
      <c r="C417" s="174"/>
      <c r="D417" s="175"/>
      <c r="E417" s="175"/>
      <c r="F417" s="174"/>
      <c r="G417" s="175"/>
    </row>
    <row r="418" spans="1:7" x14ac:dyDescent="0.25">
      <c r="A418" s="174"/>
      <c r="B418" s="174"/>
      <c r="C418" s="174"/>
      <c r="D418" s="175"/>
      <c r="E418" s="175"/>
      <c r="F418" s="174"/>
      <c r="G418" s="175"/>
    </row>
    <row r="419" spans="1:7" x14ac:dyDescent="0.25">
      <c r="A419" s="174"/>
      <c r="B419" s="174"/>
      <c r="C419" s="174"/>
      <c r="D419" s="175"/>
      <c r="E419" s="175"/>
      <c r="F419" s="174"/>
      <c r="G419" s="175"/>
    </row>
    <row r="420" spans="1:7" x14ac:dyDescent="0.25">
      <c r="A420" s="174"/>
      <c r="B420" s="174"/>
      <c r="C420" s="174"/>
      <c r="D420" s="175"/>
      <c r="E420" s="175"/>
      <c r="F420" s="174"/>
      <c r="G420" s="175"/>
    </row>
    <row r="421" spans="1:7" x14ac:dyDescent="0.25">
      <c r="A421" s="174"/>
      <c r="B421" s="174"/>
      <c r="C421" s="174"/>
      <c r="D421" s="175"/>
      <c r="E421" s="175"/>
      <c r="F421" s="174"/>
      <c r="G421" s="175"/>
    </row>
    <row r="422" spans="1:7" x14ac:dyDescent="0.25">
      <c r="A422" s="174"/>
      <c r="B422" s="174"/>
      <c r="C422" s="174"/>
      <c r="D422" s="175"/>
      <c r="E422" s="175"/>
      <c r="F422" s="174"/>
      <c r="G422" s="175"/>
    </row>
    <row r="423" spans="1:7" x14ac:dyDescent="0.25">
      <c r="A423" s="174"/>
      <c r="B423" s="174"/>
      <c r="C423" s="174"/>
      <c r="D423" s="175"/>
      <c r="E423" s="175"/>
      <c r="F423" s="174"/>
      <c r="G423" s="175"/>
    </row>
    <row r="424" spans="1:7" x14ac:dyDescent="0.25">
      <c r="A424" s="174"/>
      <c r="B424" s="174"/>
      <c r="C424" s="174"/>
      <c r="D424" s="175"/>
      <c r="E424" s="175"/>
      <c r="F424" s="174"/>
      <c r="G424" s="175"/>
    </row>
    <row r="425" spans="1:7" x14ac:dyDescent="0.25">
      <c r="A425" s="174"/>
      <c r="B425" s="174"/>
      <c r="C425" s="174"/>
      <c r="D425" s="175"/>
      <c r="E425" s="175"/>
      <c r="F425" s="174"/>
      <c r="G425" s="175"/>
    </row>
    <row r="426" spans="1:7" x14ac:dyDescent="0.25">
      <c r="A426" s="174"/>
      <c r="B426" s="174"/>
      <c r="C426" s="174"/>
      <c r="D426" s="175"/>
      <c r="E426" s="175"/>
      <c r="F426" s="174"/>
      <c r="G426" s="175"/>
    </row>
    <row r="427" spans="1:7" x14ac:dyDescent="0.25">
      <c r="A427" s="174"/>
      <c r="B427" s="174"/>
      <c r="C427" s="174"/>
      <c r="D427" s="175"/>
      <c r="E427" s="175"/>
      <c r="F427" s="174"/>
      <c r="G427" s="175"/>
    </row>
    <row r="428" spans="1:7" x14ac:dyDescent="0.25">
      <c r="A428" s="174"/>
      <c r="B428" s="174"/>
      <c r="C428" s="174"/>
      <c r="D428" s="175"/>
      <c r="E428" s="175"/>
      <c r="F428" s="174"/>
      <c r="G428" s="175"/>
    </row>
    <row r="429" spans="1:7" x14ac:dyDescent="0.25">
      <c r="A429" s="174"/>
      <c r="B429" s="174"/>
      <c r="C429" s="174"/>
      <c r="D429" s="175"/>
      <c r="E429" s="175"/>
      <c r="F429" s="174"/>
      <c r="G429" s="175"/>
    </row>
    <row r="430" spans="1:7" x14ac:dyDescent="0.25">
      <c r="A430" s="174"/>
      <c r="B430" s="174"/>
      <c r="C430" s="174"/>
      <c r="D430" s="175"/>
      <c r="E430" s="175"/>
      <c r="F430" s="174"/>
      <c r="G430" s="175"/>
    </row>
    <row r="431" spans="1:7" x14ac:dyDescent="0.25">
      <c r="A431" s="174"/>
      <c r="B431" s="174"/>
      <c r="C431" s="174"/>
      <c r="D431" s="175"/>
      <c r="E431" s="175"/>
      <c r="F431" s="174"/>
      <c r="G431" s="175"/>
    </row>
    <row r="432" spans="1:7" x14ac:dyDescent="0.25">
      <c r="A432" s="174"/>
      <c r="B432" s="174"/>
      <c r="C432" s="174"/>
      <c r="D432" s="175"/>
      <c r="E432" s="175"/>
      <c r="F432" s="174"/>
      <c r="G432" s="175"/>
    </row>
    <row r="433" spans="1:7" x14ac:dyDescent="0.25">
      <c r="A433" s="174"/>
      <c r="B433" s="174"/>
      <c r="C433" s="174"/>
      <c r="D433" s="175"/>
      <c r="E433" s="175"/>
      <c r="F433" s="174"/>
      <c r="G433" s="175"/>
    </row>
    <row r="434" spans="1:7" x14ac:dyDescent="0.25">
      <c r="A434" s="174"/>
      <c r="B434" s="174"/>
      <c r="C434" s="174"/>
      <c r="D434" s="175"/>
      <c r="E434" s="175"/>
      <c r="F434" s="174"/>
      <c r="G434" s="175"/>
    </row>
    <row r="435" spans="1:7" x14ac:dyDescent="0.25">
      <c r="A435" s="174"/>
      <c r="B435" s="174"/>
      <c r="C435" s="174"/>
      <c r="D435" s="175"/>
      <c r="E435" s="175"/>
      <c r="F435" s="174"/>
      <c r="G435" s="175"/>
    </row>
    <row r="436" spans="1:7" x14ac:dyDescent="0.25">
      <c r="A436" s="174"/>
      <c r="B436" s="174"/>
      <c r="C436" s="174"/>
      <c r="D436" s="175"/>
      <c r="E436" s="175"/>
      <c r="F436" s="174"/>
      <c r="G436" s="175"/>
    </row>
    <row r="437" spans="1:7" x14ac:dyDescent="0.25">
      <c r="A437" s="174"/>
      <c r="B437" s="174"/>
      <c r="C437" s="174"/>
      <c r="D437" s="175"/>
      <c r="E437" s="175"/>
      <c r="F437" s="174"/>
      <c r="G437" s="175"/>
    </row>
    <row r="438" spans="1:7" x14ac:dyDescent="0.25">
      <c r="A438" s="174"/>
      <c r="B438" s="174"/>
      <c r="C438" s="174"/>
      <c r="D438" s="175"/>
      <c r="E438" s="175"/>
      <c r="F438" s="174"/>
      <c r="G438" s="175"/>
    </row>
    <row r="439" spans="1:7" x14ac:dyDescent="0.25">
      <c r="A439" s="174"/>
      <c r="B439" s="174"/>
      <c r="C439" s="174"/>
      <c r="D439" s="175"/>
      <c r="E439" s="175"/>
      <c r="F439" s="174"/>
      <c r="G439" s="175"/>
    </row>
    <row r="440" spans="1:7" x14ac:dyDescent="0.25">
      <c r="A440" s="174"/>
      <c r="B440" s="174"/>
      <c r="C440" s="174"/>
      <c r="D440" s="175"/>
      <c r="E440" s="175"/>
      <c r="F440" s="174"/>
      <c r="G440" s="175"/>
    </row>
    <row r="441" spans="1:7" x14ac:dyDescent="0.25">
      <c r="A441" s="174"/>
      <c r="B441" s="174"/>
      <c r="C441" s="174"/>
      <c r="D441" s="175"/>
      <c r="E441" s="175"/>
      <c r="F441" s="174"/>
      <c r="G441" s="175"/>
    </row>
    <row r="442" spans="1:7" x14ac:dyDescent="0.25">
      <c r="A442" s="174"/>
      <c r="B442" s="174"/>
      <c r="C442" s="174"/>
      <c r="D442" s="175"/>
      <c r="E442" s="175"/>
      <c r="F442" s="174"/>
      <c r="G442" s="175"/>
    </row>
    <row r="443" spans="1:7" x14ac:dyDescent="0.25">
      <c r="A443" s="174"/>
      <c r="B443" s="174"/>
      <c r="C443" s="174"/>
      <c r="D443" s="175"/>
      <c r="E443" s="175"/>
      <c r="F443" s="174"/>
      <c r="G443" s="175"/>
    </row>
    <row r="444" spans="1:7" x14ac:dyDescent="0.25">
      <c r="A444" s="174"/>
      <c r="B444" s="174"/>
      <c r="C444" s="174"/>
      <c r="D444" s="175"/>
      <c r="E444" s="175"/>
      <c r="F444" s="174"/>
      <c r="G444" s="175"/>
    </row>
    <row r="445" spans="1:7" x14ac:dyDescent="0.25">
      <c r="A445" s="174"/>
      <c r="B445" s="174"/>
      <c r="C445" s="174"/>
      <c r="D445" s="175"/>
      <c r="E445" s="175"/>
      <c r="F445" s="174"/>
      <c r="G445" s="175"/>
    </row>
    <row r="446" spans="1:7" x14ac:dyDescent="0.25">
      <c r="A446" s="174"/>
      <c r="B446" s="174"/>
      <c r="C446" s="174"/>
      <c r="D446" s="175"/>
      <c r="E446" s="175"/>
      <c r="F446" s="174"/>
      <c r="G446" s="175"/>
    </row>
    <row r="447" spans="1:7" x14ac:dyDescent="0.25">
      <c r="A447" s="174"/>
      <c r="B447" s="174"/>
      <c r="C447" s="174"/>
      <c r="D447" s="175"/>
      <c r="E447" s="175"/>
      <c r="F447" s="174"/>
      <c r="G447" s="175"/>
    </row>
    <row r="448" spans="1:7" x14ac:dyDescent="0.25">
      <c r="A448" s="174"/>
      <c r="B448" s="174"/>
      <c r="C448" s="174"/>
      <c r="D448" s="175"/>
      <c r="E448" s="175"/>
      <c r="F448" s="174"/>
      <c r="G448" s="175"/>
    </row>
    <row r="449" spans="1:7" x14ac:dyDescent="0.25">
      <c r="A449" s="174"/>
      <c r="B449" s="174"/>
      <c r="C449" s="174"/>
      <c r="D449" s="175"/>
      <c r="E449" s="175"/>
      <c r="F449" s="174"/>
      <c r="G449" s="175"/>
    </row>
    <row r="450" spans="1:7" x14ac:dyDescent="0.25">
      <c r="A450" s="174"/>
      <c r="B450" s="174"/>
      <c r="C450" s="174"/>
      <c r="D450" s="175"/>
      <c r="E450" s="175"/>
      <c r="F450" s="174"/>
      <c r="G450" s="175"/>
    </row>
    <row r="451" spans="1:7" x14ac:dyDescent="0.25">
      <c r="A451" s="174"/>
      <c r="B451" s="174"/>
      <c r="C451" s="174"/>
      <c r="D451" s="175"/>
      <c r="E451" s="175"/>
      <c r="F451" s="174"/>
      <c r="G451" s="175"/>
    </row>
    <row r="452" spans="1:7" x14ac:dyDescent="0.25">
      <c r="A452" s="174"/>
      <c r="B452" s="174"/>
      <c r="C452" s="174"/>
      <c r="D452" s="175"/>
      <c r="E452" s="175"/>
      <c r="F452" s="174"/>
      <c r="G452" s="175"/>
    </row>
    <row r="453" spans="1:7" x14ac:dyDescent="0.25">
      <c r="A453" s="174"/>
      <c r="B453" s="174"/>
      <c r="C453" s="174"/>
      <c r="D453" s="175"/>
      <c r="E453" s="175"/>
      <c r="F453" s="174"/>
      <c r="G453" s="175"/>
    </row>
    <row r="454" spans="1:7" x14ac:dyDescent="0.25">
      <c r="A454" s="174"/>
      <c r="B454" s="174"/>
      <c r="C454" s="174"/>
      <c r="D454" s="175"/>
      <c r="E454" s="175"/>
      <c r="F454" s="174"/>
      <c r="G454" s="175"/>
    </row>
    <row r="455" spans="1:7" x14ac:dyDescent="0.25">
      <c r="A455" s="174"/>
      <c r="B455" s="174"/>
      <c r="C455" s="174"/>
      <c r="D455" s="175"/>
      <c r="E455" s="175"/>
      <c r="F455" s="174"/>
      <c r="G455" s="175"/>
    </row>
    <row r="456" spans="1:7" x14ac:dyDescent="0.25">
      <c r="A456" s="174"/>
      <c r="B456" s="174"/>
      <c r="C456" s="174"/>
      <c r="D456" s="175"/>
      <c r="E456" s="175"/>
      <c r="F456" s="174"/>
      <c r="G456" s="175"/>
    </row>
    <row r="457" spans="1:7" x14ac:dyDescent="0.25">
      <c r="A457" s="174"/>
      <c r="B457" s="174"/>
      <c r="C457" s="174"/>
      <c r="D457" s="175"/>
      <c r="E457" s="175"/>
      <c r="F457" s="174"/>
      <c r="G457" s="175"/>
    </row>
    <row r="458" spans="1:7" x14ac:dyDescent="0.25">
      <c r="A458" s="174"/>
      <c r="B458" s="174"/>
      <c r="C458" s="174"/>
      <c r="D458" s="175"/>
      <c r="E458" s="175"/>
      <c r="F458" s="174"/>
      <c r="G458" s="175"/>
    </row>
    <row r="459" spans="1:7" x14ac:dyDescent="0.25">
      <c r="A459" s="174"/>
      <c r="B459" s="174"/>
      <c r="C459" s="174"/>
      <c r="D459" s="175"/>
      <c r="E459" s="175"/>
      <c r="F459" s="174"/>
      <c r="G459" s="175"/>
    </row>
    <row r="460" spans="1:7" x14ac:dyDescent="0.25">
      <c r="A460" s="174"/>
      <c r="B460" s="174"/>
      <c r="C460" s="174"/>
      <c r="D460" s="175"/>
      <c r="E460" s="175"/>
      <c r="F460" s="174"/>
      <c r="G460" s="175"/>
    </row>
    <row r="461" spans="1:7" x14ac:dyDescent="0.25">
      <c r="A461" s="174"/>
      <c r="B461" s="174"/>
      <c r="C461" s="174"/>
      <c r="D461" s="175"/>
      <c r="E461" s="175"/>
      <c r="F461" s="174"/>
      <c r="G461" s="175"/>
    </row>
    <row r="462" spans="1:7" x14ac:dyDescent="0.25">
      <c r="A462" s="174"/>
      <c r="B462" s="174"/>
      <c r="C462" s="174"/>
      <c r="D462" s="175"/>
      <c r="E462" s="175"/>
      <c r="F462" s="174"/>
      <c r="G462" s="175"/>
    </row>
    <row r="463" spans="1:7" x14ac:dyDescent="0.25">
      <c r="A463" s="174"/>
      <c r="B463" s="174"/>
      <c r="C463" s="174"/>
      <c r="D463" s="175"/>
      <c r="E463" s="175"/>
      <c r="F463" s="174"/>
      <c r="G463" s="175"/>
    </row>
    <row r="464" spans="1:7" x14ac:dyDescent="0.25">
      <c r="A464" s="174"/>
      <c r="B464" s="174"/>
      <c r="C464" s="174"/>
      <c r="D464" s="175"/>
      <c r="E464" s="175"/>
      <c r="F464" s="174"/>
      <c r="G464" s="175"/>
    </row>
    <row r="465" spans="1:7" x14ac:dyDescent="0.25">
      <c r="A465" s="174"/>
      <c r="B465" s="174"/>
      <c r="C465" s="174"/>
      <c r="D465" s="175"/>
      <c r="E465" s="175"/>
      <c r="F465" s="174"/>
      <c r="G465" s="175"/>
    </row>
    <row r="466" spans="1:7" x14ac:dyDescent="0.25">
      <c r="A466" s="174"/>
      <c r="B466" s="174"/>
      <c r="C466" s="174"/>
      <c r="D466" s="175"/>
      <c r="E466" s="175"/>
      <c r="F466" s="174"/>
      <c r="G466" s="175"/>
    </row>
    <row r="467" spans="1:7" x14ac:dyDescent="0.25">
      <c r="A467" s="174"/>
      <c r="B467" s="174"/>
      <c r="C467" s="174"/>
      <c r="D467" s="175"/>
      <c r="E467" s="175"/>
      <c r="F467" s="174"/>
      <c r="G467" s="175"/>
    </row>
    <row r="468" spans="1:7" x14ac:dyDescent="0.25">
      <c r="A468" s="174"/>
      <c r="B468" s="174"/>
      <c r="C468" s="174"/>
      <c r="D468" s="175"/>
      <c r="E468" s="175"/>
      <c r="F468" s="174"/>
      <c r="G468" s="175"/>
    </row>
    <row r="469" spans="1:7" x14ac:dyDescent="0.25">
      <c r="A469" s="174"/>
      <c r="B469" s="174"/>
      <c r="C469" s="174"/>
      <c r="D469" s="175"/>
      <c r="E469" s="175"/>
      <c r="F469" s="174"/>
      <c r="G469" s="175"/>
    </row>
    <row r="470" spans="1:7" x14ac:dyDescent="0.25">
      <c r="A470" s="174"/>
      <c r="B470" s="174"/>
      <c r="C470" s="174"/>
      <c r="D470" s="175"/>
      <c r="E470" s="175"/>
      <c r="F470" s="174"/>
      <c r="G470" s="175"/>
    </row>
    <row r="471" spans="1:7" x14ac:dyDescent="0.25">
      <c r="A471" s="174"/>
      <c r="B471" s="174"/>
      <c r="C471" s="174"/>
      <c r="D471" s="175"/>
      <c r="E471" s="175"/>
      <c r="F471" s="174"/>
      <c r="G471" s="175"/>
    </row>
    <row r="472" spans="1:7" x14ac:dyDescent="0.25">
      <c r="A472" s="174"/>
      <c r="B472" s="174"/>
      <c r="C472" s="174"/>
      <c r="D472" s="175"/>
      <c r="E472" s="175"/>
      <c r="F472" s="174"/>
      <c r="G472" s="175"/>
    </row>
    <row r="473" spans="1:7" x14ac:dyDescent="0.25">
      <c r="A473" s="174"/>
      <c r="B473" s="174"/>
      <c r="C473" s="174"/>
      <c r="D473" s="175"/>
      <c r="E473" s="175"/>
      <c r="F473" s="174"/>
      <c r="G473" s="175"/>
    </row>
    <row r="474" spans="1:7" x14ac:dyDescent="0.25">
      <c r="A474" s="174"/>
      <c r="B474" s="174"/>
      <c r="C474" s="174"/>
      <c r="D474" s="175"/>
      <c r="E474" s="175"/>
      <c r="F474" s="174"/>
      <c r="G474" s="175"/>
    </row>
    <row r="475" spans="1:7" x14ac:dyDescent="0.25">
      <c r="A475" s="174"/>
      <c r="B475" s="174"/>
      <c r="C475" s="174"/>
      <c r="D475" s="175"/>
      <c r="E475" s="175"/>
      <c r="F475" s="174"/>
      <c r="G475" s="175"/>
    </row>
    <row r="476" spans="1:7" x14ac:dyDescent="0.25">
      <c r="A476" s="174"/>
      <c r="B476" s="174"/>
      <c r="C476" s="174"/>
      <c r="D476" s="175"/>
      <c r="E476" s="175"/>
      <c r="F476" s="174"/>
      <c r="G476" s="175"/>
    </row>
    <row r="477" spans="1:7" x14ac:dyDescent="0.25">
      <c r="A477" s="174"/>
      <c r="B477" s="174"/>
      <c r="C477" s="174"/>
      <c r="D477" s="175"/>
      <c r="E477" s="175"/>
      <c r="F477" s="174"/>
      <c r="G477" s="175"/>
    </row>
    <row r="478" spans="1:7" x14ac:dyDescent="0.25">
      <c r="A478" s="174"/>
      <c r="B478" s="174"/>
      <c r="C478" s="174"/>
      <c r="D478" s="175"/>
      <c r="E478" s="175"/>
      <c r="F478" s="174"/>
      <c r="G478" s="175"/>
    </row>
    <row r="479" spans="1:7" x14ac:dyDescent="0.25">
      <c r="A479" s="174"/>
      <c r="B479" s="174"/>
      <c r="C479" s="174"/>
      <c r="D479" s="175"/>
      <c r="E479" s="175"/>
      <c r="F479" s="174"/>
      <c r="G479" s="175"/>
    </row>
    <row r="480" spans="1:7" x14ac:dyDescent="0.25">
      <c r="A480" s="174"/>
      <c r="B480" s="174"/>
      <c r="C480" s="174"/>
      <c r="D480" s="175"/>
      <c r="E480" s="175"/>
      <c r="F480" s="174"/>
      <c r="G480" s="175"/>
    </row>
    <row r="481" spans="1:7" x14ac:dyDescent="0.25">
      <c r="A481" s="174"/>
      <c r="B481" s="174"/>
      <c r="C481" s="174"/>
      <c r="D481" s="175"/>
      <c r="E481" s="175"/>
      <c r="F481" s="174"/>
      <c r="G481" s="175"/>
    </row>
    <row r="482" spans="1:7" x14ac:dyDescent="0.25">
      <c r="A482" s="174"/>
      <c r="B482" s="174"/>
      <c r="C482" s="174"/>
      <c r="D482" s="175"/>
      <c r="E482" s="175"/>
      <c r="F482" s="174"/>
      <c r="G482" s="175"/>
    </row>
    <row r="483" spans="1:7" x14ac:dyDescent="0.25">
      <c r="A483" s="174"/>
      <c r="B483" s="174"/>
      <c r="C483" s="174"/>
      <c r="D483" s="175"/>
      <c r="E483" s="175"/>
      <c r="F483" s="174"/>
      <c r="G483" s="175"/>
    </row>
    <row r="484" spans="1:7" x14ac:dyDescent="0.25">
      <c r="A484" s="174"/>
      <c r="B484" s="174"/>
      <c r="C484" s="174"/>
      <c r="D484" s="175"/>
      <c r="E484" s="175"/>
      <c r="F484" s="174"/>
      <c r="G484" s="175"/>
    </row>
    <row r="485" spans="1:7" x14ac:dyDescent="0.25">
      <c r="A485" s="174"/>
      <c r="B485" s="174"/>
      <c r="C485" s="174"/>
      <c r="D485" s="175"/>
      <c r="E485" s="175"/>
      <c r="F485" s="174"/>
      <c r="G485" s="175"/>
    </row>
    <row r="486" spans="1:7" x14ac:dyDescent="0.25">
      <c r="A486" s="174"/>
      <c r="B486" s="174"/>
      <c r="C486" s="174"/>
      <c r="D486" s="175"/>
      <c r="E486" s="175"/>
      <c r="F486" s="174"/>
      <c r="G486" s="175"/>
    </row>
    <row r="487" spans="1:7" x14ac:dyDescent="0.25">
      <c r="A487" s="174"/>
      <c r="B487" s="174"/>
      <c r="C487" s="174"/>
      <c r="D487" s="175"/>
      <c r="E487" s="175"/>
      <c r="F487" s="174"/>
      <c r="G487" s="175"/>
    </row>
    <row r="488" spans="1:7" x14ac:dyDescent="0.25">
      <c r="A488" s="174"/>
      <c r="B488" s="174"/>
      <c r="C488" s="174"/>
      <c r="D488" s="175"/>
      <c r="E488" s="175"/>
      <c r="F488" s="174"/>
      <c r="G488" s="175"/>
    </row>
    <row r="489" spans="1:7" x14ac:dyDescent="0.25">
      <c r="A489" s="174"/>
      <c r="B489" s="174"/>
      <c r="C489" s="174"/>
      <c r="D489" s="175"/>
      <c r="E489" s="175"/>
      <c r="F489" s="174"/>
      <c r="G489" s="175"/>
    </row>
    <row r="490" spans="1:7" x14ac:dyDescent="0.25">
      <c r="A490" s="174"/>
      <c r="B490" s="174"/>
      <c r="C490" s="174"/>
      <c r="D490" s="175"/>
      <c r="E490" s="175"/>
      <c r="F490" s="174"/>
      <c r="G490" s="175"/>
    </row>
    <row r="491" spans="1:7" x14ac:dyDescent="0.25">
      <c r="A491" s="174"/>
      <c r="B491" s="174"/>
      <c r="C491" s="174"/>
      <c r="D491" s="175"/>
      <c r="E491" s="175"/>
      <c r="F491" s="174"/>
      <c r="G491" s="175"/>
    </row>
    <row r="492" spans="1:7" x14ac:dyDescent="0.25">
      <c r="A492" s="174"/>
      <c r="B492" s="174"/>
      <c r="C492" s="174"/>
      <c r="D492" s="175"/>
      <c r="E492" s="175"/>
      <c r="F492" s="174"/>
      <c r="G492" s="175"/>
    </row>
    <row r="493" spans="1:7" x14ac:dyDescent="0.25">
      <c r="A493" s="174"/>
      <c r="B493" s="174"/>
      <c r="C493" s="174"/>
      <c r="D493" s="175"/>
      <c r="E493" s="175"/>
      <c r="F493" s="174"/>
      <c r="G493" s="175"/>
    </row>
    <row r="494" spans="1:7" x14ac:dyDescent="0.25">
      <c r="A494" s="174"/>
      <c r="B494" s="174"/>
      <c r="C494" s="174"/>
      <c r="D494" s="175"/>
      <c r="E494" s="175"/>
      <c r="F494" s="174"/>
      <c r="G494" s="175"/>
    </row>
    <row r="495" spans="1:7" x14ac:dyDescent="0.25">
      <c r="A495" s="174"/>
      <c r="B495" s="174"/>
      <c r="C495" s="174"/>
      <c r="D495" s="175"/>
      <c r="E495" s="175"/>
      <c r="F495" s="174"/>
      <c r="G495" s="175"/>
    </row>
    <row r="496" spans="1:7" x14ac:dyDescent="0.25">
      <c r="A496" s="174"/>
      <c r="B496" s="174"/>
      <c r="C496" s="174"/>
      <c r="D496" s="175"/>
      <c r="E496" s="175"/>
      <c r="F496" s="174"/>
      <c r="G496" s="175"/>
    </row>
    <row r="497" spans="1:7" x14ac:dyDescent="0.25">
      <c r="A497" s="174"/>
      <c r="B497" s="174"/>
      <c r="C497" s="174"/>
      <c r="D497" s="175"/>
      <c r="E497" s="175"/>
      <c r="F497" s="174"/>
      <c r="G497" s="175"/>
    </row>
    <row r="498" spans="1:7" x14ac:dyDescent="0.25">
      <c r="A498" s="174"/>
      <c r="B498" s="174"/>
      <c r="C498" s="174"/>
      <c r="D498" s="175"/>
      <c r="E498" s="175"/>
      <c r="F498" s="174"/>
      <c r="G498" s="175"/>
    </row>
    <row r="499" spans="1:7" x14ac:dyDescent="0.25">
      <c r="A499" s="174"/>
      <c r="B499" s="174"/>
      <c r="C499" s="174"/>
      <c r="D499" s="175"/>
      <c r="E499" s="175"/>
      <c r="F499" s="174"/>
      <c r="G499" s="175"/>
    </row>
    <row r="500" spans="1:7" x14ac:dyDescent="0.25">
      <c r="A500" s="174"/>
      <c r="B500" s="174"/>
      <c r="C500" s="174"/>
      <c r="D500" s="175"/>
      <c r="E500" s="175"/>
      <c r="F500" s="174"/>
      <c r="G500" s="175"/>
    </row>
    <row r="501" spans="1:7" x14ac:dyDescent="0.25">
      <c r="A501" s="174"/>
      <c r="B501" s="174"/>
      <c r="C501" s="174"/>
      <c r="D501" s="175"/>
      <c r="E501" s="175"/>
      <c r="F501" s="174"/>
      <c r="G501" s="175"/>
    </row>
    <row r="502" spans="1:7" x14ac:dyDescent="0.25">
      <c r="A502" s="174"/>
      <c r="B502" s="174"/>
      <c r="C502" s="174"/>
      <c r="D502" s="175"/>
      <c r="E502" s="175"/>
      <c r="F502" s="174"/>
      <c r="G502" s="175"/>
    </row>
    <row r="503" spans="1:7" x14ac:dyDescent="0.25">
      <c r="A503" s="174"/>
      <c r="B503" s="174"/>
      <c r="C503" s="174"/>
      <c r="D503" s="175"/>
      <c r="E503" s="175"/>
      <c r="F503" s="174"/>
      <c r="G503" s="175"/>
    </row>
    <row r="504" spans="1:7" x14ac:dyDescent="0.25">
      <c r="A504" s="174"/>
      <c r="B504" s="174"/>
      <c r="C504" s="174"/>
      <c r="D504" s="175"/>
      <c r="E504" s="175"/>
      <c r="F504" s="174"/>
      <c r="G504" s="175"/>
    </row>
    <row r="505" spans="1:7" x14ac:dyDescent="0.25">
      <c r="A505" s="174"/>
      <c r="B505" s="174"/>
      <c r="C505" s="174"/>
      <c r="D505" s="175"/>
      <c r="E505" s="175"/>
      <c r="F505" s="174"/>
      <c r="G505" s="175"/>
    </row>
    <row r="506" spans="1:7" x14ac:dyDescent="0.25">
      <c r="A506" s="174"/>
      <c r="B506" s="174"/>
      <c r="C506" s="174"/>
      <c r="D506" s="175"/>
      <c r="E506" s="175"/>
      <c r="F506" s="174"/>
      <c r="G506" s="175"/>
    </row>
    <row r="507" spans="1:7" x14ac:dyDescent="0.25">
      <c r="A507" s="174"/>
      <c r="B507" s="174"/>
      <c r="C507" s="174"/>
      <c r="D507" s="175"/>
      <c r="E507" s="175"/>
      <c r="F507" s="174"/>
      <c r="G507" s="175"/>
    </row>
    <row r="508" spans="1:7" x14ac:dyDescent="0.25">
      <c r="A508" s="174"/>
      <c r="B508" s="174"/>
      <c r="C508" s="174"/>
      <c r="D508" s="175"/>
      <c r="E508" s="175"/>
      <c r="F508" s="174"/>
      <c r="G508" s="175"/>
    </row>
    <row r="509" spans="1:7" x14ac:dyDescent="0.25">
      <c r="A509" s="174"/>
      <c r="B509" s="174"/>
      <c r="C509" s="174"/>
      <c r="D509" s="175"/>
      <c r="E509" s="175"/>
      <c r="F509" s="174"/>
      <c r="G509" s="175"/>
    </row>
    <row r="510" spans="1:7" x14ac:dyDescent="0.25">
      <c r="A510" s="174"/>
      <c r="B510" s="174"/>
      <c r="C510" s="174"/>
      <c r="D510" s="175"/>
      <c r="E510" s="175"/>
      <c r="F510" s="174"/>
      <c r="G510" s="175"/>
    </row>
    <row r="511" spans="1:7" x14ac:dyDescent="0.25">
      <c r="A511" s="174"/>
      <c r="B511" s="174"/>
      <c r="C511" s="174"/>
      <c r="D511" s="175"/>
      <c r="E511" s="175"/>
      <c r="F511" s="174"/>
      <c r="G511" s="175"/>
    </row>
    <row r="512" spans="1:7" x14ac:dyDescent="0.25">
      <c r="A512" s="174"/>
      <c r="B512" s="174"/>
      <c r="C512" s="174"/>
      <c r="D512" s="175"/>
      <c r="E512" s="175"/>
      <c r="F512" s="174"/>
      <c r="G512" s="175"/>
    </row>
    <row r="513" spans="1:7" x14ac:dyDescent="0.25">
      <c r="A513" s="174"/>
      <c r="B513" s="174"/>
      <c r="C513" s="174"/>
      <c r="D513" s="175"/>
      <c r="E513" s="175"/>
      <c r="F513" s="174"/>
      <c r="G513" s="175"/>
    </row>
    <row r="514" spans="1:7" x14ac:dyDescent="0.25">
      <c r="A514" s="174"/>
      <c r="B514" s="174"/>
      <c r="C514" s="174"/>
      <c r="D514" s="175"/>
      <c r="E514" s="175"/>
      <c r="F514" s="174"/>
      <c r="G514" s="175"/>
    </row>
    <row r="515" spans="1:7" x14ac:dyDescent="0.25">
      <c r="A515" s="174"/>
      <c r="B515" s="174"/>
      <c r="C515" s="174"/>
      <c r="D515" s="175"/>
      <c r="E515" s="175"/>
      <c r="F515" s="174"/>
      <c r="G515" s="175"/>
    </row>
    <row r="516" spans="1:7" x14ac:dyDescent="0.25">
      <c r="A516" s="174"/>
      <c r="B516" s="174"/>
      <c r="C516" s="174"/>
      <c r="D516" s="175"/>
      <c r="E516" s="175"/>
      <c r="F516" s="174"/>
      <c r="G516" s="175"/>
    </row>
    <row r="517" spans="1:7" x14ac:dyDescent="0.25">
      <c r="A517" s="174"/>
      <c r="B517" s="174"/>
      <c r="C517" s="174"/>
      <c r="D517" s="175"/>
      <c r="E517" s="175"/>
      <c r="F517" s="174"/>
      <c r="G517" s="175"/>
    </row>
    <row r="518" spans="1:7" x14ac:dyDescent="0.25">
      <c r="A518" s="174"/>
      <c r="B518" s="174"/>
      <c r="C518" s="174"/>
      <c r="D518" s="175"/>
      <c r="E518" s="175"/>
      <c r="F518" s="174"/>
      <c r="G518" s="175"/>
    </row>
    <row r="519" spans="1:7" x14ac:dyDescent="0.25">
      <c r="A519" s="174"/>
      <c r="B519" s="174"/>
      <c r="C519" s="174"/>
      <c r="D519" s="175"/>
      <c r="E519" s="175"/>
      <c r="F519" s="174"/>
      <c r="G519" s="175"/>
    </row>
    <row r="520" spans="1:7" x14ac:dyDescent="0.25">
      <c r="A520" s="174"/>
      <c r="B520" s="174"/>
      <c r="C520" s="174"/>
      <c r="D520" s="175"/>
      <c r="E520" s="175"/>
      <c r="F520" s="174"/>
      <c r="G520" s="175"/>
    </row>
    <row r="521" spans="1:7" x14ac:dyDescent="0.25">
      <c r="A521" s="174"/>
      <c r="B521" s="174"/>
      <c r="C521" s="174"/>
      <c r="D521" s="175"/>
      <c r="E521" s="175"/>
      <c r="F521" s="174"/>
      <c r="G521" s="175"/>
    </row>
    <row r="522" spans="1:7" x14ac:dyDescent="0.25">
      <c r="A522" s="174"/>
      <c r="B522" s="174"/>
      <c r="C522" s="174"/>
      <c r="D522" s="175"/>
      <c r="E522" s="175"/>
      <c r="F522" s="174"/>
      <c r="G522" s="175"/>
    </row>
    <row r="523" spans="1:7" x14ac:dyDescent="0.25">
      <c r="A523" s="174"/>
      <c r="B523" s="174"/>
      <c r="C523" s="174"/>
      <c r="D523" s="175"/>
      <c r="E523" s="175"/>
      <c r="F523" s="174"/>
      <c r="G523" s="175"/>
    </row>
    <row r="524" spans="1:7" x14ac:dyDescent="0.25">
      <c r="A524" s="174"/>
      <c r="B524" s="174"/>
      <c r="C524" s="174"/>
      <c r="D524" s="175"/>
      <c r="E524" s="175"/>
      <c r="F524" s="174"/>
      <c r="G524" s="175"/>
    </row>
    <row r="525" spans="1:7" x14ac:dyDescent="0.25">
      <c r="A525" s="174"/>
      <c r="B525" s="174"/>
      <c r="C525" s="174"/>
      <c r="D525" s="175"/>
      <c r="E525" s="175"/>
      <c r="F525" s="174"/>
      <c r="G525" s="175"/>
    </row>
    <row r="526" spans="1:7" x14ac:dyDescent="0.25">
      <c r="A526" s="174"/>
      <c r="B526" s="174"/>
      <c r="C526" s="174"/>
      <c r="D526" s="175"/>
      <c r="E526" s="175"/>
      <c r="F526" s="174"/>
      <c r="G526" s="175"/>
    </row>
    <row r="527" spans="1:7" x14ac:dyDescent="0.25">
      <c r="A527" s="174"/>
      <c r="B527" s="174"/>
      <c r="C527" s="174"/>
      <c r="D527" s="175"/>
      <c r="E527" s="175"/>
      <c r="F527" s="174"/>
      <c r="G527" s="175"/>
    </row>
    <row r="528" spans="1:7" x14ac:dyDescent="0.25">
      <c r="A528" s="174"/>
      <c r="B528" s="174"/>
      <c r="C528" s="174"/>
      <c r="D528" s="175"/>
      <c r="E528" s="175"/>
      <c r="F528" s="174"/>
      <c r="G528" s="175"/>
    </row>
    <row r="529" spans="1:7" x14ac:dyDescent="0.25">
      <c r="A529" s="174"/>
      <c r="B529" s="174"/>
      <c r="C529" s="174"/>
      <c r="D529" s="175"/>
      <c r="E529" s="175"/>
      <c r="F529" s="174"/>
      <c r="G529" s="175"/>
    </row>
    <row r="530" spans="1:7" x14ac:dyDescent="0.25">
      <c r="A530" s="174"/>
      <c r="B530" s="174"/>
      <c r="C530" s="174"/>
      <c r="D530" s="175"/>
      <c r="E530" s="175"/>
      <c r="F530" s="174"/>
      <c r="G530" s="175"/>
    </row>
    <row r="531" spans="1:7" x14ac:dyDescent="0.25">
      <c r="A531" s="174"/>
      <c r="B531" s="174"/>
      <c r="C531" s="174"/>
      <c r="D531" s="175"/>
      <c r="E531" s="175"/>
      <c r="F531" s="174"/>
      <c r="G531" s="175"/>
    </row>
    <row r="532" spans="1:7" x14ac:dyDescent="0.25">
      <c r="A532" s="174"/>
      <c r="B532" s="174"/>
      <c r="C532" s="174"/>
      <c r="D532" s="175"/>
      <c r="E532" s="175"/>
      <c r="F532" s="174"/>
      <c r="G532" s="175"/>
    </row>
    <row r="533" spans="1:7" x14ac:dyDescent="0.25">
      <c r="A533" s="174"/>
      <c r="B533" s="174"/>
      <c r="C533" s="174"/>
      <c r="D533" s="175"/>
      <c r="E533" s="175"/>
      <c r="F533" s="174"/>
      <c r="G533" s="175"/>
    </row>
    <row r="534" spans="1:7" x14ac:dyDescent="0.25">
      <c r="A534" s="174"/>
      <c r="B534" s="174"/>
      <c r="C534" s="174"/>
      <c r="D534" s="175"/>
      <c r="E534" s="175"/>
      <c r="F534" s="174"/>
      <c r="G534" s="175"/>
    </row>
    <row r="535" spans="1:7" x14ac:dyDescent="0.25">
      <c r="A535" s="174"/>
      <c r="B535" s="174"/>
      <c r="C535" s="174"/>
      <c r="D535" s="175"/>
      <c r="E535" s="175"/>
      <c r="F535" s="174"/>
      <c r="G535" s="175"/>
    </row>
    <row r="536" spans="1:7" x14ac:dyDescent="0.25">
      <c r="A536" s="174"/>
      <c r="B536" s="174"/>
      <c r="C536" s="174"/>
      <c r="D536" s="175"/>
      <c r="E536" s="175"/>
      <c r="F536" s="174"/>
      <c r="G536" s="175"/>
    </row>
    <row r="537" spans="1:7" x14ac:dyDescent="0.25">
      <c r="A537" s="174"/>
      <c r="B537" s="174"/>
      <c r="C537" s="174"/>
      <c r="D537" s="175"/>
      <c r="E537" s="175"/>
      <c r="F537" s="174"/>
      <c r="G537" s="175"/>
    </row>
    <row r="538" spans="1:7" x14ac:dyDescent="0.25">
      <c r="A538" s="174"/>
      <c r="B538" s="174"/>
      <c r="C538" s="174"/>
      <c r="D538" s="175"/>
      <c r="E538" s="175"/>
      <c r="F538" s="174"/>
      <c r="G538" s="175"/>
    </row>
    <row r="539" spans="1:7" x14ac:dyDescent="0.25">
      <c r="A539" s="174"/>
      <c r="B539" s="174"/>
      <c r="C539" s="174"/>
      <c r="D539" s="175"/>
      <c r="E539" s="175"/>
      <c r="F539" s="174"/>
      <c r="G539" s="175"/>
    </row>
    <row r="540" spans="1:7" x14ac:dyDescent="0.25">
      <c r="A540" s="174"/>
      <c r="B540" s="174"/>
      <c r="C540" s="174"/>
      <c r="D540" s="175"/>
      <c r="E540" s="175"/>
      <c r="F540" s="174"/>
      <c r="G540" s="175"/>
    </row>
    <row r="541" spans="1:7" x14ac:dyDescent="0.25">
      <c r="A541" s="174"/>
      <c r="B541" s="174"/>
      <c r="C541" s="174"/>
      <c r="D541" s="175"/>
      <c r="E541" s="175"/>
      <c r="F541" s="174"/>
      <c r="G541" s="175"/>
    </row>
    <row r="542" spans="1:7" x14ac:dyDescent="0.25">
      <c r="A542" s="174"/>
      <c r="B542" s="174"/>
      <c r="C542" s="174"/>
      <c r="D542" s="175"/>
      <c r="E542" s="175"/>
      <c r="F542" s="174"/>
      <c r="G542" s="175"/>
    </row>
    <row r="543" spans="1:7" x14ac:dyDescent="0.25">
      <c r="A543" s="174"/>
      <c r="B543" s="174"/>
      <c r="C543" s="174"/>
      <c r="D543" s="175"/>
      <c r="E543" s="175"/>
      <c r="F543" s="174"/>
      <c r="G543" s="175"/>
    </row>
    <row r="544" spans="1:7" x14ac:dyDescent="0.25">
      <c r="A544" s="174"/>
      <c r="B544" s="174"/>
      <c r="C544" s="174"/>
      <c r="D544" s="175"/>
      <c r="E544" s="175"/>
      <c r="F544" s="174"/>
      <c r="G544" s="175"/>
    </row>
    <row r="545" spans="1:7" x14ac:dyDescent="0.25">
      <c r="A545" s="174"/>
      <c r="B545" s="174"/>
      <c r="C545" s="174"/>
      <c r="D545" s="175"/>
      <c r="E545" s="175"/>
      <c r="F545" s="174"/>
      <c r="G545" s="175"/>
    </row>
    <row r="546" spans="1:7" x14ac:dyDescent="0.25">
      <c r="A546" s="174"/>
      <c r="B546" s="174"/>
      <c r="C546" s="174"/>
      <c r="D546" s="175"/>
      <c r="E546" s="175"/>
      <c r="F546" s="174"/>
      <c r="G546" s="175"/>
    </row>
    <row r="547" spans="1:7" x14ac:dyDescent="0.25">
      <c r="A547" s="174"/>
      <c r="B547" s="174"/>
      <c r="C547" s="174"/>
      <c r="D547" s="175"/>
      <c r="E547" s="175"/>
      <c r="F547" s="174"/>
      <c r="G547" s="175"/>
    </row>
    <row r="548" spans="1:7" x14ac:dyDescent="0.25">
      <c r="A548" s="174"/>
      <c r="B548" s="174"/>
      <c r="C548" s="174"/>
      <c r="D548" s="175"/>
      <c r="E548" s="175"/>
      <c r="F548" s="174"/>
      <c r="G548" s="175"/>
    </row>
    <row r="549" spans="1:7" x14ac:dyDescent="0.25">
      <c r="A549" s="174"/>
      <c r="B549" s="174"/>
      <c r="C549" s="174"/>
      <c r="D549" s="175"/>
      <c r="E549" s="175"/>
      <c r="F549" s="174"/>
      <c r="G549" s="175"/>
    </row>
    <row r="550" spans="1:7" x14ac:dyDescent="0.25">
      <c r="A550" s="174"/>
      <c r="B550" s="174"/>
      <c r="C550" s="174"/>
      <c r="D550" s="175"/>
      <c r="E550" s="175"/>
      <c r="F550" s="174"/>
      <c r="G550" s="175"/>
    </row>
    <row r="551" spans="1:7" x14ac:dyDescent="0.25">
      <c r="A551" s="174"/>
      <c r="B551" s="174"/>
      <c r="C551" s="174"/>
      <c r="D551" s="175"/>
      <c r="E551" s="175"/>
      <c r="F551" s="174"/>
      <c r="G551" s="175"/>
    </row>
    <row r="552" spans="1:7" x14ac:dyDescent="0.25">
      <c r="A552" s="174"/>
      <c r="B552" s="174"/>
      <c r="C552" s="174"/>
      <c r="D552" s="175"/>
      <c r="E552" s="175"/>
      <c r="F552" s="174"/>
      <c r="G552" s="175"/>
    </row>
    <row r="553" spans="1:7" x14ac:dyDescent="0.25">
      <c r="A553" s="174"/>
      <c r="B553" s="174"/>
      <c r="C553" s="174"/>
      <c r="D553" s="175"/>
      <c r="E553" s="175"/>
      <c r="F553" s="174"/>
      <c r="G553" s="175"/>
    </row>
    <row r="554" spans="1:7" x14ac:dyDescent="0.25">
      <c r="A554" s="174"/>
      <c r="B554" s="174"/>
      <c r="C554" s="174"/>
      <c r="D554" s="175"/>
      <c r="E554" s="175"/>
      <c r="F554" s="174"/>
      <c r="G554" s="175"/>
    </row>
    <row r="555" spans="1:7" x14ac:dyDescent="0.25">
      <c r="A555" s="174"/>
      <c r="B555" s="174"/>
      <c r="C555" s="174"/>
      <c r="D555" s="175"/>
      <c r="E555" s="175"/>
      <c r="F555" s="174"/>
      <c r="G555" s="175"/>
    </row>
    <row r="556" spans="1:7" x14ac:dyDescent="0.25">
      <c r="A556" s="174"/>
      <c r="B556" s="174"/>
      <c r="C556" s="174"/>
      <c r="D556" s="175"/>
      <c r="E556" s="175"/>
      <c r="F556" s="174"/>
      <c r="G556" s="175"/>
    </row>
    <row r="557" spans="1:7" x14ac:dyDescent="0.25">
      <c r="A557" s="174"/>
      <c r="B557" s="174"/>
      <c r="C557" s="174"/>
      <c r="D557" s="175"/>
      <c r="E557" s="175"/>
      <c r="F557" s="174"/>
      <c r="G557" s="175"/>
    </row>
    <row r="558" spans="1:7" x14ac:dyDescent="0.25">
      <c r="A558" s="174"/>
      <c r="B558" s="174"/>
      <c r="C558" s="174"/>
      <c r="D558" s="175"/>
      <c r="E558" s="175"/>
      <c r="F558" s="174"/>
      <c r="G558" s="175"/>
    </row>
    <row r="559" spans="1:7" x14ac:dyDescent="0.25">
      <c r="A559" s="174"/>
      <c r="B559" s="174"/>
      <c r="C559" s="174"/>
      <c r="D559" s="175"/>
      <c r="E559" s="175"/>
      <c r="F559" s="174"/>
      <c r="G559" s="175"/>
    </row>
    <row r="560" spans="1:7" x14ac:dyDescent="0.25">
      <c r="A560" s="174"/>
      <c r="B560" s="174"/>
      <c r="C560" s="174"/>
      <c r="D560" s="175"/>
      <c r="E560" s="175"/>
      <c r="F560" s="174"/>
      <c r="G560" s="175"/>
    </row>
    <row r="561" spans="1:7" x14ac:dyDescent="0.25">
      <c r="A561" s="174"/>
      <c r="B561" s="174"/>
      <c r="C561" s="174"/>
      <c r="D561" s="175"/>
      <c r="E561" s="175"/>
      <c r="F561" s="174"/>
      <c r="G561" s="175"/>
    </row>
    <row r="562" spans="1:7" x14ac:dyDescent="0.25">
      <c r="A562" s="174"/>
      <c r="B562" s="174"/>
      <c r="C562" s="174"/>
      <c r="D562" s="175"/>
      <c r="E562" s="175"/>
      <c r="F562" s="174"/>
      <c r="G562" s="175"/>
    </row>
    <row r="563" spans="1:7" x14ac:dyDescent="0.25">
      <c r="A563" s="174"/>
      <c r="B563" s="174"/>
      <c r="C563" s="174"/>
      <c r="D563" s="175"/>
      <c r="E563" s="175"/>
      <c r="F563" s="174"/>
      <c r="G563" s="175"/>
    </row>
    <row r="564" spans="1:7" x14ac:dyDescent="0.25">
      <c r="A564" s="174"/>
      <c r="B564" s="174"/>
      <c r="C564" s="174"/>
      <c r="D564" s="175"/>
      <c r="E564" s="175"/>
      <c r="F564" s="174"/>
      <c r="G564" s="175"/>
    </row>
    <row r="565" spans="1:7" x14ac:dyDescent="0.25">
      <c r="A565" s="174"/>
      <c r="B565" s="174"/>
      <c r="C565" s="174"/>
      <c r="D565" s="175"/>
      <c r="E565" s="175"/>
      <c r="F565" s="174"/>
      <c r="G565" s="175"/>
    </row>
    <row r="566" spans="1:7" x14ac:dyDescent="0.25">
      <c r="A566" s="174"/>
      <c r="B566" s="174"/>
      <c r="C566" s="174"/>
      <c r="D566" s="175"/>
      <c r="E566" s="175"/>
      <c r="F566" s="174"/>
      <c r="G566" s="175"/>
    </row>
    <row r="567" spans="1:7" x14ac:dyDescent="0.25">
      <c r="A567" s="174"/>
      <c r="B567" s="174"/>
      <c r="C567" s="174"/>
      <c r="D567" s="175"/>
      <c r="E567" s="175"/>
      <c r="F567" s="174"/>
      <c r="G567" s="175"/>
    </row>
    <row r="568" spans="1:7" x14ac:dyDescent="0.25">
      <c r="A568" s="174"/>
      <c r="B568" s="174"/>
      <c r="C568" s="174"/>
      <c r="D568" s="175"/>
      <c r="E568" s="175"/>
      <c r="F568" s="174"/>
      <c r="G568" s="175"/>
    </row>
    <row r="569" spans="1:7" x14ac:dyDescent="0.25">
      <c r="A569" s="174"/>
      <c r="B569" s="174"/>
      <c r="C569" s="174"/>
      <c r="D569" s="175"/>
      <c r="E569" s="175"/>
      <c r="F569" s="174"/>
      <c r="G569" s="175"/>
    </row>
    <row r="570" spans="1:7" x14ac:dyDescent="0.25">
      <c r="A570" s="174"/>
      <c r="B570" s="174"/>
      <c r="C570" s="174"/>
      <c r="D570" s="175"/>
      <c r="E570" s="175"/>
      <c r="F570" s="174"/>
      <c r="G570" s="175"/>
    </row>
    <row r="571" spans="1:7" x14ac:dyDescent="0.25">
      <c r="A571" s="174"/>
      <c r="B571" s="174"/>
      <c r="C571" s="174"/>
      <c r="D571" s="175"/>
      <c r="E571" s="175"/>
      <c r="F571" s="174"/>
      <c r="G571" s="175"/>
    </row>
    <row r="572" spans="1:7" x14ac:dyDescent="0.25">
      <c r="A572" s="174"/>
      <c r="B572" s="174"/>
      <c r="C572" s="174"/>
      <c r="D572" s="175"/>
      <c r="E572" s="175"/>
      <c r="F572" s="174"/>
      <c r="G572" s="175"/>
    </row>
    <row r="573" spans="1:7" x14ac:dyDescent="0.25">
      <c r="A573" s="174"/>
      <c r="B573" s="174"/>
      <c r="C573" s="174"/>
      <c r="D573" s="175"/>
      <c r="E573" s="175"/>
      <c r="F573" s="174"/>
      <c r="G573" s="175"/>
    </row>
    <row r="574" spans="1:7" x14ac:dyDescent="0.25">
      <c r="A574" s="174"/>
      <c r="B574" s="174"/>
      <c r="C574" s="174"/>
      <c r="D574" s="175"/>
      <c r="E574" s="175"/>
      <c r="F574" s="174"/>
      <c r="G574" s="175"/>
    </row>
    <row r="575" spans="1:7" x14ac:dyDescent="0.25">
      <c r="A575" s="174"/>
      <c r="B575" s="174"/>
      <c r="C575" s="174"/>
      <c r="D575" s="175"/>
      <c r="E575" s="175"/>
      <c r="F575" s="174"/>
      <c r="G575" s="175"/>
    </row>
    <row r="576" spans="1:7" x14ac:dyDescent="0.25">
      <c r="A576" s="174"/>
      <c r="B576" s="174"/>
      <c r="C576" s="174"/>
      <c r="D576" s="175"/>
      <c r="E576" s="175"/>
      <c r="F576" s="174"/>
      <c r="G576" s="175"/>
    </row>
    <row r="577" spans="1:7" x14ac:dyDescent="0.25">
      <c r="A577" s="174"/>
      <c r="B577" s="174"/>
      <c r="C577" s="174"/>
      <c r="D577" s="175"/>
      <c r="E577" s="175"/>
      <c r="F577" s="174"/>
      <c r="G577" s="175"/>
    </row>
    <row r="578" spans="1:7" x14ac:dyDescent="0.25">
      <c r="A578" s="174"/>
      <c r="B578" s="174"/>
      <c r="C578" s="174"/>
      <c r="D578" s="175"/>
      <c r="E578" s="175"/>
      <c r="F578" s="174"/>
      <c r="G578" s="175"/>
    </row>
    <row r="579" spans="1:7" x14ac:dyDescent="0.25">
      <c r="A579" s="174"/>
      <c r="B579" s="174"/>
      <c r="C579" s="174"/>
      <c r="D579" s="175"/>
      <c r="E579" s="175"/>
      <c r="F579" s="174"/>
      <c r="G579" s="175"/>
    </row>
    <row r="580" spans="1:7" x14ac:dyDescent="0.25">
      <c r="A580" s="174"/>
      <c r="B580" s="174"/>
      <c r="C580" s="174"/>
      <c r="D580" s="175"/>
      <c r="E580" s="175"/>
      <c r="F580" s="174"/>
      <c r="G580" s="175"/>
    </row>
    <row r="581" spans="1:7" x14ac:dyDescent="0.25">
      <c r="A581" s="174"/>
      <c r="B581" s="174"/>
      <c r="C581" s="174"/>
      <c r="D581" s="175"/>
      <c r="E581" s="175"/>
      <c r="F581" s="174"/>
      <c r="G581" s="175"/>
    </row>
    <row r="582" spans="1:7" x14ac:dyDescent="0.25">
      <c r="A582" s="174"/>
      <c r="B582" s="174"/>
      <c r="C582" s="174"/>
      <c r="D582" s="175"/>
      <c r="E582" s="175"/>
      <c r="F582" s="174"/>
      <c r="G582" s="175"/>
    </row>
    <row r="583" spans="1:7" x14ac:dyDescent="0.25">
      <c r="A583" s="174"/>
      <c r="B583" s="174"/>
      <c r="C583" s="174"/>
      <c r="D583" s="175"/>
      <c r="E583" s="175"/>
      <c r="F583" s="174"/>
      <c r="G583" s="175"/>
    </row>
    <row r="584" spans="1:7" x14ac:dyDescent="0.25">
      <c r="A584" s="174"/>
      <c r="B584" s="174"/>
      <c r="C584" s="174"/>
      <c r="D584" s="175"/>
      <c r="E584" s="175"/>
      <c r="F584" s="174"/>
      <c r="G584" s="175"/>
    </row>
    <row r="585" spans="1:7" x14ac:dyDescent="0.25">
      <c r="A585" s="174"/>
      <c r="B585" s="174"/>
      <c r="C585" s="174"/>
      <c r="D585" s="175"/>
      <c r="E585" s="175"/>
      <c r="F585" s="174"/>
      <c r="G585" s="175"/>
    </row>
    <row r="586" spans="1:7" x14ac:dyDescent="0.25">
      <c r="A586" s="174"/>
      <c r="B586" s="174"/>
      <c r="C586" s="174"/>
      <c r="D586" s="175"/>
      <c r="E586" s="175"/>
      <c r="F586" s="174"/>
      <c r="G586" s="175"/>
    </row>
    <row r="587" spans="1:7" x14ac:dyDescent="0.25">
      <c r="A587" s="174"/>
      <c r="B587" s="174"/>
      <c r="C587" s="174"/>
      <c r="D587" s="175"/>
      <c r="E587" s="175"/>
      <c r="F587" s="174"/>
      <c r="G587" s="175"/>
    </row>
    <row r="588" spans="1:7" x14ac:dyDescent="0.25">
      <c r="A588" s="174"/>
      <c r="B588" s="174"/>
      <c r="C588" s="174"/>
      <c r="D588" s="175"/>
      <c r="E588" s="175"/>
      <c r="F588" s="174"/>
      <c r="G588" s="175"/>
    </row>
    <row r="589" spans="1:7" x14ac:dyDescent="0.25">
      <c r="A589" s="174"/>
      <c r="B589" s="174"/>
      <c r="C589" s="174"/>
      <c r="D589" s="175"/>
      <c r="E589" s="175"/>
      <c r="F589" s="174"/>
      <c r="G589" s="175"/>
    </row>
    <row r="590" spans="1:7" x14ac:dyDescent="0.25">
      <c r="A590" s="174"/>
      <c r="B590" s="174"/>
      <c r="C590" s="174"/>
      <c r="D590" s="175"/>
      <c r="E590" s="175"/>
      <c r="F590" s="174"/>
      <c r="G590" s="175"/>
    </row>
    <row r="591" spans="1:7" x14ac:dyDescent="0.25">
      <c r="A591" s="174"/>
      <c r="B591" s="174"/>
      <c r="C591" s="174"/>
      <c r="D591" s="175"/>
      <c r="E591" s="175"/>
      <c r="F591" s="174"/>
      <c r="G591" s="175"/>
    </row>
    <row r="592" spans="1:7" x14ac:dyDescent="0.25">
      <c r="A592" s="174"/>
      <c r="B592" s="174"/>
      <c r="C592" s="174"/>
      <c r="D592" s="175"/>
      <c r="E592" s="175"/>
      <c r="F592" s="174"/>
      <c r="G592" s="175"/>
    </row>
    <row r="593" spans="1:7" x14ac:dyDescent="0.25">
      <c r="A593" s="174"/>
      <c r="B593" s="174"/>
      <c r="C593" s="174"/>
      <c r="D593" s="175"/>
      <c r="E593" s="175"/>
      <c r="F593" s="174"/>
      <c r="G593" s="175"/>
    </row>
    <row r="594" spans="1:7" x14ac:dyDescent="0.25">
      <c r="A594" s="174"/>
      <c r="B594" s="174"/>
      <c r="C594" s="174"/>
      <c r="D594" s="175"/>
      <c r="E594" s="175"/>
      <c r="F594" s="174"/>
      <c r="G594" s="175"/>
    </row>
    <row r="595" spans="1:7" x14ac:dyDescent="0.25">
      <c r="A595" s="174"/>
      <c r="B595" s="174"/>
      <c r="C595" s="174"/>
      <c r="D595" s="175"/>
      <c r="E595" s="175"/>
      <c r="F595" s="174"/>
      <c r="G595" s="175"/>
    </row>
    <row r="596" spans="1:7" x14ac:dyDescent="0.25">
      <c r="A596" s="174"/>
      <c r="B596" s="174"/>
      <c r="C596" s="174"/>
      <c r="D596" s="175"/>
      <c r="E596" s="175"/>
      <c r="F596" s="174"/>
      <c r="G596" s="175"/>
    </row>
    <row r="597" spans="1:7" x14ac:dyDescent="0.25">
      <c r="A597" s="174"/>
      <c r="B597" s="174"/>
      <c r="C597" s="174"/>
      <c r="D597" s="175"/>
      <c r="E597" s="175"/>
      <c r="F597" s="174"/>
      <c r="G597" s="175"/>
    </row>
    <row r="598" spans="1:7" x14ac:dyDescent="0.25">
      <c r="A598" s="174"/>
      <c r="B598" s="174"/>
      <c r="C598" s="174"/>
      <c r="D598" s="175"/>
      <c r="E598" s="175"/>
      <c r="F598" s="174"/>
      <c r="G598" s="175"/>
    </row>
    <row r="599" spans="1:7" x14ac:dyDescent="0.25">
      <c r="A599" s="174"/>
      <c r="B599" s="174"/>
      <c r="C599" s="174"/>
      <c r="D599" s="175"/>
      <c r="E599" s="175"/>
      <c r="F599" s="174"/>
      <c r="G599" s="175"/>
    </row>
    <row r="600" spans="1:7" x14ac:dyDescent="0.25">
      <c r="A600" s="174"/>
      <c r="B600" s="174"/>
      <c r="C600" s="174"/>
      <c r="D600" s="175"/>
      <c r="E600" s="175"/>
      <c r="F600" s="174"/>
      <c r="G600" s="175"/>
    </row>
    <row r="601" spans="1:7" x14ac:dyDescent="0.25">
      <c r="A601" s="174"/>
      <c r="B601" s="174"/>
      <c r="C601" s="174"/>
      <c r="D601" s="175"/>
      <c r="E601" s="175"/>
      <c r="F601" s="174"/>
      <c r="G601" s="175"/>
    </row>
    <row r="602" spans="1:7" x14ac:dyDescent="0.25">
      <c r="A602" s="174"/>
      <c r="B602" s="174"/>
      <c r="C602" s="174"/>
      <c r="D602" s="175"/>
      <c r="E602" s="175"/>
      <c r="F602" s="174"/>
      <c r="G602" s="175"/>
    </row>
    <row r="603" spans="1:7" x14ac:dyDescent="0.25">
      <c r="A603" s="174"/>
      <c r="B603" s="174"/>
      <c r="C603" s="174"/>
      <c r="D603" s="175"/>
      <c r="E603" s="175"/>
      <c r="F603" s="174"/>
      <c r="G603" s="175"/>
    </row>
    <row r="604" spans="1:7" x14ac:dyDescent="0.25">
      <c r="A604" s="174"/>
      <c r="B604" s="174"/>
      <c r="C604" s="174"/>
      <c r="D604" s="175"/>
      <c r="E604" s="175"/>
      <c r="F604" s="174"/>
      <c r="G604" s="175"/>
    </row>
    <row r="605" spans="1:7" x14ac:dyDescent="0.25">
      <c r="A605" s="174"/>
      <c r="B605" s="174"/>
      <c r="C605" s="174"/>
      <c r="D605" s="175"/>
      <c r="E605" s="175"/>
      <c r="F605" s="174"/>
      <c r="G605" s="175"/>
    </row>
    <row r="606" spans="1:7" x14ac:dyDescent="0.25">
      <c r="A606" s="174"/>
      <c r="B606" s="174"/>
      <c r="C606" s="174"/>
      <c r="D606" s="175"/>
      <c r="E606" s="175"/>
      <c r="F606" s="174"/>
      <c r="G606" s="175"/>
    </row>
    <row r="607" spans="1:7" x14ac:dyDescent="0.25">
      <c r="A607" s="174"/>
      <c r="B607" s="174"/>
      <c r="C607" s="174"/>
      <c r="D607" s="175"/>
      <c r="E607" s="175"/>
      <c r="F607" s="174"/>
      <c r="G607" s="175"/>
    </row>
    <row r="608" spans="1:7" x14ac:dyDescent="0.25">
      <c r="A608" s="174"/>
      <c r="B608" s="174"/>
      <c r="C608" s="174"/>
      <c r="D608" s="175"/>
      <c r="E608" s="175"/>
      <c r="F608" s="174"/>
      <c r="G608" s="175"/>
    </row>
    <row r="609" spans="1:7" x14ac:dyDescent="0.25">
      <c r="A609" s="174"/>
      <c r="B609" s="174"/>
      <c r="C609" s="174"/>
      <c r="D609" s="175"/>
      <c r="E609" s="175"/>
      <c r="F609" s="174"/>
      <c r="G609" s="175"/>
    </row>
    <row r="610" spans="1:7" x14ac:dyDescent="0.25">
      <c r="A610" s="174"/>
      <c r="B610" s="174"/>
      <c r="C610" s="174"/>
      <c r="D610" s="175"/>
      <c r="E610" s="175"/>
      <c r="F610" s="174"/>
      <c r="G610" s="175"/>
    </row>
    <row r="611" spans="1:7" x14ac:dyDescent="0.25">
      <c r="A611" s="174"/>
      <c r="B611" s="174"/>
      <c r="C611" s="174"/>
      <c r="D611" s="175"/>
      <c r="E611" s="175"/>
      <c r="F611" s="174"/>
      <c r="G611" s="175"/>
    </row>
    <row r="612" spans="1:7" x14ac:dyDescent="0.25">
      <c r="A612" s="174"/>
      <c r="B612" s="174"/>
      <c r="C612" s="174"/>
      <c r="D612" s="175"/>
      <c r="E612" s="175"/>
      <c r="F612" s="174"/>
      <c r="G612" s="175"/>
    </row>
    <row r="613" spans="1:7" x14ac:dyDescent="0.25">
      <c r="A613" s="174"/>
      <c r="B613" s="174"/>
      <c r="C613" s="174"/>
      <c r="D613" s="175"/>
      <c r="E613" s="175"/>
      <c r="F613" s="174"/>
      <c r="G613" s="175"/>
    </row>
    <row r="614" spans="1:7" x14ac:dyDescent="0.25">
      <c r="A614" s="174"/>
      <c r="B614" s="174"/>
      <c r="C614" s="174"/>
      <c r="D614" s="175"/>
      <c r="E614" s="175"/>
      <c r="F614" s="174"/>
      <c r="G614" s="175"/>
    </row>
    <row r="615" spans="1:7" x14ac:dyDescent="0.25">
      <c r="A615" s="174"/>
      <c r="B615" s="174"/>
      <c r="C615" s="174"/>
      <c r="D615" s="175"/>
      <c r="E615" s="175"/>
      <c r="F615" s="174"/>
      <c r="G615" s="175"/>
    </row>
    <row r="616" spans="1:7" x14ac:dyDescent="0.25">
      <c r="A616" s="174"/>
      <c r="B616" s="174"/>
      <c r="C616" s="174"/>
      <c r="D616" s="175"/>
      <c r="E616" s="175"/>
      <c r="F616" s="174"/>
      <c r="G616" s="175"/>
    </row>
    <row r="617" spans="1:7" x14ac:dyDescent="0.25">
      <c r="A617" s="174"/>
      <c r="B617" s="174"/>
      <c r="C617" s="174"/>
      <c r="D617" s="175"/>
      <c r="E617" s="175"/>
      <c r="F617" s="174"/>
      <c r="G617" s="175"/>
    </row>
    <row r="618" spans="1:7" x14ac:dyDescent="0.25">
      <c r="A618" s="174"/>
      <c r="B618" s="174"/>
      <c r="C618" s="174"/>
      <c r="D618" s="175"/>
      <c r="E618" s="175"/>
      <c r="F618" s="174"/>
      <c r="G618" s="175"/>
    </row>
    <row r="619" spans="1:7" x14ac:dyDescent="0.25">
      <c r="A619" s="174"/>
      <c r="B619" s="174"/>
      <c r="C619" s="174"/>
      <c r="D619" s="175"/>
      <c r="E619" s="175"/>
      <c r="F619" s="174"/>
      <c r="G619" s="175"/>
    </row>
    <row r="620" spans="1:7" x14ac:dyDescent="0.25">
      <c r="A620" s="174"/>
      <c r="B620" s="174"/>
      <c r="C620" s="174"/>
      <c r="D620" s="175"/>
      <c r="E620" s="175"/>
      <c r="F620" s="174"/>
      <c r="G620" s="175"/>
    </row>
    <row r="621" spans="1:7" x14ac:dyDescent="0.25">
      <c r="A621" s="174"/>
      <c r="B621" s="174"/>
      <c r="C621" s="174"/>
      <c r="D621" s="175"/>
      <c r="E621" s="175"/>
      <c r="F621" s="174"/>
      <c r="G621" s="175"/>
    </row>
    <row r="622" spans="1:7" x14ac:dyDescent="0.25">
      <c r="A622" s="174"/>
      <c r="B622" s="174"/>
      <c r="C622" s="174"/>
      <c r="D622" s="175"/>
      <c r="E622" s="175"/>
      <c r="F622" s="174"/>
      <c r="G622" s="175"/>
    </row>
    <row r="623" spans="1:7" x14ac:dyDescent="0.25">
      <c r="A623" s="174"/>
      <c r="B623" s="174"/>
      <c r="C623" s="174"/>
      <c r="D623" s="175"/>
      <c r="E623" s="175"/>
      <c r="F623" s="174"/>
      <c r="G623" s="175"/>
    </row>
    <row r="624" spans="1:7" x14ac:dyDescent="0.25">
      <c r="A624" s="174"/>
      <c r="B624" s="174"/>
      <c r="C624" s="174"/>
      <c r="D624" s="175"/>
      <c r="E624" s="175"/>
      <c r="F624" s="174"/>
      <c r="G624" s="175"/>
    </row>
    <row r="625" spans="1:7" x14ac:dyDescent="0.25">
      <c r="A625" s="174"/>
      <c r="B625" s="174"/>
      <c r="C625" s="174"/>
      <c r="D625" s="175"/>
      <c r="E625" s="175"/>
      <c r="F625" s="174"/>
      <c r="G625" s="175"/>
    </row>
    <row r="626" spans="1:7" x14ac:dyDescent="0.25">
      <c r="A626" s="174"/>
      <c r="B626" s="174"/>
      <c r="C626" s="174"/>
      <c r="D626" s="175"/>
      <c r="E626" s="175"/>
      <c r="F626" s="174"/>
      <c r="G626" s="175"/>
    </row>
    <row r="627" spans="1:7" x14ac:dyDescent="0.25">
      <c r="A627" s="174"/>
      <c r="B627" s="174"/>
      <c r="C627" s="174"/>
      <c r="D627" s="175"/>
      <c r="E627" s="175"/>
      <c r="F627" s="174"/>
      <c r="G627" s="175"/>
    </row>
    <row r="628" spans="1:7" x14ac:dyDescent="0.25">
      <c r="A628" s="174"/>
      <c r="B628" s="174"/>
      <c r="C628" s="174"/>
      <c r="D628" s="175"/>
      <c r="E628" s="175"/>
      <c r="F628" s="174"/>
      <c r="G628" s="175"/>
    </row>
    <row r="629" spans="1:7" x14ac:dyDescent="0.25">
      <c r="A629" s="174"/>
      <c r="B629" s="174"/>
      <c r="C629" s="174"/>
      <c r="D629" s="175"/>
      <c r="E629" s="175"/>
      <c r="F629" s="174"/>
      <c r="G629" s="175"/>
    </row>
    <row r="630" spans="1:7" x14ac:dyDescent="0.25">
      <c r="A630" s="174"/>
      <c r="B630" s="174"/>
      <c r="C630" s="174"/>
      <c r="D630" s="175"/>
      <c r="E630" s="175"/>
      <c r="F630" s="174"/>
      <c r="G630" s="175"/>
    </row>
    <row r="631" spans="1:7" x14ac:dyDescent="0.25">
      <c r="A631" s="174"/>
      <c r="B631" s="174"/>
      <c r="C631" s="174"/>
      <c r="D631" s="175"/>
      <c r="E631" s="175"/>
      <c r="F631" s="174"/>
      <c r="G631" s="175"/>
    </row>
    <row r="632" spans="1:7" x14ac:dyDescent="0.25">
      <c r="A632" s="174"/>
      <c r="B632" s="174"/>
      <c r="C632" s="174"/>
      <c r="D632" s="175"/>
      <c r="E632" s="175"/>
      <c r="F632" s="174"/>
      <c r="G632" s="175"/>
    </row>
    <row r="633" spans="1:7" x14ac:dyDescent="0.25">
      <c r="A633" s="174"/>
      <c r="B633" s="174"/>
      <c r="C633" s="174"/>
      <c r="D633" s="175"/>
      <c r="E633" s="175"/>
      <c r="F633" s="174"/>
      <c r="G633" s="175"/>
    </row>
    <row r="634" spans="1:7" x14ac:dyDescent="0.25">
      <c r="A634" s="174"/>
      <c r="B634" s="174"/>
      <c r="C634" s="174"/>
      <c r="D634" s="175"/>
      <c r="E634" s="175"/>
      <c r="F634" s="174"/>
      <c r="G634" s="175"/>
    </row>
    <row r="635" spans="1:7" x14ac:dyDescent="0.25">
      <c r="A635" s="174"/>
      <c r="B635" s="174"/>
      <c r="C635" s="174"/>
      <c r="D635" s="175"/>
      <c r="E635" s="175"/>
      <c r="F635" s="174"/>
      <c r="G635" s="175"/>
    </row>
    <row r="636" spans="1:7" x14ac:dyDescent="0.25">
      <c r="A636" s="174"/>
      <c r="B636" s="174"/>
      <c r="C636" s="174"/>
      <c r="D636" s="175"/>
      <c r="E636" s="175"/>
      <c r="F636" s="174"/>
      <c r="G636" s="175"/>
    </row>
    <row r="637" spans="1:7" x14ac:dyDescent="0.25">
      <c r="A637" s="174"/>
      <c r="B637" s="174"/>
      <c r="C637" s="174"/>
      <c r="D637" s="175"/>
      <c r="E637" s="175"/>
      <c r="F637" s="174"/>
      <c r="G637" s="175"/>
    </row>
    <row r="638" spans="1:7" x14ac:dyDescent="0.25">
      <c r="A638" s="174"/>
      <c r="B638" s="174"/>
      <c r="C638" s="174"/>
      <c r="D638" s="175"/>
      <c r="E638" s="175"/>
      <c r="F638" s="174"/>
      <c r="G638" s="175"/>
    </row>
    <row r="639" spans="1:7" x14ac:dyDescent="0.25">
      <c r="A639" s="174"/>
      <c r="B639" s="174"/>
      <c r="C639" s="174"/>
      <c r="D639" s="175"/>
      <c r="E639" s="175"/>
      <c r="F639" s="174"/>
      <c r="G639" s="175"/>
    </row>
    <row r="640" spans="1:7" x14ac:dyDescent="0.25">
      <c r="A640" s="174"/>
      <c r="B640" s="174"/>
      <c r="C640" s="174"/>
      <c r="D640" s="175"/>
      <c r="E640" s="175"/>
      <c r="F640" s="174"/>
      <c r="G640" s="175"/>
    </row>
    <row r="641" spans="1:7" x14ac:dyDescent="0.25">
      <c r="A641" s="174"/>
      <c r="B641" s="174"/>
      <c r="C641" s="174"/>
      <c r="D641" s="175"/>
      <c r="E641" s="175"/>
      <c r="F641" s="174"/>
      <c r="G641" s="175"/>
    </row>
    <row r="642" spans="1:7" x14ac:dyDescent="0.25">
      <c r="A642" s="174"/>
      <c r="B642" s="174"/>
      <c r="C642" s="174"/>
      <c r="D642" s="175"/>
      <c r="E642" s="175"/>
      <c r="F642" s="174"/>
      <c r="G642" s="175"/>
    </row>
    <row r="643" spans="1:7" x14ac:dyDescent="0.25">
      <c r="A643" s="174"/>
      <c r="B643" s="174"/>
      <c r="C643" s="174"/>
      <c r="D643" s="175"/>
      <c r="E643" s="175"/>
      <c r="F643" s="174"/>
      <c r="G643" s="175"/>
    </row>
    <row r="644" spans="1:7" x14ac:dyDescent="0.25">
      <c r="A644" s="174"/>
      <c r="B644" s="174"/>
      <c r="C644" s="174"/>
      <c r="D644" s="175"/>
      <c r="E644" s="175"/>
      <c r="F644" s="174"/>
      <c r="G644" s="175"/>
    </row>
    <row r="645" spans="1:7" x14ac:dyDescent="0.25">
      <c r="A645" s="174"/>
      <c r="B645" s="174"/>
      <c r="C645" s="174"/>
      <c r="D645" s="175"/>
      <c r="E645" s="175"/>
      <c r="F645" s="174"/>
      <c r="G645" s="175"/>
    </row>
    <row r="646" spans="1:7" x14ac:dyDescent="0.25">
      <c r="A646" s="174"/>
      <c r="B646" s="174"/>
      <c r="C646" s="174"/>
      <c r="D646" s="175"/>
      <c r="E646" s="175"/>
      <c r="F646" s="174"/>
      <c r="G646" s="175"/>
    </row>
    <row r="647" spans="1:7" x14ac:dyDescent="0.25">
      <c r="A647" s="174"/>
      <c r="B647" s="174"/>
      <c r="C647" s="174"/>
      <c r="D647" s="175"/>
      <c r="E647" s="175"/>
      <c r="F647" s="174"/>
      <c r="G647" s="175"/>
    </row>
    <row r="648" spans="1:7" x14ac:dyDescent="0.25">
      <c r="A648" s="174"/>
      <c r="B648" s="174"/>
      <c r="C648" s="174"/>
      <c r="D648" s="175"/>
      <c r="E648" s="175"/>
      <c r="F648" s="174"/>
      <c r="G648" s="175"/>
    </row>
    <row r="649" spans="1:7" x14ac:dyDescent="0.25">
      <c r="A649" s="174"/>
      <c r="B649" s="174"/>
      <c r="C649" s="174"/>
      <c r="D649" s="175"/>
      <c r="E649" s="175"/>
      <c r="F649" s="174"/>
      <c r="G649" s="175"/>
    </row>
    <row r="650" spans="1:7" x14ac:dyDescent="0.25">
      <c r="A650" s="174"/>
      <c r="B650" s="174"/>
      <c r="C650" s="174"/>
      <c r="D650" s="175"/>
      <c r="E650" s="175"/>
      <c r="F650" s="174"/>
      <c r="G650" s="175"/>
    </row>
    <row r="651" spans="1:7" x14ac:dyDescent="0.25">
      <c r="A651" s="174"/>
      <c r="B651" s="174"/>
      <c r="C651" s="174"/>
      <c r="D651" s="175"/>
      <c r="E651" s="175"/>
      <c r="F651" s="174"/>
      <c r="G651" s="175"/>
    </row>
    <row r="652" spans="1:7" x14ac:dyDescent="0.25">
      <c r="A652" s="174"/>
      <c r="B652" s="174"/>
      <c r="C652" s="174"/>
      <c r="D652" s="175"/>
      <c r="E652" s="175"/>
      <c r="F652" s="174"/>
      <c r="G652" s="175"/>
    </row>
    <row r="653" spans="1:7" x14ac:dyDescent="0.25">
      <c r="A653" s="174"/>
      <c r="B653" s="174"/>
      <c r="C653" s="174"/>
      <c r="D653" s="175"/>
      <c r="E653" s="175"/>
      <c r="F653" s="174"/>
      <c r="G653" s="175"/>
    </row>
    <row r="654" spans="1:7" x14ac:dyDescent="0.25">
      <c r="A654" s="174"/>
      <c r="B654" s="174"/>
      <c r="C654" s="174"/>
      <c r="D654" s="175"/>
      <c r="E654" s="175"/>
      <c r="F654" s="174"/>
      <c r="G654" s="175"/>
    </row>
    <row r="655" spans="1:7" x14ac:dyDescent="0.25">
      <c r="A655" s="174"/>
      <c r="B655" s="174"/>
      <c r="C655" s="174"/>
      <c r="D655" s="175"/>
      <c r="E655" s="175"/>
      <c r="F655" s="174"/>
      <c r="G655" s="175"/>
    </row>
    <row r="656" spans="1:7" x14ac:dyDescent="0.25">
      <c r="A656" s="174"/>
      <c r="B656" s="174"/>
      <c r="C656" s="174"/>
      <c r="D656" s="175"/>
      <c r="E656" s="175"/>
      <c r="F656" s="174"/>
      <c r="G656" s="175"/>
    </row>
    <row r="657" spans="1:7" x14ac:dyDescent="0.25">
      <c r="A657" s="174"/>
      <c r="B657" s="174"/>
      <c r="C657" s="174"/>
      <c r="D657" s="175"/>
      <c r="E657" s="175"/>
      <c r="F657" s="174"/>
      <c r="G657" s="175"/>
    </row>
    <row r="658" spans="1:7" x14ac:dyDescent="0.25">
      <c r="A658" s="174"/>
      <c r="B658" s="174"/>
      <c r="C658" s="174"/>
      <c r="D658" s="175"/>
      <c r="E658" s="175"/>
      <c r="F658" s="174"/>
      <c r="G658" s="175"/>
    </row>
    <row r="659" spans="1:7" x14ac:dyDescent="0.25">
      <c r="A659" s="174"/>
      <c r="B659" s="174"/>
      <c r="C659" s="174"/>
      <c r="D659" s="175"/>
      <c r="E659" s="175"/>
      <c r="F659" s="174"/>
      <c r="G659" s="175"/>
    </row>
    <row r="660" spans="1:7" x14ac:dyDescent="0.25">
      <c r="A660" s="174"/>
      <c r="B660" s="174"/>
      <c r="C660" s="174"/>
      <c r="D660" s="175"/>
      <c r="E660" s="175"/>
      <c r="F660" s="174"/>
      <c r="G660" s="175"/>
    </row>
    <row r="661" spans="1:7" x14ac:dyDescent="0.25">
      <c r="A661" s="174"/>
      <c r="B661" s="174"/>
      <c r="C661" s="174"/>
      <c r="D661" s="175"/>
      <c r="E661" s="175"/>
      <c r="F661" s="174"/>
      <c r="G661" s="175"/>
    </row>
    <row r="662" spans="1:7" x14ac:dyDescent="0.25">
      <c r="A662" s="174"/>
      <c r="B662" s="174"/>
      <c r="C662" s="174"/>
      <c r="D662" s="175"/>
      <c r="E662" s="175"/>
      <c r="F662" s="174"/>
      <c r="G662" s="175"/>
    </row>
    <row r="663" spans="1:7" x14ac:dyDescent="0.25">
      <c r="A663" s="174"/>
      <c r="B663" s="174"/>
      <c r="C663" s="174"/>
      <c r="D663" s="175"/>
      <c r="E663" s="175"/>
      <c r="F663" s="174"/>
      <c r="G663" s="175"/>
    </row>
    <row r="664" spans="1:7" x14ac:dyDescent="0.25">
      <c r="A664" s="174"/>
      <c r="B664" s="174"/>
      <c r="C664" s="174"/>
      <c r="D664" s="175"/>
      <c r="E664" s="175"/>
      <c r="F664" s="174"/>
      <c r="G664" s="175"/>
    </row>
    <row r="665" spans="1:7" x14ac:dyDescent="0.25">
      <c r="A665" s="174"/>
      <c r="B665" s="174"/>
      <c r="C665" s="174"/>
      <c r="D665" s="175"/>
      <c r="E665" s="175"/>
      <c r="F665" s="174"/>
      <c r="G665" s="175"/>
    </row>
    <row r="666" spans="1:7" x14ac:dyDescent="0.25">
      <c r="A666" s="174"/>
      <c r="B666" s="174"/>
      <c r="C666" s="174"/>
      <c r="D666" s="175"/>
      <c r="E666" s="175"/>
      <c r="F666" s="174"/>
      <c r="G666" s="175"/>
    </row>
    <row r="667" spans="1:7" x14ac:dyDescent="0.25">
      <c r="A667" s="174"/>
      <c r="B667" s="174"/>
      <c r="C667" s="174"/>
      <c r="D667" s="175"/>
      <c r="E667" s="175"/>
      <c r="F667" s="174"/>
      <c r="G667" s="175"/>
    </row>
    <row r="668" spans="1:7" x14ac:dyDescent="0.25">
      <c r="A668" s="174"/>
      <c r="B668" s="174"/>
      <c r="C668" s="174"/>
      <c r="D668" s="175"/>
      <c r="E668" s="175"/>
      <c r="F668" s="174"/>
      <c r="G668" s="175"/>
    </row>
    <row r="669" spans="1:7" x14ac:dyDescent="0.25">
      <c r="A669" s="174"/>
      <c r="B669" s="174"/>
      <c r="C669" s="174"/>
      <c r="D669" s="175"/>
      <c r="E669" s="175"/>
      <c r="F669" s="174"/>
      <c r="G669" s="175"/>
    </row>
    <row r="670" spans="1:7" x14ac:dyDescent="0.25">
      <c r="A670" s="174"/>
      <c r="B670" s="174"/>
      <c r="C670" s="174"/>
      <c r="D670" s="175"/>
      <c r="E670" s="175"/>
      <c r="F670" s="174"/>
      <c r="G670" s="175"/>
    </row>
    <row r="671" spans="1:7" x14ac:dyDescent="0.25">
      <c r="A671" s="174"/>
      <c r="B671" s="174"/>
      <c r="C671" s="174"/>
      <c r="D671" s="175"/>
      <c r="E671" s="175"/>
      <c r="F671" s="174"/>
      <c r="G671" s="175"/>
    </row>
    <row r="672" spans="1:7" x14ac:dyDescent="0.25">
      <c r="A672" s="174"/>
      <c r="B672" s="174"/>
      <c r="C672" s="174"/>
      <c r="D672" s="175"/>
      <c r="E672" s="175"/>
      <c r="F672" s="174"/>
      <c r="G672" s="175"/>
    </row>
    <row r="673" spans="1:7" x14ac:dyDescent="0.25">
      <c r="A673" s="174"/>
      <c r="B673" s="174"/>
      <c r="C673" s="174"/>
      <c r="D673" s="175"/>
      <c r="E673" s="175"/>
      <c r="F673" s="174"/>
      <c r="G673" s="175"/>
    </row>
    <row r="674" spans="1:7" x14ac:dyDescent="0.25">
      <c r="A674" s="174"/>
      <c r="B674" s="174"/>
      <c r="C674" s="174"/>
      <c r="D674" s="175"/>
      <c r="E674" s="175"/>
      <c r="F674" s="174"/>
      <c r="G674" s="175"/>
    </row>
    <row r="675" spans="1:7" x14ac:dyDescent="0.25">
      <c r="A675" s="174"/>
      <c r="B675" s="174"/>
      <c r="C675" s="174"/>
      <c r="D675" s="175"/>
      <c r="E675" s="175"/>
      <c r="F675" s="174"/>
      <c r="G675" s="175"/>
    </row>
    <row r="676" spans="1:7" x14ac:dyDescent="0.25">
      <c r="A676" s="174"/>
      <c r="B676" s="174"/>
      <c r="C676" s="174"/>
      <c r="D676" s="175"/>
      <c r="E676" s="175"/>
      <c r="F676" s="174"/>
      <c r="G676" s="175"/>
    </row>
    <row r="677" spans="1:7" x14ac:dyDescent="0.25">
      <c r="A677" s="174"/>
      <c r="B677" s="174"/>
      <c r="C677" s="174"/>
      <c r="D677" s="175"/>
      <c r="E677" s="175"/>
      <c r="F677" s="174"/>
      <c r="G677" s="175"/>
    </row>
    <row r="678" spans="1:7" x14ac:dyDescent="0.25">
      <c r="A678" s="174"/>
      <c r="B678" s="174"/>
      <c r="C678" s="174"/>
      <c r="D678" s="175"/>
      <c r="E678" s="175"/>
      <c r="F678" s="174"/>
      <c r="G678" s="175"/>
    </row>
    <row r="679" spans="1:7" x14ac:dyDescent="0.25">
      <c r="A679" s="174"/>
      <c r="B679" s="174"/>
      <c r="C679" s="174"/>
      <c r="D679" s="175"/>
      <c r="E679" s="175"/>
      <c r="F679" s="174"/>
      <c r="G679" s="175"/>
    </row>
    <row r="680" spans="1:7" x14ac:dyDescent="0.25">
      <c r="A680" s="174"/>
      <c r="B680" s="174"/>
      <c r="C680" s="174"/>
      <c r="D680" s="175"/>
      <c r="E680" s="175"/>
      <c r="F680" s="174"/>
      <c r="G680" s="175"/>
    </row>
    <row r="681" spans="1:7" x14ac:dyDescent="0.25">
      <c r="A681" s="174"/>
      <c r="B681" s="174"/>
      <c r="C681" s="174"/>
      <c r="D681" s="175"/>
      <c r="E681" s="175"/>
      <c r="F681" s="174"/>
      <c r="G681" s="175"/>
    </row>
    <row r="682" spans="1:7" x14ac:dyDescent="0.25">
      <c r="A682" s="174"/>
      <c r="B682" s="174"/>
      <c r="C682" s="174"/>
      <c r="D682" s="175"/>
      <c r="E682" s="175"/>
      <c r="F682" s="174"/>
      <c r="G682" s="175"/>
    </row>
    <row r="683" spans="1:7" x14ac:dyDescent="0.25">
      <c r="A683" s="174"/>
      <c r="B683" s="174"/>
      <c r="C683" s="174"/>
      <c r="D683" s="175"/>
      <c r="E683" s="175"/>
      <c r="F683" s="174"/>
      <c r="G683" s="175"/>
    </row>
    <row r="684" spans="1:7" x14ac:dyDescent="0.25">
      <c r="A684" s="174"/>
      <c r="B684" s="174"/>
      <c r="C684" s="174"/>
      <c r="D684" s="175"/>
      <c r="E684" s="175"/>
      <c r="F684" s="174"/>
      <c r="G684" s="175"/>
    </row>
    <row r="685" spans="1:7" x14ac:dyDescent="0.25">
      <c r="A685" s="174"/>
      <c r="B685" s="174"/>
      <c r="C685" s="174"/>
      <c r="D685" s="175"/>
      <c r="E685" s="175"/>
      <c r="F685" s="174"/>
      <c r="G685" s="175"/>
    </row>
    <row r="686" spans="1:7" x14ac:dyDescent="0.25">
      <c r="A686" s="174"/>
      <c r="B686" s="174"/>
      <c r="C686" s="174"/>
      <c r="D686" s="175"/>
      <c r="E686" s="175"/>
      <c r="F686" s="174"/>
      <c r="G686" s="175"/>
    </row>
    <row r="687" spans="1:7" x14ac:dyDescent="0.25">
      <c r="A687" s="174"/>
      <c r="B687" s="174"/>
      <c r="C687" s="174"/>
      <c r="D687" s="175"/>
      <c r="E687" s="175"/>
      <c r="F687" s="174"/>
      <c r="G687" s="175"/>
    </row>
    <row r="688" spans="1:7" x14ac:dyDescent="0.25">
      <c r="A688" s="174"/>
      <c r="B688" s="174"/>
      <c r="C688" s="174"/>
      <c r="D688" s="175"/>
      <c r="E688" s="175"/>
      <c r="F688" s="174"/>
      <c r="G688" s="175"/>
    </row>
    <row r="689" spans="1:7" x14ac:dyDescent="0.25">
      <c r="A689" s="174"/>
      <c r="B689" s="174"/>
      <c r="C689" s="174"/>
      <c r="D689" s="175"/>
      <c r="E689" s="175"/>
      <c r="F689" s="174"/>
      <c r="G689" s="175"/>
    </row>
    <row r="690" spans="1:7" x14ac:dyDescent="0.25">
      <c r="A690" s="174"/>
      <c r="B690" s="174"/>
      <c r="C690" s="174"/>
      <c r="D690" s="175"/>
      <c r="E690" s="175"/>
      <c r="F690" s="174"/>
      <c r="G690" s="175"/>
    </row>
    <row r="691" spans="1:7" x14ac:dyDescent="0.25">
      <c r="A691" s="174"/>
      <c r="B691" s="174"/>
      <c r="C691" s="174"/>
      <c r="D691" s="175"/>
      <c r="E691" s="175"/>
      <c r="F691" s="174"/>
      <c r="G691" s="175"/>
    </row>
    <row r="692" spans="1:7" x14ac:dyDescent="0.25">
      <c r="A692" s="174"/>
      <c r="B692" s="174"/>
      <c r="C692" s="174"/>
      <c r="D692" s="175"/>
      <c r="E692" s="175"/>
      <c r="F692" s="174"/>
      <c r="G692" s="175"/>
    </row>
    <row r="693" spans="1:7" x14ac:dyDescent="0.25">
      <c r="A693" s="174"/>
      <c r="B693" s="174"/>
      <c r="C693" s="174"/>
      <c r="D693" s="175"/>
      <c r="E693" s="175"/>
      <c r="F693" s="174"/>
      <c r="G693" s="175"/>
    </row>
    <row r="694" spans="1:7" x14ac:dyDescent="0.25">
      <c r="A694" s="174"/>
      <c r="B694" s="174"/>
      <c r="C694" s="174"/>
      <c r="D694" s="175"/>
      <c r="E694" s="175"/>
      <c r="F694" s="174"/>
      <c r="G694" s="175"/>
    </row>
    <row r="695" spans="1:7" x14ac:dyDescent="0.25">
      <c r="A695" s="174"/>
      <c r="B695" s="174"/>
      <c r="C695" s="174"/>
      <c r="D695" s="175"/>
      <c r="E695" s="175"/>
      <c r="F695" s="174"/>
      <c r="G695" s="175"/>
    </row>
    <row r="696" spans="1:7" x14ac:dyDescent="0.25">
      <c r="A696" s="174"/>
      <c r="B696" s="174"/>
      <c r="C696" s="174"/>
      <c r="D696" s="175"/>
      <c r="E696" s="175"/>
      <c r="F696" s="174"/>
      <c r="G696" s="175"/>
    </row>
    <row r="697" spans="1:7" x14ac:dyDescent="0.25">
      <c r="A697" s="174"/>
      <c r="B697" s="174"/>
      <c r="C697" s="174"/>
      <c r="D697" s="175"/>
      <c r="E697" s="175"/>
      <c r="F697" s="174"/>
      <c r="G697" s="175"/>
    </row>
    <row r="698" spans="1:7" x14ac:dyDescent="0.25">
      <c r="A698" s="174"/>
      <c r="B698" s="174"/>
      <c r="C698" s="174"/>
      <c r="D698" s="175"/>
      <c r="E698" s="175"/>
      <c r="F698" s="174"/>
      <c r="G698" s="175"/>
    </row>
    <row r="699" spans="1:7" x14ac:dyDescent="0.25">
      <c r="A699" s="174"/>
      <c r="B699" s="174"/>
      <c r="C699" s="174"/>
      <c r="D699" s="175"/>
      <c r="E699" s="175"/>
      <c r="F699" s="174"/>
      <c r="G699" s="175"/>
    </row>
    <row r="700" spans="1:7" x14ac:dyDescent="0.25">
      <c r="A700" s="174"/>
      <c r="B700" s="174"/>
      <c r="C700" s="174"/>
      <c r="D700" s="175"/>
      <c r="E700" s="175"/>
      <c r="F700" s="174"/>
      <c r="G700" s="175"/>
    </row>
    <row r="701" spans="1:7" x14ac:dyDescent="0.25">
      <c r="A701" s="174"/>
      <c r="B701" s="174"/>
      <c r="C701" s="174"/>
      <c r="D701" s="175"/>
      <c r="E701" s="175"/>
      <c r="F701" s="174"/>
      <c r="G701" s="175"/>
    </row>
    <row r="702" spans="1:7" x14ac:dyDescent="0.25">
      <c r="A702" s="174"/>
      <c r="B702" s="174"/>
      <c r="C702" s="174"/>
      <c r="D702" s="175"/>
      <c r="E702" s="175"/>
      <c r="F702" s="174"/>
      <c r="G702" s="175"/>
    </row>
    <row r="703" spans="1:7" x14ac:dyDescent="0.25">
      <c r="A703" s="174"/>
      <c r="B703" s="174"/>
      <c r="C703" s="174"/>
      <c r="D703" s="175"/>
      <c r="E703" s="175"/>
      <c r="F703" s="174"/>
      <c r="G703" s="175"/>
    </row>
    <row r="704" spans="1:7" x14ac:dyDescent="0.25">
      <c r="A704" s="174"/>
      <c r="B704" s="174"/>
      <c r="C704" s="174"/>
      <c r="D704" s="175"/>
      <c r="E704" s="175"/>
      <c r="F704" s="174"/>
      <c r="G704" s="175"/>
    </row>
    <row r="705" spans="1:7" x14ac:dyDescent="0.25">
      <c r="A705" s="174"/>
      <c r="B705" s="174"/>
      <c r="C705" s="174"/>
      <c r="D705" s="175"/>
      <c r="E705" s="175"/>
      <c r="F705" s="174"/>
      <c r="G705" s="175"/>
    </row>
    <row r="706" spans="1:7" x14ac:dyDescent="0.25">
      <c r="A706" s="174"/>
      <c r="B706" s="174"/>
      <c r="C706" s="174"/>
      <c r="D706" s="175"/>
      <c r="E706" s="175"/>
      <c r="F706" s="174"/>
      <c r="G706" s="175"/>
    </row>
    <row r="707" spans="1:7" x14ac:dyDescent="0.25">
      <c r="A707" s="174"/>
      <c r="B707" s="174"/>
      <c r="C707" s="174"/>
      <c r="D707" s="175"/>
      <c r="E707" s="175"/>
      <c r="F707" s="174"/>
      <c r="G707" s="175"/>
    </row>
    <row r="708" spans="1:7" x14ac:dyDescent="0.25">
      <c r="A708" s="174"/>
      <c r="B708" s="174"/>
      <c r="C708" s="174"/>
      <c r="D708" s="175"/>
      <c r="E708" s="175"/>
      <c r="F708" s="174"/>
      <c r="G708" s="175"/>
    </row>
    <row r="709" spans="1:7" x14ac:dyDescent="0.25">
      <c r="A709" s="174"/>
      <c r="B709" s="174"/>
      <c r="C709" s="174"/>
      <c r="D709" s="175"/>
      <c r="E709" s="175"/>
      <c r="F709" s="174"/>
      <c r="G709" s="175"/>
    </row>
    <row r="710" spans="1:7" x14ac:dyDescent="0.25">
      <c r="A710" s="174"/>
      <c r="B710" s="174"/>
      <c r="C710" s="174"/>
      <c r="D710" s="175"/>
      <c r="E710" s="175"/>
      <c r="F710" s="174"/>
      <c r="G710" s="175"/>
    </row>
    <row r="711" spans="1:7" x14ac:dyDescent="0.25">
      <c r="A711" s="174"/>
      <c r="B711" s="174"/>
      <c r="C711" s="174"/>
      <c r="D711" s="175"/>
      <c r="E711" s="175"/>
      <c r="F711" s="174"/>
      <c r="G711" s="175"/>
    </row>
    <row r="712" spans="1:7" x14ac:dyDescent="0.25">
      <c r="A712" s="174"/>
      <c r="B712" s="174"/>
      <c r="C712" s="174"/>
      <c r="D712" s="175"/>
      <c r="E712" s="175"/>
      <c r="F712" s="174"/>
      <c r="G712" s="175"/>
    </row>
    <row r="713" spans="1:7" x14ac:dyDescent="0.25">
      <c r="A713" s="174"/>
      <c r="B713" s="174"/>
      <c r="C713" s="174"/>
      <c r="D713" s="175"/>
      <c r="E713" s="175"/>
      <c r="F713" s="174"/>
      <c r="G713" s="175"/>
    </row>
    <row r="714" spans="1:7" x14ac:dyDescent="0.25">
      <c r="A714" s="174"/>
      <c r="B714" s="174"/>
      <c r="C714" s="174"/>
      <c r="D714" s="175"/>
      <c r="E714" s="175"/>
      <c r="F714" s="174"/>
      <c r="G714" s="175"/>
    </row>
    <row r="715" spans="1:7" x14ac:dyDescent="0.25">
      <c r="A715" s="174"/>
      <c r="B715" s="174"/>
      <c r="C715" s="174"/>
      <c r="D715" s="175"/>
      <c r="E715" s="175"/>
      <c r="F715" s="174"/>
      <c r="G715" s="175"/>
    </row>
    <row r="716" spans="1:7" x14ac:dyDescent="0.25">
      <c r="A716" s="174"/>
      <c r="B716" s="174"/>
      <c r="C716" s="174"/>
      <c r="D716" s="175"/>
      <c r="E716" s="175"/>
      <c r="F716" s="174"/>
      <c r="G716" s="175"/>
    </row>
    <row r="717" spans="1:7" x14ac:dyDescent="0.25">
      <c r="A717" s="174"/>
      <c r="B717" s="174"/>
      <c r="C717" s="174"/>
      <c r="D717" s="175"/>
      <c r="E717" s="175"/>
      <c r="F717" s="174"/>
      <c r="G717" s="175"/>
    </row>
    <row r="718" spans="1:7" x14ac:dyDescent="0.25">
      <c r="A718" s="174"/>
      <c r="B718" s="174"/>
      <c r="C718" s="174"/>
      <c r="D718" s="175"/>
      <c r="E718" s="175"/>
      <c r="F718" s="174"/>
      <c r="G718" s="175"/>
    </row>
    <row r="719" spans="1:7" x14ac:dyDescent="0.25">
      <c r="A719" s="174"/>
      <c r="B719" s="174"/>
      <c r="C719" s="174"/>
      <c r="D719" s="175"/>
      <c r="E719" s="175"/>
      <c r="F719" s="174"/>
      <c r="G719" s="175"/>
    </row>
    <row r="720" spans="1:7" x14ac:dyDescent="0.25">
      <c r="A720" s="174"/>
      <c r="B720" s="174"/>
      <c r="C720" s="174"/>
      <c r="D720" s="175"/>
      <c r="E720" s="175"/>
      <c r="F720" s="174"/>
      <c r="G720" s="175"/>
    </row>
  </sheetData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182"/>
  <sheetViews>
    <sheetView workbookViewId="0">
      <selection activeCell="F5" sqref="F5"/>
    </sheetView>
  </sheetViews>
  <sheetFormatPr baseColWidth="10" defaultColWidth="18.140625" defaultRowHeight="15" x14ac:dyDescent="0.25"/>
  <sheetData>
    <row r="1" spans="1:7" x14ac:dyDescent="0.25">
      <c r="A1" s="176" t="s">
        <v>95</v>
      </c>
      <c r="B1" s="176" t="s">
        <v>94</v>
      </c>
      <c r="C1" s="176" t="s">
        <v>93</v>
      </c>
      <c r="D1" s="176" t="s">
        <v>92</v>
      </c>
      <c r="E1" s="176" t="s">
        <v>91</v>
      </c>
      <c r="F1" s="176" t="s">
        <v>107</v>
      </c>
      <c r="G1" s="176" t="s">
        <v>108</v>
      </c>
    </row>
    <row r="2" spans="1:7" x14ac:dyDescent="0.25">
      <c r="A2" s="183" t="s">
        <v>112</v>
      </c>
      <c r="B2" s="184" t="s">
        <v>113</v>
      </c>
      <c r="C2" s="184" t="s">
        <v>86</v>
      </c>
      <c r="D2" s="185">
        <v>42083</v>
      </c>
      <c r="E2" s="185">
        <v>42200</v>
      </c>
      <c r="F2" s="184" t="s">
        <v>109</v>
      </c>
      <c r="G2" s="186">
        <v>1</v>
      </c>
    </row>
    <row r="3" spans="1:7" x14ac:dyDescent="0.25">
      <c r="A3" s="180" t="s">
        <v>114</v>
      </c>
      <c r="B3" s="181" t="s">
        <v>113</v>
      </c>
      <c r="C3" s="181" t="s">
        <v>88</v>
      </c>
      <c r="D3" s="182">
        <v>42084</v>
      </c>
      <c r="E3" s="182"/>
      <c r="F3" s="181" t="s">
        <v>109</v>
      </c>
      <c r="G3" s="187">
        <v>1</v>
      </c>
    </row>
    <row r="4" spans="1:7" x14ac:dyDescent="0.25">
      <c r="A4" s="183" t="s">
        <v>115</v>
      </c>
      <c r="B4" s="184" t="s">
        <v>113</v>
      </c>
      <c r="C4" s="184" t="s">
        <v>87</v>
      </c>
      <c r="D4" s="185">
        <v>42085</v>
      </c>
      <c r="E4" s="185"/>
      <c r="F4" s="184" t="s">
        <v>109</v>
      </c>
      <c r="G4" s="186">
        <v>1</v>
      </c>
    </row>
    <row r="5" spans="1:7" x14ac:dyDescent="0.25">
      <c r="A5" s="190" t="s">
        <v>144</v>
      </c>
      <c r="B5" s="191" t="s">
        <v>113</v>
      </c>
      <c r="C5" s="191" t="s">
        <v>85</v>
      </c>
      <c r="D5" s="192">
        <v>42086</v>
      </c>
      <c r="E5" s="192"/>
      <c r="F5" s="191" t="s">
        <v>109</v>
      </c>
      <c r="G5" s="193">
        <v>1</v>
      </c>
    </row>
    <row r="6" spans="1:7" x14ac:dyDescent="0.25">
      <c r="A6" s="177"/>
      <c r="B6" s="177"/>
      <c r="C6" s="176"/>
      <c r="D6" s="176"/>
      <c r="E6" s="176"/>
      <c r="F6" s="177"/>
      <c r="G6" s="176"/>
    </row>
    <row r="7" spans="1:7" x14ac:dyDescent="0.25">
      <c r="A7" s="177"/>
      <c r="B7" s="177"/>
      <c r="C7" s="176"/>
      <c r="D7" s="176"/>
      <c r="E7" s="176"/>
      <c r="F7" s="177"/>
      <c r="G7" s="176"/>
    </row>
    <row r="8" spans="1:7" x14ac:dyDescent="0.25">
      <c r="A8" s="177"/>
      <c r="B8" s="177"/>
      <c r="C8" s="176"/>
      <c r="D8" s="176"/>
      <c r="E8" s="176"/>
      <c r="F8" s="177"/>
      <c r="G8" s="179"/>
    </row>
    <row r="9" spans="1:7" x14ac:dyDescent="0.25">
      <c r="A9" s="177"/>
      <c r="B9" s="177"/>
      <c r="C9" s="176"/>
      <c r="D9" s="176"/>
      <c r="E9" s="176"/>
      <c r="F9" s="177"/>
      <c r="G9" s="176"/>
    </row>
    <row r="10" spans="1:7" x14ac:dyDescent="0.25">
      <c r="A10" s="177"/>
      <c r="B10" s="177"/>
      <c r="C10" s="176"/>
      <c r="D10" s="176"/>
      <c r="E10" s="176"/>
      <c r="F10" s="177"/>
      <c r="G10" s="176"/>
    </row>
    <row r="11" spans="1:7" x14ac:dyDescent="0.25">
      <c r="A11" s="177"/>
      <c r="B11" s="177"/>
      <c r="C11" s="176"/>
      <c r="D11" s="176"/>
      <c r="E11" s="176"/>
      <c r="F11" s="177"/>
      <c r="G11" s="176"/>
    </row>
    <row r="12" spans="1:7" x14ac:dyDescent="0.25">
      <c r="A12" s="177"/>
      <c r="B12" s="177"/>
      <c r="C12" s="176"/>
      <c r="D12" s="176"/>
      <c r="E12" s="176"/>
      <c r="F12" s="177"/>
      <c r="G12" s="176"/>
    </row>
    <row r="13" spans="1:7" x14ac:dyDescent="0.25">
      <c r="A13" s="177"/>
      <c r="B13" s="177"/>
      <c r="C13" s="176"/>
      <c r="D13" s="176"/>
      <c r="E13" s="176"/>
      <c r="F13" s="177"/>
      <c r="G13" s="176"/>
    </row>
    <row r="14" spans="1:7" x14ac:dyDescent="0.25">
      <c r="A14" s="177"/>
      <c r="B14" s="177"/>
      <c r="C14" s="176"/>
      <c r="D14" s="176"/>
      <c r="E14" s="176"/>
      <c r="F14" s="177"/>
      <c r="G14" s="176"/>
    </row>
    <row r="15" spans="1:7" x14ac:dyDescent="0.25">
      <c r="A15" s="177"/>
      <c r="B15" s="177"/>
      <c r="C15" s="176"/>
      <c r="D15" s="176"/>
      <c r="E15" s="176"/>
      <c r="F15" s="177"/>
      <c r="G15" s="176"/>
    </row>
    <row r="16" spans="1:7" x14ac:dyDescent="0.25">
      <c r="A16" s="177"/>
      <c r="B16" s="177"/>
      <c r="C16" s="176"/>
      <c r="D16" s="176"/>
      <c r="E16" s="176"/>
      <c r="F16" s="177"/>
      <c r="G16" s="179"/>
    </row>
    <row r="17" spans="1:7" x14ac:dyDescent="0.25">
      <c r="A17" s="177"/>
      <c r="B17" s="177"/>
      <c r="C17" s="176"/>
      <c r="D17" s="176"/>
      <c r="E17" s="176"/>
      <c r="F17" s="177"/>
      <c r="G17" s="176"/>
    </row>
    <row r="18" spans="1:7" x14ac:dyDescent="0.25">
      <c r="A18" s="177"/>
      <c r="B18" s="177"/>
      <c r="C18" s="176"/>
      <c r="D18" s="176"/>
      <c r="E18" s="176"/>
      <c r="F18" s="177"/>
      <c r="G18" s="176"/>
    </row>
    <row r="19" spans="1:7" x14ac:dyDescent="0.25">
      <c r="A19" s="177"/>
      <c r="B19" s="177"/>
      <c r="C19" s="176"/>
      <c r="D19" s="176"/>
      <c r="E19" s="176"/>
      <c r="F19" s="177"/>
      <c r="G19" s="176"/>
    </row>
    <row r="20" spans="1:7" x14ac:dyDescent="0.25">
      <c r="A20" s="177"/>
      <c r="B20" s="177"/>
      <c r="C20" s="176"/>
      <c r="D20" s="176"/>
      <c r="E20" s="176"/>
      <c r="F20" s="177"/>
      <c r="G20" s="176"/>
    </row>
    <row r="21" spans="1:7" x14ac:dyDescent="0.25">
      <c r="A21" s="177"/>
      <c r="B21" s="177"/>
      <c r="C21" s="176"/>
      <c r="D21" s="176"/>
      <c r="E21" s="176"/>
      <c r="F21" s="177"/>
      <c r="G21" s="176"/>
    </row>
    <row r="22" spans="1:7" x14ac:dyDescent="0.25">
      <c r="A22" s="177"/>
      <c r="B22" s="177"/>
      <c r="C22" s="176"/>
      <c r="D22" s="176"/>
      <c r="E22" s="176"/>
      <c r="F22" s="177"/>
      <c r="G22" s="176"/>
    </row>
    <row r="23" spans="1:7" x14ac:dyDescent="0.25">
      <c r="A23" s="177"/>
      <c r="B23" s="177"/>
      <c r="C23" s="176"/>
      <c r="D23" s="176"/>
      <c r="E23" s="176"/>
      <c r="F23" s="177"/>
      <c r="G23" s="179"/>
    </row>
    <row r="24" spans="1:7" x14ac:dyDescent="0.25">
      <c r="A24" s="177"/>
      <c r="B24" s="177"/>
      <c r="C24" s="176"/>
      <c r="D24" s="176"/>
      <c r="E24" s="176"/>
      <c r="F24" s="177"/>
      <c r="G24" s="179"/>
    </row>
    <row r="25" spans="1:7" x14ac:dyDescent="0.25">
      <c r="A25" s="177"/>
      <c r="B25" s="177"/>
      <c r="C25" s="176"/>
      <c r="D25" s="176"/>
      <c r="E25" s="176"/>
      <c r="F25" s="177"/>
      <c r="G25" s="176"/>
    </row>
    <row r="26" spans="1:7" x14ac:dyDescent="0.25">
      <c r="A26" s="177"/>
      <c r="B26" s="177"/>
      <c r="C26" s="176"/>
      <c r="D26" s="176"/>
      <c r="E26" s="176"/>
      <c r="F26" s="177"/>
      <c r="G26" s="176"/>
    </row>
    <row r="27" spans="1:7" x14ac:dyDescent="0.25">
      <c r="A27" s="177"/>
      <c r="B27" s="177"/>
      <c r="C27" s="176"/>
      <c r="D27" s="176"/>
      <c r="E27" s="176"/>
      <c r="F27" s="177"/>
      <c r="G27" s="176"/>
    </row>
    <row r="28" spans="1:7" x14ac:dyDescent="0.25">
      <c r="A28" s="177"/>
      <c r="B28" s="177"/>
      <c r="C28" s="176"/>
      <c r="D28" s="176"/>
      <c r="E28" s="176"/>
      <c r="F28" s="177"/>
      <c r="G28" s="176"/>
    </row>
    <row r="29" spans="1:7" x14ac:dyDescent="0.25">
      <c r="A29" s="177"/>
      <c r="B29" s="177"/>
      <c r="C29" s="176"/>
      <c r="D29" s="176"/>
      <c r="E29" s="176"/>
      <c r="F29" s="177"/>
      <c r="G29" s="176"/>
    </row>
    <row r="30" spans="1:7" x14ac:dyDescent="0.25">
      <c r="A30" s="177"/>
      <c r="B30" s="177"/>
      <c r="C30" s="176"/>
      <c r="D30" s="176"/>
      <c r="E30" s="176"/>
      <c r="F30" s="177"/>
      <c r="G30" s="176"/>
    </row>
    <row r="31" spans="1:7" x14ac:dyDescent="0.25">
      <c r="A31" s="177"/>
      <c r="B31" s="177"/>
      <c r="C31" s="176"/>
      <c r="D31" s="176"/>
      <c r="E31" s="176"/>
      <c r="F31" s="177"/>
      <c r="G31" s="176"/>
    </row>
    <row r="32" spans="1:7" x14ac:dyDescent="0.25">
      <c r="A32" s="177"/>
      <c r="B32" s="177"/>
      <c r="C32" s="176"/>
      <c r="D32" s="176"/>
      <c r="E32" s="176"/>
      <c r="F32" s="177"/>
      <c r="G32" s="176"/>
    </row>
    <row r="33" spans="1:7" x14ac:dyDescent="0.25">
      <c r="A33" s="177"/>
      <c r="B33" s="177"/>
      <c r="C33" s="176"/>
      <c r="D33" s="176"/>
      <c r="E33" s="176"/>
      <c r="F33" s="177"/>
      <c r="G33" s="176"/>
    </row>
    <row r="34" spans="1:7" x14ac:dyDescent="0.25">
      <c r="A34" s="177"/>
      <c r="B34" s="177"/>
      <c r="C34" s="176"/>
      <c r="D34" s="176"/>
      <c r="E34" s="176"/>
      <c r="F34" s="177"/>
      <c r="G34" s="176"/>
    </row>
    <row r="35" spans="1:7" x14ac:dyDescent="0.25">
      <c r="A35" s="177"/>
      <c r="B35" s="177"/>
      <c r="C35" s="176"/>
      <c r="D35" s="176"/>
      <c r="E35" s="176"/>
      <c r="F35" s="177"/>
      <c r="G35" s="176"/>
    </row>
    <row r="36" spans="1:7" x14ac:dyDescent="0.25">
      <c r="A36" s="177"/>
      <c r="B36" s="177"/>
      <c r="C36" s="176"/>
      <c r="D36" s="176"/>
      <c r="E36" s="176"/>
      <c r="F36" s="177"/>
      <c r="G36" s="176"/>
    </row>
    <row r="37" spans="1:7" x14ac:dyDescent="0.25">
      <c r="A37" s="177"/>
      <c r="B37" s="177"/>
      <c r="C37" s="176"/>
      <c r="D37" s="176"/>
      <c r="E37" s="176"/>
      <c r="F37" s="177"/>
      <c r="G37" s="176"/>
    </row>
    <row r="38" spans="1:7" x14ac:dyDescent="0.25">
      <c r="A38" s="177"/>
      <c r="B38" s="177"/>
      <c r="C38" s="176"/>
      <c r="D38" s="176"/>
      <c r="E38" s="176"/>
      <c r="F38" s="177"/>
      <c r="G38" s="176"/>
    </row>
    <row r="39" spans="1:7" x14ac:dyDescent="0.25">
      <c r="A39" s="177"/>
      <c r="B39" s="177"/>
      <c r="C39" s="176"/>
      <c r="D39" s="176"/>
      <c r="E39" s="176"/>
      <c r="F39" s="177"/>
      <c r="G39" s="176"/>
    </row>
    <row r="40" spans="1:7" x14ac:dyDescent="0.25">
      <c r="A40" s="177"/>
      <c r="B40" s="177"/>
      <c r="C40" s="176"/>
      <c r="D40" s="176"/>
      <c r="E40" s="176"/>
      <c r="F40" s="177"/>
      <c r="G40" s="176"/>
    </row>
    <row r="41" spans="1:7" x14ac:dyDescent="0.25">
      <c r="A41" s="177"/>
      <c r="B41" s="177"/>
      <c r="C41" s="176"/>
      <c r="D41" s="176"/>
      <c r="E41" s="176"/>
      <c r="F41" s="177"/>
      <c r="G41" s="176"/>
    </row>
    <row r="42" spans="1:7" x14ac:dyDescent="0.25">
      <c r="A42" s="177"/>
      <c r="B42" s="177"/>
      <c r="C42" s="176"/>
      <c r="D42" s="176"/>
      <c r="E42" s="176"/>
      <c r="F42" s="177"/>
      <c r="G42" s="176"/>
    </row>
    <row r="43" spans="1:7" x14ac:dyDescent="0.25">
      <c r="A43" s="177"/>
      <c r="B43" s="177"/>
      <c r="C43" s="176"/>
      <c r="D43" s="176"/>
      <c r="E43" s="176"/>
      <c r="F43" s="177"/>
      <c r="G43" s="176"/>
    </row>
    <row r="44" spans="1:7" x14ac:dyDescent="0.25">
      <c r="A44" s="177"/>
      <c r="B44" s="177"/>
      <c r="C44" s="176"/>
      <c r="D44" s="176"/>
      <c r="E44" s="176"/>
      <c r="F44" s="177"/>
      <c r="G44" s="176"/>
    </row>
    <row r="45" spans="1:7" x14ac:dyDescent="0.25">
      <c r="A45" s="177"/>
      <c r="B45" s="177"/>
      <c r="C45" s="176"/>
      <c r="D45" s="176"/>
      <c r="E45" s="176"/>
      <c r="F45" s="177"/>
      <c r="G45" s="176"/>
    </row>
    <row r="46" spans="1:7" x14ac:dyDescent="0.25">
      <c r="A46" s="177"/>
      <c r="B46" s="177"/>
      <c r="C46" s="176"/>
      <c r="D46" s="176"/>
      <c r="E46" s="176"/>
      <c r="F46" s="177"/>
      <c r="G46" s="176"/>
    </row>
    <row r="47" spans="1:7" x14ac:dyDescent="0.25">
      <c r="A47" s="177"/>
      <c r="B47" s="177"/>
      <c r="C47" s="176"/>
      <c r="D47" s="176"/>
      <c r="E47" s="176"/>
      <c r="F47" s="177"/>
      <c r="G47" s="176"/>
    </row>
    <row r="48" spans="1:7" x14ac:dyDescent="0.25">
      <c r="A48" s="177"/>
      <c r="B48" s="177"/>
      <c r="C48" s="176"/>
      <c r="D48" s="176"/>
      <c r="E48" s="176"/>
      <c r="F48" s="177"/>
      <c r="G48" s="176"/>
    </row>
    <row r="49" spans="1:7" x14ac:dyDescent="0.25">
      <c r="A49" s="177"/>
      <c r="B49" s="177"/>
      <c r="C49" s="176"/>
      <c r="D49" s="176"/>
      <c r="E49" s="176"/>
      <c r="F49" s="177"/>
      <c r="G49" s="176"/>
    </row>
    <row r="50" spans="1:7" x14ac:dyDescent="0.25">
      <c r="A50" s="177"/>
      <c r="B50" s="177"/>
      <c r="C50" s="176"/>
      <c r="D50" s="176"/>
      <c r="E50" s="176"/>
      <c r="F50" s="177"/>
      <c r="G50" s="176"/>
    </row>
    <row r="51" spans="1:7" x14ac:dyDescent="0.25">
      <c r="A51" s="177"/>
      <c r="B51" s="177"/>
      <c r="C51" s="176"/>
      <c r="D51" s="176"/>
      <c r="E51" s="176"/>
      <c r="F51" s="177"/>
      <c r="G51" s="176"/>
    </row>
    <row r="52" spans="1:7" x14ac:dyDescent="0.25">
      <c r="A52" s="177"/>
      <c r="B52" s="177"/>
      <c r="C52" s="176"/>
      <c r="D52" s="176"/>
      <c r="E52" s="176"/>
      <c r="F52" s="177"/>
      <c r="G52" s="176"/>
    </row>
    <row r="53" spans="1:7" x14ac:dyDescent="0.25">
      <c r="A53" s="177"/>
      <c r="B53" s="177"/>
      <c r="C53" s="176"/>
      <c r="D53" s="176"/>
      <c r="E53" s="176"/>
      <c r="F53" s="177"/>
      <c r="G53" s="176"/>
    </row>
    <row r="54" spans="1:7" x14ac:dyDescent="0.25">
      <c r="A54" s="177"/>
      <c r="B54" s="177"/>
      <c r="C54" s="176"/>
      <c r="D54" s="176"/>
      <c r="E54" s="176"/>
      <c r="F54" s="177"/>
      <c r="G54" s="176"/>
    </row>
    <row r="55" spans="1:7" x14ac:dyDescent="0.25">
      <c r="A55" s="177"/>
      <c r="B55" s="177"/>
      <c r="C55" s="176"/>
      <c r="D55" s="176"/>
      <c r="E55" s="176"/>
      <c r="F55" s="177"/>
      <c r="G55" s="176"/>
    </row>
    <row r="56" spans="1:7" x14ac:dyDescent="0.25">
      <c r="A56" s="177"/>
      <c r="B56" s="177"/>
      <c r="C56" s="176"/>
      <c r="D56" s="176"/>
      <c r="E56" s="176"/>
      <c r="F56" s="177"/>
      <c r="G56" s="176"/>
    </row>
    <row r="57" spans="1:7" x14ac:dyDescent="0.25">
      <c r="A57" s="177"/>
      <c r="B57" s="177"/>
      <c r="C57" s="176"/>
      <c r="D57" s="176"/>
      <c r="E57" s="176"/>
      <c r="F57" s="177"/>
      <c r="G57" s="176"/>
    </row>
    <row r="58" spans="1:7" x14ac:dyDescent="0.25">
      <c r="A58" s="177"/>
      <c r="B58" s="177"/>
      <c r="C58" s="176"/>
      <c r="D58" s="176"/>
      <c r="E58" s="176"/>
      <c r="F58" s="177"/>
      <c r="G58" s="176"/>
    </row>
    <row r="59" spans="1:7" x14ac:dyDescent="0.25">
      <c r="A59" s="177"/>
      <c r="B59" s="177"/>
      <c r="C59" s="176"/>
      <c r="D59" s="176"/>
      <c r="E59" s="176"/>
      <c r="F59" s="177"/>
      <c r="G59" s="176"/>
    </row>
    <row r="60" spans="1:7" x14ac:dyDescent="0.25">
      <c r="A60" s="177"/>
      <c r="B60" s="177"/>
      <c r="C60" s="176"/>
      <c r="D60" s="176"/>
      <c r="E60" s="176"/>
      <c r="F60" s="177"/>
      <c r="G60" s="176"/>
    </row>
    <row r="61" spans="1:7" x14ac:dyDescent="0.25">
      <c r="A61" s="177"/>
      <c r="B61" s="177"/>
      <c r="C61" s="176"/>
      <c r="D61" s="176"/>
      <c r="E61" s="176"/>
      <c r="F61" s="177"/>
      <c r="G61" s="176"/>
    </row>
    <row r="62" spans="1:7" x14ac:dyDescent="0.25">
      <c r="A62" s="177"/>
      <c r="B62" s="177"/>
      <c r="C62" s="176"/>
      <c r="D62" s="176"/>
      <c r="E62" s="176"/>
      <c r="F62" s="177"/>
      <c r="G62" s="176"/>
    </row>
    <row r="63" spans="1:7" x14ac:dyDescent="0.25">
      <c r="A63" s="177"/>
      <c r="B63" s="177"/>
      <c r="C63" s="176"/>
      <c r="D63" s="176"/>
      <c r="E63" s="176"/>
      <c r="F63" s="177"/>
      <c r="G63" s="176"/>
    </row>
    <row r="64" spans="1:7" x14ac:dyDescent="0.25">
      <c r="A64" s="177"/>
      <c r="B64" s="177"/>
      <c r="C64" s="176"/>
      <c r="D64" s="176"/>
      <c r="E64" s="176"/>
      <c r="F64" s="177"/>
      <c r="G64" s="176"/>
    </row>
    <row r="65" spans="1:7" x14ac:dyDescent="0.25">
      <c r="A65" s="177"/>
      <c r="B65" s="177"/>
      <c r="C65" s="176"/>
      <c r="D65" s="176"/>
      <c r="E65" s="176"/>
      <c r="F65" s="177"/>
      <c r="G65" s="176"/>
    </row>
    <row r="66" spans="1:7" x14ac:dyDescent="0.25">
      <c r="A66" s="177"/>
      <c r="B66" s="177"/>
      <c r="C66" s="176"/>
      <c r="D66" s="176"/>
      <c r="E66" s="176"/>
      <c r="F66" s="177"/>
      <c r="G66" s="176"/>
    </row>
    <row r="67" spans="1:7" x14ac:dyDescent="0.25">
      <c r="A67" s="177"/>
      <c r="B67" s="177"/>
      <c r="C67" s="176"/>
      <c r="D67" s="176"/>
      <c r="E67" s="176"/>
      <c r="F67" s="177"/>
      <c r="G67" s="176"/>
    </row>
    <row r="68" spans="1:7" x14ac:dyDescent="0.25">
      <c r="A68" s="177"/>
      <c r="B68" s="177"/>
      <c r="C68" s="176"/>
      <c r="D68" s="176"/>
      <c r="E68" s="176"/>
      <c r="F68" s="177"/>
      <c r="G68" s="176"/>
    </row>
    <row r="69" spans="1:7" x14ac:dyDescent="0.25">
      <c r="A69" s="177"/>
      <c r="B69" s="177"/>
      <c r="C69" s="176"/>
      <c r="D69" s="176"/>
      <c r="E69" s="176"/>
      <c r="F69" s="177"/>
      <c r="G69" s="176"/>
    </row>
    <row r="70" spans="1:7" x14ac:dyDescent="0.25">
      <c r="A70" s="177"/>
      <c r="B70" s="177"/>
      <c r="C70" s="176"/>
      <c r="D70" s="176"/>
      <c r="E70" s="176"/>
      <c r="F70" s="177"/>
      <c r="G70" s="176"/>
    </row>
    <row r="71" spans="1:7" x14ac:dyDescent="0.25">
      <c r="A71" s="177"/>
      <c r="B71" s="177"/>
      <c r="C71" s="176"/>
      <c r="D71" s="176"/>
      <c r="E71" s="176"/>
      <c r="F71" s="177"/>
      <c r="G71" s="176"/>
    </row>
    <row r="72" spans="1:7" x14ac:dyDescent="0.25">
      <c r="A72" s="177"/>
      <c r="B72" s="177"/>
      <c r="C72" s="176"/>
      <c r="D72" s="176"/>
      <c r="E72" s="176"/>
      <c r="F72" s="177"/>
      <c r="G72" s="176"/>
    </row>
    <row r="73" spans="1:7" x14ac:dyDescent="0.25">
      <c r="A73" s="177"/>
      <c r="B73" s="177"/>
      <c r="C73" s="176"/>
      <c r="D73" s="176"/>
      <c r="E73" s="176"/>
      <c r="F73" s="177"/>
      <c r="G73" s="176"/>
    </row>
    <row r="74" spans="1:7" x14ac:dyDescent="0.25">
      <c r="A74" s="177"/>
      <c r="B74" s="177"/>
      <c r="C74" s="176"/>
      <c r="D74" s="176"/>
      <c r="E74" s="176"/>
      <c r="F74" s="177"/>
      <c r="G74" s="176"/>
    </row>
    <row r="75" spans="1:7" x14ac:dyDescent="0.25">
      <c r="A75" s="177"/>
      <c r="B75" s="177"/>
      <c r="C75" s="176"/>
      <c r="D75" s="176"/>
      <c r="E75" s="176"/>
      <c r="F75" s="177"/>
      <c r="G75" s="176"/>
    </row>
    <row r="76" spans="1:7" x14ac:dyDescent="0.25">
      <c r="A76" s="177"/>
      <c r="B76" s="177"/>
      <c r="C76" s="176"/>
      <c r="D76" s="176"/>
      <c r="E76" s="176"/>
      <c r="F76" s="177"/>
      <c r="G76" s="176"/>
    </row>
    <row r="77" spans="1:7" x14ac:dyDescent="0.25">
      <c r="A77" s="177"/>
      <c r="B77" s="177"/>
      <c r="C77" s="176"/>
      <c r="D77" s="176"/>
      <c r="E77" s="176"/>
      <c r="F77" s="177"/>
      <c r="G77" s="176"/>
    </row>
    <row r="78" spans="1:7" x14ac:dyDescent="0.25">
      <c r="A78" s="177"/>
      <c r="B78" s="177"/>
      <c r="C78" s="176"/>
      <c r="D78" s="176"/>
      <c r="E78" s="176"/>
      <c r="F78" s="177"/>
      <c r="G78" s="176"/>
    </row>
    <row r="79" spans="1:7" x14ac:dyDescent="0.25">
      <c r="A79" s="177"/>
      <c r="B79" s="177"/>
      <c r="C79" s="176"/>
      <c r="D79" s="176"/>
      <c r="E79" s="176"/>
      <c r="F79" s="177"/>
      <c r="G79" s="176"/>
    </row>
    <row r="80" spans="1:7" x14ac:dyDescent="0.25">
      <c r="A80" s="177"/>
      <c r="B80" s="177"/>
      <c r="C80" s="176"/>
      <c r="D80" s="176"/>
      <c r="E80" s="176"/>
      <c r="F80" s="177"/>
      <c r="G80" s="179"/>
    </row>
    <row r="81" spans="1:7" x14ac:dyDescent="0.25">
      <c r="A81" s="177"/>
      <c r="B81" s="177"/>
      <c r="C81" s="176"/>
      <c r="D81" s="176"/>
      <c r="E81" s="176"/>
      <c r="F81" s="177"/>
      <c r="G81" s="176"/>
    </row>
    <row r="82" spans="1:7" x14ac:dyDescent="0.25">
      <c r="A82" s="177"/>
      <c r="B82" s="177"/>
      <c r="C82" s="176"/>
      <c r="D82" s="176"/>
      <c r="E82" s="176"/>
      <c r="F82" s="177"/>
      <c r="G82" s="179"/>
    </row>
    <row r="83" spans="1:7" x14ac:dyDescent="0.25">
      <c r="A83" s="177"/>
      <c r="B83" s="177"/>
      <c r="C83" s="176"/>
      <c r="D83" s="176"/>
      <c r="E83" s="176"/>
      <c r="F83" s="177"/>
      <c r="G83" s="179"/>
    </row>
    <row r="84" spans="1:7" x14ac:dyDescent="0.25">
      <c r="A84" s="177"/>
      <c r="B84" s="177"/>
      <c r="C84" s="176"/>
      <c r="D84" s="176"/>
      <c r="E84" s="176"/>
      <c r="F84" s="177"/>
      <c r="G84" s="179"/>
    </row>
    <row r="85" spans="1:7" x14ac:dyDescent="0.25">
      <c r="A85" s="177"/>
      <c r="B85" s="177"/>
      <c r="C85" s="176"/>
      <c r="D85" s="176"/>
      <c r="E85" s="176"/>
      <c r="F85" s="177"/>
      <c r="G85" s="179"/>
    </row>
    <row r="86" spans="1:7" x14ac:dyDescent="0.25">
      <c r="A86" s="177"/>
      <c r="B86" s="177"/>
      <c r="C86" s="176"/>
      <c r="D86" s="176"/>
      <c r="E86" s="176"/>
      <c r="F86" s="177"/>
      <c r="G86" s="179"/>
    </row>
    <row r="87" spans="1:7" x14ac:dyDescent="0.25">
      <c r="A87" s="177"/>
      <c r="B87" s="177"/>
      <c r="C87" s="176"/>
      <c r="D87" s="176"/>
      <c r="E87" s="176"/>
      <c r="F87" s="177"/>
      <c r="G87" s="179"/>
    </row>
    <row r="88" spans="1:7" x14ac:dyDescent="0.25">
      <c r="A88" s="177"/>
      <c r="B88" s="177"/>
      <c r="C88" s="176"/>
      <c r="D88" s="176"/>
      <c r="E88" s="176"/>
      <c r="F88" s="177"/>
      <c r="G88" s="176"/>
    </row>
    <row r="89" spans="1:7" x14ac:dyDescent="0.25">
      <c r="A89" s="177"/>
      <c r="B89" s="177"/>
      <c r="C89" s="176"/>
      <c r="D89" s="176"/>
      <c r="E89" s="176"/>
      <c r="F89" s="177"/>
      <c r="G89" s="176"/>
    </row>
    <row r="90" spans="1:7" x14ac:dyDescent="0.25">
      <c r="A90" s="177"/>
      <c r="B90" s="177"/>
      <c r="C90" s="176"/>
      <c r="D90" s="176"/>
      <c r="E90" s="176"/>
      <c r="F90" s="177"/>
      <c r="G90" s="179"/>
    </row>
    <row r="91" spans="1:7" x14ac:dyDescent="0.25">
      <c r="A91" s="177"/>
      <c r="B91" s="177"/>
      <c r="C91" s="176"/>
      <c r="D91" s="176"/>
      <c r="E91" s="176"/>
      <c r="F91" s="177"/>
      <c r="G91" s="179"/>
    </row>
    <row r="92" spans="1:7" x14ac:dyDescent="0.25">
      <c r="A92" s="177"/>
      <c r="B92" s="177"/>
      <c r="C92" s="176"/>
      <c r="D92" s="176"/>
      <c r="E92" s="176"/>
      <c r="F92" s="177"/>
      <c r="G92" s="179"/>
    </row>
    <row r="93" spans="1:7" x14ac:dyDescent="0.25">
      <c r="A93" s="177"/>
      <c r="B93" s="177"/>
      <c r="C93" s="176"/>
      <c r="D93" s="176"/>
      <c r="E93" s="176"/>
      <c r="F93" s="177"/>
      <c r="G93" s="179"/>
    </row>
    <row r="94" spans="1:7" x14ac:dyDescent="0.25">
      <c r="A94" s="177"/>
      <c r="B94" s="177"/>
      <c r="C94" s="176"/>
      <c r="D94" s="176"/>
      <c r="E94" s="176"/>
      <c r="F94" s="177"/>
      <c r="G94" s="179"/>
    </row>
    <row r="95" spans="1:7" x14ac:dyDescent="0.25">
      <c r="A95" s="177"/>
      <c r="B95" s="177"/>
      <c r="C95" s="176"/>
      <c r="D95" s="176"/>
      <c r="E95" s="176"/>
      <c r="F95" s="177"/>
      <c r="G95" s="179"/>
    </row>
    <row r="96" spans="1:7" x14ac:dyDescent="0.25">
      <c r="A96" s="177"/>
      <c r="B96" s="177"/>
      <c r="C96" s="176"/>
      <c r="D96" s="176"/>
      <c r="E96" s="176"/>
      <c r="F96" s="177"/>
      <c r="G96" s="176"/>
    </row>
    <row r="97" spans="1:7" x14ac:dyDescent="0.25">
      <c r="A97" s="177"/>
      <c r="B97" s="177"/>
      <c r="C97" s="176"/>
      <c r="D97" s="176"/>
      <c r="E97" s="176"/>
      <c r="F97" s="177"/>
      <c r="G97" s="176"/>
    </row>
    <row r="98" spans="1:7" x14ac:dyDescent="0.25">
      <c r="A98" s="177"/>
      <c r="B98" s="177"/>
      <c r="C98" s="176"/>
      <c r="D98" s="176"/>
      <c r="E98" s="176"/>
      <c r="F98" s="177"/>
      <c r="G98" s="176"/>
    </row>
    <row r="99" spans="1:7" x14ac:dyDescent="0.25">
      <c r="A99" s="177"/>
      <c r="B99" s="177"/>
      <c r="C99" s="176"/>
      <c r="D99" s="176"/>
      <c r="E99" s="176"/>
      <c r="F99" s="177"/>
      <c r="G99" s="179"/>
    </row>
    <row r="100" spans="1:7" x14ac:dyDescent="0.25">
      <c r="A100" s="177"/>
      <c r="B100" s="177"/>
      <c r="C100" s="176"/>
      <c r="D100" s="176"/>
      <c r="E100" s="176"/>
      <c r="F100" s="177"/>
      <c r="G100" s="179"/>
    </row>
    <row r="101" spans="1:7" x14ac:dyDescent="0.25">
      <c r="A101" s="177"/>
      <c r="B101" s="177"/>
      <c r="C101" s="176"/>
      <c r="D101" s="176"/>
      <c r="E101" s="176"/>
      <c r="F101" s="177"/>
      <c r="G101" s="176"/>
    </row>
    <row r="102" spans="1:7" x14ac:dyDescent="0.25">
      <c r="A102" s="177"/>
      <c r="B102" s="177"/>
      <c r="C102" s="176"/>
      <c r="D102" s="176"/>
      <c r="E102" s="176"/>
      <c r="F102" s="177"/>
      <c r="G102" s="176"/>
    </row>
    <row r="103" spans="1:7" x14ac:dyDescent="0.25">
      <c r="A103" s="177"/>
      <c r="B103" s="177"/>
      <c r="C103" s="176"/>
      <c r="D103" s="176"/>
      <c r="E103" s="176"/>
      <c r="F103" s="177"/>
      <c r="G103" s="176"/>
    </row>
    <row r="104" spans="1:7" x14ac:dyDescent="0.25">
      <c r="A104" s="177"/>
      <c r="B104" s="177"/>
      <c r="C104" s="176"/>
      <c r="D104" s="176"/>
      <c r="E104" s="176"/>
      <c r="F104" s="177"/>
      <c r="G104" s="176"/>
    </row>
    <row r="105" spans="1:7" x14ac:dyDescent="0.25">
      <c r="A105" s="177"/>
      <c r="B105" s="177"/>
      <c r="C105" s="176"/>
      <c r="D105" s="176"/>
      <c r="E105" s="176"/>
      <c r="F105" s="177"/>
      <c r="G105" s="176"/>
    </row>
    <row r="106" spans="1:7" x14ac:dyDescent="0.25">
      <c r="A106" s="177"/>
      <c r="B106" s="177"/>
      <c r="C106" s="176"/>
      <c r="D106" s="176"/>
      <c r="E106" s="176"/>
      <c r="F106" s="177"/>
      <c r="G106" s="179"/>
    </row>
    <row r="107" spans="1:7" x14ac:dyDescent="0.25">
      <c r="A107" s="177"/>
      <c r="B107" s="177"/>
      <c r="C107" s="176"/>
      <c r="D107" s="176"/>
      <c r="E107" s="176"/>
      <c r="F107" s="177"/>
      <c r="G107" s="176"/>
    </row>
    <row r="108" spans="1:7" x14ac:dyDescent="0.25">
      <c r="A108" s="177"/>
      <c r="B108" s="177"/>
      <c r="C108" s="176"/>
      <c r="D108" s="176"/>
      <c r="E108" s="176"/>
      <c r="F108" s="177"/>
      <c r="G108" s="176"/>
    </row>
    <row r="109" spans="1:7" x14ac:dyDescent="0.25">
      <c r="A109" s="177"/>
      <c r="B109" s="177"/>
      <c r="C109" s="176"/>
      <c r="D109" s="176"/>
      <c r="E109" s="176"/>
      <c r="F109" s="177"/>
      <c r="G109" s="176"/>
    </row>
    <row r="110" spans="1:7" x14ac:dyDescent="0.25">
      <c r="A110" s="177"/>
      <c r="B110" s="177"/>
      <c r="C110" s="176"/>
      <c r="D110" s="176"/>
      <c r="E110" s="176"/>
      <c r="F110" s="177"/>
      <c r="G110" s="176"/>
    </row>
    <row r="111" spans="1:7" x14ac:dyDescent="0.25">
      <c r="A111" s="177"/>
      <c r="B111" s="177"/>
      <c r="C111" s="176"/>
      <c r="D111" s="176"/>
      <c r="E111" s="176"/>
      <c r="F111" s="177"/>
      <c r="G111" s="176"/>
    </row>
    <row r="112" spans="1:7" x14ac:dyDescent="0.25">
      <c r="A112" s="177"/>
      <c r="B112" s="177"/>
      <c r="C112" s="176"/>
      <c r="D112" s="176"/>
      <c r="E112" s="176"/>
      <c r="F112" s="177"/>
      <c r="G112" s="176"/>
    </row>
    <row r="113" spans="1:7" x14ac:dyDescent="0.25">
      <c r="A113" s="177"/>
      <c r="B113" s="177"/>
      <c r="C113" s="176"/>
      <c r="D113" s="176"/>
      <c r="E113" s="176"/>
      <c r="F113" s="177"/>
      <c r="G113" s="176"/>
    </row>
    <row r="114" spans="1:7" x14ac:dyDescent="0.25">
      <c r="A114" s="177"/>
      <c r="B114" s="177"/>
      <c r="C114" s="176"/>
      <c r="D114" s="176"/>
      <c r="E114" s="176"/>
      <c r="F114" s="177"/>
      <c r="G114" s="179"/>
    </row>
    <row r="115" spans="1:7" x14ac:dyDescent="0.25">
      <c r="A115" s="177"/>
      <c r="B115" s="177"/>
      <c r="C115" s="176"/>
      <c r="D115" s="176"/>
      <c r="E115" s="176"/>
      <c r="F115" s="177"/>
      <c r="G115" s="176"/>
    </row>
    <row r="116" spans="1:7" x14ac:dyDescent="0.25">
      <c r="A116" s="177"/>
      <c r="B116" s="177"/>
      <c r="C116" s="176"/>
      <c r="D116" s="176"/>
      <c r="E116" s="176"/>
      <c r="F116" s="177"/>
      <c r="G116" s="179"/>
    </row>
    <row r="117" spans="1:7" x14ac:dyDescent="0.25">
      <c r="A117" s="177"/>
      <c r="B117" s="177"/>
      <c r="C117" s="176"/>
      <c r="D117" s="176"/>
      <c r="E117" s="176"/>
      <c r="F117" s="177"/>
      <c r="G117" s="179"/>
    </row>
    <row r="118" spans="1:7" x14ac:dyDescent="0.25">
      <c r="A118" s="177"/>
      <c r="B118" s="177"/>
      <c r="C118" s="176"/>
      <c r="D118" s="176"/>
      <c r="E118" s="176"/>
      <c r="F118" s="177"/>
      <c r="G118" s="179"/>
    </row>
    <row r="119" spans="1:7" x14ac:dyDescent="0.25">
      <c r="A119" s="177"/>
      <c r="B119" s="177"/>
      <c r="C119" s="176"/>
      <c r="D119" s="176"/>
      <c r="E119" s="176"/>
      <c r="F119" s="177"/>
      <c r="G119" s="176"/>
    </row>
    <row r="120" spans="1:7" x14ac:dyDescent="0.25">
      <c r="A120" s="177"/>
      <c r="B120" s="177"/>
      <c r="C120" s="176"/>
      <c r="D120" s="176"/>
      <c r="E120" s="176"/>
      <c r="F120" s="177"/>
      <c r="G120" s="179"/>
    </row>
    <row r="121" spans="1:7" x14ac:dyDescent="0.25">
      <c r="A121" s="177"/>
      <c r="B121" s="177"/>
      <c r="C121" s="176"/>
      <c r="D121" s="176"/>
      <c r="E121" s="176"/>
      <c r="F121" s="177"/>
      <c r="G121" s="179"/>
    </row>
    <row r="122" spans="1:7" x14ac:dyDescent="0.25">
      <c r="A122" s="177"/>
      <c r="B122" s="177"/>
      <c r="C122" s="176"/>
      <c r="D122" s="176"/>
      <c r="E122" s="176"/>
      <c r="F122" s="177"/>
      <c r="G122" s="176"/>
    </row>
    <row r="123" spans="1:7" x14ac:dyDescent="0.25">
      <c r="A123" s="177"/>
      <c r="B123" s="177"/>
      <c r="C123" s="176"/>
      <c r="D123" s="176"/>
      <c r="E123" s="176"/>
      <c r="F123" s="177"/>
      <c r="G123" s="179"/>
    </row>
    <row r="124" spans="1:7" x14ac:dyDescent="0.25">
      <c r="A124" s="177"/>
      <c r="B124" s="177"/>
      <c r="C124" s="176"/>
      <c r="D124" s="176"/>
      <c r="E124" s="176"/>
      <c r="F124" s="177"/>
      <c r="G124" s="176"/>
    </row>
    <row r="125" spans="1:7" x14ac:dyDescent="0.25">
      <c r="A125" s="177"/>
      <c r="B125" s="177"/>
      <c r="C125" s="176"/>
      <c r="D125" s="176"/>
      <c r="E125" s="176"/>
      <c r="F125" s="177"/>
      <c r="G125" s="176"/>
    </row>
    <row r="126" spans="1:7" x14ac:dyDescent="0.25">
      <c r="A126" s="177"/>
      <c r="B126" s="177"/>
      <c r="C126" s="176"/>
      <c r="D126" s="176"/>
      <c r="E126" s="176"/>
      <c r="F126" s="177"/>
      <c r="G126" s="176"/>
    </row>
    <row r="127" spans="1:7" x14ac:dyDescent="0.25">
      <c r="A127" s="177"/>
      <c r="B127" s="177"/>
      <c r="C127" s="176"/>
      <c r="D127" s="176"/>
      <c r="E127" s="176"/>
      <c r="F127" s="177"/>
      <c r="G127" s="176"/>
    </row>
    <row r="128" spans="1:7" x14ac:dyDescent="0.25">
      <c r="A128" s="177"/>
      <c r="B128" s="177"/>
      <c r="C128" s="176"/>
      <c r="D128" s="176"/>
      <c r="E128" s="176"/>
      <c r="F128" s="177"/>
      <c r="G128" s="179"/>
    </row>
    <row r="129" spans="1:7" x14ac:dyDescent="0.25">
      <c r="A129" s="177"/>
      <c r="B129" s="177"/>
      <c r="C129" s="176"/>
      <c r="D129" s="176"/>
      <c r="E129" s="176"/>
      <c r="F129" s="177"/>
      <c r="G129" s="176"/>
    </row>
    <row r="130" spans="1:7" x14ac:dyDescent="0.25">
      <c r="A130" s="177"/>
      <c r="B130" s="177"/>
      <c r="C130" s="176"/>
      <c r="D130" s="176"/>
      <c r="E130" s="176"/>
      <c r="F130" s="177"/>
      <c r="G130" s="176"/>
    </row>
    <row r="131" spans="1:7" x14ac:dyDescent="0.25">
      <c r="A131" s="177"/>
      <c r="B131" s="177"/>
      <c r="C131" s="176"/>
      <c r="D131" s="176"/>
      <c r="E131" s="176"/>
      <c r="F131" s="177"/>
      <c r="G131" s="176"/>
    </row>
    <row r="132" spans="1:7" x14ac:dyDescent="0.25">
      <c r="A132" s="177"/>
      <c r="B132" s="177"/>
      <c r="C132" s="176"/>
      <c r="D132" s="176"/>
      <c r="E132" s="176"/>
      <c r="F132" s="177"/>
      <c r="G132" s="176"/>
    </row>
    <row r="133" spans="1:7" x14ac:dyDescent="0.25">
      <c r="A133" s="177"/>
      <c r="B133" s="177"/>
      <c r="C133" s="176"/>
      <c r="D133" s="176"/>
      <c r="E133" s="176"/>
      <c r="F133" s="177"/>
      <c r="G133" s="176"/>
    </row>
    <row r="134" spans="1:7" x14ac:dyDescent="0.25">
      <c r="A134" s="177"/>
      <c r="B134" s="177"/>
      <c r="C134" s="176"/>
      <c r="D134" s="176"/>
      <c r="E134" s="176"/>
      <c r="F134" s="177"/>
      <c r="G134" s="176"/>
    </row>
    <row r="135" spans="1:7" x14ac:dyDescent="0.25">
      <c r="A135" s="177"/>
      <c r="B135" s="177"/>
      <c r="C135" s="176"/>
      <c r="D135" s="176"/>
      <c r="E135" s="176"/>
      <c r="F135" s="177"/>
      <c r="G135" s="176"/>
    </row>
    <row r="136" spans="1:7" x14ac:dyDescent="0.25">
      <c r="A136" s="177"/>
      <c r="B136" s="177"/>
      <c r="C136" s="176"/>
      <c r="D136" s="176"/>
      <c r="E136" s="176"/>
      <c r="F136" s="177"/>
      <c r="G136" s="176"/>
    </row>
    <row r="137" spans="1:7" x14ac:dyDescent="0.25">
      <c r="A137" s="177"/>
      <c r="B137" s="177"/>
      <c r="C137" s="176"/>
      <c r="D137" s="176"/>
      <c r="E137" s="176"/>
      <c r="F137" s="177"/>
      <c r="G137" s="176"/>
    </row>
    <row r="138" spans="1:7" x14ac:dyDescent="0.25">
      <c r="A138" s="177"/>
      <c r="B138" s="177"/>
      <c r="C138" s="176"/>
      <c r="D138" s="176"/>
      <c r="E138" s="176"/>
      <c r="F138" s="177"/>
      <c r="G138" s="179"/>
    </row>
    <row r="139" spans="1:7" x14ac:dyDescent="0.25">
      <c r="A139" s="177"/>
      <c r="B139" s="177"/>
      <c r="C139" s="176"/>
      <c r="D139" s="176"/>
      <c r="E139" s="176"/>
      <c r="F139" s="177"/>
      <c r="G139" s="176"/>
    </row>
    <row r="140" spans="1:7" x14ac:dyDescent="0.25">
      <c r="A140" s="177"/>
      <c r="B140" s="177"/>
      <c r="C140" s="176"/>
      <c r="D140" s="176"/>
      <c r="E140" s="176"/>
      <c r="F140" s="177"/>
      <c r="G140" s="179"/>
    </row>
    <row r="141" spans="1:7" x14ac:dyDescent="0.25">
      <c r="A141" s="177"/>
      <c r="B141" s="177"/>
      <c r="C141" s="176"/>
      <c r="D141" s="176"/>
      <c r="E141" s="176"/>
      <c r="F141" s="177"/>
      <c r="G141" s="176"/>
    </row>
    <row r="142" spans="1:7" x14ac:dyDescent="0.25">
      <c r="A142" s="177"/>
      <c r="B142" s="177"/>
      <c r="C142" s="176"/>
      <c r="D142" s="176"/>
      <c r="E142" s="176"/>
      <c r="F142" s="177"/>
      <c r="G142" s="176"/>
    </row>
    <row r="143" spans="1:7" x14ac:dyDescent="0.25">
      <c r="A143" s="177"/>
      <c r="B143" s="177"/>
      <c r="C143" s="176"/>
      <c r="D143" s="176"/>
      <c r="E143" s="176"/>
      <c r="F143" s="177"/>
      <c r="G143" s="176"/>
    </row>
    <row r="144" spans="1:7" x14ac:dyDescent="0.25">
      <c r="A144" s="177"/>
      <c r="B144" s="177"/>
      <c r="C144" s="176"/>
      <c r="D144" s="176"/>
      <c r="E144" s="176"/>
      <c r="F144" s="177"/>
      <c r="G144" s="179"/>
    </row>
    <row r="145" spans="1:7" x14ac:dyDescent="0.25">
      <c r="A145" s="177"/>
      <c r="B145" s="177"/>
      <c r="C145" s="176"/>
      <c r="D145" s="176"/>
      <c r="E145" s="176"/>
      <c r="F145" s="177"/>
      <c r="G145" s="179"/>
    </row>
    <row r="146" spans="1:7" x14ac:dyDescent="0.25">
      <c r="A146" s="177"/>
      <c r="B146" s="177"/>
      <c r="C146" s="176"/>
      <c r="D146" s="176"/>
      <c r="E146" s="176"/>
      <c r="F146" s="177"/>
      <c r="G146" s="176"/>
    </row>
    <row r="147" spans="1:7" x14ac:dyDescent="0.25">
      <c r="A147" s="177"/>
      <c r="B147" s="177"/>
      <c r="C147" s="176"/>
      <c r="D147" s="176"/>
      <c r="E147" s="176"/>
      <c r="F147" s="177"/>
      <c r="G147" s="176"/>
    </row>
    <row r="148" spans="1:7" x14ac:dyDescent="0.25">
      <c r="A148" s="177"/>
      <c r="B148" s="177"/>
      <c r="C148" s="176"/>
      <c r="D148" s="176"/>
      <c r="E148" s="176"/>
      <c r="F148" s="177"/>
      <c r="G148" s="176"/>
    </row>
    <row r="149" spans="1:7" x14ac:dyDescent="0.25">
      <c r="A149" s="177"/>
      <c r="B149" s="177"/>
      <c r="C149" s="176"/>
      <c r="D149" s="176"/>
      <c r="E149" s="176"/>
      <c r="F149" s="177"/>
      <c r="G149" s="176"/>
    </row>
    <row r="150" spans="1:7" x14ac:dyDescent="0.25">
      <c r="A150" s="177"/>
      <c r="B150" s="177"/>
      <c r="C150" s="176"/>
      <c r="D150" s="176"/>
      <c r="E150" s="176"/>
      <c r="F150" s="177"/>
      <c r="G150" s="179"/>
    </row>
    <row r="151" spans="1:7" x14ac:dyDescent="0.25">
      <c r="A151" s="177"/>
      <c r="B151" s="177"/>
      <c r="C151" s="176"/>
      <c r="D151" s="176"/>
      <c r="E151" s="176"/>
      <c r="F151" s="177"/>
      <c r="G151" s="179"/>
    </row>
    <row r="152" spans="1:7" x14ac:dyDescent="0.25">
      <c r="A152" s="177"/>
      <c r="B152" s="177"/>
      <c r="C152" s="176"/>
      <c r="D152" s="176"/>
      <c r="E152" s="176"/>
      <c r="F152" s="177"/>
      <c r="G152" s="179"/>
    </row>
    <row r="153" spans="1:7" x14ac:dyDescent="0.25">
      <c r="A153" s="177"/>
      <c r="B153" s="177"/>
      <c r="C153" s="176"/>
      <c r="D153" s="176"/>
      <c r="E153" s="176"/>
      <c r="F153" s="177"/>
      <c r="G153" s="179"/>
    </row>
    <row r="154" spans="1:7" x14ac:dyDescent="0.25">
      <c r="A154" s="177"/>
      <c r="B154" s="177"/>
      <c r="C154" s="176"/>
      <c r="D154" s="176"/>
      <c r="E154" s="176"/>
      <c r="F154" s="177"/>
      <c r="G154" s="179"/>
    </row>
    <row r="155" spans="1:7" x14ac:dyDescent="0.25">
      <c r="A155" s="177"/>
      <c r="B155" s="177"/>
      <c r="C155" s="176"/>
      <c r="D155" s="176"/>
      <c r="E155" s="176"/>
      <c r="F155" s="177"/>
      <c r="G155" s="179"/>
    </row>
    <row r="156" spans="1:7" x14ac:dyDescent="0.25">
      <c r="A156" s="177"/>
      <c r="B156" s="177"/>
      <c r="C156" s="176"/>
      <c r="D156" s="176"/>
      <c r="E156" s="176"/>
      <c r="F156" s="177"/>
      <c r="G156" s="176"/>
    </row>
    <row r="157" spans="1:7" x14ac:dyDescent="0.25">
      <c r="A157" s="177"/>
      <c r="B157" s="177"/>
      <c r="C157" s="176"/>
      <c r="D157" s="176"/>
      <c r="E157" s="176"/>
      <c r="F157" s="177"/>
      <c r="G157" s="176"/>
    </row>
    <row r="158" spans="1:7" x14ac:dyDescent="0.25">
      <c r="A158" s="177"/>
      <c r="B158" s="177"/>
      <c r="C158" s="176"/>
      <c r="D158" s="176"/>
      <c r="E158" s="176"/>
      <c r="F158" s="177"/>
      <c r="G158" s="179"/>
    </row>
    <row r="159" spans="1:7" x14ac:dyDescent="0.25">
      <c r="A159" s="177"/>
      <c r="B159" s="177"/>
      <c r="C159" s="176"/>
      <c r="D159" s="176"/>
      <c r="E159" s="176"/>
      <c r="F159" s="177"/>
      <c r="G159" s="179"/>
    </row>
    <row r="160" spans="1:7" x14ac:dyDescent="0.25">
      <c r="A160" s="177"/>
      <c r="B160" s="177"/>
      <c r="C160" s="176"/>
      <c r="D160" s="176"/>
      <c r="E160" s="176"/>
      <c r="F160" s="177"/>
      <c r="G160" s="179"/>
    </row>
    <row r="161" spans="1:7" x14ac:dyDescent="0.25">
      <c r="A161" s="177"/>
      <c r="B161" s="177"/>
      <c r="C161" s="176"/>
      <c r="D161" s="176"/>
      <c r="E161" s="176"/>
      <c r="F161" s="177"/>
      <c r="G161" s="179"/>
    </row>
    <row r="162" spans="1:7" x14ac:dyDescent="0.25">
      <c r="A162" s="177"/>
      <c r="B162" s="177"/>
      <c r="C162" s="176"/>
      <c r="D162" s="176"/>
      <c r="E162" s="176"/>
      <c r="F162" s="177"/>
      <c r="G162" s="179"/>
    </row>
    <row r="163" spans="1:7" x14ac:dyDescent="0.25">
      <c r="A163" s="177"/>
      <c r="B163" s="177"/>
      <c r="C163" s="176"/>
      <c r="D163" s="176"/>
      <c r="E163" s="176"/>
      <c r="F163" s="177"/>
      <c r="G163" s="179"/>
    </row>
    <row r="164" spans="1:7" x14ac:dyDescent="0.25">
      <c r="A164" s="177"/>
      <c r="B164" s="177"/>
      <c r="C164" s="176"/>
      <c r="D164" s="176"/>
      <c r="E164" s="176"/>
      <c r="F164" s="177"/>
      <c r="G164" s="179"/>
    </row>
    <row r="165" spans="1:7" x14ac:dyDescent="0.25">
      <c r="A165" s="177"/>
      <c r="B165" s="177"/>
      <c r="C165" s="176"/>
      <c r="D165" s="176"/>
      <c r="E165" s="176"/>
      <c r="F165" s="177"/>
      <c r="G165" s="179"/>
    </row>
    <row r="166" spans="1:7" x14ac:dyDescent="0.25">
      <c r="A166" s="177"/>
      <c r="B166" s="177"/>
      <c r="C166" s="176"/>
      <c r="D166" s="176"/>
      <c r="E166" s="176"/>
      <c r="F166" s="177"/>
      <c r="G166" s="176"/>
    </row>
    <row r="167" spans="1:7" x14ac:dyDescent="0.25">
      <c r="A167" s="177"/>
      <c r="B167" s="177"/>
      <c r="C167" s="176"/>
      <c r="D167" s="176"/>
      <c r="E167" s="176"/>
      <c r="F167" s="177"/>
      <c r="G167" s="176"/>
    </row>
    <row r="168" spans="1:7" x14ac:dyDescent="0.25">
      <c r="A168" s="177"/>
      <c r="B168" s="177"/>
      <c r="C168" s="176"/>
      <c r="D168" s="176"/>
      <c r="E168" s="176"/>
      <c r="F168" s="177"/>
      <c r="G168" s="176"/>
    </row>
    <row r="169" spans="1:7" x14ac:dyDescent="0.25">
      <c r="A169" s="177"/>
      <c r="B169" s="177"/>
      <c r="C169" s="176"/>
      <c r="D169" s="176"/>
      <c r="E169" s="176"/>
      <c r="F169" s="177"/>
      <c r="G169" s="176"/>
    </row>
    <row r="170" spans="1:7" x14ac:dyDescent="0.25">
      <c r="A170" s="177"/>
      <c r="B170" s="177"/>
      <c r="C170" s="176"/>
      <c r="D170" s="176"/>
      <c r="E170" s="176"/>
      <c r="F170" s="177"/>
      <c r="G170" s="179"/>
    </row>
    <row r="171" spans="1:7" x14ac:dyDescent="0.25">
      <c r="A171" s="177"/>
      <c r="B171" s="177"/>
      <c r="C171" s="176"/>
      <c r="D171" s="176"/>
      <c r="E171" s="176"/>
      <c r="F171" s="177"/>
      <c r="G171" s="176"/>
    </row>
    <row r="172" spans="1:7" x14ac:dyDescent="0.25">
      <c r="A172" s="177"/>
      <c r="B172" s="177"/>
      <c r="C172" s="176"/>
      <c r="D172" s="176"/>
      <c r="E172" s="176"/>
      <c r="F172" s="177"/>
      <c r="G172" s="176"/>
    </row>
    <row r="173" spans="1:7" x14ac:dyDescent="0.25">
      <c r="A173" s="177"/>
      <c r="B173" s="177"/>
      <c r="C173" s="176"/>
      <c r="D173" s="176"/>
      <c r="E173" s="176"/>
      <c r="F173" s="177"/>
      <c r="G173" s="179"/>
    </row>
    <row r="174" spans="1:7" x14ac:dyDescent="0.25">
      <c r="A174" s="177"/>
      <c r="B174" s="177"/>
      <c r="C174" s="176"/>
      <c r="D174" s="176"/>
      <c r="E174" s="176"/>
      <c r="F174" s="177"/>
      <c r="G174" s="179"/>
    </row>
    <row r="175" spans="1:7" x14ac:dyDescent="0.25">
      <c r="A175" s="177"/>
      <c r="B175" s="177"/>
      <c r="C175" s="176"/>
      <c r="D175" s="176"/>
      <c r="E175" s="176"/>
      <c r="F175" s="177"/>
      <c r="G175" s="179"/>
    </row>
    <row r="176" spans="1:7" x14ac:dyDescent="0.25">
      <c r="A176" s="177"/>
      <c r="B176" s="177"/>
      <c r="C176" s="176"/>
      <c r="D176" s="176"/>
      <c r="E176" s="176"/>
      <c r="F176" s="177"/>
      <c r="G176" s="179"/>
    </row>
    <row r="177" spans="1:7" x14ac:dyDescent="0.25">
      <c r="A177" s="177"/>
      <c r="B177" s="177"/>
      <c r="C177" s="176"/>
      <c r="D177" s="176"/>
      <c r="E177" s="176"/>
      <c r="F177" s="177"/>
      <c r="G177" s="179"/>
    </row>
    <row r="178" spans="1:7" x14ac:dyDescent="0.25">
      <c r="A178" s="177"/>
      <c r="B178" s="177"/>
      <c r="C178" s="176"/>
      <c r="D178" s="176"/>
      <c r="E178" s="176"/>
      <c r="F178" s="177"/>
      <c r="G178" s="179"/>
    </row>
    <row r="179" spans="1:7" x14ac:dyDescent="0.25">
      <c r="A179" s="177"/>
      <c r="B179" s="177"/>
      <c r="C179" s="176"/>
      <c r="D179" s="176"/>
      <c r="E179" s="176"/>
      <c r="F179" s="177"/>
      <c r="G179" s="179"/>
    </row>
    <row r="180" spans="1:7" x14ac:dyDescent="0.25">
      <c r="A180" s="177"/>
      <c r="B180" s="177"/>
      <c r="C180" s="176"/>
      <c r="D180" s="176"/>
      <c r="E180" s="176"/>
      <c r="F180" s="177"/>
      <c r="G180" s="179"/>
    </row>
    <row r="181" spans="1:7" x14ac:dyDescent="0.25">
      <c r="A181" s="177"/>
      <c r="B181" s="177"/>
      <c r="C181" s="176"/>
      <c r="D181" s="176"/>
      <c r="E181" s="176"/>
      <c r="F181" s="177"/>
      <c r="G181" s="179"/>
    </row>
    <row r="182" spans="1:7" x14ac:dyDescent="0.25">
      <c r="A182" s="177"/>
      <c r="B182" s="177"/>
      <c r="C182" s="176"/>
      <c r="D182" s="176"/>
      <c r="E182" s="176"/>
      <c r="F182" s="177"/>
      <c r="G182" s="17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5</vt:i4>
      </vt:variant>
    </vt:vector>
  </HeadingPairs>
  <TitlesOfParts>
    <vt:vector size="13" baseType="lpstr">
      <vt:lpstr>Recap</vt:lpstr>
      <vt:lpstr>Parc</vt:lpstr>
      <vt:lpstr>Etat Parc</vt:lpstr>
      <vt:lpstr>Ctrl Parc</vt:lpstr>
      <vt:lpstr>Reprise Parc</vt:lpstr>
      <vt:lpstr>Exp</vt:lpstr>
      <vt:lpstr>Lot</vt:lpstr>
      <vt:lpstr>Dispo</vt:lpstr>
      <vt:lpstr>Parc!aze</vt:lpstr>
      <vt:lpstr>Parc!aze_1</vt:lpstr>
      <vt:lpstr>Controle</vt:lpstr>
      <vt:lpstr>Parc!Matrice</vt:lpstr>
      <vt:lpstr>NumChassis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</cp:lastModifiedBy>
  <cp:lastPrinted>2015-10-08T12:07:44Z</cp:lastPrinted>
  <dcterms:created xsi:type="dcterms:W3CDTF">2014-09-18T06:10:00Z</dcterms:created>
  <dcterms:modified xsi:type="dcterms:W3CDTF">2015-10-10T12:30:17Z</dcterms:modified>
</cp:coreProperties>
</file>