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-15" windowWidth="11535" windowHeight="10245"/>
  </bookViews>
  <sheets>
    <sheet name="PLATRE" sheetId="7" r:id="rId1"/>
  </sheets>
  <calcPr calcId="114210"/>
</workbook>
</file>

<file path=xl/calcChain.xml><?xml version="1.0" encoding="utf-8"?>
<calcChain xmlns="http://schemas.openxmlformats.org/spreadsheetml/2006/main">
  <c r="E27" i="7"/>
  <c r="G27"/>
  <c r="I27"/>
  <c r="E28"/>
  <c r="G28"/>
  <c r="I28"/>
  <c r="E29"/>
  <c r="G29"/>
  <c r="I29"/>
  <c r="E30"/>
  <c r="G30"/>
  <c r="I30"/>
  <c r="E31"/>
  <c r="G31"/>
  <c r="I31"/>
  <c r="E32"/>
  <c r="G32"/>
  <c r="I32"/>
  <c r="E26"/>
  <c r="G26"/>
  <c r="I26"/>
  <c r="L27"/>
  <c r="L28"/>
  <c r="L29"/>
  <c r="L30"/>
  <c r="L31"/>
  <c r="L32"/>
  <c r="L26"/>
  <c r="E17"/>
  <c r="G17"/>
  <c r="I17"/>
  <c r="L17"/>
  <c r="E18"/>
  <c r="G18"/>
  <c r="I18"/>
  <c r="L18"/>
  <c r="E19"/>
  <c r="G19"/>
  <c r="I19"/>
  <c r="L19"/>
  <c r="E20"/>
  <c r="G20"/>
  <c r="I20"/>
  <c r="L20"/>
  <c r="E21"/>
  <c r="G21"/>
  <c r="I21"/>
  <c r="L21"/>
  <c r="E22"/>
  <c r="G22"/>
  <c r="I22"/>
  <c r="L22"/>
  <c r="E16"/>
  <c r="G16"/>
  <c r="I16"/>
  <c r="L16"/>
  <c r="G4"/>
  <c r="C4"/>
  <c r="G9"/>
  <c r="I9"/>
  <c r="G8"/>
  <c r="I8"/>
  <c r="G7"/>
  <c r="I7"/>
  <c r="G6"/>
  <c r="C6"/>
  <c r="G5"/>
  <c r="C5"/>
  <c r="C9"/>
  <c r="C8"/>
  <c r="I5"/>
  <c r="C7"/>
  <c r="I6"/>
  <c r="I4"/>
</calcChain>
</file>

<file path=xl/sharedStrings.xml><?xml version="1.0" encoding="utf-8"?>
<sst xmlns="http://schemas.openxmlformats.org/spreadsheetml/2006/main" count="118" uniqueCount="16">
  <si>
    <t>1/1,35</t>
  </si>
  <si>
    <t>1/1,4</t>
  </si>
  <si>
    <t>1/1,45</t>
  </si>
  <si>
    <t>1/1,5</t>
  </si>
  <si>
    <t>1/1,55</t>
  </si>
  <si>
    <t>1/1,6</t>
  </si>
  <si>
    <r>
      <t xml:space="preserve">Rapport
</t>
    </r>
    <r>
      <rPr>
        <sz val="8"/>
        <color indexed="8"/>
        <rFont val="Century Gothic"/>
        <family val="2"/>
      </rPr>
      <t>Eau/Plâtre</t>
    </r>
  </si>
  <si>
    <r>
      <t xml:space="preserve">Eau
</t>
    </r>
    <r>
      <rPr>
        <sz val="8"/>
        <color indexed="8"/>
        <rFont val="Century Gothic"/>
        <family val="2"/>
      </rPr>
      <t>densité 1</t>
    </r>
  </si>
  <si>
    <r>
      <t xml:space="preserve">Plâtre
</t>
    </r>
    <r>
      <rPr>
        <sz val="8"/>
        <color indexed="8"/>
        <rFont val="Century Gothic"/>
        <family val="2"/>
      </rPr>
      <t>densité 2,41</t>
    </r>
  </si>
  <si>
    <t>g</t>
  </si>
  <si>
    <t>Masse de
la gâchée</t>
  </si>
  <si>
    <t>Volume
intérieur
du moule</t>
  </si>
  <si>
    <r>
      <t>cm</t>
    </r>
    <r>
      <rPr>
        <vertAlign val="superscript"/>
        <sz val="11"/>
        <rFont val="Century Gothic"/>
        <family val="2"/>
      </rPr>
      <t>3</t>
    </r>
  </si>
  <si>
    <t>Vérification</t>
  </si>
  <si>
    <t>Volume du plâtre</t>
  </si>
  <si>
    <t>http://forum.excel-pratique.com/excel/besoin-d-un-expert-t32080.html</t>
  </si>
</sst>
</file>

<file path=xl/styles.xml><?xml version="1.0" encoding="utf-8"?>
<styleSheet xmlns="http://schemas.openxmlformats.org/spreadsheetml/2006/main">
  <numFmts count="1">
    <numFmt numFmtId="164" formatCode="#,##0.000"/>
  </numFmts>
  <fonts count="12">
    <font>
      <sz val="11"/>
      <color theme="1"/>
      <name val="Calibri"/>
      <family val="2"/>
      <scheme val="minor"/>
    </font>
    <font>
      <b/>
      <sz val="11"/>
      <color indexed="8"/>
      <name val="Century Gothic"/>
      <family val="2"/>
    </font>
    <font>
      <sz val="11"/>
      <color indexed="8"/>
      <name val="Century Gothic"/>
      <family val="2"/>
    </font>
    <font>
      <b/>
      <sz val="11"/>
      <color indexed="62"/>
      <name val="Century Gothic"/>
      <family val="2"/>
    </font>
    <font>
      <sz val="8"/>
      <color indexed="8"/>
      <name val="Century Gothic"/>
      <family val="2"/>
    </font>
    <font>
      <sz val="20"/>
      <color indexed="8"/>
      <name val="Century Gothic"/>
      <family val="2"/>
    </font>
    <font>
      <b/>
      <sz val="11"/>
      <name val="Century Gothic"/>
      <family val="2"/>
    </font>
    <font>
      <b/>
      <sz val="11"/>
      <color indexed="9"/>
      <name val="Century Gothic"/>
      <family val="2"/>
    </font>
    <font>
      <sz val="11"/>
      <name val="Century Gothic"/>
      <family val="2"/>
    </font>
    <font>
      <vertAlign val="superscript"/>
      <sz val="11"/>
      <name val="Century Gothic"/>
      <family val="2"/>
    </font>
    <font>
      <sz val="8"/>
      <name val="Calibri"/>
      <family val="2"/>
    </font>
    <font>
      <u/>
      <sz val="11"/>
      <color indexed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66">
    <xf numFmtId="0" fontId="0" fillId="0" borderId="0" xfId="0"/>
    <xf numFmtId="4" fontId="7" fillId="2" borderId="1" xfId="0" applyNumberFormat="1" applyFont="1" applyFill="1" applyBorder="1" applyAlignment="1" applyProtection="1">
      <alignment horizontal="center" vertical="center"/>
      <protection hidden="1"/>
    </xf>
    <xf numFmtId="4" fontId="2" fillId="3" borderId="1" xfId="0" applyNumberFormat="1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hidden="1"/>
    </xf>
    <xf numFmtId="4" fontId="8" fillId="0" borderId="1" xfId="0" applyNumberFormat="1" applyFont="1" applyFill="1" applyBorder="1" applyAlignment="1" applyProtection="1">
      <alignment horizontal="center" vertical="center"/>
      <protection hidden="1"/>
    </xf>
    <xf numFmtId="164" fontId="8" fillId="0" borderId="1" xfId="0" applyNumberFormat="1" applyFont="1" applyFill="1" applyBorder="1" applyAlignment="1" applyProtection="1">
      <alignment horizontal="center" vertical="center"/>
      <protection hidden="1"/>
    </xf>
    <xf numFmtId="4" fontId="8" fillId="3" borderId="1" xfId="0" applyNumberFormat="1" applyFont="1" applyFill="1" applyBorder="1" applyAlignment="1" applyProtection="1">
      <alignment horizontal="center" vertical="center"/>
      <protection hidden="1"/>
    </xf>
    <xf numFmtId="164" fontId="8" fillId="3" borderId="1" xfId="0" applyNumberFormat="1" applyFont="1" applyFill="1" applyBorder="1" applyAlignment="1" applyProtection="1">
      <alignment horizontal="center" vertical="center"/>
      <protection hidden="1"/>
    </xf>
    <xf numFmtId="3" fontId="2" fillId="3" borderId="1" xfId="0" applyNumberFormat="1" applyFont="1" applyFill="1" applyBorder="1" applyAlignment="1" applyProtection="1">
      <alignment horizontal="left" vertical="center"/>
      <protection hidden="1"/>
    </xf>
    <xf numFmtId="3" fontId="8" fillId="0" borderId="1" xfId="0" applyNumberFormat="1" applyFont="1" applyFill="1" applyBorder="1" applyAlignment="1" applyProtection="1">
      <alignment horizontal="left" vertical="center"/>
      <protection hidden="1"/>
    </xf>
    <xf numFmtId="3" fontId="8" fillId="3" borderId="1" xfId="0" applyNumberFormat="1" applyFont="1" applyFill="1" applyBorder="1" applyAlignment="1" applyProtection="1">
      <alignment horizontal="left" vertical="center"/>
      <protection hidden="1"/>
    </xf>
    <xf numFmtId="3" fontId="2" fillId="0" borderId="1" xfId="0" applyNumberFormat="1" applyFont="1" applyBorder="1" applyAlignment="1" applyProtection="1">
      <alignment horizontal="left" vertical="center"/>
      <protection hidden="1"/>
    </xf>
    <xf numFmtId="0" fontId="2" fillId="0" borderId="0" xfId="0" applyFont="1" applyFill="1" applyProtection="1"/>
    <xf numFmtId="0" fontId="2" fillId="0" borderId="0" xfId="0" applyFont="1" applyFill="1" applyBorder="1" applyProtection="1"/>
    <xf numFmtId="2" fontId="1" fillId="4" borderId="1" xfId="0" applyNumberFormat="1" applyFont="1" applyFill="1" applyBorder="1" applyAlignment="1" applyProtection="1">
      <alignment horizontal="left" vertical="center"/>
    </xf>
    <xf numFmtId="2" fontId="6" fillId="4" borderId="1" xfId="0" applyNumberFormat="1" applyFont="1" applyFill="1" applyBorder="1" applyAlignment="1" applyProtection="1">
      <alignment horizontal="left" vertical="center"/>
    </xf>
    <xf numFmtId="2" fontId="1" fillId="0" borderId="0" xfId="0" applyNumberFormat="1" applyFont="1" applyFill="1" applyBorder="1" applyAlignment="1" applyProtection="1">
      <alignment horizontal="center" vertical="top"/>
    </xf>
    <xf numFmtId="0" fontId="11" fillId="0" borderId="0" xfId="1" applyFill="1" applyBorder="1" applyAlignment="1" applyProtection="1"/>
    <xf numFmtId="0" fontId="2" fillId="0" borderId="0" xfId="0" applyFont="1" applyProtection="1"/>
    <xf numFmtId="2" fontId="2" fillId="0" borderId="0" xfId="0" applyNumberFormat="1" applyFont="1" applyFill="1" applyAlignment="1" applyProtection="1">
      <alignment horizontal="center" vertical="top"/>
    </xf>
    <xf numFmtId="2" fontId="1" fillId="4" borderId="1" xfId="0" applyNumberFormat="1" applyFont="1" applyFill="1" applyBorder="1" applyAlignment="1" applyProtection="1">
      <alignment horizontal="left" vertical="center" wrapText="1"/>
    </xf>
    <xf numFmtId="2" fontId="6" fillId="4" borderId="1" xfId="0" applyNumberFormat="1" applyFont="1" applyFill="1" applyBorder="1" applyAlignment="1" applyProtection="1">
      <alignment horizontal="left" vertical="center" wrapText="1"/>
    </xf>
    <xf numFmtId="2" fontId="1" fillId="0" borderId="0" xfId="0" applyNumberFormat="1" applyFont="1" applyFill="1" applyBorder="1" applyAlignment="1" applyProtection="1">
      <alignment horizontal="center" vertical="top" wrapText="1"/>
    </xf>
    <xf numFmtId="2" fontId="2" fillId="0" borderId="0" xfId="0" applyNumberFormat="1" applyFont="1" applyFill="1" applyBorder="1" applyAlignment="1" applyProtection="1">
      <alignment horizontal="center" vertical="top"/>
    </xf>
    <xf numFmtId="2" fontId="2" fillId="0" borderId="0" xfId="0" applyNumberFormat="1" applyFont="1" applyAlignment="1" applyProtection="1">
      <alignment horizontal="center" vertical="top"/>
    </xf>
    <xf numFmtId="2" fontId="2" fillId="0" borderId="0" xfId="0" applyNumberFormat="1" applyFont="1" applyFill="1" applyAlignment="1" applyProtection="1">
      <alignment horizontal="center" vertical="center"/>
    </xf>
    <xf numFmtId="49" fontId="1" fillId="4" borderId="1" xfId="0" applyNumberFormat="1" applyFont="1" applyFill="1" applyBorder="1" applyAlignment="1" applyProtection="1">
      <alignment horizontal="left" vertical="center"/>
    </xf>
    <xf numFmtId="3" fontId="8" fillId="3" borderId="1" xfId="0" applyNumberFormat="1" applyFont="1" applyFill="1" applyBorder="1" applyAlignment="1" applyProtection="1">
      <alignment horizontal="left" vertical="center"/>
    </xf>
    <xf numFmtId="3" fontId="7" fillId="2" borderId="1" xfId="0" applyNumberFormat="1" applyFont="1" applyFill="1" applyBorder="1" applyAlignment="1" applyProtection="1">
      <alignment horizontal="left" vertical="center"/>
    </xf>
    <xf numFmtId="49" fontId="7" fillId="2" borderId="1" xfId="0" applyNumberFormat="1" applyFont="1" applyFill="1" applyBorder="1" applyAlignment="1" applyProtection="1">
      <alignment horizontal="left" vertical="center"/>
    </xf>
    <xf numFmtId="49" fontId="8" fillId="3" borderId="1" xfId="0" applyNumberFormat="1" applyFont="1" applyFill="1" applyBorder="1" applyAlignment="1" applyProtection="1">
      <alignment horizontal="left" vertical="center"/>
    </xf>
    <xf numFmtId="49" fontId="8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center" vertical="center"/>
    </xf>
    <xf numFmtId="2" fontId="2" fillId="0" borderId="0" xfId="0" applyNumberFormat="1" applyFont="1" applyFill="1" applyAlignment="1" applyProtection="1">
      <alignment vertical="center"/>
    </xf>
    <xf numFmtId="2" fontId="2" fillId="0" borderId="0" xfId="0" applyNumberFormat="1" applyFont="1" applyAlignment="1" applyProtection="1">
      <alignment horizontal="center" vertical="center"/>
    </xf>
    <xf numFmtId="3" fontId="8" fillId="0" borderId="1" xfId="0" applyNumberFormat="1" applyFont="1" applyFill="1" applyBorder="1" applyAlignment="1" applyProtection="1">
      <alignment horizontal="left" vertical="center"/>
    </xf>
    <xf numFmtId="49" fontId="8" fillId="0" borderId="1" xfId="0" applyNumberFormat="1" applyFont="1" applyFill="1" applyBorder="1" applyAlignment="1" applyProtection="1">
      <alignment horizontal="left" vertical="center"/>
    </xf>
    <xf numFmtId="2" fontId="1" fillId="0" borderId="0" xfId="0" applyNumberFormat="1" applyFont="1" applyFill="1" applyAlignment="1" applyProtection="1">
      <alignment horizontal="center" vertical="center"/>
    </xf>
    <xf numFmtId="2" fontId="1" fillId="0" borderId="0" xfId="0" applyNumberFormat="1" applyFont="1" applyFill="1" applyAlignment="1" applyProtection="1">
      <alignment horizontal="left" vertical="center"/>
    </xf>
    <xf numFmtId="0" fontId="3" fillId="0" borderId="0" xfId="0" applyNumberFormat="1" applyFont="1" applyFill="1" applyAlignment="1" applyProtection="1">
      <alignment horizontal="center" vertical="center"/>
    </xf>
    <xf numFmtId="0" fontId="2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/>
    <xf numFmtId="0" fontId="2" fillId="0" borderId="0" xfId="0" applyFont="1" applyAlignment="1" applyProtection="1">
      <alignment horizontal="left"/>
    </xf>
    <xf numFmtId="0" fontId="2" fillId="5" borderId="1" xfId="0" applyFont="1" applyFill="1" applyBorder="1" applyAlignment="1" applyProtection="1">
      <alignment horizontal="center"/>
    </xf>
    <xf numFmtId="49" fontId="1" fillId="4" borderId="1" xfId="0" applyNumberFormat="1" applyFont="1" applyFill="1" applyBorder="1" applyAlignment="1" applyProtection="1">
      <alignment horizontal="center" vertical="center"/>
    </xf>
    <xf numFmtId="3" fontId="2" fillId="3" borderId="1" xfId="0" applyNumberFormat="1" applyFont="1" applyFill="1" applyBorder="1" applyAlignment="1" applyProtection="1">
      <alignment horizontal="center" vertical="center"/>
    </xf>
    <xf numFmtId="3" fontId="8" fillId="3" borderId="1" xfId="0" applyNumberFormat="1" applyFont="1" applyFill="1" applyBorder="1" applyAlignment="1" applyProtection="1">
      <alignment horizontal="center" vertical="center"/>
    </xf>
    <xf numFmtId="49" fontId="7" fillId="2" borderId="1" xfId="0" applyNumberFormat="1" applyFont="1" applyFill="1" applyBorder="1" applyAlignment="1" applyProtection="1">
      <alignment horizontal="center" vertical="center"/>
    </xf>
    <xf numFmtId="49" fontId="8" fillId="3" borderId="1" xfId="0" applyNumberFormat="1" applyFont="1" applyFill="1" applyBorder="1" applyAlignment="1" applyProtection="1">
      <alignment horizontal="center" vertical="center"/>
    </xf>
    <xf numFmtId="164" fontId="2" fillId="3" borderId="1" xfId="0" applyNumberFormat="1" applyFont="1" applyFill="1" applyBorder="1" applyAlignment="1" applyProtection="1">
      <alignment horizontal="center" vertical="center"/>
    </xf>
    <xf numFmtId="3" fontId="8" fillId="0" borderId="1" xfId="0" applyNumberFormat="1" applyFont="1" applyFill="1" applyBorder="1" applyAlignment="1" applyProtection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/>
    </xf>
    <xf numFmtId="164" fontId="8" fillId="0" borderId="1" xfId="0" applyNumberFormat="1" applyFont="1" applyFill="1" applyBorder="1" applyAlignment="1" applyProtection="1">
      <alignment horizontal="center" vertical="center"/>
    </xf>
    <xf numFmtId="164" fontId="8" fillId="3" borderId="1" xfId="0" applyNumberFormat="1" applyFont="1" applyFill="1" applyBorder="1" applyAlignment="1" applyProtection="1">
      <alignment horizontal="center" vertical="center"/>
    </xf>
    <xf numFmtId="0" fontId="2" fillId="0" borderId="0" xfId="0" applyNumberFormat="1" applyFont="1" applyProtection="1"/>
    <xf numFmtId="0" fontId="2" fillId="0" borderId="0" xfId="0" applyNumberFormat="1" applyFont="1" applyFill="1" applyProtection="1"/>
    <xf numFmtId="0" fontId="2" fillId="0" borderId="0" xfId="0" applyNumberFormat="1" applyFont="1" applyAlignment="1" applyProtection="1">
      <alignment horizontal="left"/>
    </xf>
    <xf numFmtId="0" fontId="2" fillId="0" borderId="0" xfId="0" applyNumberFormat="1" applyFont="1" applyFill="1" applyBorder="1" applyProtection="1"/>
    <xf numFmtId="0" fontId="1" fillId="4" borderId="1" xfId="0" applyNumberFormat="1" applyFont="1" applyFill="1" applyBorder="1" applyAlignment="1" applyProtection="1">
      <alignment horizontal="center" vertical="center"/>
    </xf>
    <xf numFmtId="2" fontId="1" fillId="4" borderId="2" xfId="0" applyNumberFormat="1" applyFont="1" applyFill="1" applyBorder="1" applyAlignment="1" applyProtection="1">
      <alignment horizontal="center" vertical="center" wrapText="1"/>
    </xf>
    <xf numFmtId="2" fontId="1" fillId="4" borderId="3" xfId="0" applyNumberFormat="1" applyFont="1" applyFill="1" applyBorder="1" applyAlignment="1" applyProtection="1">
      <alignment horizontal="center" vertical="center" wrapText="1"/>
    </xf>
    <xf numFmtId="2" fontId="6" fillId="4" borderId="2" xfId="0" applyNumberFormat="1" applyFont="1" applyFill="1" applyBorder="1" applyAlignment="1" applyProtection="1">
      <alignment horizontal="center" vertical="center" wrapText="1"/>
    </xf>
    <xf numFmtId="2" fontId="6" fillId="4" borderId="3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center" wrapText="1"/>
    </xf>
    <xf numFmtId="2" fontId="1" fillId="6" borderId="2" xfId="0" applyNumberFormat="1" applyFont="1" applyFill="1" applyBorder="1" applyAlignment="1" applyProtection="1">
      <alignment horizontal="center" vertical="center" wrapText="1"/>
    </xf>
    <xf numFmtId="2" fontId="1" fillId="6" borderId="3" xfId="0" applyNumberFormat="1" applyFont="1" applyFill="1" applyBorder="1" applyAlignment="1" applyProtection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142875</xdr:colOff>
      <xdr:row>6</xdr:row>
      <xdr:rowOff>133350</xdr:rowOff>
    </xdr:from>
    <xdr:to>
      <xdr:col>13</xdr:col>
      <xdr:colOff>447675</xdr:colOff>
      <xdr:row>12</xdr:row>
      <xdr:rowOff>57150</xdr:rowOff>
    </xdr:to>
    <xdr:sp macro="" textlink="">
      <xdr:nvSpPr>
        <xdr:cNvPr id="1039" name="Text Box 15"/>
        <xdr:cNvSpPr txBox="1">
          <a:spLocks noChangeArrowheads="1"/>
        </xdr:cNvSpPr>
      </xdr:nvSpPr>
      <xdr:spPr bwMode="auto">
        <a:xfrm>
          <a:off x="4857750" y="2981325"/>
          <a:ext cx="7658100" cy="17335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Bonsoir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 vérifier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Seulement les cellules avec formules sont verrouillées (protection des formules) </a:t>
          </a: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pas de mot de passe</a:t>
          </a: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 </a:t>
          </a:r>
        </a:p>
      </xdr:txBody>
    </xdr:sp>
    <xdr:clientData/>
  </xdr:twoCellAnchor>
  <xdr:twoCellAnchor>
    <xdr:from>
      <xdr:col>0</xdr:col>
      <xdr:colOff>2181225</xdr:colOff>
      <xdr:row>1</xdr:row>
      <xdr:rowOff>123825</xdr:rowOff>
    </xdr:from>
    <xdr:to>
      <xdr:col>14</xdr:col>
      <xdr:colOff>609600</xdr:colOff>
      <xdr:row>8</xdr:row>
      <xdr:rowOff>114300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2181225" y="1009650"/>
          <a:ext cx="11268075" cy="27146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Salut Banzai64,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Bravo ! Tu as résolu mon problème. J'ai jeté un coup d'oeil sur les formules et je t'avoue qu'il me manquait des connaissances ; de la logique également. Le signe "$" par exemple, je ne sais pas à quoi il correspond. Je vais me renseigner sur le forum.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Si tu me permet, il y avait juste une petite erreur dans l'une des formules.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plâtre que j'utilise a une densité de 2,41g/cm3. Le résultat obtenu dans la cellule I16 ne peut qu'être inférieur au résultat obtenu dans la cellule G16. Dans la formule il fallait donc mettre divisé et non multiplié.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Bref, ce n'est qu'un détail. Tu m'as bien aidé et je te remercie beaucoup.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vais enfin pouvoir mettre fin à ce sujet. C'est cousinhub et Yvouille qui vont être content :lol: .</a:t>
          </a:r>
        </a:p>
      </xdr:txBody>
    </xdr:sp>
    <xdr:clientData/>
  </xdr:twoCellAnchor>
  <xdr:twoCellAnchor>
    <xdr:from>
      <xdr:col>1</xdr:col>
      <xdr:colOff>9525</xdr:colOff>
      <xdr:row>14</xdr:row>
      <xdr:rowOff>0</xdr:rowOff>
    </xdr:from>
    <xdr:to>
      <xdr:col>13</xdr:col>
      <xdr:colOff>19050</xdr:colOff>
      <xdr:row>21</xdr:row>
      <xdr:rowOff>209550</xdr:rowOff>
    </xdr:to>
    <xdr:grpSp>
      <xdr:nvGrpSpPr>
        <xdr:cNvPr id="1029" name="Group 5"/>
        <xdr:cNvGrpSpPr>
          <a:grpSpLocks/>
        </xdr:cNvGrpSpPr>
      </xdr:nvGrpSpPr>
      <xdr:grpSpPr bwMode="auto">
        <a:xfrm>
          <a:off x="4724400" y="5076825"/>
          <a:ext cx="7362825" cy="2305050"/>
          <a:chOff x="496" y="533"/>
          <a:chExt cx="773" cy="242"/>
        </a:xfrm>
      </xdr:grpSpPr>
      <xdr:sp macro="" textlink="">
        <xdr:nvSpPr>
          <xdr:cNvPr id="1027" name="Line 3"/>
          <xdr:cNvSpPr>
            <a:spLocks noChangeShapeType="1"/>
          </xdr:cNvSpPr>
        </xdr:nvSpPr>
        <xdr:spPr bwMode="auto">
          <a:xfrm flipV="1">
            <a:off x="497" y="538"/>
            <a:ext cx="772" cy="237"/>
          </a:xfrm>
          <a:prstGeom prst="line">
            <a:avLst/>
          </a:prstGeom>
          <a:noFill/>
          <a:ln w="38100">
            <a:solidFill>
              <a:srgbClr val="0000FF"/>
            </a:solidFill>
            <a:round/>
            <a:headEnd/>
            <a:tailEnd/>
          </a:ln>
        </xdr:spPr>
      </xdr:sp>
      <xdr:sp macro="" textlink="">
        <xdr:nvSpPr>
          <xdr:cNvPr id="1028" name="Line 4"/>
          <xdr:cNvSpPr>
            <a:spLocks noChangeShapeType="1"/>
          </xdr:cNvSpPr>
        </xdr:nvSpPr>
        <xdr:spPr bwMode="auto">
          <a:xfrm>
            <a:off x="496" y="533"/>
            <a:ext cx="770" cy="242"/>
          </a:xfrm>
          <a:prstGeom prst="line">
            <a:avLst/>
          </a:prstGeom>
          <a:noFill/>
          <a:ln w="38100">
            <a:solidFill>
              <a:srgbClr val="0000FF"/>
            </a:solidFill>
            <a:round/>
            <a:headEnd/>
            <a:tailEnd/>
          </a:ln>
        </xdr:spPr>
      </xdr:sp>
    </xdr:grp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-un-expert-t32080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39"/>
  <sheetViews>
    <sheetView tabSelected="1" topLeftCell="A10" workbookViewId="0">
      <selection activeCell="G35" sqref="G35"/>
    </sheetView>
  </sheetViews>
  <sheetFormatPr baseColWidth="10" defaultColWidth="11.5703125" defaultRowHeight="16.5"/>
  <cols>
    <col min="1" max="1" width="70.7109375" style="12" customWidth="1"/>
    <col min="2" max="2" width="15.7109375" style="18" customWidth="1"/>
    <col min="3" max="3" width="10.7109375" style="18" customWidth="1"/>
    <col min="4" max="4" width="5.7109375" style="42" customWidth="1"/>
    <col min="5" max="5" width="10.7109375" style="18" customWidth="1"/>
    <col min="6" max="6" width="5.7109375" style="18" customWidth="1"/>
    <col min="7" max="7" width="10.7109375" style="18" customWidth="1"/>
    <col min="8" max="8" width="5.7109375" style="18" customWidth="1"/>
    <col min="9" max="9" width="10.7109375" style="18" customWidth="1"/>
    <col min="10" max="10" width="5.7109375" style="18" customWidth="1"/>
    <col min="11" max="11" width="5.7109375" style="12" customWidth="1"/>
    <col min="12" max="12" width="11.5703125" style="13"/>
    <col min="13" max="27" width="11.5703125" style="12"/>
    <col min="28" max="16384" width="11.5703125" style="18"/>
  </cols>
  <sheetData>
    <row r="1" spans="1:27" s="12" customFormat="1" ht="70.150000000000006" customHeight="1">
      <c r="B1" s="63"/>
      <c r="C1" s="63"/>
      <c r="D1" s="63"/>
      <c r="E1" s="63"/>
      <c r="F1" s="63"/>
      <c r="G1" s="63"/>
      <c r="H1" s="63"/>
      <c r="I1" s="63"/>
      <c r="J1" s="63"/>
      <c r="K1" s="63"/>
      <c r="L1" s="13"/>
    </row>
    <row r="2" spans="1:27" ht="15" customHeight="1">
      <c r="B2" s="14"/>
      <c r="C2" s="15"/>
      <c r="D2" s="15"/>
      <c r="E2" s="14"/>
      <c r="F2" s="14"/>
      <c r="G2" s="14"/>
      <c r="H2" s="14"/>
      <c r="I2" s="14"/>
      <c r="J2" s="14"/>
      <c r="K2" s="16"/>
      <c r="L2" s="17" t="s">
        <v>15</v>
      </c>
    </row>
    <row r="3" spans="1:27" s="24" customFormat="1" ht="49.9" customHeight="1">
      <c r="A3" s="19"/>
      <c r="B3" s="20" t="s">
        <v>6</v>
      </c>
      <c r="C3" s="21" t="s">
        <v>11</v>
      </c>
      <c r="D3" s="15"/>
      <c r="E3" s="20" t="s">
        <v>7</v>
      </c>
      <c r="F3" s="14"/>
      <c r="G3" s="20" t="s">
        <v>8</v>
      </c>
      <c r="H3" s="14"/>
      <c r="I3" s="20" t="s">
        <v>10</v>
      </c>
      <c r="J3" s="14"/>
      <c r="K3" s="22"/>
      <c r="L3" s="23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</row>
    <row r="4" spans="1:27" s="34" customFormat="1" ht="30" customHeight="1">
      <c r="A4" s="25"/>
      <c r="B4" s="26" t="s">
        <v>0</v>
      </c>
      <c r="C4" s="8">
        <f t="shared" ref="C4:C9" si="0">E4+(G4/2.41)</f>
        <v>728.59751037344404</v>
      </c>
      <c r="D4" s="27" t="s">
        <v>12</v>
      </c>
      <c r="E4" s="28">
        <v>467</v>
      </c>
      <c r="F4" s="29" t="s">
        <v>9</v>
      </c>
      <c r="G4" s="8">
        <f>E4*1.35</f>
        <v>630.45000000000005</v>
      </c>
      <c r="H4" s="30" t="s">
        <v>9</v>
      </c>
      <c r="I4" s="8">
        <f t="shared" ref="I4:I9" si="1">E4+G4</f>
        <v>1097.45</v>
      </c>
      <c r="J4" s="30" t="s">
        <v>9</v>
      </c>
      <c r="K4" s="31"/>
      <c r="L4" s="32"/>
      <c r="M4" s="33"/>
      <c r="N4" s="25"/>
      <c r="O4" s="25"/>
      <c r="P4" s="25"/>
      <c r="Q4" s="25"/>
      <c r="R4" s="25"/>
      <c r="S4" s="25"/>
      <c r="T4" s="25"/>
      <c r="U4" s="25"/>
      <c r="V4" s="25"/>
      <c r="W4" s="25"/>
      <c r="X4" s="25"/>
      <c r="Y4" s="25"/>
      <c r="Z4" s="25"/>
      <c r="AA4" s="25"/>
    </row>
    <row r="5" spans="1:27" s="34" customFormat="1" ht="30" customHeight="1">
      <c r="A5" s="25"/>
      <c r="B5" s="26" t="s">
        <v>1</v>
      </c>
      <c r="C5" s="9">
        <f t="shared" si="0"/>
        <v>0</v>
      </c>
      <c r="D5" s="35" t="s">
        <v>12</v>
      </c>
      <c r="E5" s="28">
        <v>0</v>
      </c>
      <c r="F5" s="29" t="s">
        <v>9</v>
      </c>
      <c r="G5" s="11">
        <f>E5*1.4</f>
        <v>0</v>
      </c>
      <c r="H5" s="36" t="s">
        <v>9</v>
      </c>
      <c r="I5" s="11">
        <f t="shared" si="1"/>
        <v>0</v>
      </c>
      <c r="J5" s="36" t="s">
        <v>9</v>
      </c>
      <c r="K5" s="31"/>
      <c r="L5" s="32"/>
      <c r="M5" s="25"/>
      <c r="N5" s="25"/>
      <c r="O5" s="25"/>
      <c r="P5" s="25"/>
      <c r="Q5" s="25"/>
      <c r="R5" s="25"/>
      <c r="S5" s="25"/>
      <c r="T5" s="25"/>
      <c r="U5" s="25"/>
      <c r="V5" s="25"/>
      <c r="W5" s="25"/>
      <c r="X5" s="25"/>
      <c r="Y5" s="25"/>
      <c r="Z5" s="25"/>
      <c r="AA5" s="25"/>
    </row>
    <row r="6" spans="1:27" s="34" customFormat="1" ht="30" customHeight="1">
      <c r="A6" s="25"/>
      <c r="B6" s="26" t="s">
        <v>2</v>
      </c>
      <c r="C6" s="10">
        <f t="shared" si="0"/>
        <v>0</v>
      </c>
      <c r="D6" s="27" t="s">
        <v>12</v>
      </c>
      <c r="E6" s="28">
        <v>0</v>
      </c>
      <c r="F6" s="29" t="s">
        <v>9</v>
      </c>
      <c r="G6" s="8">
        <f>E6*1.45</f>
        <v>0</v>
      </c>
      <c r="H6" s="30" t="s">
        <v>9</v>
      </c>
      <c r="I6" s="8">
        <f t="shared" si="1"/>
        <v>0</v>
      </c>
      <c r="J6" s="30" t="s">
        <v>9</v>
      </c>
      <c r="K6" s="31"/>
      <c r="L6" s="32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</row>
    <row r="7" spans="1:27" s="34" customFormat="1" ht="30" customHeight="1">
      <c r="A7" s="25"/>
      <c r="B7" s="26" t="s">
        <v>3</v>
      </c>
      <c r="C7" s="9">
        <f t="shared" si="0"/>
        <v>0</v>
      </c>
      <c r="D7" s="35" t="s">
        <v>12</v>
      </c>
      <c r="E7" s="28">
        <v>0</v>
      </c>
      <c r="F7" s="29" t="s">
        <v>9</v>
      </c>
      <c r="G7" s="11">
        <f>E7*1.5</f>
        <v>0</v>
      </c>
      <c r="H7" s="36" t="s">
        <v>9</v>
      </c>
      <c r="I7" s="11">
        <f t="shared" si="1"/>
        <v>0</v>
      </c>
      <c r="J7" s="36" t="s">
        <v>9</v>
      </c>
      <c r="K7" s="31"/>
      <c r="L7" s="32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</row>
    <row r="8" spans="1:27" s="34" customFormat="1" ht="30" customHeight="1">
      <c r="A8" s="25"/>
      <c r="B8" s="26" t="s">
        <v>4</v>
      </c>
      <c r="C8" s="10">
        <f t="shared" si="0"/>
        <v>0</v>
      </c>
      <c r="D8" s="27" t="s">
        <v>12</v>
      </c>
      <c r="E8" s="28">
        <v>0</v>
      </c>
      <c r="F8" s="29" t="s">
        <v>9</v>
      </c>
      <c r="G8" s="8">
        <f>E8*1.55</f>
        <v>0</v>
      </c>
      <c r="H8" s="30" t="s">
        <v>9</v>
      </c>
      <c r="I8" s="8">
        <f t="shared" si="1"/>
        <v>0</v>
      </c>
      <c r="J8" s="30" t="s">
        <v>9</v>
      </c>
      <c r="K8" s="31"/>
      <c r="L8" s="32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</row>
    <row r="9" spans="1:27" s="34" customFormat="1" ht="30" customHeight="1">
      <c r="A9" s="25"/>
      <c r="B9" s="26" t="s">
        <v>5</v>
      </c>
      <c r="C9" s="9">
        <f t="shared" si="0"/>
        <v>0</v>
      </c>
      <c r="D9" s="35" t="s">
        <v>12</v>
      </c>
      <c r="E9" s="28">
        <v>0</v>
      </c>
      <c r="F9" s="29" t="s">
        <v>9</v>
      </c>
      <c r="G9" s="11">
        <f>E9*1.6</f>
        <v>0</v>
      </c>
      <c r="H9" s="36" t="s">
        <v>9</v>
      </c>
      <c r="I9" s="11">
        <f t="shared" si="1"/>
        <v>0</v>
      </c>
      <c r="J9" s="36" t="s">
        <v>9</v>
      </c>
      <c r="K9" s="31"/>
      <c r="L9" s="32"/>
      <c r="M9" s="25"/>
      <c r="N9" s="25"/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</row>
    <row r="10" spans="1:27" s="25" customFormat="1" ht="19.899999999999999" customHeight="1">
      <c r="B10" s="37"/>
      <c r="C10" s="37"/>
      <c r="D10" s="38"/>
      <c r="E10" s="39"/>
      <c r="F10" s="39"/>
      <c r="G10" s="40"/>
      <c r="H10" s="40"/>
      <c r="I10" s="40"/>
      <c r="J10" s="40"/>
      <c r="K10" s="40"/>
      <c r="L10" s="32"/>
    </row>
    <row r="11" spans="1:27" s="12" customFormat="1"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13"/>
    </row>
    <row r="14" spans="1:27">
      <c r="E14" s="43">
        <v>1</v>
      </c>
      <c r="G14" s="43">
        <v>2.41</v>
      </c>
    </row>
    <row r="15" spans="1:27" ht="57" customHeight="1">
      <c r="B15" s="20" t="s">
        <v>6</v>
      </c>
      <c r="C15" s="61" t="s">
        <v>11</v>
      </c>
      <c r="D15" s="62"/>
      <c r="E15" s="59" t="s">
        <v>7</v>
      </c>
      <c r="F15" s="60"/>
      <c r="G15" s="59" t="s">
        <v>8</v>
      </c>
      <c r="H15" s="60"/>
      <c r="I15" s="64" t="s">
        <v>14</v>
      </c>
      <c r="J15" s="65"/>
      <c r="L15" s="59" t="s">
        <v>13</v>
      </c>
      <c r="M15" s="60"/>
    </row>
    <row r="16" spans="1:27" ht="18">
      <c r="B16" s="44">
        <v>1.35</v>
      </c>
      <c r="C16" s="45">
        <v>729</v>
      </c>
      <c r="D16" s="46" t="s">
        <v>12</v>
      </c>
      <c r="E16" s="1">
        <f>C16/($E$14+(B16*$G$14))</f>
        <v>171.3882684847772</v>
      </c>
      <c r="F16" s="47" t="s">
        <v>9</v>
      </c>
      <c r="G16" s="2">
        <f>E16*B16</f>
        <v>231.37416245444925</v>
      </c>
      <c r="H16" s="48" t="s">
        <v>9</v>
      </c>
      <c r="I16" s="2">
        <f>G16*$G$14</f>
        <v>557.61173151522269</v>
      </c>
      <c r="J16" s="46" t="s">
        <v>12</v>
      </c>
      <c r="L16" s="3">
        <f>I16+E16</f>
        <v>728.99999999999989</v>
      </c>
      <c r="M16" s="46" t="s">
        <v>12</v>
      </c>
    </row>
    <row r="17" spans="1:17" ht="18">
      <c r="B17" s="44">
        <v>1.4</v>
      </c>
      <c r="C17" s="50">
        <v>729</v>
      </c>
      <c r="D17" s="50" t="s">
        <v>12</v>
      </c>
      <c r="E17" s="1">
        <f t="shared" ref="E17:E22" si="2">C17/($E$14+(B17*$G$14))</f>
        <v>166.66666666666666</v>
      </c>
      <c r="F17" s="47" t="s">
        <v>9</v>
      </c>
      <c r="G17" s="4">
        <f t="shared" ref="G17:G22" si="3">E17*B17</f>
        <v>233.33333333333331</v>
      </c>
      <c r="H17" s="51" t="s">
        <v>9</v>
      </c>
      <c r="I17" s="4">
        <f t="shared" ref="I17:I22" si="4">G17*$G$14</f>
        <v>562.33333333333337</v>
      </c>
      <c r="J17" s="50" t="s">
        <v>12</v>
      </c>
      <c r="L17" s="5">
        <f t="shared" ref="L17:L22" si="5">I17+E17</f>
        <v>729</v>
      </c>
      <c r="M17" s="50" t="s">
        <v>12</v>
      </c>
    </row>
    <row r="18" spans="1:17" ht="18">
      <c r="B18" s="44">
        <v>1.45</v>
      </c>
      <c r="C18" s="46">
        <v>729</v>
      </c>
      <c r="D18" s="46" t="s">
        <v>12</v>
      </c>
      <c r="E18" s="1">
        <f t="shared" si="2"/>
        <v>162.19824229613971</v>
      </c>
      <c r="F18" s="47" t="s">
        <v>9</v>
      </c>
      <c r="G18" s="6">
        <f t="shared" si="3"/>
        <v>235.18745132940256</v>
      </c>
      <c r="H18" s="48" t="s">
        <v>9</v>
      </c>
      <c r="I18" s="6">
        <f t="shared" si="4"/>
        <v>566.80175770386018</v>
      </c>
      <c r="J18" s="46" t="s">
        <v>12</v>
      </c>
      <c r="L18" s="7">
        <f t="shared" si="5"/>
        <v>728.99999999999989</v>
      </c>
      <c r="M18" s="46" t="s">
        <v>12</v>
      </c>
    </row>
    <row r="19" spans="1:17" ht="18">
      <c r="B19" s="44">
        <v>1.5</v>
      </c>
      <c r="C19" s="50">
        <v>729</v>
      </c>
      <c r="D19" s="50" t="s">
        <v>12</v>
      </c>
      <c r="E19" s="1">
        <f t="shared" si="2"/>
        <v>157.96316359696641</v>
      </c>
      <c r="F19" s="47" t="s">
        <v>9</v>
      </c>
      <c r="G19" s="4">
        <f t="shared" si="3"/>
        <v>236.94474539544962</v>
      </c>
      <c r="H19" s="51" t="s">
        <v>9</v>
      </c>
      <c r="I19" s="4">
        <f t="shared" si="4"/>
        <v>571.03683640303359</v>
      </c>
      <c r="J19" s="50" t="s">
        <v>12</v>
      </c>
      <c r="L19" s="5">
        <f t="shared" si="5"/>
        <v>729</v>
      </c>
      <c r="M19" s="50" t="s">
        <v>12</v>
      </c>
    </row>
    <row r="20" spans="1:17" ht="18">
      <c r="B20" s="44">
        <v>1.55</v>
      </c>
      <c r="C20" s="46">
        <v>729</v>
      </c>
      <c r="D20" s="46" t="s">
        <v>12</v>
      </c>
      <c r="E20" s="1">
        <f t="shared" si="2"/>
        <v>153.94361735825152</v>
      </c>
      <c r="F20" s="47" t="s">
        <v>9</v>
      </c>
      <c r="G20" s="6">
        <f t="shared" si="3"/>
        <v>238.61260690528985</v>
      </c>
      <c r="H20" s="48" t="s">
        <v>9</v>
      </c>
      <c r="I20" s="6">
        <f t="shared" si="4"/>
        <v>575.05638264174854</v>
      </c>
      <c r="J20" s="46" t="s">
        <v>12</v>
      </c>
      <c r="L20" s="7">
        <f t="shared" si="5"/>
        <v>729</v>
      </c>
      <c r="M20" s="46" t="s">
        <v>12</v>
      </c>
    </row>
    <row r="21" spans="1:17" ht="18">
      <c r="B21" s="44">
        <v>1.6</v>
      </c>
      <c r="C21" s="50">
        <v>729</v>
      </c>
      <c r="D21" s="50" t="s">
        <v>12</v>
      </c>
      <c r="E21" s="1">
        <f t="shared" si="2"/>
        <v>150.12355848434927</v>
      </c>
      <c r="F21" s="47" t="s">
        <v>9</v>
      </c>
      <c r="G21" s="4">
        <f t="shared" si="3"/>
        <v>240.19769357495886</v>
      </c>
      <c r="H21" s="51" t="s">
        <v>9</v>
      </c>
      <c r="I21" s="4">
        <f t="shared" si="4"/>
        <v>578.87644151565087</v>
      </c>
      <c r="J21" s="50" t="s">
        <v>12</v>
      </c>
      <c r="L21" s="5">
        <f t="shared" si="5"/>
        <v>729.00000000000011</v>
      </c>
      <c r="M21" s="50" t="s">
        <v>12</v>
      </c>
    </row>
    <row r="22" spans="1:17" ht="18">
      <c r="B22" s="44">
        <v>1</v>
      </c>
      <c r="C22" s="46">
        <v>2</v>
      </c>
      <c r="D22" s="46" t="s">
        <v>12</v>
      </c>
      <c r="E22" s="1">
        <f t="shared" si="2"/>
        <v>0.58651026392961869</v>
      </c>
      <c r="F22" s="47" t="s">
        <v>9</v>
      </c>
      <c r="G22" s="6">
        <f t="shared" si="3"/>
        <v>0.58651026392961869</v>
      </c>
      <c r="H22" s="48" t="s">
        <v>9</v>
      </c>
      <c r="I22" s="6">
        <f t="shared" si="4"/>
        <v>1.4134897360703811</v>
      </c>
      <c r="J22" s="46" t="s">
        <v>12</v>
      </c>
      <c r="L22" s="7">
        <f t="shared" si="5"/>
        <v>1.9999999999999998</v>
      </c>
      <c r="M22" s="46" t="s">
        <v>12</v>
      </c>
    </row>
    <row r="23" spans="1:17">
      <c r="A23" s="55"/>
      <c r="B23" s="54"/>
      <c r="C23" s="54"/>
      <c r="D23" s="56"/>
      <c r="E23" s="54"/>
      <c r="F23" s="54"/>
      <c r="G23" s="54"/>
      <c r="H23" s="54"/>
      <c r="I23" s="54"/>
      <c r="J23" s="54"/>
      <c r="K23" s="55"/>
      <c r="L23" s="57"/>
      <c r="M23" s="55"/>
      <c r="N23" s="55"/>
      <c r="O23" s="55"/>
      <c r="P23" s="55"/>
      <c r="Q23" s="55"/>
    </row>
    <row r="24" spans="1:17">
      <c r="A24" s="55"/>
      <c r="E24" s="43">
        <v>1</v>
      </c>
      <c r="G24" s="43">
        <v>2.41</v>
      </c>
      <c r="N24" s="55"/>
      <c r="O24" s="55"/>
      <c r="P24" s="55"/>
      <c r="Q24" s="55"/>
    </row>
    <row r="25" spans="1:17" ht="40.5" customHeight="1">
      <c r="A25" s="55"/>
      <c r="B25" s="20" t="s">
        <v>6</v>
      </c>
      <c r="C25" s="61" t="s">
        <v>11</v>
      </c>
      <c r="D25" s="62"/>
      <c r="E25" s="59" t="s">
        <v>7</v>
      </c>
      <c r="F25" s="60"/>
      <c r="G25" s="59" t="s">
        <v>8</v>
      </c>
      <c r="H25" s="60"/>
      <c r="I25" s="64" t="s">
        <v>14</v>
      </c>
      <c r="J25" s="65"/>
      <c r="L25" s="59" t="s">
        <v>13</v>
      </c>
      <c r="M25" s="60"/>
      <c r="N25" s="55"/>
      <c r="O25" s="55"/>
      <c r="P25" s="55"/>
      <c r="Q25" s="55"/>
    </row>
    <row r="26" spans="1:17" ht="18">
      <c r="A26" s="55"/>
      <c r="B26" s="44">
        <v>1.35</v>
      </c>
      <c r="C26" s="49">
        <v>729</v>
      </c>
      <c r="D26" s="46" t="s">
        <v>12</v>
      </c>
      <c r="E26" s="1">
        <f>C26/($E$24+(B26/$G$24))</f>
        <v>467.25797872340428</v>
      </c>
      <c r="F26" s="47" t="s">
        <v>9</v>
      </c>
      <c r="G26" s="2">
        <f>E26*B26</f>
        <v>630.79827127659587</v>
      </c>
      <c r="H26" s="48" t="s">
        <v>9</v>
      </c>
      <c r="I26" s="3">
        <f>G26/$G$24</f>
        <v>261.74202127659578</v>
      </c>
      <c r="J26" s="46" t="s">
        <v>12</v>
      </c>
      <c r="L26" s="3">
        <f>E26+I26</f>
        <v>729</v>
      </c>
      <c r="M26" s="46" t="s">
        <v>12</v>
      </c>
      <c r="N26" s="55"/>
      <c r="O26" s="55"/>
      <c r="P26" s="55"/>
      <c r="Q26" s="55"/>
    </row>
    <row r="27" spans="1:17" ht="18">
      <c r="A27" s="55"/>
      <c r="B27" s="44">
        <v>1.4</v>
      </c>
      <c r="C27" s="52">
        <v>729</v>
      </c>
      <c r="D27" s="50" t="s">
        <v>12</v>
      </c>
      <c r="E27" s="1">
        <f t="shared" ref="E27:E31" si="6">C27/($E$24+(B27/$G$24))</f>
        <v>461.12598425196853</v>
      </c>
      <c r="F27" s="47" t="s">
        <v>9</v>
      </c>
      <c r="G27" s="4">
        <f t="shared" ref="G27:G32" si="7">E27*B27</f>
        <v>645.57637795275593</v>
      </c>
      <c r="H27" s="51" t="s">
        <v>9</v>
      </c>
      <c r="I27" s="5">
        <f t="shared" ref="I27:I32" si="8">G27/$G$24</f>
        <v>267.87401574803147</v>
      </c>
      <c r="J27" s="50" t="s">
        <v>12</v>
      </c>
      <c r="L27" s="5">
        <f t="shared" ref="L27:L32" si="9">E27+I27</f>
        <v>729</v>
      </c>
      <c r="M27" s="50" t="s">
        <v>12</v>
      </c>
      <c r="N27" s="55"/>
      <c r="O27" s="55"/>
      <c r="P27" s="55"/>
      <c r="Q27" s="55"/>
    </row>
    <row r="28" spans="1:17" ht="18">
      <c r="A28" s="55"/>
      <c r="B28" s="44">
        <v>1.45</v>
      </c>
      <c r="C28" s="53">
        <v>729</v>
      </c>
      <c r="D28" s="46" t="s">
        <v>12</v>
      </c>
      <c r="E28" s="1">
        <f t="shared" si="6"/>
        <v>455.1528497409326</v>
      </c>
      <c r="F28" s="47" t="s">
        <v>9</v>
      </c>
      <c r="G28" s="6">
        <f t="shared" si="7"/>
        <v>659.97163212435225</v>
      </c>
      <c r="H28" s="48" t="s">
        <v>9</v>
      </c>
      <c r="I28" s="7">
        <f t="shared" si="8"/>
        <v>273.84715025906729</v>
      </c>
      <c r="J28" s="46" t="s">
        <v>12</v>
      </c>
      <c r="L28" s="7">
        <f t="shared" si="9"/>
        <v>728.99999999999989</v>
      </c>
      <c r="M28" s="46" t="s">
        <v>12</v>
      </c>
      <c r="N28" s="55"/>
      <c r="O28" s="55"/>
      <c r="P28" s="55"/>
      <c r="Q28" s="55"/>
    </row>
    <row r="29" spans="1:17" ht="18">
      <c r="A29" s="55"/>
      <c r="B29" s="44">
        <v>1.5</v>
      </c>
      <c r="C29" s="52">
        <v>729</v>
      </c>
      <c r="D29" s="50" t="s">
        <v>12</v>
      </c>
      <c r="E29" s="1">
        <f t="shared" si="6"/>
        <v>449.3324808184143</v>
      </c>
      <c r="F29" s="47" t="s">
        <v>9</v>
      </c>
      <c r="G29" s="4">
        <f t="shared" si="7"/>
        <v>673.99872122762144</v>
      </c>
      <c r="H29" s="51" t="s">
        <v>9</v>
      </c>
      <c r="I29" s="5">
        <f t="shared" si="8"/>
        <v>279.66751918158565</v>
      </c>
      <c r="J29" s="50" t="s">
        <v>12</v>
      </c>
      <c r="L29" s="5">
        <f t="shared" si="9"/>
        <v>729</v>
      </c>
      <c r="M29" s="50" t="s">
        <v>12</v>
      </c>
      <c r="N29" s="55"/>
      <c r="O29" s="55"/>
      <c r="P29" s="55"/>
      <c r="Q29" s="55"/>
    </row>
    <row r="30" spans="1:17" ht="18">
      <c r="A30" s="55"/>
      <c r="B30" s="44">
        <v>1.55</v>
      </c>
      <c r="C30" s="53">
        <v>729</v>
      </c>
      <c r="D30" s="46" t="s">
        <v>12</v>
      </c>
      <c r="E30" s="1">
        <f t="shared" si="6"/>
        <v>443.65909090909093</v>
      </c>
      <c r="F30" s="47" t="s">
        <v>9</v>
      </c>
      <c r="G30" s="6">
        <f t="shared" si="7"/>
        <v>687.67159090909092</v>
      </c>
      <c r="H30" s="48" t="s">
        <v>9</v>
      </c>
      <c r="I30" s="7">
        <f t="shared" si="8"/>
        <v>285.34090909090907</v>
      </c>
      <c r="J30" s="46" t="s">
        <v>12</v>
      </c>
      <c r="L30" s="7">
        <f t="shared" si="9"/>
        <v>729</v>
      </c>
      <c r="M30" s="46" t="s">
        <v>12</v>
      </c>
      <c r="N30" s="55"/>
      <c r="O30" s="55"/>
      <c r="P30" s="55"/>
      <c r="Q30" s="55"/>
    </row>
    <row r="31" spans="1:17" ht="18">
      <c r="A31" s="55"/>
      <c r="B31" s="44">
        <v>1.6</v>
      </c>
      <c r="C31" s="52">
        <v>729</v>
      </c>
      <c r="D31" s="50" t="s">
        <v>12</v>
      </c>
      <c r="E31" s="1">
        <f t="shared" si="6"/>
        <v>438.12718204488783</v>
      </c>
      <c r="F31" s="47" t="s">
        <v>9</v>
      </c>
      <c r="G31" s="4">
        <f t="shared" si="7"/>
        <v>701.00349127182062</v>
      </c>
      <c r="H31" s="51" t="s">
        <v>9</v>
      </c>
      <c r="I31" s="5">
        <f t="shared" si="8"/>
        <v>290.87281795511228</v>
      </c>
      <c r="J31" s="50" t="s">
        <v>12</v>
      </c>
      <c r="L31" s="5">
        <f t="shared" si="9"/>
        <v>729.00000000000011</v>
      </c>
      <c r="M31" s="50" t="s">
        <v>12</v>
      </c>
      <c r="N31" s="55"/>
      <c r="O31" s="55"/>
      <c r="P31" s="55"/>
      <c r="Q31" s="55"/>
    </row>
    <row r="32" spans="1:17" ht="18">
      <c r="A32" s="55"/>
      <c r="B32" s="58">
        <v>2.4</v>
      </c>
      <c r="C32" s="53">
        <v>2</v>
      </c>
      <c r="D32" s="46" t="s">
        <v>12</v>
      </c>
      <c r="E32" s="1">
        <f>C32/($E$24+(B32/$G$24))</f>
        <v>1.002079002079002</v>
      </c>
      <c r="F32" s="47" t="s">
        <v>9</v>
      </c>
      <c r="G32" s="6">
        <f t="shared" si="7"/>
        <v>2.4049896049896047</v>
      </c>
      <c r="H32" s="48" t="s">
        <v>9</v>
      </c>
      <c r="I32" s="7">
        <f t="shared" si="8"/>
        <v>0.99792099792099775</v>
      </c>
      <c r="J32" s="46" t="s">
        <v>12</v>
      </c>
      <c r="L32" s="7">
        <f t="shared" si="9"/>
        <v>1.9999999999999998</v>
      </c>
      <c r="M32" s="46" t="s">
        <v>12</v>
      </c>
      <c r="N32" s="55"/>
      <c r="O32" s="55"/>
      <c r="P32" s="55"/>
      <c r="Q32" s="55"/>
    </row>
    <row r="33" spans="1:17">
      <c r="A33" s="55"/>
      <c r="B33" s="54"/>
      <c r="C33" s="54"/>
      <c r="D33" s="56"/>
      <c r="E33" s="54"/>
      <c r="F33" s="54"/>
      <c r="G33" s="54"/>
      <c r="H33" s="54"/>
      <c r="I33" s="54"/>
      <c r="J33" s="54"/>
      <c r="K33" s="55"/>
      <c r="L33" s="57"/>
      <c r="M33" s="55"/>
      <c r="N33" s="55"/>
      <c r="O33" s="55"/>
      <c r="P33" s="55"/>
      <c r="Q33" s="55"/>
    </row>
    <row r="34" spans="1:17">
      <c r="A34" s="55"/>
      <c r="B34" s="54"/>
      <c r="C34" s="54"/>
      <c r="D34" s="56"/>
      <c r="E34" s="54"/>
      <c r="F34" s="54"/>
      <c r="G34" s="54"/>
      <c r="H34" s="54"/>
      <c r="I34" s="54"/>
      <c r="J34" s="54"/>
      <c r="K34" s="55"/>
      <c r="L34" s="57"/>
      <c r="M34" s="55"/>
      <c r="N34" s="55"/>
      <c r="O34" s="55"/>
      <c r="P34" s="55"/>
      <c r="Q34" s="55"/>
    </row>
    <row r="35" spans="1:17">
      <c r="A35" s="55"/>
      <c r="B35" s="54"/>
      <c r="C35" s="54"/>
      <c r="D35" s="56"/>
      <c r="E35" s="54"/>
      <c r="F35" s="54"/>
      <c r="G35" s="54"/>
      <c r="H35" s="54"/>
      <c r="I35" s="54"/>
      <c r="J35" s="54"/>
      <c r="K35" s="55"/>
      <c r="L35" s="57"/>
      <c r="M35" s="55"/>
      <c r="N35" s="55"/>
      <c r="O35" s="55"/>
      <c r="P35" s="55"/>
      <c r="Q35" s="55"/>
    </row>
    <row r="36" spans="1:17">
      <c r="A36" s="55"/>
      <c r="B36" s="54"/>
      <c r="C36" s="54"/>
      <c r="D36" s="56"/>
      <c r="E36" s="54"/>
      <c r="F36" s="54"/>
      <c r="G36" s="54"/>
      <c r="H36" s="54"/>
      <c r="I36" s="54"/>
      <c r="J36" s="54"/>
      <c r="K36" s="55"/>
      <c r="L36" s="57"/>
      <c r="M36" s="55"/>
      <c r="N36" s="55"/>
      <c r="O36" s="55"/>
      <c r="P36" s="55"/>
      <c r="Q36" s="55"/>
    </row>
    <row r="37" spans="1:17">
      <c r="A37" s="55"/>
      <c r="B37" s="54"/>
      <c r="C37" s="54"/>
      <c r="D37" s="56"/>
      <c r="E37" s="54"/>
      <c r="F37" s="54"/>
      <c r="G37" s="54"/>
      <c r="H37" s="54"/>
      <c r="I37" s="54"/>
      <c r="J37" s="54"/>
      <c r="K37" s="55"/>
      <c r="L37" s="57"/>
      <c r="M37" s="55"/>
      <c r="N37" s="55"/>
      <c r="O37" s="55"/>
      <c r="P37" s="55"/>
      <c r="Q37" s="55"/>
    </row>
    <row r="38" spans="1:17">
      <c r="A38" s="55"/>
      <c r="B38" s="54"/>
      <c r="C38" s="54"/>
      <c r="D38" s="56"/>
      <c r="E38" s="54"/>
      <c r="F38" s="54"/>
      <c r="G38" s="54"/>
      <c r="H38" s="54"/>
      <c r="I38" s="54"/>
      <c r="J38" s="54"/>
      <c r="K38" s="55"/>
      <c r="L38" s="57"/>
      <c r="M38" s="55"/>
      <c r="N38" s="55"/>
      <c r="O38" s="55"/>
      <c r="P38" s="55"/>
      <c r="Q38" s="55"/>
    </row>
    <row r="39" spans="1:17">
      <c r="A39" s="55"/>
      <c r="B39" s="54"/>
      <c r="C39" s="54"/>
      <c r="D39" s="56"/>
      <c r="E39" s="54"/>
      <c r="F39" s="54"/>
      <c r="G39" s="54"/>
      <c r="H39" s="54"/>
      <c r="I39" s="54"/>
      <c r="J39" s="54"/>
      <c r="K39" s="55"/>
      <c r="L39" s="57"/>
      <c r="M39" s="55"/>
      <c r="N39" s="55"/>
      <c r="O39" s="55"/>
      <c r="P39" s="55"/>
      <c r="Q39" s="55"/>
    </row>
  </sheetData>
  <sheetProtection sheet="1" objects="1" scenarios="1" selectLockedCells="1"/>
  <mergeCells count="11">
    <mergeCell ref="E15:F15"/>
    <mergeCell ref="L25:M25"/>
    <mergeCell ref="C15:D15"/>
    <mergeCell ref="B1:K1"/>
    <mergeCell ref="C25:D25"/>
    <mergeCell ref="E25:F25"/>
    <mergeCell ref="G25:H25"/>
    <mergeCell ref="I25:J25"/>
    <mergeCell ref="L15:M15"/>
    <mergeCell ref="I15:J15"/>
    <mergeCell ref="G15:H15"/>
  </mergeCells>
  <phoneticPr fontId="10" type="noConversion"/>
  <hyperlinks>
    <hyperlink ref="L2" r:id="rId1"/>
  </hyperlinks>
  <pageMargins left="0.7" right="0.7" top="0.75" bottom="0.75" header="0.3" footer="0.3"/>
  <pageSetup paperSize="9" orientation="portrait" horizontalDpi="1200" verticalDpi="12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Michel</cp:lastModifiedBy>
  <dcterms:created xsi:type="dcterms:W3CDTF">2012-07-25T16:34:20Z</dcterms:created>
  <dcterms:modified xsi:type="dcterms:W3CDTF">2012-08-01T23:47:08Z</dcterms:modified>
</cp:coreProperties>
</file>