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0" yWindow="45" windowWidth="19155" windowHeight="11820" activeTab="1"/>
  </bookViews>
  <sheets>
    <sheet name="Sheet1" sheetId="1" r:id="rId1"/>
    <sheet name="Sheet2" sheetId="2" r:id="rId2"/>
    <sheet name="Sheet3" sheetId="3" r:id="rId3"/>
  </sheets>
  <definedNames>
    <definedName name="_xlnm._FilterDatabase" localSheetId="0" hidden="1">Sheet1!$A$1:$AC$327</definedName>
    <definedName name="Cell1">Sheet2!$K$25</definedName>
    <definedName name="Cell2">Sheet2!$K$26</definedName>
    <definedName name="listeLMH">Sheet2!$C$3:$C$5</definedName>
    <definedName name="Listetype">Sheet2!$B$3:$B$4</definedName>
  </definedNames>
  <calcPr calcId="145621"/>
</workbook>
</file>

<file path=xl/calcChain.xml><?xml version="1.0" encoding="utf-8"?>
<calcChain xmlns="http://schemas.openxmlformats.org/spreadsheetml/2006/main">
  <c r="B27" i="2" l="1"/>
  <c r="C10" i="2" l="1"/>
  <c r="C24" i="2"/>
  <c r="E339" i="1"/>
  <c r="E343" i="1"/>
  <c r="H248" i="1"/>
  <c r="F16" i="2"/>
  <c r="C18" i="2"/>
  <c r="C20" i="2"/>
  <c r="C19" i="2"/>
  <c r="C17" i="2"/>
  <c r="C16" i="2"/>
  <c r="C15" i="2"/>
  <c r="C14" i="2"/>
  <c r="C13" i="2"/>
  <c r="C12" i="2"/>
  <c r="C11" i="2"/>
  <c r="H267" i="1"/>
  <c r="G267" i="1"/>
  <c r="G256" i="1"/>
  <c r="H256" i="1"/>
  <c r="G325" i="1"/>
  <c r="G326" i="1"/>
  <c r="G327" i="1"/>
  <c r="G39" i="1"/>
  <c r="G38" i="1"/>
  <c r="G40" i="1"/>
  <c r="G41" i="1"/>
  <c r="G42" i="1"/>
  <c r="G44" i="1"/>
  <c r="G45" i="1"/>
  <c r="G46" i="1"/>
  <c r="G48" i="1"/>
  <c r="G47" i="1"/>
  <c r="G28" i="1"/>
  <c r="G49" i="1"/>
  <c r="G50" i="1"/>
  <c r="G51" i="1"/>
  <c r="G52" i="1"/>
  <c r="G54" i="1"/>
  <c r="G53" i="1"/>
  <c r="G43" i="1"/>
  <c r="G55" i="1"/>
  <c r="G56" i="1"/>
  <c r="G57" i="1"/>
  <c r="G58" i="1"/>
  <c r="G59" i="1"/>
  <c r="G60" i="1"/>
  <c r="G61" i="1"/>
  <c r="G62" i="1"/>
  <c r="G63" i="1"/>
  <c r="G64" i="1"/>
  <c r="G68" i="1"/>
  <c r="G65" i="1"/>
  <c r="G66" i="1"/>
  <c r="G67" i="1"/>
  <c r="G69" i="1"/>
  <c r="G70" i="1"/>
  <c r="G71" i="1"/>
  <c r="G72" i="1"/>
  <c r="G73" i="1"/>
  <c r="G74" i="1"/>
  <c r="G75" i="1"/>
  <c r="G76" i="1"/>
  <c r="G259" i="1"/>
  <c r="G77" i="1"/>
  <c r="G78" i="1"/>
  <c r="G79" i="1"/>
  <c r="G80" i="1"/>
  <c r="G260" i="1"/>
  <c r="G81" i="1"/>
  <c r="G82" i="1"/>
  <c r="G83" i="1"/>
  <c r="G84" i="1"/>
  <c r="G85" i="1"/>
  <c r="G86" i="1"/>
  <c r="G87" i="1"/>
  <c r="G88" i="1"/>
  <c r="G89" i="1"/>
  <c r="G90" i="1"/>
  <c r="G91" i="1"/>
  <c r="G92" i="1"/>
  <c r="G93" i="1"/>
  <c r="G94" i="1"/>
  <c r="G95" i="1"/>
  <c r="G96" i="1"/>
  <c r="G97" i="1"/>
  <c r="G98" i="1"/>
  <c r="G99" i="1"/>
  <c r="G105" i="1"/>
  <c r="G101" i="1"/>
  <c r="G102" i="1"/>
  <c r="G103" i="1"/>
  <c r="G104" i="1"/>
  <c r="G100" i="1"/>
  <c r="G261" i="1"/>
  <c r="G106" i="1"/>
  <c r="G107" i="1"/>
  <c r="G108" i="1"/>
  <c r="G262" i="1"/>
  <c r="G109" i="1"/>
  <c r="G263" i="1"/>
  <c r="G111" i="1"/>
  <c r="G112" i="1"/>
  <c r="G113" i="1"/>
  <c r="G114" i="1"/>
  <c r="G115" i="1"/>
  <c r="G116" i="1"/>
  <c r="G117" i="1"/>
  <c r="G118" i="1"/>
  <c r="G119" i="1"/>
  <c r="G120" i="1"/>
  <c r="G121" i="1"/>
  <c r="G123" i="1"/>
  <c r="G124" i="1"/>
  <c r="G125" i="1"/>
  <c r="G126" i="1"/>
  <c r="G127" i="1"/>
  <c r="G128" i="1"/>
  <c r="G129" i="1"/>
  <c r="G130" i="1"/>
  <c r="G131" i="1"/>
  <c r="G132" i="1"/>
  <c r="G133" i="1"/>
  <c r="G134" i="1"/>
  <c r="G135" i="1"/>
  <c r="G136" i="1"/>
  <c r="G137" i="1"/>
  <c r="G138" i="1"/>
  <c r="G139" i="1"/>
  <c r="G140" i="1"/>
  <c r="G141" i="1"/>
  <c r="G142" i="1"/>
  <c r="G143" i="1"/>
  <c r="G110" i="1"/>
  <c r="G144" i="1"/>
  <c r="G145" i="1"/>
  <c r="G146" i="1"/>
  <c r="G147" i="1"/>
  <c r="G148" i="1"/>
  <c r="G149" i="1"/>
  <c r="G150" i="1"/>
  <c r="G151" i="1"/>
  <c r="G152" i="1"/>
  <c r="G153" i="1"/>
  <c r="G154" i="1"/>
  <c r="G155" i="1"/>
  <c r="G156" i="1"/>
  <c r="G157" i="1"/>
  <c r="G158" i="1"/>
  <c r="G122" i="1"/>
  <c r="G159" i="1"/>
  <c r="G160" i="1"/>
  <c r="G161" i="1"/>
  <c r="G162" i="1"/>
  <c r="G163" i="1"/>
  <c r="G164" i="1"/>
  <c r="G165" i="1"/>
  <c r="G166" i="1"/>
  <c r="G167" i="1"/>
  <c r="G168" i="1"/>
  <c r="G169" i="1"/>
  <c r="G170" i="1"/>
  <c r="G21" i="1"/>
  <c r="G264" i="1"/>
  <c r="G171" i="1"/>
  <c r="G172" i="1"/>
  <c r="G173" i="1"/>
  <c r="G174" i="1"/>
  <c r="G175" i="1"/>
  <c r="G176" i="1"/>
  <c r="G177" i="1"/>
  <c r="G178" i="1"/>
  <c r="G179" i="1"/>
  <c r="G180" i="1"/>
  <c r="G181" i="1"/>
  <c r="G182" i="1"/>
  <c r="G183" i="1"/>
  <c r="G184" i="1"/>
  <c r="G185" i="1"/>
  <c r="G186" i="1"/>
  <c r="G187" i="1"/>
  <c r="G188" i="1"/>
  <c r="G189" i="1"/>
  <c r="G190" i="1"/>
  <c r="G191" i="1"/>
  <c r="G192" i="1"/>
  <c r="G193" i="1"/>
  <c r="G194" i="1"/>
  <c r="G195" i="1"/>
  <c r="G196" i="1"/>
  <c r="G197" i="1"/>
  <c r="G198" i="1"/>
  <c r="G199" i="1"/>
  <c r="G200" i="1"/>
  <c r="G201" i="1"/>
  <c r="G202" i="1"/>
  <c r="G203" i="1"/>
  <c r="G204" i="1"/>
  <c r="G205" i="1"/>
  <c r="G206" i="1"/>
  <c r="G207" i="1"/>
  <c r="G208" i="1"/>
  <c r="G209" i="1"/>
  <c r="G210" i="1"/>
  <c r="G211" i="1"/>
  <c r="G212" i="1"/>
  <c r="G213" i="1"/>
  <c r="G214" i="1"/>
  <c r="G215" i="1"/>
  <c r="G216" i="1"/>
  <c r="G217" i="1"/>
  <c r="G218" i="1"/>
  <c r="G219" i="1"/>
  <c r="G220" i="1"/>
  <c r="G221" i="1"/>
  <c r="G222" i="1"/>
  <c r="G223" i="1"/>
  <c r="G224" i="1"/>
  <c r="G225" i="1"/>
  <c r="G226" i="1"/>
  <c r="G227" i="1"/>
  <c r="G228" i="1"/>
  <c r="G229" i="1"/>
  <c r="G230" i="1"/>
  <c r="G231" i="1"/>
  <c r="G232" i="1"/>
  <c r="G233" i="1"/>
  <c r="G234" i="1"/>
  <c r="G235" i="1"/>
  <c r="G236" i="1"/>
  <c r="G237" i="1"/>
  <c r="G238" i="1"/>
  <c r="G239" i="1"/>
  <c r="G240" i="1"/>
  <c r="G241" i="1"/>
  <c r="G242" i="1"/>
  <c r="G265" i="1"/>
  <c r="G243" i="1"/>
  <c r="H3" i="1"/>
  <c r="H257" i="1"/>
  <c r="H4" i="1"/>
  <c r="H258" i="1"/>
  <c r="H268" i="1"/>
  <c r="H269" i="1"/>
  <c r="H270" i="1"/>
  <c r="H271" i="1"/>
  <c r="H272" i="1"/>
  <c r="H266" i="1"/>
  <c r="H274" i="1"/>
  <c r="H275" i="1"/>
  <c r="H273" i="1"/>
  <c r="H321" i="1"/>
  <c r="H318" i="1"/>
  <c r="H276" i="1"/>
  <c r="H277" i="1"/>
  <c r="H278" i="1"/>
  <c r="H279" i="1"/>
  <c r="H281" i="1"/>
  <c r="H282" i="1"/>
  <c r="H286" i="1"/>
  <c r="H283" i="1"/>
  <c r="H287" i="1"/>
  <c r="H285" i="1"/>
  <c r="H284" i="1"/>
  <c r="H288" i="1"/>
  <c r="H289" i="1"/>
  <c r="H290" i="1"/>
  <c r="H280" i="1"/>
  <c r="H292" i="1"/>
  <c r="H293" i="1"/>
  <c r="H294" i="1"/>
  <c r="H291" i="1"/>
  <c r="H295" i="1"/>
  <c r="H296" i="1"/>
  <c r="H297" i="1"/>
  <c r="H298" i="1"/>
  <c r="H299" i="1"/>
  <c r="H302" i="1"/>
  <c r="H301" i="1"/>
  <c r="H300" i="1"/>
  <c r="H303" i="1"/>
  <c r="H304" i="1"/>
  <c r="H305" i="1"/>
  <c r="H306" i="1"/>
  <c r="H308" i="1"/>
  <c r="H309" i="1"/>
  <c r="H307" i="1"/>
  <c r="H310" i="1"/>
  <c r="H311" i="1"/>
  <c r="H312" i="1"/>
  <c r="H313" i="1"/>
  <c r="H314" i="1"/>
  <c r="H319" i="1"/>
  <c r="H315" i="1"/>
  <c r="H320" i="1"/>
  <c r="H245" i="1"/>
  <c r="H246" i="1"/>
  <c r="H247" i="1"/>
  <c r="H249" i="1"/>
  <c r="H250" i="1"/>
  <c r="H251" i="1"/>
  <c r="H252" i="1"/>
  <c r="H253" i="1"/>
  <c r="H254" i="1"/>
  <c r="H255" i="1"/>
  <c r="H5" i="1"/>
  <c r="H322" i="1"/>
  <c r="H6" i="1"/>
  <c r="H7" i="1"/>
  <c r="H8" i="1"/>
  <c r="H9" i="1"/>
  <c r="H10" i="1"/>
  <c r="H11" i="1"/>
  <c r="H12" i="1"/>
  <c r="H13" i="1"/>
  <c r="H14" i="1"/>
  <c r="H15" i="1"/>
  <c r="H17" i="1"/>
  <c r="H18" i="1"/>
  <c r="H19" i="1"/>
  <c r="H16" i="1"/>
  <c r="H316" i="1"/>
  <c r="H20" i="1"/>
  <c r="H244" i="1"/>
  <c r="H22" i="1"/>
  <c r="H317" i="1"/>
  <c r="H23" i="1"/>
  <c r="H24" i="1"/>
  <c r="H26" i="1"/>
  <c r="H25" i="1"/>
  <c r="H27" i="1"/>
  <c r="H29" i="1"/>
  <c r="H30" i="1"/>
  <c r="H31" i="1"/>
  <c r="H32" i="1"/>
  <c r="H33" i="1"/>
  <c r="H34" i="1"/>
  <c r="H35" i="1"/>
  <c r="H36" i="1"/>
  <c r="H37" i="1"/>
  <c r="H323" i="1"/>
  <c r="H324" i="1"/>
  <c r="H325" i="1"/>
  <c r="H326" i="1"/>
  <c r="H327" i="1"/>
  <c r="H39" i="1"/>
  <c r="H38" i="1"/>
  <c r="H40" i="1"/>
  <c r="H41" i="1"/>
  <c r="H42" i="1"/>
  <c r="H44" i="1"/>
  <c r="H45" i="1"/>
  <c r="H46" i="1"/>
  <c r="H48" i="1"/>
  <c r="H47" i="1"/>
  <c r="H28" i="1"/>
  <c r="H49" i="1"/>
  <c r="H50" i="1"/>
  <c r="H51" i="1"/>
  <c r="H52" i="1"/>
  <c r="H54" i="1"/>
  <c r="H53" i="1"/>
  <c r="H43" i="1"/>
  <c r="H55" i="1"/>
  <c r="H56" i="1"/>
  <c r="H57" i="1"/>
  <c r="H58" i="1"/>
  <c r="H59" i="1"/>
  <c r="H60" i="1"/>
  <c r="H61" i="1"/>
  <c r="H62" i="1"/>
  <c r="H63" i="1"/>
  <c r="H64" i="1"/>
  <c r="H68" i="1"/>
  <c r="H65" i="1"/>
  <c r="H66" i="1"/>
  <c r="H67" i="1"/>
  <c r="H69" i="1"/>
  <c r="H70" i="1"/>
  <c r="H71" i="1"/>
  <c r="H72" i="1"/>
  <c r="H73" i="1"/>
  <c r="H74" i="1"/>
  <c r="H75" i="1"/>
  <c r="H76" i="1"/>
  <c r="H259" i="1"/>
  <c r="H77" i="1"/>
  <c r="H78" i="1"/>
  <c r="H79" i="1"/>
  <c r="H80" i="1"/>
  <c r="H260" i="1"/>
  <c r="H81" i="1"/>
  <c r="H82" i="1"/>
  <c r="H83" i="1"/>
  <c r="H84" i="1"/>
  <c r="H85" i="1"/>
  <c r="H86" i="1"/>
  <c r="H87" i="1"/>
  <c r="H88" i="1"/>
  <c r="H89" i="1"/>
  <c r="H90" i="1"/>
  <c r="H91" i="1"/>
  <c r="H92" i="1"/>
  <c r="H93" i="1"/>
  <c r="H94" i="1"/>
  <c r="H95" i="1"/>
  <c r="H96" i="1"/>
  <c r="H97" i="1"/>
  <c r="H98" i="1"/>
  <c r="H99" i="1"/>
  <c r="H105" i="1"/>
  <c r="H101" i="1"/>
  <c r="H102" i="1"/>
  <c r="H103" i="1"/>
  <c r="H104" i="1"/>
  <c r="H100" i="1"/>
  <c r="H261" i="1"/>
  <c r="H106" i="1"/>
  <c r="H107" i="1"/>
  <c r="H108" i="1"/>
  <c r="H262" i="1"/>
  <c r="H109" i="1"/>
  <c r="H263" i="1"/>
  <c r="H111" i="1"/>
  <c r="H112" i="1"/>
  <c r="H113" i="1"/>
  <c r="H114" i="1"/>
  <c r="H115" i="1"/>
  <c r="H116" i="1"/>
  <c r="H117" i="1"/>
  <c r="H118" i="1"/>
  <c r="H119" i="1"/>
  <c r="H120" i="1"/>
  <c r="H121" i="1"/>
  <c r="H123" i="1"/>
  <c r="H124" i="1"/>
  <c r="H125" i="1"/>
  <c r="H126" i="1"/>
  <c r="H127" i="1"/>
  <c r="H128" i="1"/>
  <c r="H129" i="1"/>
  <c r="H130" i="1"/>
  <c r="H131" i="1"/>
  <c r="H132" i="1"/>
  <c r="H133" i="1"/>
  <c r="H134" i="1"/>
  <c r="H135" i="1"/>
  <c r="H136" i="1"/>
  <c r="H137" i="1"/>
  <c r="H138" i="1"/>
  <c r="H139" i="1"/>
  <c r="H140" i="1"/>
  <c r="H141" i="1"/>
  <c r="H142" i="1"/>
  <c r="H143" i="1"/>
  <c r="H110" i="1"/>
  <c r="H144" i="1"/>
  <c r="H145" i="1"/>
  <c r="H146" i="1"/>
  <c r="H147" i="1"/>
  <c r="H148" i="1"/>
  <c r="H149" i="1"/>
  <c r="H150" i="1"/>
  <c r="H151" i="1"/>
  <c r="H152" i="1"/>
  <c r="H153" i="1"/>
  <c r="H154" i="1"/>
  <c r="H155" i="1"/>
  <c r="H156" i="1"/>
  <c r="H157" i="1"/>
  <c r="H158" i="1"/>
  <c r="H122" i="1"/>
  <c r="H159" i="1"/>
  <c r="H160" i="1"/>
  <c r="H161" i="1"/>
  <c r="H162" i="1"/>
  <c r="H163" i="1"/>
  <c r="H164" i="1"/>
  <c r="H165" i="1"/>
  <c r="H166" i="1"/>
  <c r="H167" i="1"/>
  <c r="H168" i="1"/>
  <c r="H169" i="1"/>
  <c r="H170" i="1"/>
  <c r="H21" i="1"/>
  <c r="H264" i="1"/>
  <c r="H171" i="1"/>
  <c r="H172" i="1"/>
  <c r="H173" i="1"/>
  <c r="H174" i="1"/>
  <c r="H175" i="1"/>
  <c r="H176" i="1"/>
  <c r="H177" i="1"/>
  <c r="H178" i="1"/>
  <c r="H179" i="1"/>
  <c r="H180" i="1"/>
  <c r="H181" i="1"/>
  <c r="H182" i="1"/>
  <c r="H183" i="1"/>
  <c r="H184" i="1"/>
  <c r="H185" i="1"/>
  <c r="H186" i="1"/>
  <c r="H187" i="1"/>
  <c r="H188" i="1"/>
  <c r="H189" i="1"/>
  <c r="H190" i="1"/>
  <c r="H191" i="1"/>
  <c r="H192" i="1"/>
  <c r="H193" i="1"/>
  <c r="H194" i="1"/>
  <c r="H195" i="1"/>
  <c r="H196" i="1"/>
  <c r="H197" i="1"/>
  <c r="H198" i="1"/>
  <c r="H199" i="1"/>
  <c r="H200" i="1"/>
  <c r="H201" i="1"/>
  <c r="H202" i="1"/>
  <c r="H203" i="1"/>
  <c r="H204" i="1"/>
  <c r="H205" i="1"/>
  <c r="H206" i="1"/>
  <c r="H207" i="1"/>
  <c r="H208" i="1"/>
  <c r="H209" i="1"/>
  <c r="H210" i="1"/>
  <c r="H211" i="1"/>
  <c r="H212" i="1"/>
  <c r="H213" i="1"/>
  <c r="H214" i="1"/>
  <c r="H215" i="1"/>
  <c r="H216" i="1"/>
  <c r="H217" i="1"/>
  <c r="H218" i="1"/>
  <c r="H219" i="1"/>
  <c r="H220" i="1"/>
  <c r="H221" i="1"/>
  <c r="H222" i="1"/>
  <c r="H223" i="1"/>
  <c r="H224" i="1"/>
  <c r="H225" i="1"/>
  <c r="H226" i="1"/>
  <c r="H227" i="1"/>
  <c r="H228" i="1"/>
  <c r="H229" i="1"/>
  <c r="H230" i="1"/>
  <c r="H231" i="1"/>
  <c r="H232" i="1"/>
  <c r="H233" i="1"/>
  <c r="H234" i="1"/>
  <c r="H235" i="1"/>
  <c r="H236" i="1"/>
  <c r="H237" i="1"/>
  <c r="H238" i="1"/>
  <c r="H239" i="1"/>
  <c r="H240" i="1"/>
  <c r="H241" i="1"/>
  <c r="H242" i="1"/>
  <c r="H265" i="1"/>
  <c r="H243" i="1"/>
  <c r="H2" i="1"/>
  <c r="G2" i="1"/>
  <c r="G271" i="1"/>
  <c r="G324" i="1"/>
  <c r="G323" i="1"/>
  <c r="G37" i="1"/>
  <c r="G36" i="1"/>
  <c r="G35" i="1"/>
  <c r="G34" i="1"/>
  <c r="G33" i="1"/>
  <c r="G32" i="1"/>
  <c r="G31" i="1"/>
  <c r="G30" i="1"/>
  <c r="G29" i="1"/>
  <c r="G27" i="1"/>
  <c r="G25" i="1"/>
  <c r="G26" i="1"/>
  <c r="G24" i="1"/>
  <c r="G23" i="1"/>
  <c r="G317" i="1"/>
  <c r="G22" i="1"/>
  <c r="G244" i="1"/>
  <c r="G20" i="1"/>
  <c r="G316" i="1"/>
  <c r="G16" i="1"/>
  <c r="G19" i="1"/>
  <c r="G18" i="1"/>
  <c r="G17" i="1"/>
  <c r="G15" i="1"/>
  <c r="G14" i="1"/>
  <c r="G13" i="1"/>
  <c r="G12" i="1"/>
  <c r="G11" i="1"/>
  <c r="G10" i="1"/>
  <c r="G9" i="1"/>
  <c r="G8" i="1"/>
  <c r="G7" i="1"/>
  <c r="G6" i="1"/>
  <c r="G322" i="1"/>
  <c r="G5" i="1"/>
  <c r="G255" i="1"/>
  <c r="G254" i="1"/>
  <c r="G253" i="1"/>
  <c r="G252" i="1"/>
  <c r="G251" i="1"/>
  <c r="G250" i="1"/>
  <c r="G249" i="1"/>
  <c r="G248" i="1"/>
  <c r="G247" i="1"/>
  <c r="G246" i="1"/>
  <c r="G245" i="1"/>
  <c r="G320" i="1"/>
  <c r="G315" i="1"/>
  <c r="G319" i="1"/>
  <c r="G314" i="1"/>
  <c r="G313" i="1"/>
  <c r="G312" i="1"/>
  <c r="G311" i="1"/>
  <c r="G310" i="1"/>
  <c r="G307" i="1"/>
  <c r="G309" i="1"/>
  <c r="G308" i="1"/>
  <c r="G306" i="1"/>
  <c r="G305" i="1"/>
  <c r="G304" i="1"/>
  <c r="G303" i="1"/>
  <c r="G300" i="1"/>
  <c r="G301" i="1"/>
  <c r="G302" i="1"/>
  <c r="G299" i="1"/>
  <c r="G298" i="1"/>
  <c r="G297" i="1"/>
  <c r="G296" i="1"/>
  <c r="G295" i="1"/>
  <c r="G291" i="1"/>
  <c r="G294" i="1"/>
  <c r="G293" i="1"/>
  <c r="G292" i="1"/>
  <c r="G280" i="1"/>
  <c r="G290" i="1"/>
  <c r="G289" i="1"/>
  <c r="G288" i="1"/>
  <c r="G284" i="1"/>
  <c r="G285" i="1"/>
  <c r="G287" i="1"/>
  <c r="G283" i="1"/>
  <c r="G286" i="1"/>
  <c r="G282" i="1"/>
  <c r="G281" i="1"/>
  <c r="G279" i="1"/>
  <c r="G278" i="1"/>
  <c r="G277" i="1"/>
  <c r="G276" i="1"/>
  <c r="G318" i="1"/>
  <c r="G321" i="1"/>
  <c r="G273" i="1"/>
  <c r="G275" i="1"/>
  <c r="G274" i="1"/>
  <c r="G266" i="1"/>
  <c r="G272" i="1"/>
  <c r="G270" i="1"/>
  <c r="G269" i="1"/>
  <c r="G268" i="1"/>
  <c r="G258" i="1"/>
  <c r="G4" i="1"/>
  <c r="G257" i="1"/>
  <c r="G3" i="1"/>
  <c r="D31" i="2"/>
  <c r="D30" i="2"/>
  <c r="I38" i="2" l="1"/>
  <c r="B7" i="2"/>
  <c r="C22" i="2"/>
  <c r="H10" i="2"/>
  <c r="C27" i="2"/>
  <c r="B28" i="2" l="1"/>
</calcChain>
</file>

<file path=xl/sharedStrings.xml><?xml version="1.0" encoding="utf-8"?>
<sst xmlns="http://schemas.openxmlformats.org/spreadsheetml/2006/main" count="2670" uniqueCount="1329">
  <si>
    <t>O/F</t>
  </si>
  <si>
    <t>Type</t>
  </si>
  <si>
    <t>L/M/H</t>
  </si>
  <si>
    <t>NCR n°</t>
  </si>
  <si>
    <t>Opened date</t>
  </si>
  <si>
    <t>Closed date</t>
  </si>
  <si>
    <t>Month open</t>
  </si>
  <si>
    <t>Month closed</t>
  </si>
  <si>
    <t>Lead time</t>
  </si>
  <si>
    <t>WORK ORDER</t>
  </si>
  <si>
    <t xml:space="preserve">Sales order </t>
  </si>
  <si>
    <t>Kamban</t>
  </si>
  <si>
    <t>Quality notification</t>
  </si>
  <si>
    <t>Description of defect</t>
  </si>
  <si>
    <t>ORIGINE (production , contrôle projet ,methode ,engineering ,sous traitant)</t>
  </si>
  <si>
    <t>CAUSE</t>
  </si>
  <si>
    <t>Action1-pilote1</t>
  </si>
  <si>
    <t>Date1</t>
  </si>
  <si>
    <t>Action2-pilote2</t>
  </si>
  <si>
    <t>Date2</t>
  </si>
  <si>
    <t>Action3-pilote3</t>
  </si>
  <si>
    <t>Date3</t>
  </si>
  <si>
    <t>Action4-pilote4</t>
  </si>
  <si>
    <t>Date4</t>
  </si>
  <si>
    <t>STATUS</t>
  </si>
  <si>
    <t>Customer</t>
  </si>
  <si>
    <t>Part number</t>
  </si>
  <si>
    <t>Serial number</t>
  </si>
  <si>
    <t>F</t>
  </si>
  <si>
    <t xml:space="preserve">f </t>
  </si>
  <si>
    <t>L1</t>
  </si>
  <si>
    <t>L2</t>
  </si>
  <si>
    <t>l2</t>
  </si>
  <si>
    <t>H</t>
  </si>
  <si>
    <t>L</t>
  </si>
  <si>
    <t>M</t>
  </si>
  <si>
    <t>I</t>
  </si>
  <si>
    <t>10/12</t>
  </si>
  <si>
    <t>10/10</t>
  </si>
  <si>
    <t>10/06</t>
  </si>
  <si>
    <t>10/08</t>
  </si>
  <si>
    <t>10/05</t>
  </si>
  <si>
    <t>10/03</t>
  </si>
  <si>
    <t>10/04</t>
  </si>
  <si>
    <t>10/07</t>
  </si>
  <si>
    <t>10/11</t>
  </si>
  <si>
    <t>10/13</t>
  </si>
  <si>
    <t>09/14</t>
  </si>
  <si>
    <t>10/15</t>
  </si>
  <si>
    <t>09/06</t>
  </si>
  <si>
    <t>10/17</t>
  </si>
  <si>
    <t>10/18</t>
  </si>
  <si>
    <t>10/16</t>
  </si>
  <si>
    <t>10/19</t>
  </si>
  <si>
    <t>10/20</t>
  </si>
  <si>
    <t>11/01</t>
  </si>
  <si>
    <t>11/02</t>
  </si>
  <si>
    <t>11/04</t>
  </si>
  <si>
    <t>11/05</t>
  </si>
  <si>
    <t>11/10</t>
  </si>
  <si>
    <t>11/06</t>
  </si>
  <si>
    <t>11/11</t>
  </si>
  <si>
    <t>11/09</t>
  </si>
  <si>
    <t>11/08</t>
  </si>
  <si>
    <t>11/12</t>
  </si>
  <si>
    <t>11/13</t>
  </si>
  <si>
    <t>11/15</t>
  </si>
  <si>
    <t>11/03</t>
  </si>
  <si>
    <t>11/17</t>
  </si>
  <si>
    <t>11/19</t>
  </si>
  <si>
    <t>11/20</t>
  </si>
  <si>
    <t>11/16</t>
  </si>
  <si>
    <t>11/21</t>
  </si>
  <si>
    <t>12/01</t>
  </si>
  <si>
    <t>12/02</t>
  </si>
  <si>
    <t>12/04</t>
  </si>
  <si>
    <t>12/06</t>
  </si>
  <si>
    <t>12/10</t>
  </si>
  <si>
    <t>12/09</t>
  </si>
  <si>
    <t>12/08</t>
  </si>
  <si>
    <t>12/12</t>
  </si>
  <si>
    <t>12/15</t>
  </si>
  <si>
    <t>12/20</t>
  </si>
  <si>
    <t>12/21</t>
  </si>
  <si>
    <t>12/23</t>
  </si>
  <si>
    <t>12/24</t>
  </si>
  <si>
    <t>12/22</t>
  </si>
  <si>
    <t>12/28</t>
  </si>
  <si>
    <t>12/31</t>
  </si>
  <si>
    <t>12/32</t>
  </si>
  <si>
    <t>12/33</t>
  </si>
  <si>
    <t>12/34</t>
  </si>
  <si>
    <t>12/35</t>
  </si>
  <si>
    <t>01/01</t>
  </si>
  <si>
    <t>01/02</t>
  </si>
  <si>
    <t>01/03</t>
  </si>
  <si>
    <t>01/04</t>
  </si>
  <si>
    <t>01/05</t>
  </si>
  <si>
    <t>01/06</t>
  </si>
  <si>
    <t>01/07</t>
  </si>
  <si>
    <t>01/08</t>
  </si>
  <si>
    <t>01/09</t>
  </si>
  <si>
    <t>01/10</t>
  </si>
  <si>
    <t>01/11</t>
  </si>
  <si>
    <t>01/12</t>
  </si>
  <si>
    <t>01/13</t>
  </si>
  <si>
    <t>01/14</t>
  </si>
  <si>
    <t>01/15</t>
  </si>
  <si>
    <t>01/16</t>
  </si>
  <si>
    <t>01/17</t>
  </si>
  <si>
    <t>01/18</t>
  </si>
  <si>
    <t>01/19</t>
  </si>
  <si>
    <t>01/20</t>
  </si>
  <si>
    <t>01/21</t>
  </si>
  <si>
    <t>01/22</t>
  </si>
  <si>
    <t>01/23</t>
  </si>
  <si>
    <t>01/24</t>
  </si>
  <si>
    <t>01/25</t>
  </si>
  <si>
    <t>01/26</t>
  </si>
  <si>
    <t>01/27</t>
  </si>
  <si>
    <t>01/28</t>
  </si>
  <si>
    <t>01/29</t>
  </si>
  <si>
    <t>02/01</t>
  </si>
  <si>
    <t>02/03</t>
  </si>
  <si>
    <t>02/02</t>
  </si>
  <si>
    <t>02/04</t>
  </si>
  <si>
    <t>02/05</t>
  </si>
  <si>
    <t>02/06</t>
  </si>
  <si>
    <t>02/07</t>
  </si>
  <si>
    <t>02/08</t>
  </si>
  <si>
    <t>02/09</t>
  </si>
  <si>
    <t>02/10</t>
  </si>
  <si>
    <t>02/11</t>
  </si>
  <si>
    <t>02/12</t>
  </si>
  <si>
    <t>02/13</t>
  </si>
  <si>
    <t>02/15</t>
  </si>
  <si>
    <t>02/14</t>
  </si>
  <si>
    <t>02/16</t>
  </si>
  <si>
    <t>02/17</t>
  </si>
  <si>
    <t>02/18</t>
  </si>
  <si>
    <t>02/19</t>
  </si>
  <si>
    <t>02/20</t>
  </si>
  <si>
    <t>02/21</t>
  </si>
  <si>
    <t>02/22</t>
  </si>
  <si>
    <t>02/23</t>
  </si>
  <si>
    <t>02/24</t>
  </si>
  <si>
    <t>02/25</t>
  </si>
  <si>
    <t>02/26</t>
  </si>
  <si>
    <t>02/27</t>
  </si>
  <si>
    <t>02/28</t>
  </si>
  <si>
    <t>02/29</t>
  </si>
  <si>
    <t>02/30</t>
  </si>
  <si>
    <t>02/31</t>
  </si>
  <si>
    <t>02/32</t>
  </si>
  <si>
    <t>02/33</t>
  </si>
  <si>
    <t>02/34</t>
  </si>
  <si>
    <t>02/35</t>
  </si>
  <si>
    <t>02/36</t>
  </si>
  <si>
    <t>02/37</t>
  </si>
  <si>
    <t>02/38</t>
  </si>
  <si>
    <t>02/39</t>
  </si>
  <si>
    <t>02/40</t>
  </si>
  <si>
    <t>02/41</t>
  </si>
  <si>
    <t>03/01</t>
  </si>
  <si>
    <t>03/02</t>
  </si>
  <si>
    <t>03/03</t>
  </si>
  <si>
    <t>03/04</t>
  </si>
  <si>
    <t>03/05</t>
  </si>
  <si>
    <t>03/06</t>
  </si>
  <si>
    <t>03/07</t>
  </si>
  <si>
    <t>03/08</t>
  </si>
  <si>
    <t>03/09</t>
  </si>
  <si>
    <t>03/10</t>
  </si>
  <si>
    <t>03/11</t>
  </si>
  <si>
    <t>03/12</t>
  </si>
  <si>
    <t>03/13</t>
  </si>
  <si>
    <t>03/14</t>
  </si>
  <si>
    <t>03/15</t>
  </si>
  <si>
    <t>03/16</t>
  </si>
  <si>
    <t>03/17</t>
  </si>
  <si>
    <t>03/18</t>
  </si>
  <si>
    <t>03/19</t>
  </si>
  <si>
    <t>03/20</t>
  </si>
  <si>
    <t>03/21</t>
  </si>
  <si>
    <t>03/22</t>
  </si>
  <si>
    <t>03/23</t>
  </si>
  <si>
    <t>03/24</t>
  </si>
  <si>
    <t>03/25</t>
  </si>
  <si>
    <t>03/26</t>
  </si>
  <si>
    <t>03/27</t>
  </si>
  <si>
    <t>03/28</t>
  </si>
  <si>
    <t>03/29</t>
  </si>
  <si>
    <t>03/30</t>
  </si>
  <si>
    <t>03/31</t>
  </si>
  <si>
    <t>03/32</t>
  </si>
  <si>
    <t>03/33</t>
  </si>
  <si>
    <t>03/34</t>
  </si>
  <si>
    <t>03/35</t>
  </si>
  <si>
    <t>03/36</t>
  </si>
  <si>
    <t>03/37</t>
  </si>
  <si>
    <t>03/38</t>
  </si>
  <si>
    <t>04/01</t>
  </si>
  <si>
    <t>04/02</t>
  </si>
  <si>
    <t>04/03</t>
  </si>
  <si>
    <t>04/04</t>
  </si>
  <si>
    <t>03/39</t>
  </si>
  <si>
    <t>04/05</t>
  </si>
  <si>
    <t>04/06</t>
  </si>
  <si>
    <t>04/07</t>
  </si>
  <si>
    <t>04/08</t>
  </si>
  <si>
    <t>04/09</t>
  </si>
  <si>
    <t>04/10</t>
  </si>
  <si>
    <t>04/11</t>
  </si>
  <si>
    <t>04/12</t>
  </si>
  <si>
    <t>04/13</t>
  </si>
  <si>
    <t>04/14</t>
  </si>
  <si>
    <t>04/15</t>
  </si>
  <si>
    <t>04/16</t>
  </si>
  <si>
    <t>04/17</t>
  </si>
  <si>
    <t>04/18</t>
  </si>
  <si>
    <t>04/19</t>
  </si>
  <si>
    <t>04/20</t>
  </si>
  <si>
    <t>04/21</t>
  </si>
  <si>
    <t>04/22</t>
  </si>
  <si>
    <t>04/23</t>
  </si>
  <si>
    <t>04/24</t>
  </si>
  <si>
    <t>04/25</t>
  </si>
  <si>
    <t>04/26</t>
  </si>
  <si>
    <t>04/27</t>
  </si>
  <si>
    <t>04/28</t>
  </si>
  <si>
    <t>04/29</t>
  </si>
  <si>
    <t>04/30</t>
  </si>
  <si>
    <t>04/31</t>
  </si>
  <si>
    <t>04/32</t>
  </si>
  <si>
    <t>04/33</t>
  </si>
  <si>
    <t>04/34</t>
  </si>
  <si>
    <t>04/35</t>
  </si>
  <si>
    <t>04/36</t>
  </si>
  <si>
    <t>04/37</t>
  </si>
  <si>
    <t>05/01</t>
  </si>
  <si>
    <t>05/02</t>
  </si>
  <si>
    <t>05/03</t>
  </si>
  <si>
    <t>05/04</t>
  </si>
  <si>
    <t>05/05</t>
  </si>
  <si>
    <t>05/06</t>
  </si>
  <si>
    <t>05/07</t>
  </si>
  <si>
    <t>05/08</t>
  </si>
  <si>
    <t>05/09</t>
  </si>
  <si>
    <t>05/10</t>
  </si>
  <si>
    <t>05/11</t>
  </si>
  <si>
    <t>05/12</t>
  </si>
  <si>
    <t>05/13</t>
  </si>
  <si>
    <t>05/14</t>
  </si>
  <si>
    <t>05/15</t>
  </si>
  <si>
    <t>05/16</t>
  </si>
  <si>
    <t>05/17</t>
  </si>
  <si>
    <t>05/18</t>
  </si>
  <si>
    <t>05/19</t>
  </si>
  <si>
    <t>05/20</t>
  </si>
  <si>
    <t>05/21</t>
  </si>
  <si>
    <t>05/22</t>
  </si>
  <si>
    <t>05/23</t>
  </si>
  <si>
    <t>05/24</t>
  </si>
  <si>
    <t>05/25</t>
  </si>
  <si>
    <t>05/26</t>
  </si>
  <si>
    <t>05/27</t>
  </si>
  <si>
    <t>05/28</t>
  </si>
  <si>
    <t>05/29</t>
  </si>
  <si>
    <t>05/30</t>
  </si>
  <si>
    <t>05/31</t>
  </si>
  <si>
    <t>05/32</t>
  </si>
  <si>
    <t>05/33</t>
  </si>
  <si>
    <t>05/34</t>
  </si>
  <si>
    <t>05/35</t>
  </si>
  <si>
    <t>05/36</t>
  </si>
  <si>
    <t>05/37</t>
  </si>
  <si>
    <t>05/38</t>
  </si>
  <si>
    <t>05/39</t>
  </si>
  <si>
    <t>05/40</t>
  </si>
  <si>
    <t>05/41</t>
  </si>
  <si>
    <t>05/42</t>
  </si>
  <si>
    <t>05/43</t>
  </si>
  <si>
    <t>05/44</t>
  </si>
  <si>
    <t>05/45</t>
  </si>
  <si>
    <t>05/46</t>
  </si>
  <si>
    <t>05/47</t>
  </si>
  <si>
    <t>05/48</t>
  </si>
  <si>
    <t>05/49</t>
  </si>
  <si>
    <t>05/50</t>
  </si>
  <si>
    <t>06/01</t>
  </si>
  <si>
    <t>06/02</t>
  </si>
  <si>
    <t>06/03</t>
  </si>
  <si>
    <t>06/04</t>
  </si>
  <si>
    <t>06/05</t>
  </si>
  <si>
    <t>06/06</t>
  </si>
  <si>
    <t>06/07</t>
  </si>
  <si>
    <t>06/08</t>
  </si>
  <si>
    <t>06/09</t>
  </si>
  <si>
    <t>06/10</t>
  </si>
  <si>
    <t>06/11</t>
  </si>
  <si>
    <t>06/12</t>
  </si>
  <si>
    <t>06/13</t>
  </si>
  <si>
    <t>06/14</t>
  </si>
  <si>
    <t>06/15</t>
  </si>
  <si>
    <t>06/16</t>
  </si>
  <si>
    <t>06/17</t>
  </si>
  <si>
    <t>06/18</t>
  </si>
  <si>
    <t>06/19</t>
  </si>
  <si>
    <t>06/20</t>
  </si>
  <si>
    <t>06/21</t>
  </si>
  <si>
    <t>06/22</t>
  </si>
  <si>
    <t>06/23</t>
  </si>
  <si>
    <t>06/24</t>
  </si>
  <si>
    <t>06/25</t>
  </si>
  <si>
    <t>06/26</t>
  </si>
  <si>
    <t>06/27</t>
  </si>
  <si>
    <t>06/28</t>
  </si>
  <si>
    <t>06/29</t>
  </si>
  <si>
    <t>06/30</t>
  </si>
  <si>
    <t>06/31</t>
  </si>
  <si>
    <t>06/32</t>
  </si>
  <si>
    <t>06/33</t>
  </si>
  <si>
    <t>06/34</t>
  </si>
  <si>
    <t>06/35</t>
  </si>
  <si>
    <t>06/36</t>
  </si>
  <si>
    <t>06/37</t>
  </si>
  <si>
    <t>06/38</t>
  </si>
  <si>
    <t>06/39</t>
  </si>
  <si>
    <t>06/40</t>
  </si>
  <si>
    <t>06/41</t>
  </si>
  <si>
    <t>06/42</t>
  </si>
  <si>
    <t>06/43</t>
  </si>
  <si>
    <t>06/44</t>
  </si>
  <si>
    <t>06/45</t>
  </si>
  <si>
    <t>06/46</t>
  </si>
  <si>
    <t>06/47</t>
  </si>
  <si>
    <t>06/48</t>
  </si>
  <si>
    <t>06/49</t>
  </si>
  <si>
    <t>06/50</t>
  </si>
  <si>
    <t>06/51</t>
  </si>
  <si>
    <t>06/52</t>
  </si>
  <si>
    <t>06/53</t>
  </si>
  <si>
    <t>06/54</t>
  </si>
  <si>
    <t>06/55</t>
  </si>
  <si>
    <t>06/56</t>
  </si>
  <si>
    <t>06/57</t>
  </si>
  <si>
    <t>06/58</t>
  </si>
  <si>
    <t>06/59</t>
  </si>
  <si>
    <t>06/60</t>
  </si>
  <si>
    <t>07/01</t>
  </si>
  <si>
    <t>2/12/2013</t>
  </si>
  <si>
    <t>3/1/2014</t>
  </si>
  <si>
    <t>02/01/2014</t>
  </si>
  <si>
    <t>07/01/2014</t>
  </si>
  <si>
    <t>09/01/2013</t>
  </si>
  <si>
    <t>09/01/2014</t>
  </si>
  <si>
    <t>13/01/2014</t>
  </si>
  <si>
    <t>14/01/2014</t>
  </si>
  <si>
    <t>15/01/2014</t>
  </si>
  <si>
    <t>23/10/2013</t>
  </si>
  <si>
    <t>20/11</t>
  </si>
  <si>
    <t>20/12/2013</t>
  </si>
  <si>
    <t>29/12/2013</t>
  </si>
  <si>
    <t>5/1/2014</t>
  </si>
  <si>
    <t>10/04/2014</t>
  </si>
  <si>
    <t>31/01/2014</t>
  </si>
  <si>
    <t>10/01/2014</t>
  </si>
  <si>
    <t>23/01/2014</t>
  </si>
  <si>
    <t>10/01/2013</t>
  </si>
  <si>
    <t>17/02/2014</t>
  </si>
  <si>
    <t>16/01/2013</t>
  </si>
  <si>
    <t>16/01/2014</t>
  </si>
  <si>
    <t>17/046/2014</t>
  </si>
  <si>
    <t>TA130952D</t>
  </si>
  <si>
    <t>GRANE PLATEFORM</t>
  </si>
  <si>
    <t>P2000013510</t>
  </si>
  <si>
    <t>TA140554</t>
  </si>
  <si>
    <t>TA131227</t>
  </si>
  <si>
    <t>TA131401</t>
  </si>
  <si>
    <t>TA131318</t>
  </si>
  <si>
    <t>TA131968</t>
  </si>
  <si>
    <t>TA130783D</t>
  </si>
  <si>
    <t>TA131965</t>
  </si>
  <si>
    <t>TA140433</t>
  </si>
  <si>
    <t>TS130853D</t>
  </si>
  <si>
    <t>TA131228</t>
  </si>
  <si>
    <t>TA140080</t>
  </si>
  <si>
    <t>TA130541D</t>
  </si>
  <si>
    <t>Stock</t>
  </si>
  <si>
    <t>ET121320D</t>
  </si>
  <si>
    <t>TA130048</t>
  </si>
  <si>
    <t>TA111067D</t>
  </si>
  <si>
    <t>TA130523</t>
  </si>
  <si>
    <t>TA130463</t>
  </si>
  <si>
    <t>ET131320D</t>
  </si>
  <si>
    <t>TA131124</t>
  </si>
  <si>
    <t>ta111696</t>
  </si>
  <si>
    <t>TA120822</t>
  </si>
  <si>
    <t>TA130517</t>
  </si>
  <si>
    <t>TA121226</t>
  </si>
  <si>
    <t>CT131248</t>
  </si>
  <si>
    <t>TA130334D</t>
  </si>
  <si>
    <t>TA74481</t>
  </si>
  <si>
    <t>TA130944</t>
  </si>
  <si>
    <t>TA131051</t>
  </si>
  <si>
    <t>TA130726</t>
  </si>
  <si>
    <t>CT131286</t>
  </si>
  <si>
    <t>TA130944D</t>
  </si>
  <si>
    <t>TS1300334D</t>
  </si>
  <si>
    <t>TA131072</t>
  </si>
  <si>
    <t>TA131616</t>
  </si>
  <si>
    <t>TA120799D</t>
  </si>
  <si>
    <t>TA130489</t>
  </si>
  <si>
    <t>TA130222</t>
  </si>
  <si>
    <t>TA130843</t>
  </si>
  <si>
    <t>TA130947</t>
  </si>
  <si>
    <t>TA130976</t>
  </si>
  <si>
    <t>TA120821</t>
  </si>
  <si>
    <t>TA130662</t>
  </si>
  <si>
    <t>TA101202E</t>
  </si>
  <si>
    <t>TA131298</t>
  </si>
  <si>
    <t>TA130707</t>
  </si>
  <si>
    <t>TA121745</t>
  </si>
  <si>
    <t>TA131017</t>
  </si>
  <si>
    <t>TA1301089</t>
  </si>
  <si>
    <t>TA121499D</t>
  </si>
  <si>
    <t>STOCK</t>
  </si>
  <si>
    <t>TA130977</t>
  </si>
  <si>
    <t>TA130517A</t>
  </si>
  <si>
    <t>TA131105</t>
  </si>
  <si>
    <t>TA131937</t>
  </si>
  <si>
    <t>TA131400</t>
  </si>
  <si>
    <t>TA131295</t>
  </si>
  <si>
    <t>TA11067D</t>
  </si>
  <si>
    <t>TA131389</t>
  </si>
  <si>
    <t>TA131092</t>
  </si>
  <si>
    <t>sTOCK</t>
  </si>
  <si>
    <t>TA130706</t>
  </si>
  <si>
    <t>TA120824</t>
  </si>
  <si>
    <t>TA130147D</t>
  </si>
  <si>
    <t>TA1130707</t>
  </si>
  <si>
    <t>TA101064</t>
  </si>
  <si>
    <t>TO121366</t>
  </si>
  <si>
    <t>TA130824</t>
  </si>
  <si>
    <t>TA130453D</t>
  </si>
  <si>
    <t>CT131948</t>
  </si>
  <si>
    <t>TA131024D</t>
  </si>
  <si>
    <t>TA131272</t>
  </si>
  <si>
    <t>Forecast</t>
  </si>
  <si>
    <t>TA130738</t>
  </si>
  <si>
    <t>TA121653</t>
  </si>
  <si>
    <t>TA130349D</t>
  </si>
  <si>
    <t>TA131394</t>
  </si>
  <si>
    <t>TA121400</t>
  </si>
  <si>
    <t>TA131619 ( item 320 qty2 )</t>
  </si>
  <si>
    <t>ta 131560</t>
  </si>
  <si>
    <t>TA101204E</t>
  </si>
  <si>
    <t>TA131530</t>
  </si>
  <si>
    <t>TA131236</t>
  </si>
  <si>
    <t>TRS140188</t>
  </si>
  <si>
    <t>TA140092 OD 81687671</t>
  </si>
  <si>
    <t>TA130665</t>
  </si>
  <si>
    <t>TA130176DD</t>
  </si>
  <si>
    <t>TA121617</t>
  </si>
  <si>
    <t>TA130943</t>
  </si>
  <si>
    <t>TA131394D</t>
  </si>
  <si>
    <t>TA13783D</t>
  </si>
  <si>
    <t>TA131149</t>
  </si>
  <si>
    <t>TA130918</t>
  </si>
  <si>
    <t>TA130951D</t>
  </si>
  <si>
    <t>TA131221</t>
  </si>
  <si>
    <t>TA13110D</t>
  </si>
  <si>
    <t>TA140056</t>
  </si>
  <si>
    <t>TA131806</t>
  </si>
  <si>
    <t>TA130054</t>
  </si>
  <si>
    <t>TA131069</t>
  </si>
  <si>
    <t>TA131247
 ITEM20</t>
  </si>
  <si>
    <t>TA131966</t>
  </si>
  <si>
    <t>TA130514D</t>
  </si>
  <si>
    <t>TO131660</t>
  </si>
  <si>
    <t>KPO</t>
  </si>
  <si>
    <t>TA140079</t>
  </si>
  <si>
    <t>TA131107D</t>
  </si>
  <si>
    <t>Ta131227</t>
  </si>
  <si>
    <t>TA131133</t>
  </si>
  <si>
    <t>TA131807</t>
  </si>
  <si>
    <t>stock</t>
  </si>
  <si>
    <t>TA130198D</t>
  </si>
  <si>
    <t>TA131102</t>
  </si>
  <si>
    <t>TA131833</t>
  </si>
  <si>
    <t>TA131406</t>
  </si>
  <si>
    <t>TA140152</t>
  </si>
  <si>
    <t>TA130529D &amp; TA130951D</t>
  </si>
  <si>
    <t>TA131436D</t>
  </si>
  <si>
    <t>TA130874D</t>
  </si>
  <si>
    <t>TA131507 IT720</t>
  </si>
  <si>
    <t>TA131394D it80</t>
  </si>
  <si>
    <t>TA140287</t>
  </si>
  <si>
    <t>TA131403</t>
  </si>
  <si>
    <t>TA131952</t>
  </si>
  <si>
    <t>TA131883</t>
  </si>
  <si>
    <t>Ta130918</t>
  </si>
  <si>
    <t>TA140000</t>
  </si>
  <si>
    <t>TA130852D</t>
  </si>
  <si>
    <t>TA140427</t>
  </si>
  <si>
    <t>TA131692</t>
  </si>
  <si>
    <t>TA131109D</t>
  </si>
  <si>
    <t>TA140022</t>
  </si>
  <si>
    <t>TA140074</t>
  </si>
  <si>
    <t xml:space="preserve">Ta140252
ITEM 160
</t>
  </si>
  <si>
    <t>TA140001</t>
  </si>
  <si>
    <t>TA131655</t>
  </si>
  <si>
    <t>TA131432</t>
  </si>
  <si>
    <t>TA140186</t>
  </si>
  <si>
    <t>TA140201</t>
  </si>
  <si>
    <t>TA131070D</t>
  </si>
  <si>
    <t xml:space="preserve">TA131107D </t>
  </si>
  <si>
    <t>TO131384</t>
  </si>
  <si>
    <t>TA140252</t>
  </si>
  <si>
    <t>TA130664</t>
  </si>
  <si>
    <t>TA130639</t>
  </si>
  <si>
    <t>AFREN</t>
  </si>
  <si>
    <t>WINTERSHALL</t>
  </si>
  <si>
    <t>SIRTE</t>
  </si>
  <si>
    <t>STATOIL</t>
  </si>
  <si>
    <t>Italie</t>
  </si>
  <si>
    <t>ENERGEAN</t>
  </si>
  <si>
    <t>TOTAL KEIRGELDY</t>
  </si>
  <si>
    <t>FMC EURASIA</t>
  </si>
  <si>
    <t>OP HAWLER</t>
  </si>
  <si>
    <t>LUNDIN</t>
  </si>
  <si>
    <t>Maurel</t>
  </si>
  <si>
    <t>Perenco</t>
  </si>
  <si>
    <t>KCO</t>
  </si>
  <si>
    <t>FMC BV</t>
  </si>
  <si>
    <t>ZUEITINA</t>
  </si>
  <si>
    <t>FMC NIGERIA</t>
  </si>
  <si>
    <t>SAKHALINE</t>
  </si>
  <si>
    <t>GDF</t>
  </si>
  <si>
    <t>WAHA</t>
  </si>
  <si>
    <t>Mellitah</t>
  </si>
  <si>
    <t>Peterson</t>
  </si>
  <si>
    <t>Tullow</t>
  </si>
  <si>
    <t xml:space="preserve">Perenco </t>
  </si>
  <si>
    <t>Conoco</t>
  </si>
  <si>
    <t>GAZ PROM</t>
  </si>
  <si>
    <t>KEM one</t>
  </si>
  <si>
    <t>SAKHALIN</t>
  </si>
  <si>
    <t xml:space="preserve">FMC UK </t>
  </si>
  <si>
    <t>ADDAX</t>
  </si>
  <si>
    <t>GAZPROM</t>
  </si>
  <si>
    <t>sonatrach</t>
  </si>
  <si>
    <t>SAKHALIN </t>
  </si>
  <si>
    <t xml:space="preserve">Sasol </t>
  </si>
  <si>
    <t>EXXON NIGERIA</t>
  </si>
  <si>
    <t>Sonatrach</t>
  </si>
  <si>
    <t>ENI CONGO</t>
  </si>
  <si>
    <t>GULF KEYSTONE</t>
  </si>
  <si>
    <t>GRPT SONATRACH</t>
  </si>
  <si>
    <t>MIOC</t>
  </si>
  <si>
    <t>Luckoil</t>
  </si>
  <si>
    <t>Groupement Sonatrach</t>
  </si>
  <si>
    <t>Turkey company</t>
  </si>
  <si>
    <t>Storengy</t>
  </si>
  <si>
    <t>NAM</t>
  </si>
  <si>
    <t>ZHAIKMUNAI</t>
  </si>
  <si>
    <t xml:space="preserve">CNR </t>
  </si>
  <si>
    <t>FMC BV/ TOTAL E&amp;P</t>
  </si>
  <si>
    <t>NOMECO</t>
  </si>
  <si>
    <t>COPNO</t>
  </si>
  <si>
    <t>BERKINE</t>
  </si>
  <si>
    <t>GDF TOOLING</t>
  </si>
  <si>
    <t>ERBIL</t>
  </si>
  <si>
    <t>EXXON</t>
  </si>
  <si>
    <t>BALTIC</t>
  </si>
  <si>
    <t>Total gabon</t>
  </si>
  <si>
    <t xml:space="preserve">WINTERSHALL
&amp; STATOIL
</t>
  </si>
  <si>
    <t>CONGOREP</t>
  </si>
  <si>
    <t>TOTAL</t>
  </si>
  <si>
    <t>Oiltech</t>
  </si>
  <si>
    <t>Gberkine</t>
  </si>
  <si>
    <t>SOMAS</t>
  </si>
  <si>
    <t>GRAND RIG</t>
  </si>
  <si>
    <t>P4000029843TR</t>
  </si>
  <si>
    <t>P2000038502</t>
  </si>
  <si>
    <t>P2000045191</t>
  </si>
  <si>
    <t>P2000023412</t>
  </si>
  <si>
    <t>P2000045341</t>
  </si>
  <si>
    <t>P2000045775</t>
  </si>
  <si>
    <t>P2000045779</t>
  </si>
  <si>
    <t>P2000003627</t>
  </si>
  <si>
    <t>P2000042641</t>
  </si>
  <si>
    <t>P2000025370</t>
  </si>
  <si>
    <t>P2000038495</t>
  </si>
  <si>
    <t>P2000032633</t>
  </si>
  <si>
    <t>P2000045337</t>
  </si>
  <si>
    <t>P1000021333</t>
  </si>
  <si>
    <t>P2000044977</t>
  </si>
  <si>
    <t>P214597</t>
  </si>
  <si>
    <t>P2000046707</t>
  </si>
  <si>
    <t>P2000048027</t>
  </si>
  <si>
    <t>P413783</t>
  </si>
  <si>
    <t>P2000049954</t>
  </si>
  <si>
    <t>P2000040768</t>
  </si>
  <si>
    <t>P2000048323</t>
  </si>
  <si>
    <t>P215517</t>
  </si>
  <si>
    <t>P2000029134</t>
  </si>
  <si>
    <t>P4000008183</t>
  </si>
  <si>
    <t>P2000039289</t>
  </si>
  <si>
    <t>P2000045910</t>
  </si>
  <si>
    <t>P210579</t>
  </si>
  <si>
    <t>P2000048776</t>
  </si>
  <si>
    <t>P2000023413</t>
  </si>
  <si>
    <t>P4000017935</t>
  </si>
  <si>
    <t>P2000048422</t>
  </si>
  <si>
    <t>P2000048808</t>
  </si>
  <si>
    <t>P2000042642</t>
  </si>
  <si>
    <t>P2000045024</t>
  </si>
  <si>
    <t>P2000044731</t>
  </si>
  <si>
    <t>P2000048494</t>
  </si>
  <si>
    <t>P2000047493</t>
  </si>
  <si>
    <t>P210593</t>
  </si>
  <si>
    <t>P2000040856</t>
  </si>
  <si>
    <t>P121098-0001</t>
  </si>
  <si>
    <t>P2000044230</t>
  </si>
  <si>
    <t>P1000043023TR</t>
  </si>
  <si>
    <t>P2000044926</t>
  </si>
  <si>
    <t>P2000006733</t>
  </si>
  <si>
    <t>P1000027176</t>
  </si>
  <si>
    <t>90-120-952</t>
  </si>
  <si>
    <t>P2000017981</t>
  </si>
  <si>
    <t>P2000016972</t>
  </si>
  <si>
    <t>P2000012413</t>
  </si>
  <si>
    <t>P2000050555</t>
  </si>
  <si>
    <t>DP-73-0207</t>
  </si>
  <si>
    <t>62-655-100</t>
  </si>
  <si>
    <t>P406933</t>
  </si>
  <si>
    <t>P2000038489</t>
  </si>
  <si>
    <t xml:space="preserve">90-130-874 </t>
  </si>
  <si>
    <t>P1000039291</t>
  </si>
  <si>
    <t>P2000045940</t>
  </si>
  <si>
    <t>P214536</t>
  </si>
  <si>
    <t>P2000037235</t>
  </si>
  <si>
    <t>P2000024036</t>
  </si>
  <si>
    <t>P2000048581</t>
  </si>
  <si>
    <t>P2000015418</t>
  </si>
  <si>
    <t>P152222</t>
  </si>
  <si>
    <t>P410532</t>
  </si>
  <si>
    <t>P2000024052</t>
  </si>
  <si>
    <t>P4000030332TR</t>
  </si>
  <si>
    <t>P1000021453</t>
  </si>
  <si>
    <t>P2000030210</t>
  </si>
  <si>
    <t>P210589</t>
  </si>
  <si>
    <t>P2000015419</t>
  </si>
  <si>
    <t>P1000109249</t>
  </si>
  <si>
    <t>P1000027176TR</t>
  </si>
  <si>
    <t>P2000011619</t>
  </si>
  <si>
    <t>P2000023509</t>
  </si>
  <si>
    <t>P4000015828</t>
  </si>
  <si>
    <t>P412157</t>
  </si>
  <si>
    <t>P2000024551</t>
  </si>
  <si>
    <t>P217455</t>
  </si>
  <si>
    <t>78-116-246</t>
  </si>
  <si>
    <t>62-999-121</t>
  </si>
  <si>
    <t>P1000008470</t>
  </si>
  <si>
    <t>P2000012705</t>
  </si>
  <si>
    <t>P2000015431</t>
  </si>
  <si>
    <t>P2000049437</t>
  </si>
  <si>
    <t>P2000047503</t>
  </si>
  <si>
    <t>P2000038069</t>
  </si>
  <si>
    <t>P20000047410</t>
  </si>
  <si>
    <t>P2000001883</t>
  </si>
  <si>
    <t>P2000039287</t>
  </si>
  <si>
    <t>P2000044937</t>
  </si>
  <si>
    <t>P2000049688</t>
  </si>
  <si>
    <t>P2000013831</t>
  </si>
  <si>
    <t>P2000037939</t>
  </si>
  <si>
    <t>P2000047164</t>
  </si>
  <si>
    <t>P2000046110</t>
  </si>
  <si>
    <t>P2000038340</t>
  </si>
  <si>
    <t>P2000039307</t>
  </si>
  <si>
    <t>P2000012068</t>
  </si>
  <si>
    <t>P2000045778</t>
  </si>
  <si>
    <t>DP-90-1424</t>
  </si>
  <si>
    <t>P110546-0000C</t>
  </si>
  <si>
    <t>P2000036441</t>
  </si>
  <si>
    <t>P2000046176</t>
  </si>
  <si>
    <t>P2000036238</t>
  </si>
  <si>
    <t>P2000049687</t>
  </si>
  <si>
    <t>P2000009159</t>
  </si>
  <si>
    <t>P2000049468</t>
  </si>
  <si>
    <t>P2000015445</t>
  </si>
  <si>
    <t>P2000022448</t>
  </si>
  <si>
    <t>P2000008645</t>
  </si>
  <si>
    <t>P2000039286</t>
  </si>
  <si>
    <t>P2000042074</t>
  </si>
  <si>
    <t>P210507</t>
  </si>
  <si>
    <t>P2000045157</t>
  </si>
  <si>
    <t xml:space="preserve">P2000047582
P2000017933
</t>
  </si>
  <si>
    <t>P2000038837</t>
  </si>
  <si>
    <t>P4000030360TR</t>
  </si>
  <si>
    <t>P1000017846</t>
  </si>
  <si>
    <t>P1000012675</t>
  </si>
  <si>
    <t>P2000047454</t>
  </si>
  <si>
    <t>P1000020320</t>
  </si>
  <si>
    <t>P2000047979</t>
  </si>
  <si>
    <t>P2000052713</t>
  </si>
  <si>
    <t>P2000047646</t>
  </si>
  <si>
    <t>P4000032304</t>
  </si>
  <si>
    <t>P162676</t>
  </si>
  <si>
    <t>P2000045988</t>
  </si>
  <si>
    <t>P2000046007</t>
  </si>
  <si>
    <t>P1000023756</t>
  </si>
  <si>
    <t>P216296</t>
  </si>
  <si>
    <t xml:space="preserve">P210578 </t>
  </si>
  <si>
    <t>P2000040934</t>
  </si>
  <si>
    <t>48-260-515</t>
  </si>
  <si>
    <t>48-031-206</t>
  </si>
  <si>
    <t>P2000011575</t>
  </si>
  <si>
    <t>P2000048777</t>
  </si>
  <si>
    <t>P2000026374</t>
  </si>
  <si>
    <t>P2000011754 &amp; 
P2000008627</t>
  </si>
  <si>
    <t>P2000050551</t>
  </si>
  <si>
    <t>P214536D</t>
  </si>
  <si>
    <t>F13015034</t>
  </si>
  <si>
    <t>P1000002182</t>
  </si>
  <si>
    <t>P162021</t>
  </si>
  <si>
    <t>P2000051214</t>
  </si>
  <si>
    <t>P2000054574</t>
  </si>
  <si>
    <t>P2000046477</t>
  </si>
  <si>
    <t>P2000021430</t>
  </si>
  <si>
    <t>P4000030313TR</t>
  </si>
  <si>
    <t>P1000023685</t>
  </si>
  <si>
    <t>P2000037927</t>
  </si>
  <si>
    <t>P2000038607</t>
  </si>
  <si>
    <t>P2000052722</t>
  </si>
  <si>
    <t>P2000050596</t>
  </si>
  <si>
    <t>P2000038124</t>
  </si>
  <si>
    <t>P2000015651</t>
  </si>
  <si>
    <t>P2000017250</t>
  </si>
  <si>
    <t>P4000040016</t>
  </si>
  <si>
    <t>P2000049841</t>
  </si>
  <si>
    <t>P209430</t>
  </si>
  <si>
    <t>P2000052720</t>
  </si>
  <si>
    <t>P2000047531</t>
  </si>
  <si>
    <t>51-021-496</t>
  </si>
  <si>
    <t>P2000048372</t>
  </si>
  <si>
    <t>P4000004365</t>
  </si>
  <si>
    <t>62-650-024</t>
  </si>
  <si>
    <t>P2000051442</t>
  </si>
  <si>
    <t>P2000044633</t>
  </si>
  <si>
    <t>P2000044958</t>
  </si>
  <si>
    <t>P1000109069</t>
  </si>
  <si>
    <t>P4000027535</t>
  </si>
  <si>
    <t>P2000055852</t>
  </si>
  <si>
    <t>26-103-767</t>
  </si>
  <si>
    <t>P2000051218</t>
  </si>
  <si>
    <t>P2000011582</t>
  </si>
  <si>
    <t>P2000047474</t>
  </si>
  <si>
    <t>P2000048947</t>
  </si>
  <si>
    <t>P2000048946</t>
  </si>
  <si>
    <t>P2000052475</t>
  </si>
  <si>
    <t>P4000010591</t>
  </si>
  <si>
    <t>P2000047110</t>
  </si>
  <si>
    <t>P2000051212</t>
  </si>
  <si>
    <t>P2000046715</t>
  </si>
  <si>
    <t>P2000029683</t>
  </si>
  <si>
    <t>P4000010873</t>
  </si>
  <si>
    <t>P2000030847</t>
  </si>
  <si>
    <t>P2000050803</t>
  </si>
  <si>
    <t>P2000050667</t>
  </si>
  <si>
    <t>P2000052805</t>
  </si>
  <si>
    <t>51-021-398</t>
  </si>
  <si>
    <t>P2000055457</t>
  </si>
  <si>
    <t>P2000029763</t>
  </si>
  <si>
    <t>P2000053921</t>
  </si>
  <si>
    <t>P4000044937</t>
  </si>
  <si>
    <t>200341173
200347613</t>
  </si>
  <si>
    <t>engineering help 1250</t>
  </si>
  <si>
    <t>engineering workflow 1514</t>
  </si>
  <si>
    <t>engineering workflow 1607</t>
  </si>
  <si>
    <t>engineering workflow 1656</t>
  </si>
  <si>
    <t>inversion de deux reference sortie magasin</t>
  </si>
  <si>
    <t xml:space="preserve">Erreur de stock magasin </t>
  </si>
  <si>
    <t>retour chez fournisseur</t>
  </si>
  <si>
    <t>BOM SAP modifiée</t>
  </si>
  <si>
    <t>Pieces retrouvées sous chapiteau</t>
  </si>
  <si>
    <t>Engineering WOKFLOW 1818</t>
  </si>
  <si>
    <t>ecn class 1 N°2264408</t>
  </si>
  <si>
    <t>QN200355585</t>
  </si>
  <si>
    <t>Aucun probleme deux montages sont possible</t>
  </si>
  <si>
    <t>ecn class 1</t>
  </si>
  <si>
    <t>Remplacer les joints</t>
  </si>
  <si>
    <t>vis retourné au Wed 2 pour echange</t>
  </si>
  <si>
    <t>QN200358969</t>
  </si>
  <si>
    <t>sortir des nouveaux joints</t>
  </si>
  <si>
    <t>pas d'mpact car piece non API</t>
  </si>
  <si>
    <t>200359625
Scrap du materiel sur QN200204833</t>
  </si>
  <si>
    <t>Piece en hollande dispo le 07/02/2014</t>
  </si>
  <si>
    <t xml:space="preserve">Toilage </t>
  </si>
  <si>
    <t>QN200344478</t>
  </si>
  <si>
    <t xml:space="preserve">OF de peinture </t>
  </si>
  <si>
    <t xml:space="preserve">200362010
similaire a QN200307375 
</t>
  </si>
  <si>
    <t>QN200361557</t>
  </si>
  <si>
    <t>erreur sortie magasin</t>
  </si>
  <si>
    <t>erreur magasin</t>
  </si>
  <si>
    <t>QN200365252</t>
  </si>
  <si>
    <t xml:space="preserve">QN 200364970 </t>
  </si>
  <si>
    <t>QN 200362411</t>
  </si>
  <si>
    <t xml:space="preserve">QN200362726 </t>
  </si>
  <si>
    <t xml:space="preserve">taraudage pour reprofiler  </t>
  </si>
  <si>
    <t xml:space="preserve">Sortir un bleeder 48-120-000 </t>
  </si>
  <si>
    <t>Erreur sortie magasin</t>
  </si>
  <si>
    <t>Probleme contrôle projet</t>
  </si>
  <si>
    <t xml:space="preserve">ecn class 1 </t>
  </si>
  <si>
    <t>Modifier Qté de of 301144946</t>
  </si>
  <si>
    <t>QN200365095</t>
  </si>
  <si>
    <t xml:space="preserve"> ecn class 1 2265986</t>
  </si>
  <si>
    <t>ebavurer le premier filet</t>
  </si>
  <si>
    <t>Commande midifier le 27/02/2014</t>
  </si>
  <si>
    <t>QN 200365488</t>
  </si>
  <si>
    <t>QN200366193</t>
  </si>
  <si>
    <t>QN200366363</t>
  </si>
  <si>
    <t>QN200366305</t>
  </si>
  <si>
    <t xml:space="preserve">200369869
QN 200374404 fournisseur </t>
  </si>
  <si>
    <t xml:space="preserve">Ecn 1 ECN NUMBER:    2266955 </t>
  </si>
  <si>
    <t>QN200367181</t>
  </si>
  <si>
    <t>serage du bleeder</t>
  </si>
  <si>
    <t>engineering help 2780</t>
  </si>
  <si>
    <t>QN200366363
200372033</t>
  </si>
  <si>
    <t>Engineering help 2720</t>
  </si>
  <si>
    <t>of sortie malgré le manque de piece vu avec greg</t>
  </si>
  <si>
    <t>Remettre le stock conforme 
QN200373163</t>
  </si>
  <si>
    <t>QN 200371803</t>
  </si>
  <si>
    <t xml:space="preserve">ecn class 1 N° 2267370 </t>
  </si>
  <si>
    <t>Engineering help 2815</t>
  </si>
  <si>
    <t xml:space="preserve">Gamme modifié </t>
  </si>
  <si>
    <t xml:space="preserve">Modifier la gamme </t>
  </si>
  <si>
    <t xml:space="preserve">Ebavurer la stem + toilage canelures goupille </t>
  </si>
  <si>
    <t>Modifier la BOM</t>
  </si>
  <si>
    <t>engineering help 2971</t>
  </si>
  <si>
    <t>gamme modifiée et valider</t>
  </si>
  <si>
    <t>200377490
Envoi pièces chez LCN pour reprise 1''1/2 VR suite CR signée</t>
  </si>
  <si>
    <t>QN 200377094</t>
  </si>
  <si>
    <t>200381235
CR signed to scrap the stem.</t>
  </si>
  <si>
    <t>QN20037732</t>
  </si>
  <si>
    <t>200377489
200378970</t>
  </si>
  <si>
    <t xml:space="preserve"> </t>
  </si>
  <si>
    <t xml:space="preserve">engineering help 3167 </t>
  </si>
  <si>
    <t xml:space="preserve">ecn 1 N°2268626 + QN 200382983 </t>
  </si>
  <si>
    <t>200381355
200381481</t>
  </si>
  <si>
    <t xml:space="preserve">Modification de la gamme </t>
  </si>
  <si>
    <t>QN200384586</t>
  </si>
  <si>
    <t>200384910 - Voir pour sortir un nouvel actuator et faire un OF de retouche sur celui endommagé.</t>
  </si>
  <si>
    <t xml:space="preserve">ECN Class 1 raised - 2269418 </t>
  </si>
  <si>
    <t>QN200329054</t>
  </si>
  <si>
    <t>QN200385081
achat outil pour polir en cours. Pas de besoin de CR</t>
  </si>
  <si>
    <t>QN200385214</t>
  </si>
  <si>
    <t>QN200385878
Fuite après re-test - faire CR pour lamage et re-tarauder</t>
  </si>
  <si>
    <t>magasin</t>
  </si>
  <si>
    <t>reprise à la Cornac (200329054)</t>
  </si>
  <si>
    <t>Plug NC (standoff)</t>
  </si>
  <si>
    <t>supplier???no evidence from quality, already refurbished</t>
  </si>
  <si>
    <t>suite a email customer representative 
email 01/07/2014 pas de peinture</t>
  </si>
  <si>
    <r>
      <t xml:space="preserve">       QN </t>
    </r>
    <r>
      <rPr>
        <b/>
        <sz val="10"/>
        <color rgb="FF1F497D"/>
        <rFont val="Calibri"/>
        <family val="2"/>
        <scheme val="minor"/>
      </rPr>
      <t xml:space="preserve">200372643 </t>
    </r>
  </si>
  <si>
    <t>GV13-1090F</t>
  </si>
  <si>
    <t>13-1093F</t>
  </si>
  <si>
    <t>13-09294F</t>
  </si>
  <si>
    <t>13-09342F</t>
  </si>
  <si>
    <t>13-1013F</t>
  </si>
  <si>
    <t>GV13-1097F</t>
  </si>
  <si>
    <t xml:space="preserve">13-09283F 
13-09285F
</t>
  </si>
  <si>
    <t>1310139F</t>
  </si>
  <si>
    <t>13-10236F</t>
  </si>
  <si>
    <t>13-10153F</t>
  </si>
  <si>
    <t>13-09363F</t>
  </si>
  <si>
    <t>13-10250F</t>
  </si>
  <si>
    <t>13-11184F</t>
  </si>
  <si>
    <t>GV13-1043F</t>
  </si>
  <si>
    <t>1311206F</t>
  </si>
  <si>
    <t>13-11199F</t>
  </si>
  <si>
    <t>13-11251F</t>
  </si>
  <si>
    <t>13-11136F</t>
  </si>
  <si>
    <t>13-11315F</t>
  </si>
  <si>
    <t>13-11364F</t>
  </si>
  <si>
    <t>13-1272F</t>
  </si>
  <si>
    <t>GV131276F</t>
  </si>
  <si>
    <t>GV13-1269F</t>
  </si>
  <si>
    <t>GV13-1268F</t>
  </si>
  <si>
    <t>GV13-1270F</t>
  </si>
  <si>
    <t>GV13-1271F</t>
  </si>
  <si>
    <t>F13045057 F13045123</t>
  </si>
  <si>
    <t>F13024198</t>
  </si>
  <si>
    <t>F13045060/7</t>
  </si>
  <si>
    <t>GV14-03132F</t>
  </si>
  <si>
    <t>F13054009</t>
  </si>
  <si>
    <t>F12030459 &amp; F12030460</t>
  </si>
  <si>
    <t>Pas de trou de manutention sur adapter body 
-usinage des pieces suite a QN globale (impossible de faire les trous de manutention selon la procedure 06-11-16 EAC car pas assez de matiere .</t>
  </si>
  <si>
    <t>suite erreur de dbi il manque 5 shear pin sur wear bushing ASSY 
-faire une engeneering workflow (action NICO )</t>
  </si>
  <si>
    <t>siege endommagé .impact sur le bump
mettre en quarantaine afin de faire l'analyse puis faire sortir un autre
Siege F12100828 a retourné chez mathevon,retourner les pieces du stock chez le Fournisseur suite a QN200350487</t>
  </si>
  <si>
    <t>Pas de trou de manutention sur Swivel rotating
modifier le DBI via engineering workflow</t>
  </si>
  <si>
    <t>impossible de monter les Shear pin
couper le joint ptfe info dans plan et dbi</t>
  </si>
  <si>
    <t>impossible de visser l'ecrou sur le tree cap adapter 
Apres analyse ,nous avons constatés des corps etrangés dans le filetage ce qui a legerement .endommagé le filetage ACME du tree cap adapter ,plan d'action ebavurage + nettoyage</t>
  </si>
  <si>
    <t>Fuite sur siege A 
Démonter la vanne afin de faire l'analyse</t>
  </si>
  <si>
    <t>Fuite en test hydro sur la connection body/bonnet 
Attente reponse de F.Bonté si on srap 
Démonter la vanne afin de faire l'analyse</t>
  </si>
  <si>
    <t>Fuite en test hydro sur la connection body/bonnet 
Démonter la vanne afin de faire l'analyse</t>
  </si>
  <si>
    <t xml:space="preserve">fitting pipe plug 1/4 LP non flush 
</t>
  </si>
  <si>
    <t xml:space="preserve">erreur de psl sur le dbi du top level </t>
  </si>
  <si>
    <t>retouche du sd1 pour rajouter deux gorges 
-demontage + reouche Gomes</t>
  </si>
  <si>
    <t xml:space="preserve">Les corps de vannes ne correspondent pas au dbi 
recuperer la doc GTN
CR a faire pour utiliser l'ancien design corps P1000027133 au lieu de P4000029784
CR a fa faire pour utiliser P100027176TR(vanne retrophite) au lieu de 90-120-565 (model 120)
Demande de derogation pour utiliser anciens design (matteo Zorloni)
</t>
  </si>
  <si>
    <t>Manque volant de vanne</t>
  </si>
  <si>
    <t>les vis ne sont pas conforme au plan</t>
  </si>
  <si>
    <t>joints de 2 tree cap endommagés durant le montage</t>
  </si>
  <si>
    <t>mauvaise reference de studs</t>
  </si>
  <si>
    <t>RECU DES STUD A LA PLACE DES PAD STUD P1000000428 SUR LA BOM EST BIEN INDIQUEE PAD STUD</t>
  </si>
  <si>
    <t>Probleme de marquage sur les GV TORQUE REDUCER
Demande de devis pour reparation (L;LEBRAS)
isoler les 2 torques reducer et les remplacer le 17/01/2014
Demande de devis pour la reparation devis + transport &gt; piece neuves
Action preventive :le fournisseur propose de fournisseur avec plaque et rivets
Test reparation soudure LS = fissures = scrap
IQP N°11 faite le 05/03/2014
les prochaine pieces seront livrées avec des nameples rvetées</t>
  </si>
  <si>
    <t>Impossible de marquer les pièces à l’emplacement indiqué. 
Indiquer le PN et rev avec un jeu de frappe plus petit</t>
  </si>
  <si>
    <t xml:space="preserve">des joints qui ne rentre pas dans la gorge 
retour fournisseur QN200359108
remplacement du ring Gasket afin de debloquer la production
</t>
  </si>
  <si>
    <t>fuite lors des tests hydro au niveau de la bonnet</t>
  </si>
  <si>
    <t xml:space="preserve">Le pipe plug n’est pas flush.
Concession request pour retoucher la piece
confirmation du BE pour liberer la piece dans l'etat </t>
  </si>
  <si>
    <t>fuite lors des test hydro au niveau de la bonnet
joint utilisé non neuf
Vanne retestée le 05/02/2014</t>
  </si>
  <si>
    <t>pièce de sous traitance sans plaque signalétique</t>
  </si>
  <si>
    <t xml:space="preserve">fuite au niveau de la bonnet lors du test de corps
Après analyse nous constatons que des vannes sont avec ancien design
isoler les gv en production avec ancien design qté 9  puis attente decision fred Bonté
Demonter 4 vannes nouveaux design aprés test (GV1311102F;GV14087F;GV140189F;GV14-0188F) et faire un cotrole dimensionel body bonnet
Demonter 2 vannes nouveaux design avant test (GV14-01133F;GV14-01135F) et faire un cotrole dimensionel body bonnet
controle dimensionel body bonnet GV14/0187F en plusieur points
usinage face et gorge body chez lcn GV14/0187F
usinage face et gorge bonnet chez FMC GV14/0187F
Après avoir isolé et analysé les 8  vannes  avec anciens design 
Remi ,
Merci de scraper la vanne P1000043023TR GV13-1269F sur WO301092081 et 300898614 le cout d'impact doit être  sur MAKE GOOD QN200204833 (CT121773) 
Puis mettre en stock 
les 2 sièges P2000043866  N° serie F13097619 F13097642
1 opercule  P1000042745  N° serie HN-13L83297-63
Suite au test de la vanne avec corp et body = fuite 
Faire un test de dureté sur les studd (253-321 brinell hardness)     ok
Tester 3 vannes avec novelles tiges et ecrous  resultat concluant
Merci de faire un TO pour sortir 4 joints P1000029222 ; 4 packings  P1000000576 ; 24 tiges PN : P1000043213 ; 24 écrous 78-030-293  
au titre du montage .(10 euros , 18 euros, 6 euros ,2 euros ) x 4 =144 euros .
</t>
  </si>
  <si>
    <t>Mauvaise reception de cap screw 8 au lieu de 12</t>
  </si>
  <si>
    <t>fuite a la bonnet</t>
  </si>
  <si>
    <t xml:space="preserve">Nous n’avons pas les outils de test pour tester le load ring. </t>
  </si>
  <si>
    <t>RECU UNE VANNE NON PROTEGEE AU NIVEAU DE LA SORTIE BONNETTE</t>
  </si>
  <si>
    <t>Fuite sur 2 vannes</t>
  </si>
  <si>
    <t>Fuite sur 3 vannes</t>
  </si>
  <si>
    <t>fuite de la vanne au niveau du packing
Mauvaise etat de surface de l'alesage de la bonnet cap
Vanne retestée le 05/02/2014</t>
  </si>
  <si>
    <t>Remise en conformité suite rachat client 
toilage +phosphatation</t>
  </si>
  <si>
    <t xml:space="preserve">(pièces d au lieu de f)  / pièces non peintes </t>
  </si>
  <si>
    <t xml:space="preserve">Fuite à la bonnet </t>
  </si>
  <si>
    <t>Operateurs pas assez puissant pour l'ouverture
Attente reponse de Matteo et Valerio pour savoir si derogation</t>
  </si>
  <si>
    <t xml:space="preserve">suite a NCR 03/20 de2013 le body a été scrappé </t>
  </si>
  <si>
    <t xml:space="preserve">manque protection contre la corrosion
respect du DBI et de la PO (pas de peinture) mais non respect des exigences client. </t>
  </si>
  <si>
    <t>La goupille 48-107-072 est bloquée dans le lifting nut 90-139-205.enlever la goupille et la remplacer
Controle du stock des goupilles Qté 20 ok
controle des stems des operateurs,apres Analyse :
Nous constatons que la goupille rentre facilement dans un sens mais pas de l'autre. Nous avons detectés une bavure d'un coté de l'alesage de la stem de l'operateur Provenant de chez elena.</t>
  </si>
  <si>
    <t xml:space="preserve">l’adapter P2000037236 a deux préparations pour bleeder, le DBI du niveau supérieur P2000038235 demande 3 bleeders 48-121-068 et aucune note dans le DBI concernant le dernier bleeder.
Remi ,
Rajouter sur les Ofs 301141710;301141711,301141712,301141713
-Démontage des 4 adapteurs 
-Perçage + taraudage sur Cornac  pour réaliser les monitor ports suite a ecn class 1
-Remontage
-Test Hydro
David,Nico F,
Vérifier la gamme de retouche ci-dessus et de communiquer temps a Remi les postes de charge ainsi que les temps.
En parallèle à cela, 
Micka,Nico A,
Démonter les adapteurs puis les apporter a la Cornac.
Dominique,
Jeter un coup d’œil afin de comprendre pourquoi cette ecn 1 n’a pas été appliquée sur les adapteurs  dont la provenance est italienne PO47800138.
Mauvaise interpretation de L'ecn par nos colleguee italiens
usinage des monitor ports s cubizolle 10/02/2014
</t>
  </si>
  <si>
    <t>Erreur sur une pièce, on a reçu un set screw à la place d’un GV  HANDWHEEL (P2000024168).</t>
  </si>
  <si>
    <t>IL MANQUE 3 P2000012920 ET 3 P2000012938</t>
  </si>
  <si>
    <t>IL MANQUE 1 ADAPTER THREAD P4000011458</t>
  </si>
  <si>
    <t>fuite lors des tests en gaz sur la siège B en BP de la GV14-01-46F
Demontage , analyse ,toilage ,test OK</t>
  </si>
  <si>
    <t>MANQUE UNE TIGE (STUD) PN P152222</t>
  </si>
  <si>
    <t>Fuite lors des tests hydro au moment du test d'eclatement
Demonter et Après analyse la gorge a été endommagé suite a un mauvais montage 
Plan d'action :
retoucher les gorges body et bonnet chez Lcn 
test le 12/03/2014
Couts reparation bonnet 192 euros et body 329 euros</t>
  </si>
  <si>
    <t>3 filets du taraudage 1/2 LP sont endommagés tree cap
demande de derogation  le 10/02/2014
utilisation d'outillage defectueux</t>
  </si>
  <si>
    <t>Manque 4 sieges P143575</t>
  </si>
  <si>
    <t xml:space="preserve">Le PTFE coating ne tient pas 
NC suite au Test MEK suivant procedeure Q00280 6.4 
Attente QN fournisseur
Après analyse nous constastons que le defect est FMC 
attente reponse Engineering pour le PTFE qui s'enleve dans le SBMS 
suite a rayure sur zone d'etencheité ateente reponse CR
Piece toilée + enlever le Ptfe sur SBMS 
envoyer chez baudoin pour retouche PTFE localement </t>
  </si>
  <si>
    <t>fuite à 9000PSI entre la bonnet et le corps de vanne
Toilage de la surface d'etancheité en contacct avec le joint (des facettes sur body et bonnet)info donné par la production et sans photos .
Sortir un joint neuf P110951-0004 
Vanne retestée et bon</t>
  </si>
  <si>
    <t xml:space="preserve">impact, choc sur zone Body (Rep11 DBI) épaulement (voir photos jointes pages 2)
 lors du transport ? (incident signalé avant le passage en ligne TTS par le service painting)
relance le 11/03/2014
Cr Validée pour reprendre 3 pieces  chez HD 
Devis pour une nouvelle piece trop chere et trop long
</t>
  </si>
  <si>
    <t>preparation taraudé 1.250-7UN-2B au lieu de 1.250-8UN-2B
taraudage non std et utilisation mauvaise manilles donc premiers filets endommagées</t>
  </si>
  <si>
    <t xml:space="preserve">fuite lors des tests hydro au niveau de la bille du bleeder 48-120-000 qui est sur la bonnet de la GV14-01-139F
Sortir un bleeder 48-120-000 </t>
  </si>
  <si>
    <t>nous n’avons pas les composants pour assembler la vanne  les composants n’ont jamais été sortis du stock</t>
  </si>
  <si>
    <t xml:space="preserve"> RECUS UN P2000012938 A LA PLACE D’UN P2000012074</t>
  </si>
  <si>
    <t xml:space="preserve">impossible de connecter l’opérateur sur la vanne 
Operateur du montage pour remplacement 
Comment reparer  l'operateur endommagé en sachant qu'il n'existe plus dans SAP </t>
  </si>
  <si>
    <t>le removal spear P2000023518 n’est pas conforme  la piece est monobloc alors que le DBI demande de la couper en 4 QN fournisseur QN200364216
piece provient de Italie ,piece coupé chez bouley + phosphatation chez baudoin</t>
  </si>
  <si>
    <t>Sur les 4 joints 48-086-561 nécessaire à l’assemblage des packoff il y a 4 joints 48-086-551</t>
  </si>
  <si>
    <t>erreur de famille (pièces E au lieu de F )pièces non peintes par rapport a la cde .</t>
  </si>
  <si>
    <t xml:space="preserve">ITEM 120/140 pieces manquante dans le DBI au shipping 
Modification du DBI </t>
  </si>
  <si>
    <t xml:space="preserve">: il n’y a pas de pas stud P1000127441 dans le détail de la commande
Suite a une demande dérogation QN200352635 (P1000127441 remplacer par P1000002076)
Les Composants ne sont dans L’OF 301144946.
</t>
  </si>
  <si>
    <t>fuite lors du body à 2000PSI le packing P103339-0003 est rayé sur toute la longueur
Demonter la bonnet 
Verifier si il ya une bavure 
sortir un joint + 1 packing 
remonter et retester .</t>
  </si>
  <si>
    <t xml:space="preserve">le drift ne passe pas dans la GV   en vanne ouverte la gate descend trop bas dans le body (nous avons essayé de monter la bonnet Assy sur une GV et le résultat est concluant drift OK) GV14-02-93F 
isoler et remplacer le body puis ouvrir QN fournisseur QN 200365483
</t>
  </si>
  <si>
    <t>au DBI du ELL assy P2000034803, nous n’avons pas les écrous se montant sur les pad studs 78-020-589.
put in the WO 301144946 the nut 78-030-248 qty=8.
Modifier le DBI pour rajouter 78-030-248 x 8 ecn class 1 2265986</t>
  </si>
  <si>
    <t>RECU UN ORING P1000010470 AU LIEU D’UN S SEAL P2000001670</t>
  </si>
  <si>
    <t xml:space="preserve">Les étiquetages des deux joints du fournisseur  est non conforme par rapport aux  pièces et pour la cde afren 
BX 160 (73-061-160) au lieu de 73-050-160 / R54 (73-061-054) au lieu de 73-011-254: Voir photos
</t>
  </si>
  <si>
    <t>MAUVAISE QUANTITE STUD W/ NUTS, .875-9UNC-2 ARRIVEE EN CONTROLE FINAL</t>
  </si>
  <si>
    <t xml:space="preserve"> impossible d’assembler le visual indicator P2000024168 sur la vanne P2000024022
Après analyse ,Nous avons constaté que le premier filet de la tige taraudé est endommagé</t>
  </si>
  <si>
    <t>stud bloqué dans le taraudage de manutention a cause grenaille 
Email envoyé engeneering pour aide 
extraire le studd sur la cornac</t>
  </si>
  <si>
    <t xml:space="preserve">pièce de famille D au lieu de F QCP: Coating Specification
SPPC-STD-005 RAL9002 GREY WHITE sur toutes pièces métalliques ou aciers. 
Jessica,
Apres vérification auprès du PM, il faut peindre la pièce. La commande a été modifiée en conséquence.
</t>
  </si>
  <si>
    <t xml:space="preserve"> Les vannes P148125 GV140261F &amp; GV14-02-59F reportées sur les 2 T-sheets assy P2000044926 ne correspondent pas à des vannes P148125 mais à des P2000044955</t>
  </si>
  <si>
    <t>les hook bolt sont mal placés  taraudage fait sur la mauvaise face 
Retour chez Baudoin pour realiser les taraudages</t>
  </si>
  <si>
    <t>impact on sealing area (see attached picture page2)
isoler le joint non conforme ,le remplacer ,puis ouvrir QN fournisseur QN 200365488</t>
  </si>
  <si>
    <t xml:space="preserve">LES STUDS P2000047713 SONT TROP LONG POUR POUVOIR MONTER COVENABLEMENT  LA BALL VALVE P2000047615, EN EFFET LES TIGES DU CASING SPOOL  P2000047628 VIENNENT EN BUTER SUR LES ECROUS DE LA BALL.
DEMANDE D’UNE OUVERTURE D’UNE ECN CLASS1. VUE AVEC SEBASTIEN JOUAN ET SERANT ALEXANDRE.
diminuer la longueur des 6 studds de 13 mm et 2 studds de 18 mm pour la plaque 
</t>
  </si>
  <si>
    <t xml:space="preserve"> one stellite seat (P112922-0003) assembled on manual GV of lower block, one inco seat (P2000040768) assembled on wireshear actuated GV of upper block. Stellite seats should both be assembled on actuated GV.
Démonter ,remonter et  retester + 2 nouveaux sbms + 4 joints de sieges</t>
  </si>
  <si>
    <t xml:space="preserve"> impossible d’ouvrir la vanne lors des test hydro
Ouvrir une concession request pour la 3 eme fois
 acceptation de la  concession request pour la 3 eme fois (Zorloni )</t>
  </si>
  <si>
    <t>Sur une vanne model 101 .la bonnet et bonnet cap sont endommagées .
Apré analyse :la cause est de la grenaille 
scrap d'une vanne stock P1000010979 pour recuperer les composants endommagées et les remonter sur celle de producion retest ,peinture  etc.</t>
  </si>
  <si>
    <t>MANQUE  4 LATCH RING ASSY P2000040617
sur la palette a wed1 Greg les a retrouvé !!!</t>
  </si>
  <si>
    <t>Impossible de monter le joint 48-086--030 sur le bonnet cap 90-139-116
Retour fournisseur pour echange</t>
  </si>
  <si>
    <t>Fuite lors des test hydro sur GV14-02101F
Demonter pour analyse
default sur siege donc sortir un autre siege P143187
impact sur face siege,reparation trop couteuse (valeur siege 250 euros)</t>
  </si>
  <si>
    <t>Fuite au niveau du VR plug lors des test hydro du casing head 14-02305F
sortir un nouveau VR P1000001562
utilisation du mauvais moyen de retouche
Commander taraud 1"1/2 VR (JC ALVARES)
3 semaine de delaie
ouvrir QN 200374404 fornisseur 
Après reception du taraud on constate que l'outil est non conforme renvoyer d'urgence la piece chez LCN pour retouche suite a demande de derogation</t>
  </si>
  <si>
    <t xml:space="preserve">: La vis ne se plaque pas contre le body. CASING HANGER, MANDREL, FLUTED, ASSY petit montage
Attente reponse C.ADAM
Mesure a faire suite a reponse C.ADAM ECN NUMBER:    2266955 </t>
  </si>
  <si>
    <t xml:space="preserve"> le ressort P1000023914 de l’opérateur P1000071971 est cassé en 3 morceaux.
Mettre operateur en cassier bloqué et le remplacer 
QN fournisseur pour definir la cause QN200367809 fournisseur pour analyse</t>
  </si>
  <si>
    <t>MANQUE 4 SIEGES 90-137-310.
pas sortie du magasin</t>
  </si>
  <si>
    <t>montage impossible du lift nut P163423 sur la stem 90-138-377.
Après analyse erreur dbi :mauvaise reference de stem 
ecn class 1 + reprendre 10 stems PN: 90-138-377 pour transformation en
PN :P4000017737.</t>
  </si>
  <si>
    <t>packing détérioré</t>
  </si>
  <si>
    <t>préparation ½ API LP 
Reprise du taraudage manuellement</t>
  </si>
  <si>
    <t>fuite en hydro au niveau du bleeder sur la GV14-02-050FI
après analyse :bleeder non serré (piece provenant d'Italie)</t>
  </si>
  <si>
    <t xml:space="preserve">Ancien Part Number pas effacé, Nouveau part Number marqué sur traçabilité
retrouver les N° illisible via la Documentation +  
Remarquage les piece +Iqp pour informer le staff pour ne plus marquer sur marquage existant </t>
  </si>
  <si>
    <t>fuite en hydro entre le spacer spool P2000012711 et le lower unihead P2000012775
Sortir un SBMS P1000056260</t>
  </si>
  <si>
    <t xml:space="preserve">impossible d’ouvrir la choke P2000038050 lors de la protection sur la ligne TTS
en tapotant sur la bonnet et en exercant une pression sur le volant .
Le volant a fini par ce débloquer
</t>
  </si>
  <si>
    <t xml:space="preserve">impossible de graisser la vanne après assemblage sur le top level
il faut laisser un espace minimum de 15cm pour pouvoir graisser la vanne 
</t>
  </si>
  <si>
    <t>mis en place de la needle valve P2000016347 (joint HS) impossible sur upper unihead P2000012086 
.la needle valve passe dans le taraudage en forçant.
Joint endommagé dans l'emballage commander des joint pour reparation</t>
  </si>
  <si>
    <t xml:space="preserve">La vis d’assemblage 79-030-247 entre le tubing hanger r&amp;r tool P2000046709 et le retaining ring P2000046708 est sectionnée sous la tête de vis.
 Les taraudages dans le corps du tubing hanger ne sont pas assez long
Reprendre les taraudages
sortir 8 x 701-072-195
informer le fournisseur bouley du default
</t>
  </si>
  <si>
    <t>MANQUE 2 VALVE CHEK ASSY 90-019-055 
le magasinier na pas donné la bonne quantité</t>
  </si>
  <si>
    <t xml:space="preserve">il y a 9 plugs 48-180-006 dans la bom et sur le plan mais un seul trou dans la tubing hanger  Modification du DBI ecn N° 2265908 +  Reprise des 3 tubing sur Cornac
Demande a l'engeeniring (M.Zorloni) + </t>
  </si>
  <si>
    <t>La commande TA131806 est en stand by dans l’atelier depuis le 10/03 car la peinture demandée est
 hors standard et n’a pas été communiquée au préalable malgré une consigne claire passée au service d’entrée des commandes depuis fin 2012.</t>
  </si>
  <si>
    <t>: La needle valve P2000016347 (joint HS) sortie de l’emballage.
Recuperer 4 joint graphite pour reparation des deux needle valve+ prochaine reception le 26/03/2014 6 needle valve
item 70 liberé</t>
  </si>
  <si>
    <t>FUITE PENDANT LES TEST HYDRO FUITE VISIBLE SBMS BONNET GV OP
Après demontage on constate une deformation de la zone sbms similaire  a 2011 informer
contrôle dim a faire sur l'equipement est communiqué a  l'engineering pour definir la root cause et definir la suite des operations
QN 200372033</t>
  </si>
  <si>
    <t>impossible d’accéder à l’écrou de la bride de test</t>
  </si>
  <si>
    <t xml:space="preserve">FUITE PENDANT LES TEST HYDRO 
Suite a la QN 200359625 (gate valveGV14-03132F)
Merci de faire TO pour sortir sur OF 300898616 les pieces suivantes :
                                      6 tiges P1000043213
                                      6 ecrous 78-030-293
                                      1 joint P1000029222
</t>
  </si>
  <si>
    <t xml:space="preserve">Plaques identification sorties Block valve non conforme.Inscription incorrecte par rapport a l’API 6A
+ changer les plaques pour etre en accord avec API 6 A table 39 </t>
  </si>
  <si>
    <t xml:space="preserve"> P2000048020 ne monte pas dans la Base plate P110546-0000. Présence d’un filet de soudure à l’interieur du dia. Interne –voir photo-, (soudure non demandée au plan/DBI), Interférence en montage.
QN200370964 fournisseur
Meulage des 2 base plates en preod</t>
  </si>
  <si>
    <t xml:space="preserve"> IL MANQUE LES FITTINGS HYDRAULIC P2000013974 QUI NE SONT SIGNALES QUE SUR LES FEUILLES D’IDENTIFICATION
of sortie malgré le manque de piece vu avec greg </t>
  </si>
  <si>
    <t xml:space="preserve"> pièce manquant item 2 &amp; 3  par rapport au dbi kit achat  GTN incomplet  
commande le 4/10/2013 modif DBI 29/08/2013 
transformation des sieges P1000014764 pour P2000046175
Recuperer des joints pour les KIT</t>
  </si>
  <si>
    <t xml:space="preserve">IL MANQUE PERCAGE SUR LA PIECES NUM 1 P162674 POUR METTRE  LA GOUPILLE NUM 3 P157035
Modification gamme et WO </t>
  </si>
  <si>
    <t xml:space="preserve">montage impossible du le plug 48-180-018 sur l’adapter le plug dans le sachet est un plug ¼LP et non 1/2LP
 Remplacer les 8 plugs non conformes.
Après analyse : mauvaise identification du fournisseur inverion dans le  plug 3/8 LP et 1/2 LP suite a PO  47807302 
QN fournisseur 200373163 </t>
  </si>
  <si>
    <t>La spécification peinture de l’OF n’est pas celle de la commande (3 COATS PAINTING AS PER FMC SPECIFICATION SPPC-STD-003 FINAL COLOUR: RED RAL 3001 au lieu de SPPC-STD-005 RAL9002 GREY WHITE)</t>
  </si>
  <si>
    <t xml:space="preserve">Vanne operateur fuyarde en Italie
Acheter un corp en Italie + sortir operrcule 
scraper corp + opercule </t>
  </si>
  <si>
    <t>IL MANQUE 10 TIGES 78-020-555 au supermarket</t>
  </si>
  <si>
    <t>L OPERATEUR NE SE CONNECTE PAS SUR LA MIDDLE STEM ET LA MIDDLE STEM SE CONNECTE AVEC UN AUTRE OPERATEUR</t>
  </si>
  <si>
    <t xml:space="preserve">PERCAGE PAS ASSEZ GROS DANS LE CORPS DE LA GV POUR PASSAGE DE LA STEM
email envoyé a engineering 
reprise des pieces chez LCNsuite  ecn class 1 N° 2267370 </t>
  </si>
  <si>
    <t>LA PIECE P2000009154 NE SE SERT PAS SUR LA PIECE P2000009174.
Apres control pente ACME non conforme 12.5° au lieu 14.5 
F1321199 (baudoin 47251266)</t>
  </si>
  <si>
    <t xml:space="preserve">pas de protecteurs 3 ½ EU alors que demandé au plan
sortir 2 protecteurs 62-000-427 </t>
  </si>
  <si>
    <t>Pas d’outillage de test</t>
  </si>
  <si>
    <t>LES VANNES P4000033245 QUI CE MONTENT SUR LE LOWER P2000016609 N’ONT PAS DE PROCEDURE DE TEST OR IL Y A INSPECTION SUR CETTE COMMANDE. VU AVEC SEBASTIEN JOUAN</t>
  </si>
  <si>
    <t xml:space="preserve"> DOC NON DSIPO CHEZ FOURNISSEUR.
La demande a été faite mais le fournisseur ne trouves rien sur cette traça.
Composite prod 
Il n’est pas nécessaire d’ouvrir une QN , nous avons la documentation de tous les Needle en stock, après vérification des archives à David.
</t>
  </si>
  <si>
    <t xml:space="preserve">montage impossible entre la cloche 62-999-121 et le réducteur de couple 62-999-120 
après analyse les piece 62-999-120 sont non conforme </t>
  </si>
  <si>
    <t xml:space="preserve">Fuite sur Tree au niveau des connexions stud/nut zinc P4000020276.
serrage couple non conforme 
voir avec BE </t>
  </si>
  <si>
    <t>erreur de plan et DBI (2 fois le repére 21)
modifier la gamme SAP pour rajouter un wiper et faire un TO pour sorir 3 joint</t>
  </si>
  <si>
    <t>Swivel rotating impossible a monté en Italie
Après analyse aucune NC piece remise en Stock F13015040</t>
  </si>
  <si>
    <t xml:space="preserve">Montage des GV inversé.
GV P4000024248 montée à la place de la GV 90-120-560 (et vis versa)
 training record a été fait pour sensibiliser le personnel d'atelier (M.collet)
</t>
  </si>
  <si>
    <t xml:space="preserve">Monograme API
concession request pour deroger au DBI
Aucune exigence du client </t>
  </si>
  <si>
    <t>RECU UN BONNET CAP P175291 A LA PLACE DU CHEMICAL INJECTION FLANGE P209291
le magasinier na pas lu le bon part number</t>
  </si>
  <si>
    <t>impossible d’assembler les GV actuator après démontage de la bonnet il n’y a pas de gate à l’intérieur de la GV
use gate F6NM P2000030106 instead of AISI410 P1000046801
Aucune Concession request faite en amont</t>
  </si>
  <si>
    <t xml:space="preserve">gamme non-conforme manque toutes les informations </t>
  </si>
  <si>
    <t xml:space="preserve">dans la BOM nous avons des joints R24 73-010-024 or dans le DBI il est  demandé des 73-011-224
Aucune demande de derogation erreur de gamme DP-14-0307 2064    
remplacer les 3 ring gaskets 73-010-024 ( Carbon steel )  pour 3 x 73-011-224 (STAINLESS STEEL) comme demandé dans le DBI.
La modif est faite. Son origine date d’une ECN de juin 2006 au même moment ou nous transférions notre base de données dans SAP.
Ceci explique peur être cela
Pour info depuis  le system SAP nous avons monté 11 Uniheads de ce type avec les mauvais joints
</t>
  </si>
  <si>
    <t>pièce perdu dans l’atelier faire sortir un écrou de tree cap 02-698-808
faire sortir un écrou de tree cap 02-698-808</t>
  </si>
  <si>
    <t xml:space="preserve"> LORS DU DEMONTAGE NOUS AVONS CONSTATER L’ABSCENCE DE 2 RONDELLES  UNE DP-48-1190 ET UNE DP-48-1191 
Eric ,
Merci d’ouvrir une QN Fournisseur MGL  PO :47764680 et de vérifier le clamp en stock dans le casier 23F4B 
David ,
Quel est le delai pour faire rapatrier les éléments manquants .
</t>
  </si>
  <si>
    <t xml:space="preserve">impossible d’assembler la goupille 48-107-076 dans la stem P414122 la goupille est trop forte au diamètre, il faut la meuler </t>
  </si>
  <si>
    <t xml:space="preserve">DANS LE DBI  ON DEMANDE UN CHANGEMENT DE NEEDLE VALVE  ECN 2254813 AVEC UN PART NUMBER P1000111977 (voir attacher ) IL ME MANQUE LE NIPPLE REPERE 2 DU DBI
 Dominique ,
Merci de modifier la gamme  du DP-14-0307 2064   pour remplacer les 3 ring gaskets 73-010-024 ( Carbon steel )  pour 3 x 73-011-224 (STAINLESS STEEL) comme demandé dans le DBI.
Remi ,
Merci de  remplacer et faire un TO pour  9 x 73-011-224 sur 301179695;301178534;301179694.
</t>
  </si>
  <si>
    <t>nous avons reçu des tiges plus longues au lieu de tiges 78-020-400.
le magasinier na pas lu le bon part number</t>
  </si>
  <si>
    <t xml:space="preserve"> impact sur la face du siège en déballant des protecteurs.
Email envoyé a tous pour sensibiliser + scraper un siege et remplacer (169 euros )</t>
  </si>
  <si>
    <t>entraxe non conforme de la mounting flange DP-90-2060  les mounting flange F13000320 et F13000329 ne s’assemble pas sur la bonnet.</t>
  </si>
  <si>
    <t xml:space="preserve">MANQUE 32 STUDS 78-016-314 au supermaket
pieces retrouvé a wed1 </t>
  </si>
  <si>
    <t xml:space="preserve">ERREUR DE PN ENTRE LE DBI ET LES SORTIES MAGASIN
pieces retrouvé a wed1 </t>
  </si>
  <si>
    <t>la gamme n’est pas vérifiée. Il manque la bride de test pour les partie outillage upper unihead,
 il ne s’agit pas du bon pivot de test pour le casing head.</t>
  </si>
  <si>
    <t>RECUS DES TIGES 78-020-295 ET DES ECROUS  78-030-245 EN PTFE OR POUR 
STORENGY IL FAUT QUE LES ELEMENTS DE VISSERIES SOIENT EN ZINC VUE AVEC NICOLAS AUBIN
Suite a un echange d'email aves engineering ,Aucune non-conformité n’est à déclarer donc continuer le process de fabrication.
Enfin, stopper cette information  dans l’atelier car dorénavant suivre uniquement les exigences du DBI.</t>
  </si>
  <si>
    <t>fuite lors des test hydro sur le siege B a 5000 PSI
QN fournisseur 200375549</t>
  </si>
  <si>
    <t xml:space="preserve">fuite lors des tests hydro fuite visible au niveau de la bonnet GV14-04-158F
QN fournisseur 200380796 </t>
  </si>
  <si>
    <t>fuite au niveau des préparations VR
Contrôle des pieces avec empreintes S.PAULMIER</t>
  </si>
  <si>
    <t xml:space="preserve">Les adapter body n’ont pas de trous de manutention et ne peuvent être chargés dans la ligne TTS.
ATTENTION : PIECES EN FAST TRACK
OF de retouche a Sens pour trou de manut PO47815062 
</t>
  </si>
  <si>
    <t>fuite bonnet lors du corps de corps 15300 psi 14-04-130F</t>
  </si>
  <si>
    <t xml:space="preserve">problème pour passage drift coince ne passe pas lors du passage coté du corps C probléme lors de l’alésage coté C
Drift utilisé- 1A8-081
GV14-04-170F
lors du contrôle probléme état surface du body
</t>
  </si>
  <si>
    <t xml:space="preserve">problème pour passage drift coince ne passe pas lors du passage coté du corps C probléme lors de l’alésage coté C
Drift utilisé- 1A8-081
GV14-04-128F
lors du contrôle probléme état surface du body
</t>
  </si>
  <si>
    <t xml:space="preserve">impossible d’assemblaer la ball valve P2000047615 sur le casing spool P2000047645 car la plaque de la ball valve est bloqué par l’une des LDS
Decoupe de la Plaque chez  MCB </t>
  </si>
  <si>
    <t xml:space="preserve"> fuite siege a 300 psi lors du test gas 08-11-2231G
Les couts de réparation seront trop important 
Merci de scraper la vanne PN:P4000032304G;SN:08-11-2231G.
</t>
  </si>
  <si>
    <t xml:space="preserve">SN : 1751800123
• Goupille dans diamètre 0.248/0.253 dépassant sur le diamètre de 1.625, mesuré à 1.676
• Choc sur le filetage du 1.875-16un-2a sur 40 mm du départ diamètre 1.68
SN : T84800
• Rayure sur diamètre de 1.250/1.245 sur 40 mm à partir de 91 mm  du R.03 (diamètre mesuré à 1.246) 
• Suite à QN 200258108, percage du 0.248/0.253 à 90°/ au trou existant :  à vérifier avec une noix
</t>
  </si>
  <si>
    <t xml:space="preserve">Cote de 365.76 hors tolérance de 0.03 mm, voir rapport de contrôle Aprés 
Analyse ,aucun default valeur reverifié sur la piece est au maxi  mais la cause est
l'utilisation d'un outil de control dereglé sans avoir vérifiés avant son  utilisation
Car suivant ISO 9001 paragraph 7.6 a ),les équipements de mesure doivent être vérifiés avant leur utilisation </t>
  </si>
  <si>
    <t xml:space="preserve">Cote de 3954.8 mm +/-0.762mm mesuré hors tolérance à 3960mm
Cote de 467.487 maxi mesurée à 467.6
</t>
  </si>
  <si>
    <t>Fuite Packing en gas lors des tests gas 10-08-1270G</t>
  </si>
  <si>
    <t>les opérateurs ne sont pas orienté correctement  le trou de manutention doit être orienté vers le haut plutôt que horizontalement le plan n’est pas conforme à l’instruction de travail  06-11-43-EAC 14-04-195F</t>
  </si>
  <si>
    <t>fuite bonnet lors de la première montée à 15450 PSI GV14-04132F TO GV14-04134F 
Toilage pour eliminer les defaults  + test sur une GV resultat concluant le 13/05/2014</t>
  </si>
  <si>
    <t xml:space="preserve">le joint de bonnet 90-129-545 a de nombreux impacts avant le montage lors du déballage du joint en retirant la film de protection 
Les joints en question proviennent  de Gtn et en stock depuis 2011 .(PO47409134)
Ils ne sont pas en accord avec notre spec  Q00359 rev B car comme vous pouvez le voir ci-dessous, la protection devraient être  de la  mousse et dans un carton.
P1000031763        QTé     20     conditionnement  OK 
P1000029222        Qté       9      conditionnement  OK   mais écart de stock  SAP : qty9 et physiquement 26 pièces donc  17 pièces en +.                        
                                                          Eric B ,Merci de régulariser  
P1000004950        Qté     26     9 joints  ne sont pas en accord avec notre spec Q00641 (voir photos en attachée )
                                                        Eric Z, Merci de contrôler, protéger en accord avec la procédure et d’informer le Fournisseur Gtn . 
P176059                 Qté       14  10 joints  ne sont pas en accord avec notre spec Q00641 (voir photos en attachée )
                                                       Eric Z, Merci de contrôler, protéger en accord avec la procédure et  d’informer le Fournisseur Gtn .
</t>
  </si>
  <si>
    <t xml:space="preserve">fuite bonnet lors de la première montée à 15450 PSI GV14-04132F TO GV14-04134F 
Apres analyse on constate de nombreuse micros facettes sur la gorge des body
Toilage pour eliminer les defaults  + test sur une GV resultat concluant le 13/05/2014
Ouvrir QN fournisseur  200378970
</t>
  </si>
  <si>
    <t>erreur sur le pipe plug, on m’a envoyé du 1/4  au lieu du 1/2.
les deux sont demander dans la commande</t>
  </si>
  <si>
    <t>fuite au niveau de la ball valve P2000047616</t>
  </si>
  <si>
    <t xml:space="preserve"> fuite lors du test de corps lors du body test</t>
  </si>
  <si>
    <t>manque 2  48-031-444
le magasinier na pas donné la bonne quantité</t>
  </si>
  <si>
    <t xml:space="preserve"> La pièce de 1,1T présente deux structure de perçages en 1 7/8’’ et 2 ¼’’mais
 nous n’avons pas d’anneau de manutention de ces dimensions
Dans tout les cas il s’agit d’un non-conformité puisque le slot est arrêté. Cette non-conformité est lié au plan de maintenance préventive qui a eu lieu suite à un near miss. Un certain nombre d’anneaux ont été scrappés suite à la magnéto, d’où cette rupture d’anneaux.
2 solutions s’offrent à nous :
*réaliser 2 M30 pour pourvoir manutentionner les pièces dans la ligne,
*ou créer des anneaux de manutention pour pouvoir manutentionner les pièces.
La deuxième solution va prendre un certain temps ( plan, demande de devis, etc.)
</t>
  </si>
  <si>
    <t>MANQUE LA MIDDLE STEM P1000024426 DU GV ACTUATOR KIT SURFACE P1000024425 .SUPERMARKET
le magasinier n'a pas donné tous le kit</t>
  </si>
  <si>
    <t>P400002858, tree cap non paint (non respect de la Q00651)
Suite a une reponse de l'engineering Le coupling nut peut être livrer en l’état, il faut le graisser pour prévenir la corrosion durant le transport.</t>
  </si>
  <si>
    <t>Item 3-4-5 du DBI non montés, alors que demandés au plan (voir ci-dessous) contrôle final 
Monter les piece come demandé dans le DBI</t>
  </si>
  <si>
    <t>SUR 32 TIGES 78-016-337 IL EN MANQUE 16 au  SUPERMARKET 
le magasinier na pas donné la bonne quantité</t>
  </si>
  <si>
    <t>l’opérateur n’est pas correctement orienté sur la vanne P2000038034, l’anneau de manutention est à l’horizontal au lieu d’être à la verticale.car l’instruction de travail 06-11-43-EAC n’est pas respecté au niveau du plan d’ensemble.
engineering help 3167</t>
  </si>
  <si>
    <t xml:space="preserve"> fuite lors du test de corps au niveau de la bonnet sur la vanne OP Démontage du réducteur de couple sur la vanne manu de SAS pour accéder à la vanne OP. Démontage de l’OP 14-04-202</t>
  </si>
  <si>
    <t>MANQUE LA VANNE ASSY P151820 AINSI QUE SON DOSSIER AU SUPERMARKET IL N’Y A QUE LA MAGNETTE
L'of de la vanne pas créer</t>
  </si>
  <si>
    <t>nous devons assembler les pad stud 78-120-400,la longueur doit être de 5.63in, nous avons des pad stud de 8.25in dans le sachet
le magasinier na pas donné le bon part</t>
  </si>
  <si>
    <t xml:space="preserve"> nous devons assembler une vanne P214536D en besoin dépendant pour un unihead. La commande indique un unihead pour congorep au niveau de l’of alors que cette commande est pour Conoco</t>
  </si>
  <si>
    <t xml:space="preserve">To be in accordance with AKCO’s QCP, was asked to perform MPI and hardness on fluid control items.
Hardness was not performed on area as specified on drawing (inside dia 2.9” ra250) (see drawing below) but straddling on two areas, outer one being a sealing area ra63 )
One is measured at 10mm from dia3.99” interfering with seal -&gt; not acceptable, 
two at about 13mm not sure they interfere with seal (see pictures below) -&gt; those last ones could be acceptable regarding seal ID (see assy P2000050618)
</t>
  </si>
  <si>
    <t>Manque une Needle Valve P2000016347 sur l’Upper UniHead.
Piece perdue et remplacée</t>
  </si>
  <si>
    <t xml:space="preserve"> manque le H devant HRB et rapport de dureté page 2/4,3/4 et 4/4 avec valeur en RC hors tolérance (96-97) sur la  PO47662826 sur le lot CW07 
Remarquer les pieces + modifier la doc par le fournisseur </t>
  </si>
  <si>
    <t xml:space="preserve"> non respect du montage / plan et présence de téflon sur filet 
Teflon accepté par engineering 
Demande de derogation </t>
  </si>
  <si>
    <t>erreur de sortie magasin mauvais actuator sorti P1000021481 au lieu du P1000052678.
le magasinier na pas donné le bon part</t>
  </si>
  <si>
    <t>manque une bride de gv kit actuator P1000037748 et sur la bride dp-26-0424 il n’y a pas  de trous de manutention alors que celle-ci pèse pas loin de 35kg
le magasinier n'a pas donné le bon kit</t>
  </si>
  <si>
    <t xml:space="preserve">le rotating sleeve P415037 se déforme lors du body test
ECN class 1 N°1 pour rajouter TST + QN 200382983 </t>
  </si>
  <si>
    <t>aucune indication sur le dossier d’OF ni sur la kanban  concernant l’inspection.</t>
  </si>
  <si>
    <t xml:space="preserve">The seat pocket on this design GV P2000046475 body is seal area.SO we need ultrasonic and thickness examination report.these 2 reports are missing are missing in the documentation </t>
  </si>
  <si>
    <t xml:space="preserve"> le test de dureté a été effectué dans une zone d’étanchéité. 
Usiner le diamètre pour faire disparaitre la marque de la bille pour les pièces disponible à Sens. P2000049318 qté 2 et  P2000049328 qté 1. Il ne faut pas usiner le diamètre en dessous de la tolérance minimum.
reprise chez boulley</t>
  </si>
  <si>
    <t>le point de dureté se situé sur la zone d’étanchéité du plug P4000019462. Le marquage sur le plug n’est pas complet, il faut ajouter en plus de ½ LP test port le part number, la révision, et « 2" FIG 1502 WP10000PSI NACE MR0175 » sur un rond Ø80mm 
Validation de la piece avec test hydro</t>
  </si>
  <si>
    <t>la gate de la GV est HS  nous avons de la corrosion sur la gate P1000024326 S/N K1-748-125.
Scrap de l opercule  + piece dispo stock Italie</t>
  </si>
  <si>
    <t xml:space="preserve">fuite lors des test hydro sur le siege B 
Afin de remettre en conformité cette vanne 
Remi ,
Merci de Scraper et remplacer les pièces suivantes :
1 siege P119432-0003
1 opercule P1000002233 
1 joint de bonnet 90-129-535
2 CUSHION SEAL  P113577-0003
Virginie,
Pour l’article P183681, Nous avons une quantité de un sur plant 7460  Surface Plant (Farmington).
A voir.
</t>
  </si>
  <si>
    <t xml:space="preserve">imossible de connecter l’opérateur la middle stem est filetée en m16
 au lieu de M18 comme demandé au plan </t>
  </si>
  <si>
    <t xml:space="preserve">IL MANQUE LE DOSSIER </t>
  </si>
  <si>
    <t>Phosphatation ne tient pas sur les Tubing hanger 
Ouvrir une Qn fournisseur varco et definir ou envoyer les pieces 
pieces chez baudoin reparation</t>
  </si>
  <si>
    <t xml:space="preserve"> fuite au VR plug P1000001562 à 7500PSI, nous l’avons démonter, nettoyer et remonter.</t>
  </si>
  <si>
    <t>incohérence de PSL2 et PSL3 entre le body et le top level. nous avons un top levelP2000015445 et lower unihead P2000016609 en PSL2 et le tubing head P2000016611 en PSL3 suite à cela nous avons fait les tests suivant le top level en PSL2 ce qui nous a valu une erreur de test.</t>
  </si>
  <si>
    <t>il n’y a pas d’embrèvement dans l’olive P2000050591 pour faire rentrer le jonc 18-905-409  sur tubing hanger</t>
  </si>
  <si>
    <t>indication RX-24 au lieu de R-24 il est demandé de marquer « gasket type and number : « rx-24 » » alors que le spool utilise un R-24</t>
  </si>
  <si>
    <t>LES PIPES NE SONT PAS FLUSH sur WASH TOOL</t>
  </si>
  <si>
    <t xml:space="preserve"> Manque Phosphatation Coating sur la surface Top du Body P2000017251 tubing hanger
piece accepté dans l'etat par BE</t>
  </si>
  <si>
    <t xml:space="preserve">Le point de billage HBW n’est fait sur l’emplacement demandé au plan </t>
  </si>
  <si>
    <t>le bonnet gasket est rayé.</t>
  </si>
  <si>
    <t>le seat est rayé  il y a une bavure sur la gate ce qui a rayé le seat</t>
  </si>
  <si>
    <t xml:space="preserve">LE PN P1000015225 (1GV MAN ASSY) DE LA COMMANDE 301217329 ET PAS LA BONNE CAR IL DEVRAIT AVOIR LA GV 90-120-803 COMME INSCRIT SUR LE DBI SI CEST UNE ERREUR OU UN OUBLI DAJOUTER UNE QN OU CR DANS LE DOSSIER POUVAIS VOUS FAIRE LE NECESSAIRE </t>
  </si>
  <si>
    <t>trou de manutention absent 2 CASING HEAD ASSY</t>
  </si>
  <si>
    <t>trou de manutention absent 1 LOWER UNIHEAD ASSY</t>
  </si>
  <si>
    <t xml:space="preserve">Od sur outil de retour Baudoin non conforme car trop d'epaisseur PTFE </t>
  </si>
  <si>
    <t>Volant rond au lieu de torquebuster</t>
  </si>
  <si>
    <t>Fuite bille bleeder au gas test</t>
  </si>
  <si>
    <t xml:space="preserve">pas de trou 
Cause : Pas d’opération de parcage ,ni taraudage dans la gamme comme demandé dans le DBI .
Plan d’action :
David,
Merci de modifier la gamme de 51-021-496 
Pour rajouter une operation de percage + taraudage pour cette Trou .
Remi ,
Lorsque les informations seront a jour dans la gamme 
Merci de réimprimer L’of 301214397 
Nous aurons le même problème sur les articles ci-dessous 
51-021-398 
51-021-392
51-021-446
</t>
  </si>
  <si>
    <t>nombreuses fuites au niveau bille  bleeder
remplacer le lot DY32 par D245</t>
  </si>
  <si>
    <t>erreur de gamme test 7500 psi au lieu de 10K
Gamme modifié 02/06/2014</t>
  </si>
  <si>
    <t xml:space="preserve">il y a 5 trous de bleeder dans l’adapteur P2000048372, il y a que 3 trous de bleeder demandé au plan
14-05-120F
Following the answer below 
Action plan :
I opened the QN 200383796  to register this derogation.
Micka ,Nico ,
Please to update the T sheet  
-Identified the  part with the  P2000048372 Rev. A 
-Take out  2 bleeder plug 48-121-068  to install on this part .
- Mark the QN 200383796  on this part 
</t>
  </si>
  <si>
    <t xml:space="preserve"> 2 gorges pour 1 « L » packing, pas d’indication sur l’emplacement de ce dernier.
Suite a Reponse BE nous devons mettre le joint sur le HAUT car equipement 10 K psi </t>
  </si>
  <si>
    <t xml:space="preserve"> nous avons perdu la vis, la rondelle, l’entretoise et la cale des robinets.
Prendre les pieces sur une autre en stock et commander d'autres pieces a Pacson</t>
  </si>
  <si>
    <t xml:space="preserve">FUITE PACKING AU GAZ TEST GV14-04-197F
Merci de rajouter la stem P412926 dans l’of 301192434  afin de générer un besoin dans le système .
Ferreol ,
Lorsque Remi aura effectué la tache ci-dessus 
Merci de commander cette pièce d’urgence 
</t>
  </si>
  <si>
    <t>)  Erreur de famille E au lieu de F (pièces non peintes par rapport a la cde)</t>
  </si>
  <si>
    <t>Manque « THREAD PROTECTOR » comme indiqué sur le plan et le DBI.
Modifier la BOM SAP pour rajouter les deux Protecteurs.
Sortir  2 Protecteurs.
Pas de protecteur dispo donc voir si substitution</t>
  </si>
  <si>
    <t>erreur magasin les pad stud 78-120-344 en 1.000-8UNC-2A sont en 1.125-8UNC-2A. La longueur de 5in est correcte.
le magasinier na pas donné le bon part</t>
  </si>
  <si>
    <t xml:space="preserve">montage impossible car  nous n’avons pas le R&amp;R tool P2000045064
qui permet le montage du false bowl sur la tubing hanger
Conceesion request pour accepter la piece dans l'etat
</t>
  </si>
  <si>
    <t xml:space="preserve"> Manque monogramme API et numéro de licence comme indiqué DBI.
Echange des 8 pieces conforme en stock 
</t>
  </si>
  <si>
    <t>le pipe plug fuit et impossible de le désserrer.
Extraction et changement du plug.</t>
  </si>
  <si>
    <t xml:space="preserve"> le centreur 19-505-532 n’a pas été traité avec du PTFE
suite a email  indiquer le N° de QN pour laisser la piece dans l'etat</t>
  </si>
  <si>
    <t>SUR CHAQUES COMMANDES NOUS AVONS RECUS UNE BRIDE P4000027535(BON PN) MAIS  LES 4 AUTRES SONT DES P1000001261 (MAUVAIS PN)</t>
  </si>
  <si>
    <t>T-seal incomplet  48-089-105 
le magasinier n'a pas donné le bon kit</t>
  </si>
  <si>
    <t>nous avons reçu les blind flange  26-015-646 a la place des 26-103-767</t>
  </si>
  <si>
    <t>erreur magasin les pad stud 78-120-344 en 1.000-8UNC-2A sont en 1.125-8UNC-2A. La longueur de 5in est correcte.</t>
  </si>
  <si>
    <t xml:space="preserve">nous ne pouvons pas tester le crossover nous n’avons pas la SBMS de test </t>
  </si>
  <si>
    <t xml:space="preserve"> manque un usinage sur slip ring P4000004115  il manque la rainure sur le slip ring  pour venir bloquer avec les vis ( cela n’apparait pas sur le plan)</t>
  </si>
  <si>
    <t>Il n’y a pas de trous de manutention sur la pièce. Les taraudages présents sont en 2’’ 
et 2 ¼’’  mais nous ne pouvons pas s’en servir (manilles TTS en commande et pas de stock magasin)</t>
  </si>
  <si>
    <t xml:space="preserve">Following the NCR 06/28 TA131107D Scotvalve
During the filling hydrostatic test on the Upper unihead  SN:14-06-11F,
The workshop staff found a leak a 1  the check valve  area .
After changed several bleeders because the leak were always visible .
With painting spray ,we checked the interference between the check valve and the cone on the leaking area (see picture in attached)
We found that this area isn’t completely in contact .
</t>
  </si>
  <si>
    <t xml:space="preserve"> Le détail de l’installation tool inexistant+pas de magniette</t>
  </si>
  <si>
    <t xml:space="preserve">Pièce rouillée
le False bowl a été mise en stock depuis mai 2011 (sn F11149021)
rajouter dans L’of 301225187                  
Une opération de toilage                                         </t>
  </si>
  <si>
    <t xml:space="preserve">Fuite au niveau du VR lors du test de connection casing head 14-06-63F
Hier ,Nous avons eu un problème similaire sur une autre référence de casing sur storengy PN :P20000047077 pièce en stock depuis le 15/11/2013 .
-Plan d’action :
1/Reprendre la pièce Fuyarde a l’aide du Taraud manuel commandé précédemment .      un test à blanc concluant en 1x3 et 1x15min.
2/ouvrir une QN fournisseur pour informer et definir si renvoyer chez fournisseurs ou reprise en interne avec taraud pour  les 3 pièces P20000047077 dans le stock
3/Nous avons convenu avec David de faire un historique des pièces avec VR reçues de chez LCN sur les 12 derniers mois .   
</t>
  </si>
  <si>
    <t xml:space="preserve"> Erreur sur des écrous. Nous avons reçu  16 écrous en 1-3/8 ‘’ au lieu de 1-5/8’’ (78-030-249).</t>
  </si>
  <si>
    <t xml:space="preserve"> fuite au seat A de la GV actuator en gaz test. GV14-05-42F</t>
  </si>
  <si>
    <t xml:space="preserve">The bodies failed the test with visible leakages.
F13069004 F13069002 F13069003
Suite a  NCR06/36
Non conformité: Fuite au  niveau filetage ½ API LP sur des adapteurs P2000046715 provenant d’Italie .
J’ai ouvert une QN200385878
Plan d’action :
- Contrôle et analyse  Ok sur l’adapteur F13069002 (tampon, bague, MFT, Etanchéité entre les deux parties).
- Remi ,
Merci de rajouter dans L’of 301164195,une opération de red zone pour taraudage manuel + test hydro en accord avec le PLS2 seulement cette adapteur.
Work center 60170 temp 2h15
- David,
Merci de contacter le fournisseur pour l’informer et lui demander de définir Méthode de fabrication pour la préparations ½ API LP suite a PO47744560 P N /P2000046714
         Salutations 
</t>
  </si>
  <si>
    <t xml:space="preserve">il manque les 8 set screw P415566, 8 grease fitting P412319 et les vis P411583 ont été remplacé par erreur par des vis P413082, les vis sont 20 mm trop longue
Je veux bloquer le conforme  en stock  afin de prendre les  pièces pour réparer celui en production .
En parallèle ,ouvrir une Qn fourniseeur ellena  pour récupérer les pièces manquantes .
Eric Z ,
Merci de mettre en casier bloqué 221S ,les deux operateurs en stock et de nous faire parvenir le carton de clamps se trouvant en 17F0C.
Salutations.
</t>
  </si>
  <si>
    <t>sur l’ensemble de volant prolongé P2000030727 il manque une vis 79-040-154. Le DBI indique une quantité de 1 et le plan DU200051125 indique une quantité de 2</t>
  </si>
  <si>
    <t xml:space="preserve">Sur P4000010591, le pipe Plug 48-180-004 (Item3 DBI) trouvé non flush (voir photos jointes page2 de la NCR) </t>
  </si>
  <si>
    <t xml:space="preserve">MANQUE 5 NON METALLIC SEAL 48-080-463 </t>
  </si>
  <si>
    <t xml:space="preserve">mauvais marquage (voir NCR du TPI)  et meulage important (voir photo jointe).
Marquage en cours de correction par S.Cubizolles et la production.
Attente validation meulage de Jérome Sallomon
</t>
  </si>
  <si>
    <t>Manque le sac de 8 rondelles</t>
  </si>
  <si>
    <t>Reçu un bleeder 48-121-085 à la place d'un pressure gauge P1000092647</t>
  </si>
  <si>
    <t>il manque une base plate P2000028262, 2 non mettalic seals FS P150313, 1 non mettalic seal FS P150314, et il y a une erreur de sortie nous avons eu des stem à la palce de OEM needle valve P1000081048</t>
  </si>
  <si>
    <t>Pas de trous de manutention</t>
  </si>
  <si>
    <t>impossible d'assembler le plug 1/4 P2000023217 sur la contrôle line terminating sleeve P2000018387, nous serrons sur un filet.</t>
  </si>
  <si>
    <t>Perçage inexistant donc impossible à monter</t>
  </si>
  <si>
    <t>Recu un ressort au lieu d'une goupille de stem</t>
  </si>
  <si>
    <t xml:space="preserve"> 2 LDS impossible de visser la LDS dans le tubing head. le GO/ NOGO ne rentre pas dans les deux préparations</t>
  </si>
  <si>
    <t>Mauvaise gamme de test, pas de plug pour isoler la partie basse, et TPI non mentionné sur l'OF</t>
  </si>
  <si>
    <t>Manque Golden Hub to perform testing, et pas d'opération pour les tests de conductivité électrique</t>
  </si>
  <si>
    <t>Fuite bouchons 3/8 API LP à 1500 Psi</t>
  </si>
  <si>
    <t>Fuite à 1500 PSI sur 2 des 3 plugs 3/8 API LP</t>
  </si>
  <si>
    <t>Fuite Packing GV OP HS à 1500Psi</t>
  </si>
  <si>
    <t>Manille cassée dans taraudage du trou de manutention</t>
  </si>
  <si>
    <t xml:space="preserve">Peinture blanche au lieu de rouge
Christelle,
                Suite à NCR ci jointe, merci de planifier un slot dans SharePoint en Famille F.
Audrey,
                Demande stp les temps en anticipation afin de pouvoir prendre le WO des que possible.
Nicolas,
Merci d’annuler la FNCR.
Kathy,
Merci de préciser dans le long text de SO que les items 130 et 131 ne sont pas à peindre.
</t>
  </si>
  <si>
    <t xml:space="preserve">pas de machine pour serrer au couple  il faut serrer au couple de 19,800 FT-LBS le lower body P4000044939 sur le wash toll P4000044938. </t>
  </si>
  <si>
    <t xml:space="preserve">Impact sur stem eu niveau du cone du bask seat et dans le passage du packing. 
 en retirant le papier bull et la chaussette de la stem </t>
  </si>
  <si>
    <t>fuite visible entre le corps de la lds 48-030-896 et la stuffing box nut 48-030-199 sur LDS</t>
  </si>
  <si>
    <t xml:space="preserve">Taraudage défectueux sur 2 taraudages 1 3/4 8 un </t>
  </si>
  <si>
    <r>
      <t xml:space="preserve">siege endommagé car pas protegé Plan d'action :
corrective :
</t>
    </r>
    <r>
      <rPr>
        <b/>
        <sz val="10"/>
        <color rgb="FF00B050"/>
        <rFont val="Calibri"/>
        <family val="2"/>
        <scheme val="minor"/>
      </rPr>
      <t>1)Scrapper le siege P2000042988 qui va creer un besoin dans L'of et va pouvoir etre remplacer.</t>
    </r>
    <r>
      <rPr>
        <b/>
        <sz val="10"/>
        <color theme="1"/>
        <rFont val="Calibri"/>
        <family val="2"/>
        <scheme val="minor"/>
      </rPr>
      <t xml:space="preserve">
2)demande de substitution pour utiliser un P1000014764
Preventive
</t>
    </r>
    <r>
      <rPr>
        <b/>
        <sz val="10"/>
        <color rgb="FF00B050"/>
        <rFont val="Calibri"/>
        <family val="2"/>
        <scheme val="minor"/>
      </rPr>
      <t>2)Email de la direction au personel pour rappel et sensibilisation (voir email en attaché)</t>
    </r>
  </si>
  <si>
    <r>
      <t xml:space="preserve">LDS non conforme 
</t>
    </r>
    <r>
      <rPr>
        <b/>
        <sz val="10"/>
        <color rgb="FF00B050"/>
        <rFont val="Calibri"/>
        <family val="2"/>
        <scheme val="minor"/>
      </rPr>
      <t>LDS provient de ,l'Italie (mettre en cassier bloqué le 2 ref de lds et prevenir Michele ) a retourner en Italie</t>
    </r>
  </si>
  <si>
    <r>
      <t xml:space="preserve">le lamage d'accueil de la stem sur shaft assy GV handwhell  n'est pas assez long 
</t>
    </r>
    <r>
      <rPr>
        <b/>
        <sz val="10"/>
        <color rgb="FF92D050"/>
        <rFont val="Calibri"/>
        <family val="2"/>
        <scheme val="minor"/>
      </rPr>
      <t>reprendre le stock (3 en interne + 1 fournisseur)</t>
    </r>
  </si>
  <si>
    <r>
      <t>fuite en gaz au niveau du tree cap
 plan d'action -</t>
    </r>
    <r>
      <rPr>
        <b/>
        <sz val="10"/>
        <color rgb="FF00B050"/>
        <rFont val="Calibri"/>
        <family val="2"/>
        <scheme val="minor"/>
      </rPr>
      <t xml:space="preserve">Toiler le cone  </t>
    </r>
    <r>
      <rPr>
        <b/>
        <sz val="10"/>
        <color theme="1"/>
        <rFont val="Calibri"/>
        <family val="2"/>
        <scheme val="minor"/>
      </rPr>
      <t xml:space="preserve">+ </t>
    </r>
    <r>
      <rPr>
        <b/>
        <sz val="10"/>
        <color rgb="FF00B050"/>
        <rFont val="Calibri"/>
        <family val="2"/>
        <scheme val="minor"/>
      </rPr>
      <t>changer le raccord de flexible P2000019131
Recuperer plan de fabrication du flexible mise en 221S (L.Lebras)
Retoucher le flexible chez gomes 
piece remise en stock 15/11/2013</t>
    </r>
  </si>
  <si>
    <r>
      <t xml:space="preserve">7 taraudages sur body et 8 bleeder sur niveau superieur de unihead 
</t>
    </r>
    <r>
      <rPr>
        <b/>
        <sz val="10"/>
        <color rgb="FF00B050"/>
        <rFont val="Calibri"/>
        <family val="2"/>
        <scheme val="minor"/>
      </rPr>
      <t>plan d'action :modifier le dbi (ecn class 2) 2262098</t>
    </r>
  </si>
  <si>
    <r>
      <t>fuite au niveau du plug car le point de dureté sur zone d'etancheité</t>
    </r>
    <r>
      <rPr>
        <b/>
        <sz val="10"/>
        <color rgb="FF00B050"/>
        <rFont val="Calibri"/>
        <family val="2"/>
        <scheme val="minor"/>
      </rPr>
      <t xml:space="preserve"> 
plan d'action :QN 200343302 fournisseur (retour  des pieces le 15/10/2013)</t>
    </r>
    <r>
      <rPr>
        <b/>
        <sz val="10"/>
        <color rgb="FFFF0000"/>
        <rFont val="Calibri"/>
        <family val="2"/>
        <scheme val="minor"/>
      </rPr>
      <t xml:space="preserve"> 
</t>
    </r>
    <r>
      <rPr>
        <b/>
        <sz val="10"/>
        <color rgb="FF00B050"/>
        <rFont val="Calibri"/>
        <family val="2"/>
        <scheme val="minor"/>
      </rPr>
      <t>retour en production le 16/10/2013</t>
    </r>
  </si>
  <si>
    <r>
      <t xml:space="preserve">Rayure sur backseat 
plan d'action :
</t>
    </r>
    <r>
      <rPr>
        <b/>
        <sz val="10"/>
        <color rgb="FF00B050"/>
        <rFont val="Calibri"/>
        <family val="2"/>
        <scheme val="minor"/>
      </rPr>
      <t xml:space="preserve">remplacer la stem 
contrôle du stock+ </t>
    </r>
    <r>
      <rPr>
        <b/>
        <sz val="10"/>
        <color rgb="FFFF0000"/>
        <rFont val="Calibri"/>
        <family val="2"/>
        <scheme val="minor"/>
      </rPr>
      <t xml:space="preserve">remettre en conformité la stem en 121 S chez baudoin (depart le 10/10/2013) 
</t>
    </r>
    <r>
      <rPr>
        <b/>
        <sz val="10"/>
        <color rgb="FF00B050"/>
        <rFont val="Calibri"/>
        <family val="2"/>
        <scheme val="minor"/>
      </rPr>
      <t xml:space="preserve">retour en stock de la stem le 15/11/2013 </t>
    </r>
  </si>
  <si>
    <r>
      <t>impossible de monter les lock open cap P1000026532
-plan d'action :</t>
    </r>
    <r>
      <rPr>
        <b/>
        <sz val="10"/>
        <color rgb="FF00B050"/>
        <rFont val="Calibri"/>
        <family val="2"/>
        <scheme val="minor"/>
      </rPr>
      <t xml:space="preserve">
</t>
    </r>
    <r>
      <rPr>
        <b/>
        <sz val="10"/>
        <color theme="1"/>
        <rFont val="Calibri"/>
        <family val="2"/>
        <scheme val="minor"/>
      </rPr>
      <t xml:space="preserve">control du stock </t>
    </r>
    <r>
      <rPr>
        <b/>
        <sz val="10"/>
        <color rgb="FF00B050"/>
        <rFont val="Calibri"/>
        <family val="2"/>
        <scheme val="minor"/>
      </rPr>
      <t>(manque plaque de securité)
sortir 2 lock open cap pour la prod et les deux autres 121S pour analyse (reprendre chez BAUDOIN)</t>
    </r>
    <r>
      <rPr>
        <b/>
        <sz val="10"/>
        <color theme="1"/>
        <rFont val="Calibri"/>
        <family val="2"/>
        <scheme val="minor"/>
      </rPr>
      <t xml:space="preserve">
</t>
    </r>
    <r>
      <rPr>
        <b/>
        <sz val="10"/>
        <color rgb="FF00B050"/>
        <rFont val="Calibri"/>
        <family val="2"/>
        <scheme val="minor"/>
      </rPr>
      <t xml:space="preserve">-control des 2 lock open cap </t>
    </r>
    <r>
      <rPr>
        <b/>
        <sz val="10"/>
        <color theme="1"/>
        <rFont val="Calibri"/>
        <family val="2"/>
        <scheme val="minor"/>
      </rPr>
      <t xml:space="preserve">(le premier et dernier filet ne sont pas delardés chez baudoin)
</t>
    </r>
    <r>
      <rPr>
        <b/>
        <sz val="10"/>
        <color rgb="FF00B050"/>
        <rFont val="Calibri"/>
        <family val="2"/>
        <scheme val="minor"/>
      </rPr>
      <t>-Prevenir le sous traitant</t>
    </r>
    <r>
      <rPr>
        <b/>
        <sz val="10"/>
        <color theme="1"/>
        <rFont val="Calibri"/>
        <family val="2"/>
        <scheme val="minor"/>
      </rPr>
      <t xml:space="preserve">
</t>
    </r>
    <r>
      <rPr>
        <b/>
        <sz val="10"/>
        <color rgb="FF00B050"/>
        <rFont val="Calibri"/>
        <family val="2"/>
        <scheme val="minor"/>
      </rPr>
      <t>-Délarder 1 et dernier filets  sur 2 (baudoin)</t>
    </r>
    <r>
      <rPr>
        <b/>
        <sz val="10"/>
        <color theme="1"/>
        <rFont val="Calibri"/>
        <family val="2"/>
        <scheme val="minor"/>
      </rPr>
      <t xml:space="preserve"> </t>
    </r>
    <r>
      <rPr>
        <b/>
        <sz val="10"/>
        <color rgb="FF00B050"/>
        <rFont val="Calibri"/>
        <family val="2"/>
        <scheme val="minor"/>
      </rPr>
      <t>et pose des plaque sur les 6 en stock retour en stoc le 30/10/2013</t>
    </r>
  </si>
  <si>
    <r>
      <t xml:space="preserve">diametre de la poche non conforme (fournisseur S2M)
plan : QN fournisseur + definir qui est le fournisseur pour la reparation)
</t>
    </r>
    <r>
      <rPr>
        <b/>
        <sz val="10"/>
        <color rgb="FF00B050"/>
        <rFont val="Calibri"/>
        <family val="2"/>
        <scheme val="minor"/>
      </rPr>
      <t xml:space="preserve">Retouche a SENS
contrôle reception + magneto </t>
    </r>
  </si>
  <si>
    <r>
      <t xml:space="preserve">taraudage LDS non conforme sur upper  </t>
    </r>
    <r>
      <rPr>
        <b/>
        <sz val="10"/>
        <color rgb="FFFF0000"/>
        <rFont val="Calibri"/>
        <family val="2"/>
        <scheme val="minor"/>
      </rPr>
      <t xml:space="preserve">PAS DE PHOTOS 
</t>
    </r>
    <r>
      <rPr>
        <b/>
        <sz val="10"/>
        <color theme="1"/>
        <rFont val="Calibri"/>
        <family val="2"/>
        <scheme val="minor"/>
      </rPr>
      <t xml:space="preserve">-Prevenir l'Italie demande d'ouverture QN fournisseur 22/10/2013 </t>
    </r>
    <r>
      <rPr>
        <b/>
        <sz val="10"/>
        <color rgb="FFFF0000"/>
        <rFont val="Calibri"/>
        <family val="2"/>
        <scheme val="minor"/>
      </rPr>
      <t xml:space="preserve">(2eme relance 24/10/2013)
3eme relance le 29/10/2013 
</t>
    </r>
    <r>
      <rPr>
        <b/>
        <sz val="10"/>
        <color rgb="FF00B050"/>
        <rFont val="Calibri"/>
        <family val="2"/>
        <scheme val="minor"/>
      </rPr>
      <t>Verification du stock en Italie mais aucue NC</t>
    </r>
  </si>
  <si>
    <r>
      <t xml:space="preserve">crossover rayé
</t>
    </r>
    <r>
      <rPr>
        <b/>
        <sz val="10"/>
        <color rgb="FF00B050"/>
        <rFont val="Calibri"/>
        <family val="2"/>
        <scheme val="minor"/>
      </rPr>
      <t>Demonter la piece</t>
    </r>
    <r>
      <rPr>
        <b/>
        <sz val="10"/>
        <color theme="1"/>
        <rFont val="Calibri"/>
        <family val="2"/>
        <scheme val="minor"/>
      </rPr>
      <t xml:space="preserve"> + retour fournisseur +</t>
    </r>
    <r>
      <rPr>
        <b/>
        <sz val="10"/>
        <color rgb="FF00B050"/>
        <rFont val="Calibri"/>
        <family val="2"/>
        <scheme val="minor"/>
      </rPr>
      <t xml:space="preserve"> contacter geoffrey Mettery 
</t>
    </r>
    <r>
      <rPr>
        <b/>
        <sz val="10"/>
        <color rgb="FFFF0000"/>
        <rFont val="Calibri"/>
        <family val="2"/>
        <scheme val="minor"/>
      </rPr>
      <t xml:space="preserve">relance le 29/10/2013
</t>
    </r>
    <r>
      <rPr>
        <b/>
        <sz val="10"/>
        <color rgb="FF00B050"/>
        <rFont val="Calibri"/>
        <family val="2"/>
        <scheme val="minor"/>
      </rPr>
      <t xml:space="preserve">recuperer un joint en urgence
</t>
    </r>
    <r>
      <rPr>
        <b/>
        <sz val="10"/>
        <color theme="1"/>
        <rFont val="Calibri"/>
        <family val="2"/>
        <scheme val="minor"/>
      </rPr>
      <t>Recuperer Doc suite a reparation
Mc Cochran</t>
    </r>
    <r>
      <rPr>
        <b/>
        <sz val="10"/>
        <color rgb="FF00B050"/>
        <rFont val="Calibri"/>
        <family val="2"/>
        <scheme val="minor"/>
      </rPr>
      <t xml:space="preserve"> </t>
    </r>
  </si>
  <si>
    <r>
      <t xml:space="preserve">fitting pipe plug 1/4 LP non flush 
</t>
    </r>
    <r>
      <rPr>
        <b/>
        <sz val="10"/>
        <color rgb="FF00B050"/>
        <rFont val="Calibri"/>
        <family val="2"/>
        <scheme val="minor"/>
      </rPr>
      <t xml:space="preserve">contrôle plugs + taraudage
email a engeneering , project manager le 23/10/2013
Engeeniring help 
-retouche des filetages ¼ API LP suite  a CR 200347613
Engineering workflow 1881
Piece disponible en mecanique le 30/01/2014
Les pièces a retoucher :
2 tubing hanger avec pup joint  P2000042641 sur 301048268 suite a QN200347613 rev2  dont l’Of est bloqué (voir avec Greg )
1 tbg avec pup joint  P2000042642 au wed 1    TA120821 301046103 
2 joints  P2000027031 endommagés durant le montage </t>
    </r>
  </si>
  <si>
    <r>
      <t xml:space="preserve">fuite en test hydro 
a retester par michel </t>
    </r>
    <r>
      <rPr>
        <b/>
        <sz val="10"/>
        <color rgb="FFFF0000"/>
        <rFont val="Calibri"/>
        <family val="2"/>
        <scheme val="minor"/>
      </rPr>
      <t>(Aucune fuite apparente)</t>
    </r>
  </si>
  <si>
    <r>
      <t xml:space="preserve">Pas de HPVR 
</t>
    </r>
    <r>
      <rPr>
        <b/>
        <sz val="10"/>
        <color rgb="FF00B050"/>
        <rFont val="Calibri"/>
        <family val="2"/>
        <scheme val="minor"/>
      </rPr>
      <t>les HPVR se trouvent en item 10 
attente confirmation Valerio</t>
    </r>
  </si>
  <si>
    <r>
      <t xml:space="preserve">Manque 1 joint BX152 car erreur BOM SAP 
</t>
    </r>
    <r>
      <rPr>
        <b/>
        <sz val="10"/>
        <color rgb="FF00B050"/>
        <rFont val="Calibri"/>
        <family val="2"/>
        <scheme val="minor"/>
      </rPr>
      <t>-Modifier BOM en accord avec le DBI 
-Modifier OF en accord avec la nouvelle BOM</t>
    </r>
  </si>
  <si>
    <r>
      <t xml:space="preserve">Pas UT sur corps de vanne 
</t>
    </r>
    <r>
      <rPr>
        <b/>
        <sz val="10"/>
        <color rgb="FF00B050"/>
        <rFont val="Calibri"/>
        <family val="2"/>
        <scheme val="minor"/>
      </rPr>
      <t>isoler les piece non conforme</t>
    </r>
    <r>
      <rPr>
        <b/>
        <sz val="10"/>
        <color rgb="FFFF0000"/>
        <rFont val="Calibri"/>
        <family val="2"/>
        <scheme val="minor"/>
      </rPr>
      <t xml:space="preserve">
</t>
    </r>
    <r>
      <rPr>
        <b/>
        <sz val="10"/>
        <color rgb="FF00B050"/>
        <rFont val="Calibri"/>
        <family val="2"/>
        <scheme val="minor"/>
      </rPr>
      <t>-meeting</t>
    </r>
    <r>
      <rPr>
        <b/>
        <sz val="10"/>
        <color theme="1"/>
        <rFont val="Calibri"/>
        <family val="2"/>
        <scheme val="minor"/>
      </rPr>
      <t xml:space="preserve">
-definir quoi faire des vannes production
</t>
    </r>
    <r>
      <rPr>
        <b/>
        <sz val="10"/>
        <color rgb="FF00B050"/>
        <rFont val="Calibri"/>
        <family val="2"/>
        <scheme val="minor"/>
      </rPr>
      <t xml:space="preserve">-Demande de derogation pour les deux vannes de GDF </t>
    </r>
    <r>
      <rPr>
        <b/>
        <sz val="10"/>
        <color theme="1"/>
        <rFont val="Calibri"/>
        <family val="2"/>
        <scheme val="minor"/>
      </rPr>
      <t xml:space="preserve">
</t>
    </r>
    <r>
      <rPr>
        <b/>
        <sz val="10"/>
        <color rgb="FF00B050"/>
        <rFont val="Calibri"/>
        <family val="2"/>
        <scheme val="minor"/>
      </rPr>
      <t>-trouver un N° de référence a  attribuer au vannes GDF afin de  les remettre en stock 
-Remarquage des deux vannes GDF 
-Remise en stock des 2 vannes anciennement GDF sous le PN:90-130-402</t>
    </r>
    <r>
      <rPr>
        <b/>
        <sz val="10"/>
        <color theme="1"/>
        <rFont val="Calibri"/>
        <family val="2"/>
        <scheme val="minor"/>
      </rPr>
      <t xml:space="preserve">
</t>
    </r>
    <r>
      <rPr>
        <b/>
        <sz val="10"/>
        <color rgb="FF00B050"/>
        <rFont val="Calibri"/>
        <family val="2"/>
        <scheme val="minor"/>
      </rPr>
      <t>Valider la CR 200349951 afin de les remettre en stock (Lucas) 
QN fournisseur a été ouverte QN200347218 
Pour Zhakmunai : sortir vanne GTN 90-131-874 echanger stem avec les anciennes vanne de la commande =vannes GTN + stem mathevon 
 remettre en stock les vannes psl 2 =ancienne vannes de la commande +stem GTN  (sous PN  90-130-316)
demande de derogation pour remettre les 10 vannes en stock
Pour Sonatrach : TA130276 recuperer les corps de 8 vannes GTN (90-130-874) et les monter sur vannes Sonatrach GV13-1119F TO GV13-1126F.
 kit GTN seront remontés sur prochaine reception de corps PSL3 + GV body Psl2 seront remarqués 90-131-036 
TA130977 
Remetre en stock opercules 90-136-206 qté 8 suite a ecn1
Toutes les vannes ont été reconditionnées le 12/02/2014</t>
    </r>
    <r>
      <rPr>
        <b/>
        <sz val="10"/>
        <rFont val="Calibri"/>
        <family val="2"/>
        <scheme val="minor"/>
      </rPr>
      <t xml:space="preserve">
</t>
    </r>
  </si>
  <si>
    <r>
      <t xml:space="preserve">Pas de peinture sur 7 Mounting plate
</t>
    </r>
    <r>
      <rPr>
        <b/>
        <sz val="10"/>
        <color rgb="FF00B050"/>
        <rFont val="Calibri"/>
        <family val="2"/>
        <scheme val="minor"/>
      </rPr>
      <t>-Attente confirmation du project manager
-Modifier la commande
Créer OF Peinture SPPC-STD-003 RAL 9002 GREY WHITE</t>
    </r>
  </si>
  <si>
    <r>
      <t xml:space="preserve">Check valve mesure 3,5" au lieu de 2" donc impossible de l'installer
</t>
    </r>
    <r>
      <rPr>
        <b/>
        <sz val="10"/>
        <color rgb="FF00B050"/>
        <rFont val="Calibri"/>
        <family val="2"/>
        <scheme val="minor"/>
      </rPr>
      <t xml:space="preserve">-confirmer rapidement la boulonnerie (engineering)
Signer la concession request
-rétablir la situation avec Pacson meeting prevu le 04/11/2013 
-tige et ecrous rece le 15/11/2013 </t>
    </r>
  </si>
  <si>
    <r>
      <t xml:space="preserve">studs des bonnets et sorties laterale trop courtes sur le composite
</t>
    </r>
    <r>
      <rPr>
        <b/>
        <sz val="10"/>
        <color rgb="FF00B050"/>
        <rFont val="Calibri"/>
        <family val="2"/>
        <scheme val="minor"/>
      </rPr>
      <t>-Echanger les 20 studs de la prod avec 20 pad studds en stock voir cassier projet 41A0C .(Eric) 
-revoir le stock et définir ce que l’on fait des studds en stock (nico )</t>
    </r>
    <r>
      <rPr>
        <b/>
        <sz val="10"/>
        <color theme="1"/>
        <rFont val="Calibri"/>
        <family val="2"/>
        <scheme val="minor"/>
      </rPr>
      <t xml:space="preserve">
</t>
    </r>
  </si>
  <si>
    <r>
      <t xml:space="preserve">Actuator endommagé durant le flushing
</t>
    </r>
    <r>
      <rPr>
        <b/>
        <sz val="10"/>
        <color rgb="FF00B050"/>
        <rFont val="Calibri"/>
        <family val="2"/>
        <scheme val="minor"/>
      </rPr>
      <t xml:space="preserve">Analyse a faire
A reparer chez Ellena envoyé le 09/12/2013
</t>
    </r>
    <r>
      <rPr>
        <b/>
        <sz val="10"/>
        <rFont val="Calibri"/>
        <family val="2"/>
        <scheme val="minor"/>
      </rPr>
      <t xml:space="preserve">Definir une date de retour </t>
    </r>
  </si>
  <si>
    <r>
      <t xml:space="preserve">Marquage dans la zone d'étanchéité
</t>
    </r>
    <r>
      <rPr>
        <b/>
        <sz val="10"/>
        <color rgb="FF00B050"/>
        <rFont val="Calibri"/>
        <family val="2"/>
        <scheme val="minor"/>
      </rPr>
      <t>-Reprise du diametre afin de faire disparaitre le marquage
faire une engineering workflow 1608
-Envoyer chez Baudoin pour Phosphate 
CR acceptée</t>
    </r>
  </si>
  <si>
    <r>
      <t xml:space="preserve">Pas de protecteurs 
sortir de protecteurs 62-000-427
</t>
    </r>
    <r>
      <rPr>
        <b/>
        <sz val="10"/>
        <color rgb="FF00B050"/>
        <rFont val="Calibri"/>
        <family val="2"/>
        <scheme val="minor"/>
      </rPr>
      <t>faire une engineering workflow 1607</t>
    </r>
  </si>
  <si>
    <r>
      <t xml:space="preserve">impossible d'assembler le tube au raccord
</t>
    </r>
    <r>
      <rPr>
        <b/>
        <sz val="10"/>
        <color rgb="FF00B050"/>
        <rFont val="Calibri"/>
        <family val="2"/>
        <scheme val="minor"/>
      </rPr>
      <t>Attente outillage ACE (HAMID)
Voir avec les achats un moyen de recevoir les pieces avec le cone + filetage pour les commandes avenir (a renseigner dans la gamme )</t>
    </r>
  </si>
  <si>
    <r>
      <t xml:space="preserve">Pas de trou de manutention sur blind flange
</t>
    </r>
    <r>
      <rPr>
        <b/>
        <u/>
        <sz val="10"/>
        <color rgb="FF00B050"/>
        <rFont val="Calibri"/>
        <family val="2"/>
        <scheme val="minor"/>
      </rPr>
      <t>engineering workflow 1656</t>
    </r>
  </si>
  <si>
    <r>
      <t xml:space="preserve">pas de trou de manutention sur piece.impossible de charger les pieces sur la ligne TTS
</t>
    </r>
    <r>
      <rPr>
        <b/>
        <u/>
        <sz val="10"/>
        <color rgb="FF00B050"/>
        <rFont val="Calibri"/>
        <family val="2"/>
        <scheme val="minor"/>
      </rPr>
      <t>-usinage des pieces suite a QN globale (selon la procedure 06-11-16 EAC )</t>
    </r>
  </si>
  <si>
    <r>
      <t xml:space="preserve">les studd 78-020-680 sont trop longues
</t>
    </r>
    <r>
      <rPr>
        <b/>
        <sz val="10"/>
        <color rgb="FF00B050"/>
        <rFont val="Calibri"/>
        <family val="2"/>
        <scheme val="minor"/>
      </rPr>
      <t>Verifier le stock stock conforme 
sortie sur compte montage</t>
    </r>
  </si>
  <si>
    <r>
      <t xml:space="preserve">Impossible de monter l'ecrou de packing sur la bonnet 
Analyse (contradiction DBI car filetage de l'ecrou est different de celui de la bonnet)
</t>
    </r>
    <r>
      <rPr>
        <b/>
        <sz val="10"/>
        <color rgb="FF00B050"/>
        <rFont val="Calibri"/>
        <family val="2"/>
        <scheme val="minor"/>
      </rPr>
      <t>-Modifier le DBI (workflow 1622)
attente reponse Rework des bonnet (S.Lucas)</t>
    </r>
    <r>
      <rPr>
        <b/>
        <sz val="10"/>
        <rFont val="Calibri"/>
        <family val="2"/>
        <scheme val="minor"/>
      </rPr>
      <t xml:space="preserve">
</t>
    </r>
    <r>
      <rPr>
        <b/>
        <sz val="10"/>
        <color rgb="FF00B050"/>
        <rFont val="Calibri"/>
        <family val="2"/>
        <scheme val="minor"/>
      </rPr>
      <t xml:space="preserve">Modifier le DBI ecn class 1 N°  2263314 </t>
    </r>
  </si>
  <si>
    <r>
      <t xml:space="preserve">2 Bouchons de test 3/8 API ne sont plus demontable  
</t>
    </r>
    <r>
      <rPr>
        <b/>
        <sz val="10"/>
        <color rgb="FF00B050"/>
        <rFont val="Calibri"/>
        <family val="2"/>
        <scheme val="minor"/>
      </rPr>
      <t>-Analyse a faire (aucune  presence de graisse dans le taraudage ) la procedure 06-11-037 rev 0 n'a pas été respectée</t>
    </r>
    <r>
      <rPr>
        <b/>
        <sz val="10"/>
        <color theme="1"/>
        <rFont val="Calibri"/>
        <family val="2"/>
        <scheme val="minor"/>
      </rPr>
      <t xml:space="preserve">
</t>
    </r>
    <r>
      <rPr>
        <b/>
        <sz val="10"/>
        <color rgb="FF00B050"/>
        <rFont val="Calibri"/>
        <family val="2"/>
        <scheme val="minor"/>
      </rPr>
      <t>Extraire les bouchons (Michel)</t>
    </r>
  </si>
  <si>
    <r>
      <t xml:space="preserve">Remplacement du joint de bonnet 
</t>
    </r>
    <r>
      <rPr>
        <b/>
        <sz val="10"/>
        <color rgb="FF00B050"/>
        <rFont val="Calibri"/>
        <family val="2"/>
        <scheme val="minor"/>
      </rPr>
      <t>Following Quality Alert in attachment, stock review and 24 Metal Seal with N° Lot NN -339-1261 has been scrapped.
Demonter et changer le joint</t>
    </r>
  </si>
  <si>
    <r>
      <t xml:space="preserve">impossibilité de monter tree cap
</t>
    </r>
    <r>
      <rPr>
        <b/>
        <sz val="10"/>
        <color rgb="FF00B050"/>
        <rFont val="Calibri"/>
        <family val="2"/>
        <scheme val="minor"/>
      </rPr>
      <t>controle Acme coupling nut NC</t>
    </r>
    <r>
      <rPr>
        <b/>
        <sz val="10"/>
        <color theme="1"/>
        <rFont val="Calibri"/>
        <family val="2"/>
        <scheme val="minor"/>
      </rPr>
      <t xml:space="preserve">
</t>
    </r>
    <r>
      <rPr>
        <b/>
        <sz val="10"/>
        <color rgb="FF00B050"/>
        <rFont val="Calibri"/>
        <family val="2"/>
        <scheme val="minor"/>
      </rPr>
      <t xml:space="preserve">retour du coupling nut de chez Gomes </t>
    </r>
  </si>
  <si>
    <r>
      <t xml:space="preserve">Kit Gv actuator  3 1/16 10K dans un emballage de kit 4 1/16 10K (erreur identification produit)
</t>
    </r>
    <r>
      <rPr>
        <b/>
        <sz val="10"/>
        <color rgb="FF00B050"/>
        <rFont val="Calibri"/>
        <family val="2"/>
        <scheme val="minor"/>
      </rPr>
      <t>Stock verifié
Erreur de stockge magasin</t>
    </r>
    <r>
      <rPr>
        <b/>
        <sz val="10"/>
        <color theme="1"/>
        <rFont val="Calibri"/>
        <family val="2"/>
        <scheme val="minor"/>
      </rPr>
      <t xml:space="preserve">
</t>
    </r>
  </si>
  <si>
    <r>
      <t xml:space="preserve">Impact sur zone d'etancheité de l'opercule
</t>
    </r>
    <r>
      <rPr>
        <b/>
        <sz val="10"/>
        <color rgb="FF00B050"/>
        <rFont val="Calibri"/>
        <family val="2"/>
        <scheme val="minor"/>
      </rPr>
      <t>mettre en quarantaine et sortir un autre 
QN fournisseur 200351859</t>
    </r>
    <r>
      <rPr>
        <b/>
        <sz val="10"/>
        <color theme="1"/>
        <rFont val="Calibri"/>
        <family val="2"/>
        <scheme val="minor"/>
      </rPr>
      <t xml:space="preserve">
Verifier le stock </t>
    </r>
  </si>
  <si>
    <r>
      <t xml:space="preserve">Fuite siege B de la Gate valve 
Analyse a faire
</t>
    </r>
    <r>
      <rPr>
        <b/>
        <sz val="10"/>
        <color rgb="FF00B050"/>
        <rFont val="Calibri"/>
        <family val="2"/>
        <scheme val="minor"/>
      </rPr>
      <t>Pour debloqué la production</t>
    </r>
    <r>
      <rPr>
        <b/>
        <sz val="10"/>
        <color theme="1"/>
        <rFont val="Calibri"/>
        <family val="2"/>
        <scheme val="minor"/>
      </rPr>
      <t xml:space="preserve"> </t>
    </r>
    <r>
      <rPr>
        <b/>
        <sz val="10"/>
        <color rgb="FF00B050"/>
        <rFont val="Calibri"/>
        <family val="2"/>
        <scheme val="minor"/>
      </rPr>
      <t>Sortir - siège P143156
- deux joints P119472-0003
- deux joints P113574-0003 
IQP 008 communiqué au personnel</t>
    </r>
    <r>
      <rPr>
        <b/>
        <sz val="10"/>
        <color theme="1"/>
        <rFont val="Calibri"/>
        <family val="2"/>
        <scheme val="minor"/>
      </rPr>
      <t xml:space="preserve">
</t>
    </r>
  </si>
  <si>
    <r>
      <t xml:space="preserve">impossible de connecter l'actuator a la middle Stem 
Analyse a faire (nico)
</t>
    </r>
    <r>
      <rPr>
        <b/>
        <sz val="10"/>
        <color rgb="FF00B050"/>
        <rFont val="Calibri"/>
        <family val="2"/>
        <scheme val="minor"/>
      </rPr>
      <t>Verifier le stock afin de savoir si ptfe dans taraudages M18 des P2000019009(Eric) stock verifié et conforme</t>
    </r>
    <r>
      <rPr>
        <b/>
        <sz val="10"/>
        <color theme="1"/>
        <rFont val="Calibri"/>
        <family val="2"/>
        <scheme val="minor"/>
      </rPr>
      <t xml:space="preserve">
</t>
    </r>
    <r>
      <rPr>
        <b/>
        <sz val="10"/>
        <color rgb="FF00B050"/>
        <rFont val="Calibri"/>
        <family val="2"/>
        <scheme val="minor"/>
      </rPr>
      <t>Refileter la stem avec filiere M18 .(michel)</t>
    </r>
    <r>
      <rPr>
        <b/>
        <sz val="10"/>
        <color theme="1"/>
        <rFont val="Calibri"/>
        <family val="2"/>
        <scheme val="minor"/>
      </rPr>
      <t xml:space="preserve">
</t>
    </r>
    <r>
      <rPr>
        <b/>
        <sz val="10"/>
        <color rgb="FF00B050"/>
        <rFont val="Calibri"/>
        <family val="2"/>
        <scheme val="minor"/>
      </rPr>
      <t xml:space="preserve">Demande auprés de l'engineering si possibilité de remplacer le ptfe par graisse graphite 
Control des miden stem en stock ok
control de l'operateur en stock ok
</t>
    </r>
    <r>
      <rPr>
        <b/>
        <sz val="10"/>
        <rFont val="Calibri"/>
        <family val="2"/>
        <scheme val="minor"/>
      </rPr>
      <t>Formation au operateur</t>
    </r>
  </si>
  <si>
    <r>
      <t xml:space="preserve">impossible de monter coupling nut sur tree cap 
</t>
    </r>
    <r>
      <rPr>
        <b/>
        <sz val="10"/>
        <color rgb="FF00B050"/>
        <rFont val="Calibri"/>
        <family val="2"/>
        <scheme val="minor"/>
      </rPr>
      <t>retour chez Gomes pour reprise de L'ACME</t>
    </r>
    <r>
      <rPr>
        <b/>
        <sz val="10"/>
        <color theme="1"/>
        <rFont val="Calibri"/>
        <family val="2"/>
        <scheme val="minor"/>
      </rPr>
      <t xml:space="preserve">
</t>
    </r>
    <r>
      <rPr>
        <b/>
        <sz val="10"/>
        <color rgb="FF00B050"/>
        <rFont val="Calibri"/>
        <family val="2"/>
        <scheme val="minor"/>
      </rPr>
      <t>Verifier les 6 en prod</t>
    </r>
    <r>
      <rPr>
        <b/>
        <sz val="10"/>
        <color theme="1"/>
        <rFont val="Calibri"/>
        <family val="2"/>
        <scheme val="minor"/>
      </rPr>
      <t xml:space="preserve">
</t>
    </r>
    <r>
      <rPr>
        <b/>
        <sz val="10"/>
        <color rgb="FF00B050"/>
        <rFont val="Calibri"/>
        <family val="2"/>
        <scheme val="minor"/>
      </rPr>
      <t>Verifier les 3 prep WED2</t>
    </r>
  </si>
  <si>
    <r>
      <t xml:space="preserve">Manque protecteur 3 1/2 EU 
</t>
    </r>
    <r>
      <rPr>
        <b/>
        <sz val="10"/>
        <color rgb="FF00B050"/>
        <rFont val="Calibri"/>
        <family val="2"/>
        <scheme val="minor"/>
      </rPr>
      <t>Modifier la gamme (D.Bolluset)</t>
    </r>
  </si>
  <si>
    <r>
      <t xml:space="preserve">Manque 2 joints S-SEAL + </t>
    </r>
    <r>
      <rPr>
        <b/>
        <sz val="10"/>
        <color rgb="FF00B050"/>
        <rFont val="Calibri"/>
        <family val="2"/>
        <scheme val="minor"/>
      </rPr>
      <t xml:space="preserve">Tubing hanger endommagé
</t>
    </r>
    <r>
      <rPr>
        <b/>
        <sz val="10"/>
        <rFont val="Calibri"/>
        <family val="2"/>
        <scheme val="minor"/>
      </rPr>
      <t>2 joints S-SEAL ,sortir fitting ,plug
piece retrouvées sous le chapiteau</t>
    </r>
  </si>
  <si>
    <r>
      <t xml:space="preserve">impossible de monter le stuffing box 
</t>
    </r>
    <r>
      <rPr>
        <b/>
        <sz val="10"/>
        <color rgb="FF00B050"/>
        <rFont val="Calibri"/>
        <family val="2"/>
        <scheme val="minor"/>
      </rPr>
      <t>Mettre la piece en quarantaine et faire un TO pour le remplacer 
Scrap le stuffing box endommagé durant le montage</t>
    </r>
  </si>
  <si>
    <r>
      <t>shoulder endommagé sur unihead après demontage de l'outillage de test
-</t>
    </r>
    <r>
      <rPr>
        <b/>
        <sz val="10"/>
        <color rgb="FF00B050"/>
        <rFont val="Calibri"/>
        <family val="2"/>
        <scheme val="minor"/>
      </rPr>
      <t xml:space="preserve">Control des 4 uniheads emballés (aucun default sur shoulder)
</t>
    </r>
    <r>
      <rPr>
        <b/>
        <sz val="10"/>
        <rFont val="Calibri"/>
        <family val="2"/>
        <scheme val="minor"/>
      </rPr>
      <t xml:space="preserve">-Démontage vannes ,grenaillage,rework FMC et HD suite a Derogation
</t>
    </r>
    <r>
      <rPr>
        <b/>
        <sz val="10"/>
        <color rgb="FF00B050"/>
        <rFont val="Calibri"/>
        <family val="2"/>
        <scheme val="minor"/>
      </rPr>
      <t xml:space="preserve">Validation CR (S.LUCAS)
Definir root cause action preventive et corrective 
déterminer le type de réparation par rechargement ou load ring 
</t>
    </r>
    <r>
      <rPr>
        <b/>
        <sz val="10"/>
        <rFont val="Calibri"/>
        <family val="2"/>
        <scheme val="minor"/>
      </rPr>
      <t xml:space="preserve">Depart chez *HD le 16/01/2014
Aprés usinage = ressuage non conforme .
Concernant l’unihead voila  ce que nous allons faire :
1/ Montage du mandrel hanger(P2000045923 + TOOL P4000013977) + packoff latché(P4000040016+TOOL P412705)
2/ Test d’etanchéité du packoff via le test port de l’unihead.
3/ Test hydro de l’unihead suivant DBI.
En cas de succès, nous accepterons la pièce dans l’état.
Peux-tu mettre à jour la QN avec ce processus et vérifier la disponibilité des pièces ainsi qu’un plan de remontage?
</t>
    </r>
  </si>
  <si>
    <r>
      <t xml:space="preserve">Pas de serialisation + pas de place pour marquer 
</t>
    </r>
    <r>
      <rPr>
        <b/>
        <sz val="10"/>
        <color rgb="FF00B050"/>
        <rFont val="Calibri"/>
        <family val="2"/>
        <scheme val="minor"/>
      </rPr>
      <t>changer le DBI pour enlever la serialisation + tag au lieu de mark Work flow 1818</t>
    </r>
  </si>
  <si>
    <r>
      <t xml:space="preserve">impossible de monter set screw sur retaining ring 
</t>
    </r>
    <r>
      <rPr>
        <b/>
        <sz val="10"/>
        <color rgb="FF00B050"/>
        <rFont val="Calibri"/>
        <family val="2"/>
        <scheme val="minor"/>
      </rPr>
      <t>-modifier le Dbi afin d'avoir la bonne ref de set screw
Engineering workflow 1865</t>
    </r>
  </si>
  <si>
    <r>
      <t>impossible de monter le torque reducer sur adapter 
plan d'action :</t>
    </r>
    <r>
      <rPr>
        <b/>
        <sz val="10"/>
        <color rgb="FF00B050"/>
        <rFont val="Calibri"/>
        <family val="2"/>
        <scheme val="minor"/>
      </rPr>
      <t>Verifier le stock</t>
    </r>
    <r>
      <rPr>
        <b/>
        <sz val="10"/>
        <color theme="1"/>
        <rFont val="Calibri"/>
        <family val="2"/>
        <scheme val="minor"/>
      </rPr>
      <t xml:space="preserve">+ </t>
    </r>
    <r>
      <rPr>
        <b/>
        <sz val="10"/>
        <color rgb="FF00B050"/>
        <rFont val="Calibri"/>
        <family val="2"/>
        <scheme val="minor"/>
      </rPr>
      <t>mettre en quarantaine les deux pieces non conforme ,</t>
    </r>
    <r>
      <rPr>
        <b/>
        <sz val="10"/>
        <color theme="1"/>
        <rFont val="Calibri"/>
        <family val="2"/>
        <scheme val="minor"/>
      </rPr>
      <t xml:space="preserve">
</t>
    </r>
    <r>
      <rPr>
        <b/>
        <sz val="10"/>
        <color rgb="FF00B050"/>
        <rFont val="Calibri"/>
        <family val="2"/>
        <scheme val="minor"/>
      </rPr>
      <t>sortir 2 autres pour remplacement ,</t>
    </r>
    <r>
      <rPr>
        <b/>
        <sz val="10"/>
        <color theme="1"/>
        <rFont val="Calibri"/>
        <family val="2"/>
        <scheme val="minor"/>
      </rPr>
      <t xml:space="preserve">
</t>
    </r>
    <r>
      <rPr>
        <b/>
        <sz val="10"/>
        <color rgb="FF00B050"/>
        <rFont val="Calibri"/>
        <family val="2"/>
        <scheme val="minor"/>
      </rPr>
      <t>ouvrir QN fournisseur qN 200355633</t>
    </r>
  </si>
  <si>
    <r>
      <t xml:space="preserve">Absence d'une vanne et une croix suplementaire sur commande
</t>
    </r>
    <r>
      <rPr>
        <b/>
        <sz val="10"/>
        <color rgb="FF00B050"/>
        <rFont val="Calibri"/>
        <family val="2"/>
        <scheme val="minor"/>
      </rPr>
      <t xml:space="preserve">Traité par equipe control production </t>
    </r>
  </si>
  <si>
    <r>
      <t xml:space="preserve">Absence  des trous de manutention
usinage des trous de manutentions selon la procédure 06-11-16 EAC a FMC 
</t>
    </r>
    <r>
      <rPr>
        <b/>
        <sz val="10"/>
        <color rgb="FF00B050"/>
        <rFont val="Calibri"/>
        <family val="2"/>
        <scheme val="minor"/>
      </rPr>
      <t>Enginnering worflow 1911
Reponse le 16/01/2014 J.LAX par email</t>
    </r>
  </si>
  <si>
    <r>
      <t xml:space="preserve">Mauvais PN de manilles 
</t>
    </r>
    <r>
      <rPr>
        <b/>
        <sz val="10"/>
        <color rgb="FF00B050"/>
        <rFont val="Calibri"/>
        <family val="2"/>
        <scheme val="minor"/>
      </rPr>
      <t xml:space="preserve">trouver le PN De manille </t>
    </r>
    <r>
      <rPr>
        <b/>
        <sz val="10"/>
        <color theme="1"/>
        <rFont val="Calibri"/>
        <family val="2"/>
        <scheme val="minor"/>
      </rPr>
      <t xml:space="preserve">
</t>
    </r>
    <r>
      <rPr>
        <b/>
        <sz val="10"/>
        <color rgb="FF00B050"/>
        <rFont val="Calibri"/>
        <family val="2"/>
        <scheme val="minor"/>
      </rPr>
      <t>Faire une engineering work flow N°1884</t>
    </r>
  </si>
  <si>
    <r>
      <t xml:space="preserve">Anulus M2M seal non protegé
</t>
    </r>
    <r>
      <rPr>
        <b/>
        <sz val="10"/>
        <color rgb="FF00B050"/>
        <rFont val="Calibri"/>
        <family val="2"/>
        <scheme val="minor"/>
      </rPr>
      <t xml:space="preserve">Alerter le Magasin afin de sensibiliser le personnel </t>
    </r>
  </si>
  <si>
    <r>
      <t xml:space="preserve">le taraudage 1/2 lp api endommagé sur le plug du tree cap
</t>
    </r>
    <r>
      <rPr>
        <b/>
        <sz val="10"/>
        <color rgb="FF00B050"/>
        <rFont val="Calibri"/>
        <family val="2"/>
        <scheme val="minor"/>
      </rPr>
      <t>demande de derogation</t>
    </r>
    <r>
      <rPr>
        <b/>
        <sz val="10"/>
        <color theme="1"/>
        <rFont val="Calibri"/>
        <family val="2"/>
        <scheme val="minor"/>
      </rPr>
      <t xml:space="preserve"> 
</t>
    </r>
    <r>
      <rPr>
        <b/>
        <sz val="10"/>
        <color rgb="FF00B050"/>
        <rFont val="Calibri"/>
        <family val="2"/>
        <scheme val="minor"/>
      </rPr>
      <t xml:space="preserve">Faire la securisation ,identifier les 10 tree cap de Uta
Reparation chez gomes suite a 200357730 Qté 1 + qn fournisseur qté6      = 7
</t>
    </r>
    <r>
      <rPr>
        <b/>
        <sz val="10"/>
        <rFont val="Calibri"/>
        <family val="2"/>
        <scheme val="minor"/>
      </rPr>
      <t>le 15/01/2014  vu avec Gomes le couts de la réparation et plus élevé et il passerait autant de temps que de refaire une nouvelle pièce.
scraper le plug P2000011830 sur OF 301119034.
 6 tree cap seront remontés et testés cet après midi .
En ce qui concerne le 12 eme (voir avec Jean-Paul pour le delai du réapprovisionnement )
Piece diso montage le 23/01/2014</t>
    </r>
    <r>
      <rPr>
        <b/>
        <sz val="10"/>
        <color rgb="FF00B050"/>
        <rFont val="Calibri"/>
        <family val="2"/>
        <scheme val="minor"/>
      </rPr>
      <t xml:space="preserve">
</t>
    </r>
    <r>
      <rPr>
        <b/>
        <sz val="10"/>
        <color theme="1"/>
        <rFont val="Calibri"/>
        <family val="2"/>
        <scheme val="minor"/>
      </rPr>
      <t xml:space="preserve">
</t>
    </r>
  </si>
  <si>
    <r>
      <t xml:space="preserve">goupille bloquée dans la stem 
Reprise en mecanique pour extraire la goupille (suite a la reprise stem ,et lift nut a scrapper ( valeur =2300) et 0 dans système 
verifier si susbstitution ou prochaine commande 
Possibilité de recuperer une stem le 27/01/2013 .stem le 30/01/2014
attente confirmation BE pour une ref   lift nut dispo en stock (A.Mazza) </t>
    </r>
    <r>
      <rPr>
        <b/>
        <sz val="10"/>
        <color rgb="FFFF0000"/>
        <rFont val="Calibri"/>
        <family val="2"/>
        <scheme val="minor"/>
      </rPr>
      <t xml:space="preserve">refusé aprés deux semaine sans reponse
</t>
    </r>
    <r>
      <rPr>
        <b/>
        <sz val="10"/>
        <color theme="1"/>
        <rFont val="Calibri"/>
        <family val="2"/>
        <scheme val="minor"/>
      </rPr>
      <t xml:space="preserve"> commander lift nut aux etat unis (guillaume Loule )</t>
    </r>
  </si>
  <si>
    <r>
      <rPr>
        <b/>
        <sz val="10"/>
        <color rgb="FF00B050"/>
        <rFont val="Calibri"/>
        <family val="2"/>
        <scheme val="minor"/>
      </rPr>
      <t>vis endommagées sur Casing hanger (remplacer suite a email BE)</t>
    </r>
    <r>
      <rPr>
        <b/>
        <sz val="10"/>
        <color theme="1"/>
        <rFont val="Calibri"/>
        <family val="2"/>
        <scheme val="minor"/>
      </rPr>
      <t xml:space="preserve">
</t>
    </r>
    <r>
      <rPr>
        <b/>
        <sz val="10"/>
        <color rgb="FF00B050"/>
        <rFont val="Calibri"/>
        <family val="2"/>
        <scheme val="minor"/>
      </rPr>
      <t>gorge endomagée sur adapter spool (toilage)</t>
    </r>
    <r>
      <rPr>
        <b/>
        <sz val="10"/>
        <color theme="1"/>
        <rFont val="Calibri"/>
        <family val="2"/>
        <scheme val="minor"/>
      </rPr>
      <t xml:space="preserve">
</t>
    </r>
    <r>
      <rPr>
        <b/>
        <sz val="10"/>
        <color rgb="FF00B050"/>
        <rFont val="Calibri"/>
        <family val="2"/>
        <scheme val="minor"/>
      </rPr>
      <t xml:space="preserve">mandrel a deviser chez franks depart le 28/01/14 </t>
    </r>
  </si>
  <si>
    <r>
      <t xml:space="preserve">MANQUE TUBING
</t>
    </r>
    <r>
      <rPr>
        <b/>
        <sz val="10"/>
        <color rgb="FF00B050"/>
        <rFont val="Arial"/>
        <family val="2"/>
      </rPr>
      <t>Cette information est indiqué sur chaque WO en jaune, les tubing sont déjà à wed1 pour réalisation  des trous de manutention.</t>
    </r>
    <r>
      <rPr>
        <b/>
        <sz val="10"/>
        <color theme="1"/>
        <rFont val="Arial"/>
        <family val="2"/>
      </rPr>
      <t xml:space="preserve"> </t>
    </r>
  </si>
  <si>
    <r>
      <t xml:space="preserve">fuite lors des tests en hydro sur le 2seats A et B des GV14-01—213F et GV14-01-214F
Contrôle dim sur body ,siege ,opercule
Faire un test a l'air afin de determiner ou provient la fuite
Plan d’action :
</t>
    </r>
    <r>
      <rPr>
        <b/>
        <sz val="10"/>
        <color rgb="FF00B050"/>
        <rFont val="Calibri"/>
        <family val="2"/>
        <scheme val="minor"/>
      </rPr>
      <t xml:space="preserve">Contrôle dimensionnel (body, bonnet, joint) fait le 11/02/2014 sur la vanne GV14/01/212F 
Remonter la Bonnet 
Monter une bride de test 
Démonter la bride a l’opposée de celle de test 
Test a l’air avec un peu d’eau afin de déterminer précisément ou ce trouve la fuite . </t>
    </r>
    <r>
      <rPr>
        <b/>
        <sz val="10"/>
        <color theme="1"/>
        <rFont val="Calibri"/>
        <family val="2"/>
        <scheme val="minor"/>
      </rPr>
      <t xml:space="preserve">
aucune fuite apparente donc remonter et retester
</t>
    </r>
  </si>
  <si>
    <r>
      <t xml:space="preserve">SUR 16 PAD STUDS 78-021-750 RECUS 12 PAD STUDS ET 4 STUD
SUR 20 HEAVY HEX NUT 78-030-293 RECUS 8 BLEU ET 12 ROUGE
</t>
    </r>
    <r>
      <rPr>
        <b/>
        <sz val="10"/>
        <color rgb="FF00B050"/>
        <rFont val="Arial"/>
        <family val="2"/>
      </rPr>
      <t xml:space="preserve">2 casiers differnent stack up et dans un rack </t>
    </r>
    <r>
      <rPr>
        <b/>
        <sz val="10"/>
        <color theme="1"/>
        <rFont val="Arial"/>
        <family val="2"/>
      </rPr>
      <t xml:space="preserve">
</t>
    </r>
  </si>
  <si>
    <r>
      <t xml:space="preserve">Manque slip ring
</t>
    </r>
    <r>
      <rPr>
        <b/>
        <sz val="10"/>
        <color rgb="FF00B050"/>
        <rFont val="Arial"/>
        <family val="2"/>
      </rPr>
      <t>of crée malgré le manque de piece avec l'accord d'Armando</t>
    </r>
  </si>
  <si>
    <r>
      <t xml:space="preserve">Manque 2 needle valve
</t>
    </r>
    <r>
      <rPr>
        <b/>
        <sz val="10"/>
        <color rgb="FF00B050"/>
        <rFont val="Arial"/>
        <family val="2"/>
      </rPr>
      <t>le TO n'est pas crée</t>
    </r>
  </si>
  <si>
    <r>
      <t xml:space="preserve">Manque 4 tiges 78-020-886
</t>
    </r>
    <r>
      <rPr>
        <b/>
        <sz val="10"/>
        <color rgb="FF00B050"/>
        <rFont val="Arial"/>
        <family val="2"/>
      </rPr>
      <t>le magasinier na pas donné la bonne quantité</t>
    </r>
    <r>
      <rPr>
        <b/>
        <sz val="10"/>
        <color theme="1"/>
        <rFont val="Arial"/>
        <family val="2"/>
      </rPr>
      <t xml:space="preserve">
</t>
    </r>
  </si>
  <si>
    <r>
      <t xml:space="preserve">Manque 1 bleeder plug
</t>
    </r>
    <r>
      <rPr>
        <b/>
        <sz val="10"/>
        <color rgb="FF00B050"/>
        <rFont val="Arial"/>
        <family val="2"/>
      </rPr>
      <t>le magasinier na pas donné la bonne quantité</t>
    </r>
  </si>
  <si>
    <t xml:space="preserve">retour du coupling nut de chez Gomes </t>
  </si>
  <si>
    <t>Formation au operateur</t>
  </si>
  <si>
    <t>modifier le DBI via engineering workflow (nico)</t>
  </si>
  <si>
    <t>Analyse nico</t>
  </si>
  <si>
    <t>definir une date de retouche (S.Cubizolle)</t>
  </si>
  <si>
    <t>Alerter le Magasin afin de sensibiliser le personnel (nico)</t>
  </si>
  <si>
    <t>scrap ???????
Action Fred .B</t>
  </si>
  <si>
    <t>Definir une une date de retouche 
3tbg avec pup joint +1 body
s.Cubizolle</t>
  </si>
  <si>
    <t>Attente nouveau joint – démontage – dossier OF</t>
  </si>
  <si>
    <t>Attente retour outillage FMC BV- vu avec Gilbert</t>
  </si>
  <si>
    <t>Attente validation de la CR envoyé le 10/02/2014</t>
  </si>
  <si>
    <t xml:space="preserve">peinture + test </t>
  </si>
  <si>
    <t>disponible wed 1 le 11/03/2014 et sortir un joint de bonnet</t>
  </si>
  <si>
    <t xml:space="preserve">une piece a peindre + remonter les 3 </t>
  </si>
  <si>
    <t>Comment reparer  l'operateur endommagé en sachant qu'il n'existe plus dans SAP</t>
  </si>
  <si>
    <t>Sortir 3 x P1000002076</t>
  </si>
  <si>
    <t>Attente Ecn class 1 (R .SOUCHON)</t>
  </si>
  <si>
    <t>Declencher Reunion afin de definir la root cause
voir avoir greg si possibilité separer ASSY</t>
  </si>
  <si>
    <t xml:space="preserve"> Suite a reponse de M.Zorloni ,modifier la CR (nico)</t>
  </si>
  <si>
    <t>Attente reponse Ellena
 (Marquet L)</t>
  </si>
  <si>
    <t xml:space="preserve">Modiifcation du plan du top niveauDU2000906361
Stewad Roberts </t>
  </si>
  <si>
    <t>Recuperer la liste des standard peinture (Nais )  
Voir avec MFT pour ameliorer la communication</t>
  </si>
  <si>
    <t>definir la suite des operations + root cause (M Zorloni)</t>
  </si>
  <si>
    <t xml:space="preserve">QN fournisseur ellena </t>
  </si>
  <si>
    <t xml:space="preserve">Retour LCN </t>
  </si>
  <si>
    <t>informer le planner sur QCP (greg)</t>
  </si>
  <si>
    <t>erreur fournisseur</t>
  </si>
  <si>
    <t>Attente QN fournisseur pour informer Ellena de la Bavure + informer enginerring d'ameliorer le concept afin d'ameliorer le montage</t>
  </si>
  <si>
    <t>Attente retour GTN pour definir quoi faire</t>
  </si>
  <si>
    <t>retour LCN 11/09/2014</t>
  </si>
  <si>
    <t>Ouvrir QN fournisseur (Zickler E)</t>
  </si>
  <si>
    <t>Ouvrir concession request 5Serant A )</t>
  </si>
  <si>
    <t>Attentes validation CR pour rayures (Callum) + 
meuler goupille</t>
  </si>
  <si>
    <t>IQP sur iso 9001 (Seb Besson)</t>
  </si>
  <si>
    <t>sortir un packing</t>
  </si>
  <si>
    <t>Engineering work flow a faire</t>
  </si>
  <si>
    <t>réaliser 2 M30( Seb C)</t>
  </si>
  <si>
    <t xml:space="preserve">  Reprise des plug au CN30</t>
  </si>
  <si>
    <t>Voir avec LOIC</t>
  </si>
  <si>
    <t xml:space="preserve">Voir si demande de derogation </t>
  </si>
  <si>
    <t xml:space="preserve">Les pièces sont en stock P2000049318 
                                        P2000049328 REMI
</t>
  </si>
  <si>
    <t>Validation de la piece avec test hydro</t>
  </si>
  <si>
    <t xml:space="preserve">Commander une opercule definir une date pour remplacer (fereole + Isak)
</t>
  </si>
  <si>
    <t xml:space="preserve"> retour baudoin 24/06/2014</t>
  </si>
  <si>
    <t>attente ecn de l'engineering</t>
  </si>
  <si>
    <t>retouche pipe plug</t>
  </si>
  <si>
    <t xml:space="preserve">Taraude manuel + Test a blanc sur Upper </t>
  </si>
  <si>
    <t>QN fournisseur PGI  (E.Zickler)</t>
  </si>
  <si>
    <t>Modifier la gamme</t>
  </si>
  <si>
    <t>Faire la CR</t>
  </si>
  <si>
    <t>commander d'autres pieces a Pacson (M.Cochran)</t>
  </si>
  <si>
    <t xml:space="preserve">Commander la stem P412926 
Ferreol </t>
  </si>
  <si>
    <t>CR  a valider</t>
  </si>
  <si>
    <t>Ouvrir QN fournisseur + ctrole stock</t>
  </si>
  <si>
    <t>definir date d'usinage de l'outillage (Gilbert)</t>
  </si>
  <si>
    <t>Attente ecn class 1 (Giulio)</t>
  </si>
  <si>
    <t xml:space="preserve">definir reparation par engineering suite concession request </t>
  </si>
  <si>
    <t>Après taraudage et test blanc = succe</t>
  </si>
  <si>
    <t>Analyse a faire (qualité)</t>
  </si>
  <si>
    <t>ajouter un plan de rework à la CR en attaché et l’envoyer à l’engineering pour approbation 
(Lucas S)</t>
  </si>
  <si>
    <t>mettre en casier bloqué 221S ,les deux operateurs en stock et de nous faire parvenir le carton de clamps se trouvant en 17F0C.(Eric Zickler )</t>
  </si>
  <si>
    <t>Eric Z &amp; Michael C working on issue</t>
  </si>
  <si>
    <t>done, warehouse issue</t>
  </si>
  <si>
    <t>OK for needle valve,
No stock for the rest</t>
  </si>
  <si>
    <t>OK</t>
  </si>
  <si>
    <t>Warehouse</t>
  </si>
  <si>
    <t>A definir</t>
  </si>
  <si>
    <t>Fornisseur</t>
  </si>
  <si>
    <t>Production</t>
  </si>
  <si>
    <t>engineering</t>
  </si>
  <si>
    <t>A definir fournisseur ou prod</t>
  </si>
  <si>
    <t xml:space="preserve">depart chez HD </t>
  </si>
  <si>
    <t>NA</t>
  </si>
  <si>
    <t>stack up</t>
  </si>
  <si>
    <t>no defect</t>
  </si>
  <si>
    <t xml:space="preserve">painting </t>
  </si>
  <si>
    <t>MFT</t>
  </si>
  <si>
    <t>Engineering</t>
  </si>
  <si>
    <t>Project</t>
  </si>
  <si>
    <t>Supplier</t>
  </si>
  <si>
    <t xml:space="preserve">Painting </t>
  </si>
  <si>
    <t>BOM</t>
  </si>
  <si>
    <t>Cancel</t>
  </si>
  <si>
    <t>Contrôle production</t>
  </si>
  <si>
    <t>Routing</t>
  </si>
  <si>
    <t>Type :</t>
  </si>
  <si>
    <t>TOCK</t>
  </si>
  <si>
    <t>P</t>
  </si>
  <si>
    <t>301066863;301066000</t>
  </si>
  <si>
    <t>301059662;301059661</t>
  </si>
  <si>
    <t>Scotvalve</t>
  </si>
  <si>
    <t>EXXON NIGERA</t>
  </si>
  <si>
    <t xml:space="preserve">GROUPEMENT BERKINE
</t>
  </si>
  <si>
    <t>Perenco Gabon</t>
  </si>
  <si>
    <t>Petroleum</t>
  </si>
  <si>
    <t>Salym</t>
  </si>
  <si>
    <t>Shell Gabon</t>
  </si>
  <si>
    <t xml:space="preserve">TA131629 </t>
  </si>
  <si>
    <t>Méthodes</t>
  </si>
  <si>
    <t>Congo Algérie</t>
  </si>
  <si>
    <t>Impossible to define</t>
  </si>
  <si>
    <t>Métrologie</t>
  </si>
  <si>
    <t>Contôle production</t>
  </si>
  <si>
    <t>Contrôle pruduction</t>
  </si>
  <si>
    <t>Contrôle produciton</t>
  </si>
  <si>
    <t>Supplir</t>
  </si>
  <si>
    <t xml:space="preserve">Cancel </t>
  </si>
  <si>
    <t xml:space="preserve">Total = </t>
  </si>
  <si>
    <t>Total cellules non vides</t>
  </si>
  <si>
    <t>sur 253</t>
  </si>
  <si>
    <t>Construction de graph</t>
  </si>
  <si>
    <t>Entre le :</t>
  </si>
  <si>
    <t>Et le :</t>
  </si>
  <si>
    <t>19/06/2014</t>
  </si>
  <si>
    <t>bennet</t>
  </si>
  <si>
    <t>=COUNTIF(CELL("Address";INDEX(Sheet1!AC:AC;MATCH(DATE(2014;7;1);Sheet1!E:E;0))):CELL("Address";INDEX(Sheet1!AC:AC;MATCH(DATE(2014;5;5);Sheet1!E:E;0)));"Supplier")</t>
  </si>
  <si>
    <r>
      <t>=COUNTIF(INDIRECT(CELL(</t>
    </r>
    <r>
      <rPr>
        <sz val="8"/>
        <color rgb="FF800000"/>
        <rFont val="Arial Unicode MS"/>
        <family val="2"/>
      </rPr>
      <t>"contents"</t>
    </r>
    <r>
      <rPr>
        <sz val="10"/>
        <color theme="1"/>
        <rFont val="Arial Unicode MS"/>
        <family val="2"/>
      </rPr>
      <t>,F34)&amp;</t>
    </r>
    <r>
      <rPr>
        <sz val="8"/>
        <color rgb="FF800000"/>
        <rFont val="Arial Unicode MS"/>
        <family val="2"/>
      </rPr>
      <t>":"</t>
    </r>
    <r>
      <rPr>
        <sz val="10"/>
        <color theme="1"/>
        <rFont val="Arial Unicode MS"/>
        <family val="2"/>
      </rPr>
      <t>&amp;CELL(</t>
    </r>
    <r>
      <rPr>
        <sz val="8"/>
        <color rgb="FF800000"/>
        <rFont val="Arial Unicode MS"/>
        <family val="2"/>
      </rPr>
      <t>"contents"</t>
    </r>
    <r>
      <rPr>
        <sz val="10"/>
        <color theme="1"/>
        <rFont val="Arial Unicode MS"/>
        <family val="2"/>
      </rPr>
      <t>,F35)),</t>
    </r>
    <r>
      <rPr>
        <sz val="8"/>
        <color rgb="FF800000"/>
        <rFont val="Arial Unicode MS"/>
        <family val="2"/>
      </rPr>
      <t>"Supplier"</t>
    </r>
    <r>
      <rPr>
        <sz val="10"/>
        <color theme="1"/>
        <rFont val="Arial Unicode MS"/>
        <family val="2"/>
      </rPr>
      <t>)</t>
    </r>
  </si>
  <si>
    <t>(Ne marche pas)</t>
  </si>
  <si>
    <t>1) BUT : Compter le nombre de "Supplier" dans la colonne AC entre 2 dates de la colonne E</t>
  </si>
  <si>
    <t>2) Ici, j'ai choisi 2 dates arbitrairement</t>
  </si>
  <si>
    <t>3) Calcul que je souhaite effectuer automatiquement, sans copier coller manuel</t>
  </si>
  <si>
    <t>J'obtiens ces adresses, que je souhaite réutiliser en B27</t>
  </si>
  <si>
    <t>http://forum.excel-pratique.com/excel/combinaison-de-la-fonction-cell-avec-la-fonction-countif-t53710.html</t>
  </si>
</sst>
</file>

<file path=xl/styles.xml><?xml version="1.0" encoding="utf-8"?>
<styleSheet xmlns="http://schemas.openxmlformats.org/spreadsheetml/2006/main" xmlns:mc="http://schemas.openxmlformats.org/markup-compatibility/2006" xmlns:x14ac="http://schemas.microsoft.com/office/spreadsheetml/2009/9/ac" mc:Ignorable="x14ac">
  <fonts count="23" x14ac:knownFonts="1">
    <font>
      <sz val="11"/>
      <color theme="1"/>
      <name val="Calibri"/>
      <family val="2"/>
      <scheme val="minor"/>
    </font>
    <font>
      <b/>
      <sz val="10"/>
      <color theme="1"/>
      <name val="Calibri"/>
      <family val="2"/>
      <scheme val="minor"/>
    </font>
    <font>
      <b/>
      <sz val="30"/>
      <color theme="1"/>
      <name val="Calibri"/>
      <family val="2"/>
      <scheme val="minor"/>
    </font>
    <font>
      <sz val="10"/>
      <color theme="1"/>
      <name val="Calibri"/>
      <family val="2"/>
      <scheme val="minor"/>
    </font>
    <font>
      <b/>
      <sz val="10"/>
      <color rgb="FF1F497D"/>
      <name val="Calibri"/>
      <family val="2"/>
      <scheme val="minor"/>
    </font>
    <font>
      <b/>
      <sz val="10"/>
      <color rgb="FF00B050"/>
      <name val="Calibri"/>
      <family val="2"/>
      <scheme val="minor"/>
    </font>
    <font>
      <b/>
      <sz val="10"/>
      <color rgb="FF92D050"/>
      <name val="Calibri"/>
      <family val="2"/>
      <scheme val="minor"/>
    </font>
    <font>
      <b/>
      <sz val="10"/>
      <color rgb="FFFF0000"/>
      <name val="Calibri"/>
      <family val="2"/>
      <scheme val="minor"/>
    </font>
    <font>
      <b/>
      <sz val="10"/>
      <name val="Calibri"/>
      <family val="2"/>
      <scheme val="minor"/>
    </font>
    <font>
      <b/>
      <u/>
      <sz val="10"/>
      <color rgb="FF00B050"/>
      <name val="Calibri"/>
      <family val="2"/>
      <scheme val="minor"/>
    </font>
    <font>
      <b/>
      <sz val="10"/>
      <color rgb="FF00B050"/>
      <name val="Arial"/>
      <family val="2"/>
    </font>
    <font>
      <b/>
      <sz val="10"/>
      <color theme="1"/>
      <name val="Arial"/>
      <family val="2"/>
    </font>
    <font>
      <sz val="10"/>
      <color rgb="FFFF0000"/>
      <name val="Calibri"/>
      <family val="2"/>
      <scheme val="minor"/>
    </font>
    <font>
      <b/>
      <sz val="12"/>
      <color theme="1"/>
      <name val="Calibri"/>
      <family val="2"/>
      <scheme val="minor"/>
    </font>
    <font>
      <sz val="12"/>
      <color theme="1"/>
      <name val="Calibri"/>
      <family val="2"/>
      <scheme val="minor"/>
    </font>
    <font>
      <sz val="12"/>
      <name val="Calibri"/>
      <family val="2"/>
      <scheme val="minor"/>
    </font>
    <font>
      <sz val="10"/>
      <name val="Calibri"/>
      <family val="2"/>
      <scheme val="minor"/>
    </font>
    <font>
      <sz val="11"/>
      <color rgb="FFFF0000"/>
      <name val="Calibri"/>
      <family val="2"/>
      <scheme val="minor"/>
    </font>
    <font>
      <sz val="10"/>
      <color rgb="FF574123"/>
      <name val="Tahoma"/>
      <family val="2"/>
    </font>
    <font>
      <sz val="10"/>
      <color theme="1"/>
      <name val="Arial Unicode MS"/>
      <family val="2"/>
    </font>
    <font>
      <sz val="8"/>
      <color rgb="FF800000"/>
      <name val="Arial Unicode MS"/>
      <family val="2"/>
    </font>
    <font>
      <b/>
      <sz val="11"/>
      <color rgb="FFFF0000"/>
      <name val="Calibri"/>
      <family val="2"/>
      <scheme val="minor"/>
    </font>
    <font>
      <u/>
      <sz val="11"/>
      <color theme="10"/>
      <name val="Calibri"/>
      <family val="2"/>
      <scheme val="minor"/>
    </font>
  </fonts>
  <fills count="7">
    <fill>
      <patternFill patternType="none"/>
    </fill>
    <fill>
      <patternFill patternType="gray125"/>
    </fill>
    <fill>
      <patternFill patternType="solid">
        <fgColor rgb="FFFFFF00"/>
        <bgColor indexed="64"/>
      </patternFill>
    </fill>
    <fill>
      <patternFill patternType="solid">
        <fgColor theme="0"/>
        <bgColor indexed="64"/>
      </patternFill>
    </fill>
    <fill>
      <patternFill patternType="solid">
        <fgColor rgb="FFFF0000"/>
        <bgColor indexed="64"/>
      </patternFill>
    </fill>
    <fill>
      <patternFill patternType="solid">
        <fgColor theme="3" tint="0.79998168889431442"/>
        <bgColor indexed="64"/>
      </patternFill>
    </fill>
    <fill>
      <patternFill patternType="solid">
        <fgColor theme="3" tint="0.59999389629810485"/>
        <bgColor indexed="64"/>
      </patternFill>
    </fill>
  </fills>
  <borders count="11">
    <border>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thin">
        <color indexed="64"/>
      </left>
      <right/>
      <top/>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style="thin">
        <color indexed="64"/>
      </right>
      <top/>
      <bottom/>
      <diagonal/>
    </border>
  </borders>
  <cellStyleXfs count="2">
    <xf numFmtId="0" fontId="0" fillId="0" borderId="0"/>
    <xf numFmtId="0" fontId="22" fillId="0" borderId="0" applyNumberFormat="0" applyFill="0" applyBorder="0" applyAlignment="0" applyProtection="0"/>
  </cellStyleXfs>
  <cellXfs count="97">
    <xf numFmtId="0" fontId="0" fillId="0" borderId="0" xfId="0"/>
    <xf numFmtId="0" fontId="1" fillId="0" borderId="1" xfId="0" applyFont="1" applyBorder="1" applyAlignment="1">
      <alignment horizontal="center" vertical="center"/>
    </xf>
    <xf numFmtId="0" fontId="1" fillId="0" borderId="1" xfId="0" applyFont="1" applyBorder="1" applyAlignment="1">
      <alignment horizontal="center" vertical="center" wrapText="1"/>
    </xf>
    <xf numFmtId="0" fontId="1" fillId="0" borderId="1" xfId="0" applyFont="1" applyFill="1" applyBorder="1" applyAlignment="1">
      <alignment horizontal="center" vertical="center" wrapText="1"/>
    </xf>
    <xf numFmtId="0" fontId="2" fillId="0" borderId="1" xfId="0" applyFont="1" applyBorder="1" applyAlignment="1">
      <alignment horizontal="center" vertical="center"/>
    </xf>
    <xf numFmtId="49" fontId="1" fillId="0" borderId="1" xfId="0" applyNumberFormat="1" applyFont="1" applyBorder="1" applyAlignment="1">
      <alignment horizontal="center" vertical="center"/>
    </xf>
    <xf numFmtId="14" fontId="1" fillId="0" borderId="1" xfId="0" applyNumberFormat="1" applyFont="1" applyBorder="1" applyAlignment="1">
      <alignment horizontal="center" vertical="center"/>
    </xf>
    <xf numFmtId="0" fontId="0" fillId="0" borderId="1" xfId="0" applyBorder="1" applyAlignment="1">
      <alignment horizontal="center" vertical="center"/>
    </xf>
    <xf numFmtId="0" fontId="3" fillId="0" borderId="1" xfId="0" applyFont="1" applyBorder="1" applyAlignment="1">
      <alignment horizontal="center" vertical="center"/>
    </xf>
    <xf numFmtId="0" fontId="3" fillId="0" borderId="0" xfId="0" applyFont="1"/>
    <xf numFmtId="0" fontId="3" fillId="0" borderId="1" xfId="0" applyFont="1" applyBorder="1"/>
    <xf numFmtId="0" fontId="1" fillId="2" borderId="1" xfId="0" applyFont="1" applyFill="1" applyBorder="1" applyAlignment="1">
      <alignment horizontal="center" vertical="center" wrapText="1"/>
    </xf>
    <xf numFmtId="0" fontId="1" fillId="2" borderId="1" xfId="0" applyFont="1" applyFill="1" applyBorder="1" applyAlignment="1">
      <alignment horizontal="center" vertical="center"/>
    </xf>
    <xf numFmtId="0" fontId="0" fillId="0" borderId="1" xfId="0" applyBorder="1" applyAlignment="1">
      <alignment horizontal="left"/>
    </xf>
    <xf numFmtId="0" fontId="3" fillId="0" borderId="1" xfId="0" applyFont="1" applyBorder="1" applyAlignment="1">
      <alignment horizontal="left"/>
    </xf>
    <xf numFmtId="14" fontId="0" fillId="0" borderId="0" xfId="0" applyNumberFormat="1"/>
    <xf numFmtId="14" fontId="1" fillId="3" borderId="1" xfId="0" applyNumberFormat="1" applyFont="1" applyFill="1" applyBorder="1" applyAlignment="1">
      <alignment horizontal="center" vertical="center" wrapText="1"/>
    </xf>
    <xf numFmtId="49" fontId="1" fillId="3" borderId="1" xfId="0" applyNumberFormat="1" applyFont="1" applyFill="1" applyBorder="1" applyAlignment="1">
      <alignment horizontal="center" vertical="center"/>
    </xf>
    <xf numFmtId="0" fontId="0" fillId="3" borderId="0" xfId="0" applyFill="1"/>
    <xf numFmtId="0" fontId="0" fillId="0" borderId="6" xfId="0" applyBorder="1" applyAlignment="1">
      <alignment horizontal="center" vertical="center"/>
    </xf>
    <xf numFmtId="0" fontId="3" fillId="0" borderId="6" xfId="0" applyFont="1" applyBorder="1"/>
    <xf numFmtId="0" fontId="1" fillId="0" borderId="6" xfId="0" applyFont="1" applyBorder="1" applyAlignment="1">
      <alignment horizontal="center" vertical="center"/>
    </xf>
    <xf numFmtId="0" fontId="0" fillId="0" borderId="0" xfId="0" applyBorder="1" applyAlignment="1">
      <alignment horizontal="center" vertical="center"/>
    </xf>
    <xf numFmtId="0" fontId="3" fillId="0" borderId="0" xfId="0" applyFont="1" applyBorder="1"/>
    <xf numFmtId="0" fontId="1" fillId="0" borderId="0" xfId="0" applyFont="1" applyBorder="1" applyAlignment="1">
      <alignment horizontal="center" vertical="center"/>
    </xf>
    <xf numFmtId="14" fontId="1" fillId="0" borderId="0" xfId="0" applyNumberFormat="1" applyFont="1" applyBorder="1" applyAlignment="1">
      <alignment horizontal="center" vertical="center"/>
    </xf>
    <xf numFmtId="0" fontId="0" fillId="0" borderId="0" xfId="0" applyBorder="1"/>
    <xf numFmtId="14" fontId="0" fillId="0" borderId="0" xfId="0" applyNumberFormat="1" applyBorder="1"/>
    <xf numFmtId="0" fontId="3" fillId="0" borderId="6" xfId="0" applyFont="1" applyBorder="1" applyAlignment="1">
      <alignment horizontal="center" vertical="center"/>
    </xf>
    <xf numFmtId="0" fontId="1" fillId="0" borderId="6" xfId="0" applyFont="1" applyBorder="1" applyAlignment="1">
      <alignment horizontal="center" vertical="center" wrapText="1"/>
    </xf>
    <xf numFmtId="0" fontId="3" fillId="0" borderId="0" xfId="0" applyFont="1" applyBorder="1" applyAlignment="1">
      <alignment horizontal="center" vertical="center"/>
    </xf>
    <xf numFmtId="0" fontId="1" fillId="3" borderId="0" xfId="0" applyFont="1" applyFill="1" applyBorder="1" applyAlignment="1">
      <alignment horizontal="center" vertical="center"/>
    </xf>
    <xf numFmtId="0" fontId="0" fillId="3" borderId="0" xfId="0" applyFill="1" applyBorder="1"/>
    <xf numFmtId="0" fontId="1" fillId="0" borderId="7" xfId="0" applyFont="1" applyBorder="1" applyAlignment="1">
      <alignment horizontal="center" vertical="center"/>
    </xf>
    <xf numFmtId="0" fontId="1" fillId="0" borderId="8" xfId="0" applyFont="1" applyBorder="1" applyAlignment="1">
      <alignment horizontal="center" vertical="center"/>
    </xf>
    <xf numFmtId="0" fontId="0" fillId="0" borderId="0" xfId="0" applyAlignment="1">
      <alignment wrapText="1"/>
    </xf>
    <xf numFmtId="0" fontId="1" fillId="5" borderId="1" xfId="0" applyFont="1" applyFill="1" applyBorder="1" applyAlignment="1" applyProtection="1">
      <alignment horizontal="center" vertical="center"/>
    </xf>
    <xf numFmtId="14" fontId="1" fillId="5" borderId="1" xfId="0" applyNumberFormat="1" applyFont="1" applyFill="1" applyBorder="1" applyAlignment="1" applyProtection="1">
      <alignment horizontal="center" vertical="center"/>
    </xf>
    <xf numFmtId="0" fontId="1" fillId="5" borderId="2" xfId="0" applyFont="1" applyFill="1" applyBorder="1" applyAlignment="1" applyProtection="1">
      <alignment horizontal="center" vertical="center"/>
    </xf>
    <xf numFmtId="0" fontId="1" fillId="5" borderId="3" xfId="0" applyFont="1" applyFill="1" applyBorder="1" applyAlignment="1" applyProtection="1">
      <alignment horizontal="center" vertical="center"/>
    </xf>
    <xf numFmtId="0" fontId="1" fillId="5" borderId="4" xfId="0" applyFont="1" applyFill="1" applyBorder="1" applyAlignment="1" applyProtection="1">
      <alignment horizontal="center" vertical="center"/>
    </xf>
    <xf numFmtId="0" fontId="1" fillId="5" borderId="2" xfId="0" applyFont="1" applyFill="1" applyBorder="1" applyAlignment="1" applyProtection="1">
      <alignment horizontal="center" vertical="center" wrapText="1"/>
    </xf>
    <xf numFmtId="0" fontId="1" fillId="5" borderId="1" xfId="0" applyFont="1" applyFill="1" applyBorder="1" applyAlignment="1" applyProtection="1">
      <alignment horizontal="center" vertical="center" wrapText="1"/>
    </xf>
    <xf numFmtId="0" fontId="0" fillId="0" borderId="0" xfId="0" applyAlignment="1"/>
    <xf numFmtId="0" fontId="3" fillId="0" borderId="0" xfId="0" applyFont="1" applyAlignment="1"/>
    <xf numFmtId="0" fontId="1" fillId="0" borderId="0" xfId="0" applyFont="1" applyAlignment="1">
      <alignment horizontal="center" vertical="center"/>
    </xf>
    <xf numFmtId="0" fontId="3" fillId="0" borderId="5" xfId="0" applyFont="1" applyBorder="1"/>
    <xf numFmtId="0" fontId="1" fillId="0" borderId="1" xfId="0" applyFont="1" applyBorder="1" applyAlignment="1">
      <alignment vertical="center"/>
    </xf>
    <xf numFmtId="49" fontId="1" fillId="0" borderId="6" xfId="0" applyNumberFormat="1" applyFont="1" applyBorder="1" applyAlignment="1">
      <alignment horizontal="center" vertical="center"/>
    </xf>
    <xf numFmtId="49" fontId="1" fillId="0" borderId="1" xfId="0" applyNumberFormat="1" applyFont="1" applyBorder="1" applyAlignment="1">
      <alignment vertical="center"/>
    </xf>
    <xf numFmtId="49" fontId="1" fillId="0" borderId="8" xfId="0" applyNumberFormat="1" applyFont="1" applyBorder="1" applyAlignment="1">
      <alignment horizontal="center" vertical="center"/>
    </xf>
    <xf numFmtId="14" fontId="1" fillId="0" borderId="6" xfId="0" applyNumberFormat="1" applyFont="1" applyBorder="1" applyAlignment="1">
      <alignment horizontal="center" vertical="center"/>
    </xf>
    <xf numFmtId="14" fontId="1" fillId="0" borderId="1" xfId="0" applyNumberFormat="1" applyFont="1" applyBorder="1" applyAlignment="1">
      <alignment vertical="center"/>
    </xf>
    <xf numFmtId="14" fontId="1" fillId="0" borderId="8" xfId="0" applyNumberFormat="1" applyFont="1" applyBorder="1" applyAlignment="1">
      <alignment horizontal="center" vertical="center"/>
    </xf>
    <xf numFmtId="0" fontId="3" fillId="0" borderId="1" xfId="0" applyFont="1" applyBorder="1" applyAlignment="1">
      <alignment vertical="center"/>
    </xf>
    <xf numFmtId="0" fontId="0" fillId="0" borderId="1" xfId="0" applyBorder="1" applyAlignment="1">
      <alignment vertical="center"/>
    </xf>
    <xf numFmtId="49" fontId="3" fillId="0" borderId="0" xfId="0" applyNumberFormat="1" applyFont="1" applyAlignment="1">
      <alignment horizontal="center" vertical="center"/>
    </xf>
    <xf numFmtId="49" fontId="3" fillId="0" borderId="0" xfId="0" applyNumberFormat="1" applyFont="1" applyAlignment="1">
      <alignment vertical="center"/>
    </xf>
    <xf numFmtId="0" fontId="7" fillId="0" borderId="0" xfId="0" applyFont="1" applyAlignment="1">
      <alignment horizontal="center" vertical="center"/>
    </xf>
    <xf numFmtId="0" fontId="1" fillId="0" borderId="0" xfId="0" applyFont="1" applyAlignment="1">
      <alignment vertical="center"/>
    </xf>
    <xf numFmtId="0" fontId="3" fillId="0" borderId="1" xfId="0" applyFont="1" applyBorder="1" applyAlignment="1"/>
    <xf numFmtId="0" fontId="0" fillId="0" borderId="10" xfId="0" applyBorder="1"/>
    <xf numFmtId="0" fontId="0" fillId="0" borderId="1" xfId="0" applyBorder="1"/>
    <xf numFmtId="0" fontId="1" fillId="0" borderId="1" xfId="0" applyFont="1" applyBorder="1" applyAlignment="1">
      <alignment vertical="center" wrapText="1"/>
    </xf>
    <xf numFmtId="0" fontId="0" fillId="0" borderId="6" xfId="0" applyBorder="1" applyAlignment="1">
      <alignment horizontal="left"/>
    </xf>
    <xf numFmtId="0" fontId="0" fillId="0" borderId="1" xfId="0" applyBorder="1" applyAlignment="1"/>
    <xf numFmtId="0" fontId="3" fillId="0" borderId="6" xfId="0" applyFont="1" applyBorder="1" applyAlignment="1">
      <alignment horizontal="left"/>
    </xf>
    <xf numFmtId="14" fontId="1" fillId="3" borderId="6" xfId="0" applyNumberFormat="1" applyFont="1" applyFill="1" applyBorder="1" applyAlignment="1">
      <alignment horizontal="center" vertical="center" wrapText="1"/>
    </xf>
    <xf numFmtId="14" fontId="1" fillId="3" borderId="1" xfId="0" applyNumberFormat="1" applyFont="1" applyFill="1" applyBorder="1" applyAlignment="1">
      <alignment vertical="center" wrapText="1"/>
    </xf>
    <xf numFmtId="0" fontId="0" fillId="0" borderId="5" xfId="0" applyBorder="1"/>
    <xf numFmtId="0" fontId="1" fillId="4" borderId="1" xfId="0" applyFont="1" applyFill="1" applyBorder="1" applyAlignment="1">
      <alignment horizontal="center" vertical="center"/>
    </xf>
    <xf numFmtId="0" fontId="12" fillId="0" borderId="0" xfId="0" applyFont="1"/>
    <xf numFmtId="0" fontId="3" fillId="0" borderId="0" xfId="0" applyFont="1" applyAlignment="1">
      <alignment horizontal="left" vertical="center"/>
    </xf>
    <xf numFmtId="0" fontId="3" fillId="0" borderId="0" xfId="0" applyFont="1" applyAlignment="1">
      <alignment horizontal="center" vertical="center"/>
    </xf>
    <xf numFmtId="0" fontId="16" fillId="0" borderId="0" xfId="0" applyFont="1"/>
    <xf numFmtId="0" fontId="16" fillId="0" borderId="0" xfId="0" applyFont="1" applyFill="1" applyAlignment="1">
      <alignment horizontal="left" vertical="center"/>
    </xf>
    <xf numFmtId="0" fontId="16" fillId="0" borderId="0" xfId="0" applyFont="1" applyAlignment="1">
      <alignment horizontal="left" vertical="center"/>
    </xf>
    <xf numFmtId="49" fontId="13" fillId="0" borderId="0" xfId="0" applyNumberFormat="1" applyFont="1" applyBorder="1" applyAlignment="1">
      <alignment horizontal="center" vertical="center"/>
    </xf>
    <xf numFmtId="0" fontId="14" fillId="0" borderId="0" xfId="0" applyFont="1" applyBorder="1"/>
    <xf numFmtId="0" fontId="15" fillId="0" borderId="0" xfId="0" applyFont="1" applyBorder="1"/>
    <xf numFmtId="0" fontId="13" fillId="0" borderId="0" xfId="0" applyFont="1" applyFill="1" applyBorder="1" applyAlignment="1">
      <alignment horizontal="center" vertical="center"/>
    </xf>
    <xf numFmtId="0" fontId="13" fillId="0" borderId="0" xfId="0" applyFont="1" applyBorder="1" applyAlignment="1">
      <alignment horizontal="center" vertical="center"/>
    </xf>
    <xf numFmtId="0" fontId="12" fillId="0" borderId="1" xfId="0" applyFont="1" applyBorder="1"/>
    <xf numFmtId="49" fontId="3" fillId="0" borderId="1" xfId="0" applyNumberFormat="1" applyFont="1" applyBorder="1" applyAlignment="1">
      <alignment horizontal="center" vertical="center"/>
    </xf>
    <xf numFmtId="0" fontId="3" fillId="0" borderId="9" xfId="0" applyFont="1" applyBorder="1"/>
    <xf numFmtId="0" fontId="0" fillId="0" borderId="0" xfId="0" applyNumberFormat="1"/>
    <xf numFmtId="0" fontId="18" fillId="0" borderId="0" xfId="0" applyFont="1"/>
    <xf numFmtId="0" fontId="17" fillId="0" borderId="0" xfId="0" applyFont="1"/>
    <xf numFmtId="0" fontId="19" fillId="0" borderId="0" xfId="0" applyFont="1"/>
    <xf numFmtId="0" fontId="21" fillId="0" borderId="0" xfId="0" applyFont="1"/>
    <xf numFmtId="14" fontId="21" fillId="0" borderId="0" xfId="0" applyNumberFormat="1" applyFont="1"/>
    <xf numFmtId="0" fontId="0" fillId="2" borderId="0" xfId="0" applyFill="1"/>
    <xf numFmtId="0" fontId="0" fillId="2" borderId="0" xfId="0" applyNumberFormat="1" applyFill="1"/>
    <xf numFmtId="0" fontId="17" fillId="2" borderId="0" xfId="0" applyFont="1" applyFill="1"/>
    <xf numFmtId="0" fontId="0" fillId="0" borderId="0" xfId="0" quotePrefix="1"/>
    <xf numFmtId="0" fontId="22" fillId="0" borderId="0" xfId="1"/>
    <xf numFmtId="0" fontId="0" fillId="6" borderId="0" xfId="0" applyFill="1"/>
  </cellXfs>
  <cellStyles count="2">
    <cellStyle name="Lien hypertexte" xfId="1" builtinId="8"/>
    <cellStyle name="Normal" xfId="0" builtinId="0"/>
  </cellStyles>
  <dxfs count="1">
    <dxf>
      <font>
        <b val="0"/>
        <i val="0"/>
      </font>
      <fill>
        <patternFill>
          <bgColor rgb="FFFF0000"/>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6</xdr:col>
      <xdr:colOff>9525</xdr:colOff>
      <xdr:row>36</xdr:row>
      <xdr:rowOff>47625</xdr:rowOff>
    </xdr:from>
    <xdr:to>
      <xdr:col>32</xdr:col>
      <xdr:colOff>209550</xdr:colOff>
      <xdr:row>55</xdr:row>
      <xdr:rowOff>171450</xdr:rowOff>
    </xdr:to>
    <xdr:sp macro="" textlink="">
      <xdr:nvSpPr>
        <xdr:cNvPr id="2" name="ZoneTexte 1"/>
        <xdr:cNvSpPr txBox="1"/>
      </xdr:nvSpPr>
      <xdr:spPr>
        <a:xfrm>
          <a:off x="5057775" y="6924675"/>
          <a:ext cx="16259175" cy="37433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2400"/>
            <a:t>=NB.SI(INDIRECT("'" &amp; STXT(D30;CHERCHE("]";D30;1)+1;100))&amp;":'" &amp; STXT(D31;CHERCHE("]";D31;1)+1;100);"Supplier")</a:t>
          </a:r>
        </a:p>
        <a:p>
          <a:endParaRPr lang="fr-FR" sz="2400"/>
        </a:p>
        <a:p>
          <a:r>
            <a:rPr lang="fr-FR" sz="2400"/>
            <a:t>="'" &amp; STXT(D30;CHERCHE("]";D30;1)+1;100)&amp;":'" &amp; STXT(D31;CHERCHE("]";D31;1)+1;100)</a:t>
          </a:r>
        </a:p>
      </xdr:txBody>
    </xdr:sp>
    <xdr:clientData/>
  </xdr:twoCellAnchor>
  <xdr:twoCellAnchor>
    <xdr:from>
      <xdr:col>6</xdr:col>
      <xdr:colOff>257175</xdr:colOff>
      <xdr:row>7</xdr:row>
      <xdr:rowOff>57150</xdr:rowOff>
    </xdr:from>
    <xdr:to>
      <xdr:col>19</xdr:col>
      <xdr:colOff>466725</xdr:colOff>
      <xdr:row>20</xdr:row>
      <xdr:rowOff>19050</xdr:rowOff>
    </xdr:to>
    <xdr:sp macro="" textlink="">
      <xdr:nvSpPr>
        <xdr:cNvPr id="3" name="ZoneTexte 2"/>
        <xdr:cNvSpPr txBox="1"/>
      </xdr:nvSpPr>
      <xdr:spPr>
        <a:xfrm>
          <a:off x="5305425" y="1390650"/>
          <a:ext cx="8343900" cy="24479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Quelques explications</a:t>
          </a:r>
        </a:p>
        <a:p>
          <a:r>
            <a:rPr lang="fr-FR" sz="1100"/>
            <a:t>La formule à obtenir doit être semblable à</a:t>
          </a:r>
        </a:p>
        <a:p>
          <a:r>
            <a:rPr lang="fr-FR" sz="1100"/>
            <a:t>=NB.SI(INDIRECT(Plage _de_recherche);"Supplier")</a:t>
          </a:r>
        </a:p>
        <a:p>
          <a:r>
            <a:rPr lang="fr-FR" sz="1100">
              <a:solidFill>
                <a:schemeClr val="dk1"/>
              </a:solidFill>
              <a:effectLst/>
              <a:latin typeface="+mn-lt"/>
              <a:ea typeface="+mn-ea"/>
              <a:cs typeface="+mn-cs"/>
            </a:rPr>
            <a:t>Plage _de_recherche :  'Sheet1'!$AC$243:$AC$163</a:t>
          </a:r>
          <a:endParaRPr lang="fr-FR" sz="1100"/>
        </a:p>
        <a:p>
          <a:r>
            <a:rPr lang="fr-FR" sz="1100"/>
            <a:t>Dans la cellule D3 il faut récupérer le nom de la feuille + la cellule départ</a:t>
          </a:r>
        </a:p>
        <a:p>
          <a:r>
            <a:rPr lang="fr-FR" sz="1100"/>
            <a:t>Dans</a:t>
          </a:r>
          <a:r>
            <a:rPr lang="fr-FR" sz="1100" baseline="0"/>
            <a:t> la cellule D3 il ne faut que la cellule de fin</a:t>
          </a:r>
        </a:p>
        <a:p>
          <a:endParaRPr lang="fr-FR" sz="1100"/>
        </a:p>
        <a:p>
          <a:r>
            <a:rPr lang="fr-FR" sz="1100"/>
            <a:t>=NB.SI(INDIRECT("'" &amp; STXT(D30;CHERCHE("]";D30;1)+1;100)&amp;":" &amp; STXT(D31;CHERCHE("!";D31;1)+1;100));"Supplier")</a:t>
          </a:r>
        </a:p>
        <a:p>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dun1web.net.fmcti.com/cgi-bin/search/part-url.cgi?part=48-180-018" TargetMode="External"/><Relationship Id="rId3" Type="http://schemas.openxmlformats.org/officeDocument/2006/relationships/hyperlink" Target="http://dun1web.net.fmcti.com/cgi-bin/search/part-url.cgi?ecn=%222267370%22" TargetMode="External"/><Relationship Id="rId7" Type="http://schemas.openxmlformats.org/officeDocument/2006/relationships/hyperlink" Target="http://hou1web.net.fmcti.com/cgi-bin/search/part-url.cgi?part=P1000127441" TargetMode="External"/><Relationship Id="rId2" Type="http://schemas.openxmlformats.org/officeDocument/2006/relationships/hyperlink" Target="http://dun1web.net.fmcti.com/cgi-bin/search/part-url.cgi?item=P2000012705" TargetMode="External"/><Relationship Id="rId1" Type="http://schemas.openxmlformats.org/officeDocument/2006/relationships/hyperlink" Target="http://dun1web.net.fmcti.com/cgi-bin/search/part-url.cgi?item=P2000037939" TargetMode="External"/><Relationship Id="rId6" Type="http://schemas.openxmlformats.org/officeDocument/2006/relationships/hyperlink" Target="http://dun1web.net.fmcti.com/cgi-bin/search/part-url.cgi?part=48-180-006" TargetMode="External"/><Relationship Id="rId5" Type="http://schemas.openxmlformats.org/officeDocument/2006/relationships/hyperlink" Target="http://dun1web.net.fmcti.com/cgi-bin/search/part-url.cgi?part=P2000024022" TargetMode="External"/><Relationship Id="rId4" Type="http://schemas.openxmlformats.org/officeDocument/2006/relationships/hyperlink" Target="http://hou1web.net.fmcti.com/cgi-bin/search/part-url.cgi?part=P1000127441" TargetMode="External"/><Relationship Id="rId9"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2.bin"/><Relationship Id="rId1" Type="http://schemas.openxmlformats.org/officeDocument/2006/relationships/hyperlink" Target="http://forum.excel-pratique.com/excel/combinaison-de-la-fonction-cell-avec-la-fonction-countif-t53710.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479"/>
  <sheetViews>
    <sheetView topLeftCell="A235" workbookViewId="0">
      <selection activeCell="AL236" sqref="AL236:AL240"/>
    </sheetView>
  </sheetViews>
  <sheetFormatPr baseColWidth="10" defaultColWidth="9.140625" defaultRowHeight="15" x14ac:dyDescent="0.25"/>
  <cols>
    <col min="1" max="1" width="4" customWidth="1"/>
    <col min="2" max="2" width="4.7109375" customWidth="1"/>
    <col min="3" max="4" width="6.28515625" customWidth="1"/>
    <col min="5" max="5" width="11.28515625" style="15" customWidth="1"/>
    <col min="6" max="6" width="11.7109375" style="15" customWidth="1"/>
    <col min="7" max="7" width="10.7109375" hidden="1" customWidth="1"/>
    <col min="8" max="8" width="11.5703125" hidden="1" customWidth="1"/>
    <col min="9" max="9" width="12" hidden="1" customWidth="1"/>
    <col min="10" max="10" width="11.7109375" hidden="1" customWidth="1"/>
    <col min="11" max="11" width="23" hidden="1" customWidth="1"/>
    <col min="12" max="12" width="22.42578125" hidden="1" customWidth="1"/>
    <col min="13" max="13" width="7.28515625" hidden="1" customWidth="1"/>
    <col min="14" max="14" width="26.7109375" hidden="1" customWidth="1"/>
    <col min="15" max="15" width="21.140625" hidden="1" customWidth="1"/>
    <col min="16" max="16" width="46.7109375" hidden="1" customWidth="1"/>
    <col min="17" max="17" width="99.7109375" hidden="1" customWidth="1"/>
    <col min="18" max="18" width="27.140625" hidden="1" customWidth="1"/>
    <col min="19" max="19" width="6" hidden="1" customWidth="1"/>
    <col min="20" max="20" width="15.42578125" hidden="1" customWidth="1"/>
    <col min="21" max="21" width="10.7109375" style="18" hidden="1" customWidth="1"/>
    <col min="22" max="22" width="13.28515625" hidden="1" customWidth="1"/>
    <col min="23" max="23" width="5.7109375" hidden="1" customWidth="1"/>
    <col min="24" max="24" width="13.28515625" hidden="1" customWidth="1"/>
    <col min="25" max="25" width="5.7109375" hidden="1" customWidth="1"/>
    <col min="26" max="26" width="13.28515625" hidden="1" customWidth="1"/>
    <col min="27" max="27" width="5.7109375" hidden="1" customWidth="1"/>
    <col min="28" max="28" width="6.7109375" customWidth="1"/>
    <col min="29" max="29" width="17.5703125" bestFit="1" customWidth="1"/>
    <col min="38" max="38" width="9.5703125" bestFit="1" customWidth="1"/>
  </cols>
  <sheetData>
    <row r="1" spans="1:29" ht="38.25" x14ac:dyDescent="0.25">
      <c r="A1" s="36" t="s">
        <v>0</v>
      </c>
      <c r="B1" s="36" t="s">
        <v>1</v>
      </c>
      <c r="C1" s="36" t="s">
        <v>2</v>
      </c>
      <c r="D1" s="36" t="s">
        <v>3</v>
      </c>
      <c r="E1" s="37" t="s">
        <v>4</v>
      </c>
      <c r="F1" s="37" t="s">
        <v>5</v>
      </c>
      <c r="G1" s="38" t="s">
        <v>6</v>
      </c>
      <c r="H1" s="36" t="s">
        <v>7</v>
      </c>
      <c r="I1" s="36" t="s">
        <v>8</v>
      </c>
      <c r="J1" s="39" t="s">
        <v>9</v>
      </c>
      <c r="K1" s="36" t="s">
        <v>10</v>
      </c>
      <c r="L1" s="36" t="s">
        <v>25</v>
      </c>
      <c r="M1" s="40" t="s">
        <v>11</v>
      </c>
      <c r="N1" s="36" t="s">
        <v>26</v>
      </c>
      <c r="O1" s="36" t="s">
        <v>27</v>
      </c>
      <c r="P1" s="36" t="s">
        <v>12</v>
      </c>
      <c r="Q1" s="36" t="s">
        <v>13</v>
      </c>
      <c r="R1" s="41" t="s">
        <v>14</v>
      </c>
      <c r="S1" s="39" t="s">
        <v>15</v>
      </c>
      <c r="T1" s="42" t="s">
        <v>16</v>
      </c>
      <c r="U1" s="42" t="s">
        <v>17</v>
      </c>
      <c r="V1" s="42" t="s">
        <v>18</v>
      </c>
      <c r="W1" s="42" t="s">
        <v>19</v>
      </c>
      <c r="X1" s="41" t="s">
        <v>20</v>
      </c>
      <c r="Y1" s="42" t="s">
        <v>21</v>
      </c>
      <c r="Z1" s="42" t="s">
        <v>22</v>
      </c>
      <c r="AA1" s="42" t="s">
        <v>23</v>
      </c>
      <c r="AB1" s="42" t="s">
        <v>24</v>
      </c>
    </row>
    <row r="2" spans="1:29" ht="76.5" x14ac:dyDescent="0.25">
      <c r="A2" s="1" t="s">
        <v>28</v>
      </c>
      <c r="B2" s="1" t="s">
        <v>30</v>
      </c>
      <c r="C2" s="1"/>
      <c r="D2" s="5" t="s">
        <v>37</v>
      </c>
      <c r="E2" s="6">
        <v>41549</v>
      </c>
      <c r="F2" s="6" t="s">
        <v>359</v>
      </c>
      <c r="G2" s="8">
        <f t="shared" ref="G2:G65" si="0">IF(E2="",,MONTH(E2))</f>
        <v>10</v>
      </c>
      <c r="H2" s="7">
        <f t="shared" ref="H2:H65" si="1">IF(F2="",,MONTH(F2))</f>
        <v>10</v>
      </c>
      <c r="I2" s="83"/>
      <c r="J2" s="10">
        <v>301071826</v>
      </c>
      <c r="K2" s="1" t="s">
        <v>388</v>
      </c>
      <c r="L2" s="1" t="s">
        <v>388</v>
      </c>
      <c r="N2" s="1" t="s">
        <v>583</v>
      </c>
      <c r="O2" s="10" t="s">
        <v>865</v>
      </c>
      <c r="P2" s="1">
        <v>200343999</v>
      </c>
      <c r="Q2" s="2" t="s">
        <v>1150</v>
      </c>
      <c r="R2" s="13" t="s">
        <v>1272</v>
      </c>
      <c r="S2" s="14"/>
      <c r="T2" s="2"/>
      <c r="U2" s="16"/>
      <c r="AC2" s="9"/>
    </row>
    <row r="3" spans="1:29" ht="25.5" x14ac:dyDescent="0.25">
      <c r="A3" s="1" t="s">
        <v>28</v>
      </c>
      <c r="B3" s="1" t="s">
        <v>31</v>
      </c>
      <c r="C3" s="1"/>
      <c r="D3" s="5" t="s">
        <v>38</v>
      </c>
      <c r="E3" s="6">
        <v>41580</v>
      </c>
      <c r="F3" s="6" t="s">
        <v>360</v>
      </c>
      <c r="G3" s="8">
        <f t="shared" si="0"/>
        <v>11</v>
      </c>
      <c r="H3" s="7">
        <f t="shared" si="1"/>
        <v>11</v>
      </c>
      <c r="I3" s="83"/>
      <c r="J3" s="10">
        <v>301070875</v>
      </c>
      <c r="K3" s="1" t="s">
        <v>389</v>
      </c>
      <c r="L3" s="1" t="s">
        <v>531</v>
      </c>
      <c r="N3" s="1" t="s">
        <v>584</v>
      </c>
      <c r="O3" s="10" t="s">
        <v>866</v>
      </c>
      <c r="P3" s="1">
        <v>200343858</v>
      </c>
      <c r="Q3" s="2" t="s">
        <v>1151</v>
      </c>
      <c r="R3" s="13" t="s">
        <v>1273</v>
      </c>
      <c r="S3" s="14"/>
      <c r="T3" s="2"/>
      <c r="U3" s="16"/>
      <c r="AC3" s="9"/>
    </row>
    <row r="4" spans="1:29" ht="63.75" x14ac:dyDescent="0.25">
      <c r="A4" s="1" t="s">
        <v>28</v>
      </c>
      <c r="B4" s="1" t="s">
        <v>30</v>
      </c>
      <c r="C4" s="1"/>
      <c r="D4" s="5" t="s">
        <v>40</v>
      </c>
      <c r="E4" s="6">
        <v>41610</v>
      </c>
      <c r="F4" s="6" t="s">
        <v>361</v>
      </c>
      <c r="G4" s="8">
        <f t="shared" si="0"/>
        <v>12</v>
      </c>
      <c r="H4" s="7">
        <f t="shared" si="1"/>
        <v>12</v>
      </c>
      <c r="I4" s="83"/>
      <c r="J4" s="10">
        <v>301064578</v>
      </c>
      <c r="K4" s="1" t="s">
        <v>391</v>
      </c>
      <c r="L4" s="1" t="s">
        <v>533</v>
      </c>
      <c r="N4" s="1" t="s">
        <v>586</v>
      </c>
      <c r="O4" s="10" t="s">
        <v>868</v>
      </c>
      <c r="P4" s="1">
        <v>200343475</v>
      </c>
      <c r="Q4" s="2" t="s">
        <v>1153</v>
      </c>
      <c r="R4" s="13" t="s">
        <v>1274</v>
      </c>
      <c r="S4" s="14"/>
      <c r="T4" s="2"/>
      <c r="U4" s="16"/>
      <c r="AC4" s="9"/>
    </row>
    <row r="5" spans="1:29" ht="51" x14ac:dyDescent="0.25">
      <c r="A5" s="1" t="s">
        <v>28</v>
      </c>
      <c r="B5" s="1" t="s">
        <v>31</v>
      </c>
      <c r="C5" s="1" t="s">
        <v>34</v>
      </c>
      <c r="D5" s="5" t="s">
        <v>104</v>
      </c>
      <c r="E5" s="6">
        <v>41654</v>
      </c>
      <c r="F5" s="6">
        <v>41655</v>
      </c>
      <c r="G5" s="8">
        <f t="shared" si="0"/>
        <v>1</v>
      </c>
      <c r="H5" s="7">
        <f t="shared" si="1"/>
        <v>1</v>
      </c>
      <c r="I5" s="1"/>
      <c r="J5" s="10">
        <v>301128626</v>
      </c>
      <c r="K5" s="1" t="s">
        <v>384</v>
      </c>
      <c r="L5" s="1" t="s">
        <v>522</v>
      </c>
      <c r="N5" s="1" t="s">
        <v>634</v>
      </c>
      <c r="O5" s="10"/>
      <c r="P5" s="1">
        <v>200358732</v>
      </c>
      <c r="Q5" s="2" t="s">
        <v>917</v>
      </c>
      <c r="R5" s="13"/>
      <c r="S5" s="14"/>
      <c r="T5" s="2"/>
      <c r="U5" s="16"/>
      <c r="AC5" s="9" t="s">
        <v>1285</v>
      </c>
    </row>
    <row r="6" spans="1:29" ht="15" customHeight="1" x14ac:dyDescent="0.25">
      <c r="A6" s="21" t="s">
        <v>28</v>
      </c>
      <c r="B6" s="21" t="s">
        <v>30</v>
      </c>
      <c r="C6" s="21" t="s">
        <v>35</v>
      </c>
      <c r="D6" s="48" t="s">
        <v>105</v>
      </c>
      <c r="E6" s="51">
        <v>41655</v>
      </c>
      <c r="F6" s="51">
        <v>41664</v>
      </c>
      <c r="G6" s="28">
        <f t="shared" si="0"/>
        <v>1</v>
      </c>
      <c r="H6" s="19">
        <f t="shared" si="1"/>
        <v>1</v>
      </c>
      <c r="I6" s="21"/>
      <c r="J6" s="20">
        <v>301115469</v>
      </c>
      <c r="K6" s="21" t="s">
        <v>426</v>
      </c>
      <c r="L6" s="21"/>
      <c r="M6" s="61"/>
      <c r="N6" s="21"/>
      <c r="O6" s="20"/>
      <c r="P6" s="21"/>
      <c r="Q6" s="29" t="s">
        <v>918</v>
      </c>
      <c r="R6" s="64"/>
      <c r="S6" s="66"/>
      <c r="T6" s="29" t="s">
        <v>1214</v>
      </c>
      <c r="U6" s="67"/>
      <c r="V6" s="69"/>
      <c r="AC6" s="9" t="s">
        <v>555</v>
      </c>
    </row>
    <row r="7" spans="1:29" ht="38.25" x14ac:dyDescent="0.25">
      <c r="A7" s="1" t="s">
        <v>28</v>
      </c>
      <c r="B7" s="1" t="s">
        <v>31</v>
      </c>
      <c r="C7" s="1" t="s">
        <v>34</v>
      </c>
      <c r="D7" s="5" t="s">
        <v>106</v>
      </c>
      <c r="E7" s="6">
        <v>41659</v>
      </c>
      <c r="F7" s="6">
        <v>41663</v>
      </c>
      <c r="G7" s="8">
        <f t="shared" si="0"/>
        <v>1</v>
      </c>
      <c r="H7" s="7">
        <f t="shared" si="1"/>
        <v>1</v>
      </c>
      <c r="I7" s="1"/>
      <c r="J7" s="10">
        <v>301131312</v>
      </c>
      <c r="K7" s="1" t="s">
        <v>435</v>
      </c>
      <c r="L7" s="1" t="s">
        <v>555</v>
      </c>
      <c r="N7" s="1" t="s">
        <v>635</v>
      </c>
      <c r="O7" s="10"/>
      <c r="P7" s="1" t="s">
        <v>794</v>
      </c>
      <c r="Q7" s="2" t="s">
        <v>919</v>
      </c>
      <c r="R7" s="13"/>
      <c r="S7" s="14"/>
      <c r="T7" s="2"/>
      <c r="U7" s="16"/>
      <c r="AC7" s="9" t="s">
        <v>1283</v>
      </c>
    </row>
    <row r="8" spans="1:29" ht="38.25" x14ac:dyDescent="0.25">
      <c r="A8" s="1" t="s">
        <v>28</v>
      </c>
      <c r="B8" s="1" t="s">
        <v>30</v>
      </c>
      <c r="C8" s="1" t="s">
        <v>34</v>
      </c>
      <c r="D8" s="5" t="s">
        <v>107</v>
      </c>
      <c r="E8" s="6">
        <v>41659</v>
      </c>
      <c r="F8" s="6">
        <v>41664</v>
      </c>
      <c r="G8" s="8">
        <f t="shared" si="0"/>
        <v>1</v>
      </c>
      <c r="H8" s="7">
        <f t="shared" si="1"/>
        <v>1</v>
      </c>
      <c r="I8" s="10"/>
      <c r="J8" s="10">
        <v>301127624</v>
      </c>
      <c r="K8" s="1" t="s">
        <v>1292</v>
      </c>
      <c r="L8" s="1" t="s">
        <v>388</v>
      </c>
      <c r="N8" s="1"/>
      <c r="O8" s="10"/>
      <c r="P8" s="1" t="s">
        <v>795</v>
      </c>
      <c r="Q8" s="2" t="s">
        <v>920</v>
      </c>
      <c r="R8" s="13"/>
      <c r="S8" s="14"/>
      <c r="T8" s="2" t="s">
        <v>1214</v>
      </c>
      <c r="U8" s="16"/>
      <c r="AC8" s="9" t="s">
        <v>555</v>
      </c>
    </row>
    <row r="9" spans="1:29" x14ac:dyDescent="0.25">
      <c r="A9" s="1" t="s">
        <v>28</v>
      </c>
      <c r="B9" s="1" t="s">
        <v>31</v>
      </c>
      <c r="C9" s="1" t="s">
        <v>34</v>
      </c>
      <c r="D9" s="5" t="s">
        <v>108</v>
      </c>
      <c r="E9" s="6">
        <v>41660</v>
      </c>
      <c r="F9" s="6">
        <v>41661</v>
      </c>
      <c r="G9" s="8">
        <f t="shared" si="0"/>
        <v>1</v>
      </c>
      <c r="H9" s="7">
        <f t="shared" si="1"/>
        <v>1</v>
      </c>
      <c r="I9" s="10"/>
      <c r="J9" s="10"/>
      <c r="K9" s="1" t="s">
        <v>437</v>
      </c>
      <c r="L9" s="1" t="s">
        <v>536</v>
      </c>
      <c r="N9" s="1" t="s">
        <v>636</v>
      </c>
      <c r="O9" s="10"/>
      <c r="P9" s="1" t="s">
        <v>796</v>
      </c>
      <c r="Q9" s="2" t="s">
        <v>921</v>
      </c>
      <c r="R9" s="13"/>
      <c r="S9" s="14"/>
      <c r="T9" s="2"/>
      <c r="U9" s="16"/>
      <c r="AC9" s="71" t="s">
        <v>1278</v>
      </c>
    </row>
    <row r="10" spans="1:29" ht="409.5" x14ac:dyDescent="0.25">
      <c r="A10" s="1" t="s">
        <v>28</v>
      </c>
      <c r="B10" s="1" t="s">
        <v>31</v>
      </c>
      <c r="C10" s="1" t="s">
        <v>35</v>
      </c>
      <c r="D10" s="5" t="s">
        <v>109</v>
      </c>
      <c r="E10" s="6">
        <v>41660</v>
      </c>
      <c r="F10" s="6">
        <v>41723</v>
      </c>
      <c r="G10" s="8">
        <f t="shared" si="0"/>
        <v>1</v>
      </c>
      <c r="H10" s="7">
        <f t="shared" si="1"/>
        <v>3</v>
      </c>
      <c r="I10" s="10"/>
      <c r="J10" s="10"/>
      <c r="K10" s="1" t="s">
        <v>426</v>
      </c>
      <c r="L10" s="1" t="s">
        <v>388</v>
      </c>
      <c r="N10" s="1" t="s">
        <v>625</v>
      </c>
      <c r="O10" s="10"/>
      <c r="P10" s="1" t="s">
        <v>797</v>
      </c>
      <c r="Q10" s="2" t="s">
        <v>922</v>
      </c>
      <c r="R10" s="13"/>
      <c r="S10" s="14"/>
      <c r="T10" s="2"/>
      <c r="U10" s="16"/>
      <c r="AC10" s="9" t="s">
        <v>555</v>
      </c>
    </row>
    <row r="11" spans="1:29" x14ac:dyDescent="0.25">
      <c r="A11" s="1" t="s">
        <v>28</v>
      </c>
      <c r="B11" s="1" t="s">
        <v>30</v>
      </c>
      <c r="C11" s="1" t="s">
        <v>34</v>
      </c>
      <c r="D11" s="5" t="s">
        <v>110</v>
      </c>
      <c r="E11" s="6">
        <v>41660</v>
      </c>
      <c r="F11" s="6">
        <v>41662</v>
      </c>
      <c r="G11" s="8">
        <f t="shared" si="0"/>
        <v>1</v>
      </c>
      <c r="H11" s="7">
        <f t="shared" si="1"/>
        <v>1</v>
      </c>
      <c r="I11" s="10"/>
      <c r="J11" s="10"/>
      <c r="K11" s="1" t="s">
        <v>438</v>
      </c>
      <c r="L11" s="1" t="s">
        <v>552</v>
      </c>
      <c r="N11" s="1" t="s">
        <v>637</v>
      </c>
      <c r="O11" s="10"/>
      <c r="P11" s="1"/>
      <c r="Q11" s="2" t="s">
        <v>923</v>
      </c>
      <c r="R11" s="13"/>
      <c r="S11" s="14"/>
      <c r="T11" s="2"/>
      <c r="U11" s="16"/>
      <c r="AC11" s="9" t="s">
        <v>1271</v>
      </c>
    </row>
    <row r="12" spans="1:29" x14ac:dyDescent="0.25">
      <c r="A12" s="33" t="s">
        <v>28</v>
      </c>
      <c r="B12" s="34" t="s">
        <v>32</v>
      </c>
      <c r="C12" s="34"/>
      <c r="D12" s="50" t="s">
        <v>111</v>
      </c>
      <c r="E12" s="53">
        <v>41660</v>
      </c>
      <c r="F12" s="53">
        <v>41664</v>
      </c>
      <c r="G12" s="8">
        <f t="shared" si="0"/>
        <v>1</v>
      </c>
      <c r="H12" s="7">
        <f t="shared" si="1"/>
        <v>1</v>
      </c>
      <c r="I12" s="84"/>
      <c r="J12" s="20"/>
      <c r="K12" s="21" t="s">
        <v>426</v>
      </c>
      <c r="L12" s="21" t="s">
        <v>388</v>
      </c>
      <c r="M12" s="61"/>
      <c r="N12" s="21"/>
      <c r="O12" s="20"/>
      <c r="P12" s="21">
        <v>200359625</v>
      </c>
      <c r="Q12" s="29" t="s">
        <v>924</v>
      </c>
      <c r="R12" s="64"/>
      <c r="S12" s="66"/>
      <c r="T12" s="29"/>
      <c r="U12" s="67"/>
      <c r="V12" s="69"/>
      <c r="AC12" s="9" t="s">
        <v>551</v>
      </c>
    </row>
    <row r="13" spans="1:29" ht="38.25" x14ac:dyDescent="0.25">
      <c r="A13" s="1" t="s">
        <v>28</v>
      </c>
      <c r="B13" s="1" t="s">
        <v>30</v>
      </c>
      <c r="C13" s="1" t="s">
        <v>34</v>
      </c>
      <c r="D13" s="5" t="s">
        <v>112</v>
      </c>
      <c r="E13" s="6">
        <v>41660</v>
      </c>
      <c r="F13" s="6">
        <v>41677</v>
      </c>
      <c r="G13" s="8">
        <f t="shared" si="0"/>
        <v>1</v>
      </c>
      <c r="H13" s="7">
        <f t="shared" si="1"/>
        <v>2</v>
      </c>
      <c r="I13" s="10"/>
      <c r="J13" s="10"/>
      <c r="K13" s="1" t="s">
        <v>439</v>
      </c>
      <c r="L13" s="1" t="s">
        <v>544</v>
      </c>
      <c r="N13" s="1"/>
      <c r="O13" s="10"/>
      <c r="P13" s="1" t="s">
        <v>798</v>
      </c>
      <c r="Q13" s="2" t="s">
        <v>925</v>
      </c>
      <c r="R13" s="13"/>
      <c r="S13" s="14"/>
      <c r="T13" s="2" t="s">
        <v>1215</v>
      </c>
      <c r="U13" s="16">
        <v>41677</v>
      </c>
      <c r="AC13" s="72" t="s">
        <v>1304</v>
      </c>
    </row>
    <row r="14" spans="1:29" x14ac:dyDescent="0.25">
      <c r="A14" s="1" t="s">
        <v>28</v>
      </c>
      <c r="B14" s="1" t="s">
        <v>30</v>
      </c>
      <c r="C14" s="1" t="s">
        <v>34</v>
      </c>
      <c r="D14" s="5" t="s">
        <v>113</v>
      </c>
      <c r="E14" s="6">
        <v>41660</v>
      </c>
      <c r="F14" s="6">
        <v>41662</v>
      </c>
      <c r="G14" s="8">
        <f t="shared" si="0"/>
        <v>1</v>
      </c>
      <c r="H14" s="7">
        <f t="shared" si="1"/>
        <v>1</v>
      </c>
      <c r="I14" s="10"/>
      <c r="J14" s="10"/>
      <c r="K14" s="1" t="s">
        <v>436</v>
      </c>
      <c r="L14" s="1" t="s">
        <v>388</v>
      </c>
      <c r="N14" s="1"/>
      <c r="O14" s="10"/>
      <c r="P14" s="1"/>
      <c r="Q14" s="2" t="s">
        <v>926</v>
      </c>
      <c r="R14" s="13"/>
      <c r="S14" s="14"/>
      <c r="T14" s="2"/>
      <c r="U14" s="16"/>
      <c r="AC14" s="9" t="s">
        <v>1271</v>
      </c>
    </row>
    <row r="15" spans="1:29" x14ac:dyDescent="0.25">
      <c r="A15" s="1" t="s">
        <v>28</v>
      </c>
      <c r="B15" s="1" t="s">
        <v>31</v>
      </c>
      <c r="C15" s="1"/>
      <c r="D15" s="5" t="s">
        <v>114</v>
      </c>
      <c r="E15" s="6">
        <v>41660</v>
      </c>
      <c r="F15" s="6">
        <v>41664</v>
      </c>
      <c r="G15" s="8">
        <f t="shared" si="0"/>
        <v>1</v>
      </c>
      <c r="H15" s="7">
        <f t="shared" si="1"/>
        <v>1</v>
      </c>
      <c r="I15" s="10"/>
      <c r="J15" s="10"/>
      <c r="K15" s="1" t="s">
        <v>426</v>
      </c>
      <c r="L15" s="1" t="s">
        <v>388</v>
      </c>
      <c r="N15" s="1" t="s">
        <v>625</v>
      </c>
      <c r="O15" s="10"/>
      <c r="P15" s="1">
        <v>200359625</v>
      </c>
      <c r="Q15" s="2" t="s">
        <v>927</v>
      </c>
      <c r="R15" s="13"/>
      <c r="S15" s="14"/>
      <c r="T15" s="2"/>
      <c r="U15" s="16"/>
      <c r="AC15" s="9" t="s">
        <v>555</v>
      </c>
    </row>
    <row r="16" spans="1:29" ht="38.25" x14ac:dyDescent="0.25">
      <c r="A16" s="1" t="s">
        <v>28</v>
      </c>
      <c r="B16" s="1" t="s">
        <v>31</v>
      </c>
      <c r="C16" s="1" t="s">
        <v>34</v>
      </c>
      <c r="D16" s="5"/>
      <c r="E16" s="6">
        <v>41660</v>
      </c>
      <c r="F16" s="6">
        <v>41680</v>
      </c>
      <c r="G16" s="8">
        <f t="shared" si="0"/>
        <v>1</v>
      </c>
      <c r="H16" s="7">
        <f t="shared" si="1"/>
        <v>2</v>
      </c>
      <c r="I16" s="10"/>
      <c r="J16" s="10"/>
      <c r="K16" s="1" t="s">
        <v>440</v>
      </c>
      <c r="L16" s="1" t="s">
        <v>556</v>
      </c>
      <c r="N16" s="1"/>
      <c r="O16" s="10"/>
      <c r="P16" s="1">
        <v>200359192</v>
      </c>
      <c r="Q16" s="2" t="s">
        <v>1198</v>
      </c>
      <c r="R16" s="13"/>
      <c r="S16" s="14"/>
      <c r="T16" s="2"/>
      <c r="U16" s="16"/>
      <c r="AC16" s="71" t="s">
        <v>1279</v>
      </c>
    </row>
    <row r="17" spans="1:29" x14ac:dyDescent="0.25">
      <c r="A17" s="1" t="s">
        <v>28</v>
      </c>
      <c r="B17" s="1" t="s">
        <v>31</v>
      </c>
      <c r="C17" s="1"/>
      <c r="D17" s="5" t="s">
        <v>115</v>
      </c>
      <c r="E17" s="6">
        <v>41661</v>
      </c>
      <c r="F17" s="6">
        <v>41664</v>
      </c>
      <c r="G17" s="8">
        <f t="shared" si="0"/>
        <v>1</v>
      </c>
      <c r="H17" s="7">
        <f t="shared" si="1"/>
        <v>1</v>
      </c>
      <c r="I17" s="10"/>
      <c r="J17" s="10"/>
      <c r="K17" s="1" t="s">
        <v>426</v>
      </c>
      <c r="L17" s="1" t="s">
        <v>388</v>
      </c>
      <c r="N17" s="1" t="s">
        <v>625</v>
      </c>
      <c r="O17" s="10"/>
      <c r="P17" s="1">
        <v>200359625</v>
      </c>
      <c r="Q17" s="2" t="s">
        <v>928</v>
      </c>
      <c r="R17" s="13"/>
      <c r="S17" s="14"/>
      <c r="T17" s="2"/>
      <c r="U17" s="16"/>
      <c r="AC17" s="9" t="s">
        <v>555</v>
      </c>
    </row>
    <row r="18" spans="1:29" x14ac:dyDescent="0.25">
      <c r="A18" s="1" t="s">
        <v>28</v>
      </c>
      <c r="B18" s="1" t="s">
        <v>31</v>
      </c>
      <c r="C18" s="1"/>
      <c r="D18" s="5" t="s">
        <v>116</v>
      </c>
      <c r="E18" s="6">
        <v>41661</v>
      </c>
      <c r="F18" s="6">
        <v>41664</v>
      </c>
      <c r="G18" s="8">
        <f t="shared" si="0"/>
        <v>1</v>
      </c>
      <c r="H18" s="7">
        <f t="shared" si="1"/>
        <v>1</v>
      </c>
      <c r="I18" s="10"/>
      <c r="J18" s="10"/>
      <c r="K18" s="1" t="s">
        <v>426</v>
      </c>
      <c r="L18" s="1" t="s">
        <v>388</v>
      </c>
      <c r="N18" s="1" t="s">
        <v>625</v>
      </c>
      <c r="O18" s="10"/>
      <c r="P18" s="1">
        <v>200359625</v>
      </c>
      <c r="Q18" s="2" t="s">
        <v>924</v>
      </c>
      <c r="R18" s="13"/>
      <c r="S18" s="14"/>
      <c r="T18" s="2"/>
      <c r="U18" s="16"/>
      <c r="AC18" s="9" t="s">
        <v>555</v>
      </c>
    </row>
    <row r="19" spans="1:29" ht="38.25" x14ac:dyDescent="0.25">
      <c r="A19" s="1" t="s">
        <v>28</v>
      </c>
      <c r="B19" s="1" t="s">
        <v>31</v>
      </c>
      <c r="C19" s="1" t="s">
        <v>34</v>
      </c>
      <c r="D19" s="5" t="s">
        <v>117</v>
      </c>
      <c r="E19" s="6">
        <v>41661</v>
      </c>
      <c r="F19" s="6">
        <v>41666</v>
      </c>
      <c r="G19" s="8">
        <f t="shared" si="0"/>
        <v>1</v>
      </c>
      <c r="H19" s="7">
        <f t="shared" si="1"/>
        <v>1</v>
      </c>
      <c r="I19" s="10"/>
      <c r="J19" s="10"/>
      <c r="K19" s="1" t="s">
        <v>426</v>
      </c>
      <c r="L19" s="1" t="s">
        <v>388</v>
      </c>
      <c r="N19" s="1" t="s">
        <v>638</v>
      </c>
      <c r="O19" s="10"/>
      <c r="P19" s="1" t="s">
        <v>799</v>
      </c>
      <c r="Q19" s="2" t="s">
        <v>929</v>
      </c>
      <c r="R19" s="13"/>
      <c r="S19" s="14"/>
      <c r="T19" s="2"/>
      <c r="U19" s="16"/>
      <c r="AC19" s="9" t="s">
        <v>1306</v>
      </c>
    </row>
    <row r="20" spans="1:29" x14ac:dyDescent="0.25">
      <c r="A20" s="1" t="s">
        <v>28</v>
      </c>
      <c r="B20" s="1" t="s">
        <v>30</v>
      </c>
      <c r="C20" s="1" t="s">
        <v>34</v>
      </c>
      <c r="D20" s="5" t="s">
        <v>118</v>
      </c>
      <c r="E20" s="6">
        <v>41661</v>
      </c>
      <c r="F20" s="6">
        <v>41661</v>
      </c>
      <c r="G20" s="8">
        <f t="shared" si="0"/>
        <v>1</v>
      </c>
      <c r="H20" s="7">
        <f t="shared" si="1"/>
        <v>1</v>
      </c>
      <c r="I20" s="10"/>
      <c r="J20" s="10"/>
      <c r="K20" s="1" t="s">
        <v>437</v>
      </c>
      <c r="L20" s="1" t="s">
        <v>536</v>
      </c>
      <c r="N20" s="1"/>
      <c r="O20" s="10"/>
      <c r="P20" s="1" t="s">
        <v>801</v>
      </c>
      <c r="Q20" s="2" t="s">
        <v>931</v>
      </c>
      <c r="R20" s="13"/>
      <c r="S20" s="14"/>
      <c r="T20" s="2"/>
      <c r="U20" s="16"/>
      <c r="AC20" s="9"/>
    </row>
    <row r="21" spans="1:29" ht="25.5" x14ac:dyDescent="0.25">
      <c r="A21" s="1" t="s">
        <v>28</v>
      </c>
      <c r="B21" s="1" t="s">
        <v>31</v>
      </c>
      <c r="C21" s="1"/>
      <c r="D21" s="5" t="s">
        <v>274</v>
      </c>
      <c r="E21" s="6">
        <v>41662</v>
      </c>
      <c r="F21" s="6">
        <v>41809</v>
      </c>
      <c r="G21" s="8">
        <f t="shared" si="0"/>
        <v>1</v>
      </c>
      <c r="H21" s="7">
        <f t="shared" si="1"/>
        <v>6</v>
      </c>
      <c r="I21" s="10"/>
      <c r="J21" s="10"/>
      <c r="K21" s="1" t="s">
        <v>388</v>
      </c>
      <c r="L21" s="1" t="s">
        <v>388</v>
      </c>
      <c r="N21" s="1" t="s">
        <v>731</v>
      </c>
      <c r="O21" s="10"/>
      <c r="P21" s="1"/>
      <c r="Q21" s="2" t="s">
        <v>1078</v>
      </c>
      <c r="R21" s="13"/>
      <c r="S21" s="14"/>
      <c r="T21" s="2"/>
      <c r="U21" s="16"/>
      <c r="AC21" s="9" t="s">
        <v>555</v>
      </c>
    </row>
    <row r="22" spans="1:29" ht="38.25" x14ac:dyDescent="0.25">
      <c r="A22" s="1" t="s">
        <v>28</v>
      </c>
      <c r="B22" s="1" t="s">
        <v>31</v>
      </c>
      <c r="C22" s="1" t="s">
        <v>34</v>
      </c>
      <c r="D22" s="5" t="s">
        <v>120</v>
      </c>
      <c r="E22" s="6">
        <v>41668</v>
      </c>
      <c r="F22" s="6">
        <v>41685</v>
      </c>
      <c r="G22" s="8">
        <f t="shared" si="0"/>
        <v>1</v>
      </c>
      <c r="H22" s="7">
        <f t="shared" si="1"/>
        <v>2</v>
      </c>
      <c r="I22" s="10"/>
      <c r="J22" s="10"/>
      <c r="K22" s="1" t="s">
        <v>438</v>
      </c>
      <c r="L22" s="1" t="s">
        <v>547</v>
      </c>
      <c r="N22" s="1" t="s">
        <v>637</v>
      </c>
      <c r="O22" s="10"/>
      <c r="P22" s="1" t="s">
        <v>802</v>
      </c>
      <c r="Q22" s="2" t="s">
        <v>933</v>
      </c>
      <c r="R22" s="13"/>
      <c r="S22" s="14"/>
      <c r="T22" s="2" t="s">
        <v>1216</v>
      </c>
      <c r="U22" s="16">
        <v>41685</v>
      </c>
      <c r="AC22" s="9" t="s">
        <v>1283</v>
      </c>
    </row>
    <row r="23" spans="1:29" ht="25.5" x14ac:dyDescent="0.25">
      <c r="A23" s="1" t="s">
        <v>28</v>
      </c>
      <c r="B23" s="1" t="s">
        <v>30</v>
      </c>
      <c r="C23" s="1" t="s">
        <v>34</v>
      </c>
      <c r="D23" s="5" t="s">
        <v>121</v>
      </c>
      <c r="E23" s="6">
        <v>41669</v>
      </c>
      <c r="F23" s="6">
        <v>41672</v>
      </c>
      <c r="G23" s="8">
        <f t="shared" si="0"/>
        <v>1</v>
      </c>
      <c r="H23" s="7">
        <f t="shared" si="1"/>
        <v>2</v>
      </c>
      <c r="I23" s="10"/>
      <c r="J23" s="10"/>
      <c r="K23" s="1" t="s">
        <v>443</v>
      </c>
      <c r="L23" s="1" t="s">
        <v>547</v>
      </c>
      <c r="N23" s="1" t="s">
        <v>640</v>
      </c>
      <c r="O23" s="10"/>
      <c r="P23" s="1" t="s">
        <v>801</v>
      </c>
      <c r="Q23" s="2" t="s">
        <v>935</v>
      </c>
      <c r="R23" s="13"/>
      <c r="S23" s="14"/>
      <c r="T23" s="2"/>
      <c r="U23" s="16"/>
      <c r="AC23" s="9"/>
    </row>
    <row r="24" spans="1:29" ht="63.75" x14ac:dyDescent="0.25">
      <c r="A24" s="1" t="s">
        <v>28</v>
      </c>
      <c r="B24" s="1" t="s">
        <v>30</v>
      </c>
      <c r="C24" s="1" t="s">
        <v>36</v>
      </c>
      <c r="D24" s="5" t="s">
        <v>122</v>
      </c>
      <c r="E24" s="6">
        <v>41673</v>
      </c>
      <c r="F24" s="6">
        <v>41673</v>
      </c>
      <c r="G24" s="8">
        <f t="shared" si="0"/>
        <v>2</v>
      </c>
      <c r="H24" s="7">
        <f t="shared" si="1"/>
        <v>2</v>
      </c>
      <c r="I24" s="10"/>
      <c r="J24" s="10"/>
      <c r="K24" s="1" t="s">
        <v>444</v>
      </c>
      <c r="L24" s="1" t="s">
        <v>560</v>
      </c>
      <c r="N24" s="1" t="s">
        <v>641</v>
      </c>
      <c r="O24" s="10"/>
      <c r="P24" s="1">
        <v>200362175</v>
      </c>
      <c r="Q24" s="2" t="s">
        <v>936</v>
      </c>
      <c r="R24" s="13"/>
      <c r="S24" s="14"/>
      <c r="T24" s="2"/>
      <c r="U24" s="16"/>
      <c r="AC24" s="9" t="s">
        <v>1285</v>
      </c>
    </row>
    <row r="25" spans="1:29" x14ac:dyDescent="0.25">
      <c r="A25" s="1" t="s">
        <v>28</v>
      </c>
      <c r="B25" s="1" t="s">
        <v>30</v>
      </c>
      <c r="C25" s="1"/>
      <c r="D25" s="5" t="s">
        <v>124</v>
      </c>
      <c r="E25" s="6">
        <v>41674</v>
      </c>
      <c r="F25" s="6">
        <v>41674</v>
      </c>
      <c r="G25" s="8">
        <f t="shared" si="0"/>
        <v>2</v>
      </c>
      <c r="H25" s="7">
        <f t="shared" si="1"/>
        <v>2</v>
      </c>
      <c r="I25" s="10"/>
      <c r="J25" s="10"/>
      <c r="K25" s="1" t="s">
        <v>446</v>
      </c>
      <c r="L25" s="1" t="s">
        <v>560</v>
      </c>
      <c r="N25" s="1" t="s">
        <v>643</v>
      </c>
      <c r="O25" s="10"/>
      <c r="P25" s="1" t="s">
        <v>804</v>
      </c>
      <c r="Q25" s="2" t="s">
        <v>938</v>
      </c>
      <c r="R25" s="13"/>
      <c r="S25" s="14"/>
      <c r="T25" s="2"/>
      <c r="U25" s="16"/>
      <c r="AC25" s="9" t="s">
        <v>1271</v>
      </c>
    </row>
    <row r="26" spans="1:29" ht="318.75" x14ac:dyDescent="0.25">
      <c r="A26" s="1" t="s">
        <v>28</v>
      </c>
      <c r="B26" s="1" t="s">
        <v>31</v>
      </c>
      <c r="C26" s="1"/>
      <c r="D26" s="5" t="s">
        <v>123</v>
      </c>
      <c r="E26" s="6">
        <v>41674</v>
      </c>
      <c r="F26" s="6">
        <v>41319</v>
      </c>
      <c r="G26" s="8">
        <f t="shared" si="0"/>
        <v>2</v>
      </c>
      <c r="H26" s="7">
        <f t="shared" si="1"/>
        <v>2</v>
      </c>
      <c r="I26" s="10"/>
      <c r="J26" s="10"/>
      <c r="K26" s="1" t="s">
        <v>445</v>
      </c>
      <c r="L26" s="1" t="s">
        <v>542</v>
      </c>
      <c r="N26" s="1" t="s">
        <v>642</v>
      </c>
      <c r="O26" s="10"/>
      <c r="P26" s="1" t="s">
        <v>803</v>
      </c>
      <c r="Q26" s="2" t="s">
        <v>937</v>
      </c>
      <c r="R26" s="13"/>
      <c r="S26" s="14"/>
      <c r="T26" s="2"/>
      <c r="U26" s="16"/>
      <c r="AC26" s="9" t="s">
        <v>1283</v>
      </c>
    </row>
    <row r="27" spans="1:29" x14ac:dyDescent="0.25">
      <c r="A27" s="1" t="s">
        <v>28</v>
      </c>
      <c r="B27" s="1" t="s">
        <v>30</v>
      </c>
      <c r="C27" s="1"/>
      <c r="D27" s="5" t="s">
        <v>125</v>
      </c>
      <c r="E27" s="6">
        <v>41674</v>
      </c>
      <c r="F27" s="6">
        <v>41674</v>
      </c>
      <c r="G27" s="8">
        <f t="shared" si="0"/>
        <v>2</v>
      </c>
      <c r="H27" s="7">
        <f t="shared" si="1"/>
        <v>2</v>
      </c>
      <c r="I27" s="10"/>
      <c r="J27" s="10"/>
      <c r="K27" s="1" t="s">
        <v>447</v>
      </c>
      <c r="L27" s="1" t="s">
        <v>534</v>
      </c>
      <c r="N27" s="1" t="s">
        <v>644</v>
      </c>
      <c r="O27" s="10"/>
      <c r="P27" s="1" t="s">
        <v>805</v>
      </c>
      <c r="Q27" s="2" t="s">
        <v>939</v>
      </c>
      <c r="R27" s="13"/>
      <c r="S27" s="14"/>
      <c r="T27" s="2"/>
      <c r="U27" s="16"/>
      <c r="AC27" s="9" t="s">
        <v>1271</v>
      </c>
    </row>
    <row r="28" spans="1:29" ht="25.5" x14ac:dyDescent="0.25">
      <c r="A28" s="1" t="s">
        <v>28</v>
      </c>
      <c r="B28" s="1" t="s">
        <v>31</v>
      </c>
      <c r="C28" s="1"/>
      <c r="D28" s="5" t="s">
        <v>145</v>
      </c>
      <c r="E28" s="6">
        <v>41674</v>
      </c>
      <c r="F28" s="6">
        <v>41683</v>
      </c>
      <c r="G28" s="8">
        <f t="shared" si="0"/>
        <v>2</v>
      </c>
      <c r="H28" s="7">
        <f t="shared" si="1"/>
        <v>2</v>
      </c>
      <c r="I28" s="10"/>
      <c r="J28" s="10"/>
      <c r="K28" s="1" t="s">
        <v>455</v>
      </c>
      <c r="L28" s="1" t="s">
        <v>1301</v>
      </c>
      <c r="N28" s="1"/>
      <c r="O28" s="10"/>
      <c r="P28" s="1" t="s">
        <v>814</v>
      </c>
      <c r="Q28" s="2" t="s">
        <v>957</v>
      </c>
      <c r="R28" s="13"/>
      <c r="S28" s="14"/>
      <c r="T28" s="2"/>
      <c r="U28" s="16"/>
      <c r="AC28" s="9" t="s">
        <v>1283</v>
      </c>
    </row>
    <row r="29" spans="1:29" x14ac:dyDescent="0.25">
      <c r="A29" s="1" t="s">
        <v>28</v>
      </c>
      <c r="B29" s="1" t="s">
        <v>30</v>
      </c>
      <c r="C29" s="1"/>
      <c r="D29" s="5" t="s">
        <v>126</v>
      </c>
      <c r="E29" s="6">
        <v>41675</v>
      </c>
      <c r="F29" s="6">
        <v>41675</v>
      </c>
      <c r="G29" s="8">
        <f t="shared" si="0"/>
        <v>2</v>
      </c>
      <c r="H29" s="7">
        <f t="shared" si="1"/>
        <v>2</v>
      </c>
      <c r="I29" s="10"/>
      <c r="J29" s="10"/>
      <c r="K29" s="1" t="s">
        <v>427</v>
      </c>
      <c r="L29" s="1" t="s">
        <v>555</v>
      </c>
      <c r="N29" s="1" t="s">
        <v>626</v>
      </c>
      <c r="O29" s="10"/>
      <c r="P29" s="1" t="s">
        <v>805</v>
      </c>
      <c r="Q29" s="2" t="s">
        <v>940</v>
      </c>
      <c r="R29" s="13"/>
      <c r="S29" s="14"/>
      <c r="T29" s="2"/>
      <c r="U29" s="16"/>
      <c r="AC29" s="9" t="s">
        <v>1271</v>
      </c>
    </row>
    <row r="30" spans="1:29" ht="25.5" x14ac:dyDescent="0.25">
      <c r="A30" s="1" t="s">
        <v>28</v>
      </c>
      <c r="B30" s="1" t="s">
        <v>31</v>
      </c>
      <c r="C30" s="1"/>
      <c r="D30" s="5" t="s">
        <v>127</v>
      </c>
      <c r="E30" s="6">
        <v>41675</v>
      </c>
      <c r="F30" s="6">
        <v>41690</v>
      </c>
      <c r="G30" s="8">
        <f t="shared" si="0"/>
        <v>2</v>
      </c>
      <c r="H30" s="7">
        <f t="shared" si="1"/>
        <v>2</v>
      </c>
      <c r="I30" s="10"/>
      <c r="J30" s="10"/>
      <c r="K30" s="1" t="s">
        <v>425</v>
      </c>
      <c r="L30" s="1" t="s">
        <v>480</v>
      </c>
      <c r="N30" s="1" t="s">
        <v>645</v>
      </c>
      <c r="O30" s="10"/>
      <c r="P30" s="1" t="s">
        <v>806</v>
      </c>
      <c r="Q30" s="2" t="s">
        <v>941</v>
      </c>
      <c r="R30" s="13"/>
      <c r="S30" s="14"/>
      <c r="T30" s="2"/>
      <c r="U30" s="16"/>
      <c r="AC30" s="9" t="s">
        <v>1274</v>
      </c>
    </row>
    <row r="31" spans="1:29" x14ac:dyDescent="0.25">
      <c r="A31" s="1" t="s">
        <v>28</v>
      </c>
      <c r="B31" s="1" t="s">
        <v>30</v>
      </c>
      <c r="C31" s="1"/>
      <c r="D31" s="5" t="s">
        <v>128</v>
      </c>
      <c r="E31" s="6">
        <v>41675</v>
      </c>
      <c r="F31" s="6">
        <v>41675</v>
      </c>
      <c r="G31" s="8">
        <f t="shared" si="0"/>
        <v>2</v>
      </c>
      <c r="H31" s="7">
        <f t="shared" si="1"/>
        <v>2</v>
      </c>
      <c r="I31" s="10"/>
      <c r="J31" s="10"/>
      <c r="K31" s="1" t="s">
        <v>395</v>
      </c>
      <c r="L31" s="1" t="s">
        <v>554</v>
      </c>
      <c r="N31" s="1" t="s">
        <v>646</v>
      </c>
      <c r="O31" s="10"/>
      <c r="P31" s="1"/>
      <c r="Q31" s="2" t="s">
        <v>942</v>
      </c>
      <c r="R31" s="13"/>
      <c r="S31" s="14"/>
      <c r="T31" s="2"/>
      <c r="U31" s="16"/>
      <c r="AC31" s="9" t="s">
        <v>1271</v>
      </c>
    </row>
    <row r="32" spans="1:29" ht="38.25" x14ac:dyDescent="0.25">
      <c r="A32" s="1" t="s">
        <v>28</v>
      </c>
      <c r="B32" s="1" t="s">
        <v>30</v>
      </c>
      <c r="C32" s="1"/>
      <c r="D32" s="5" t="s">
        <v>129</v>
      </c>
      <c r="E32" s="6">
        <v>41675</v>
      </c>
      <c r="F32" s="6">
        <v>41734</v>
      </c>
      <c r="G32" s="8">
        <f t="shared" si="0"/>
        <v>2</v>
      </c>
      <c r="H32" s="7">
        <f t="shared" si="1"/>
        <v>4</v>
      </c>
      <c r="I32" s="10"/>
      <c r="J32" s="10"/>
      <c r="K32" s="1" t="s">
        <v>395</v>
      </c>
      <c r="L32" s="1" t="s">
        <v>554</v>
      </c>
      <c r="N32" s="1" t="s">
        <v>647</v>
      </c>
      <c r="O32" s="10"/>
      <c r="P32" s="1"/>
      <c r="Q32" s="2" t="s">
        <v>1199</v>
      </c>
      <c r="R32" s="13"/>
      <c r="S32" s="14"/>
      <c r="T32" s="2"/>
      <c r="U32" s="16"/>
      <c r="AC32" s="71" t="s">
        <v>1280</v>
      </c>
    </row>
    <row r="33" spans="1:29" ht="140.25" x14ac:dyDescent="0.25">
      <c r="A33" s="1" t="s">
        <v>28</v>
      </c>
      <c r="B33" s="1" t="s">
        <v>31</v>
      </c>
      <c r="C33" s="1"/>
      <c r="D33" s="5" t="s">
        <v>130</v>
      </c>
      <c r="E33" s="6">
        <v>41680</v>
      </c>
      <c r="F33" s="6">
        <v>41687</v>
      </c>
      <c r="G33" s="8">
        <f t="shared" si="0"/>
        <v>2</v>
      </c>
      <c r="H33" s="7">
        <f t="shared" si="1"/>
        <v>2</v>
      </c>
      <c r="I33" s="10"/>
      <c r="J33" s="10"/>
      <c r="K33" s="1" t="s">
        <v>446</v>
      </c>
      <c r="L33" s="1" t="s">
        <v>560</v>
      </c>
      <c r="N33" s="1" t="s">
        <v>648</v>
      </c>
      <c r="O33" s="10"/>
      <c r="P33" s="1"/>
      <c r="Q33" s="2" t="s">
        <v>1200</v>
      </c>
      <c r="R33" s="13"/>
      <c r="S33" s="14"/>
      <c r="T33" s="2"/>
      <c r="U33" s="16"/>
      <c r="AC33" s="9" t="s">
        <v>1274</v>
      </c>
    </row>
    <row r="34" spans="1:29" ht="76.5" x14ac:dyDescent="0.25">
      <c r="A34" s="1" t="s">
        <v>28</v>
      </c>
      <c r="B34" s="1" t="s">
        <v>31</v>
      </c>
      <c r="C34" s="1"/>
      <c r="D34" s="5" t="s">
        <v>131</v>
      </c>
      <c r="E34" s="6">
        <v>41680</v>
      </c>
      <c r="F34" s="6">
        <v>41708</v>
      </c>
      <c r="G34" s="8">
        <f t="shared" si="0"/>
        <v>2</v>
      </c>
      <c r="H34" s="7">
        <f t="shared" si="1"/>
        <v>3</v>
      </c>
      <c r="I34" s="10"/>
      <c r="J34" s="10"/>
      <c r="K34" s="1" t="s">
        <v>448</v>
      </c>
      <c r="L34" s="1"/>
      <c r="N34" s="1" t="s">
        <v>649</v>
      </c>
      <c r="O34" s="10"/>
      <c r="P34" s="1" t="s">
        <v>807</v>
      </c>
      <c r="Q34" s="2" t="s">
        <v>943</v>
      </c>
      <c r="R34" s="13"/>
      <c r="S34" s="14"/>
      <c r="T34" s="2" t="s">
        <v>1218</v>
      </c>
      <c r="U34" s="16"/>
      <c r="AC34" s="9" t="s">
        <v>1274</v>
      </c>
    </row>
    <row r="35" spans="1:29" ht="38.25" x14ac:dyDescent="0.25">
      <c r="A35" s="1" t="s">
        <v>28</v>
      </c>
      <c r="B35" s="1" t="s">
        <v>31</v>
      </c>
      <c r="C35" s="1"/>
      <c r="D35" s="5" t="s">
        <v>132</v>
      </c>
      <c r="E35" s="6">
        <v>41680</v>
      </c>
      <c r="F35" s="6">
        <v>41723</v>
      </c>
      <c r="G35" s="8">
        <f t="shared" si="0"/>
        <v>2</v>
      </c>
      <c r="H35" s="7">
        <f t="shared" si="1"/>
        <v>3</v>
      </c>
      <c r="I35" s="10"/>
      <c r="J35" s="10"/>
      <c r="K35" s="1" t="s">
        <v>432</v>
      </c>
      <c r="L35" s="1" t="s">
        <v>534</v>
      </c>
      <c r="N35" s="1" t="s">
        <v>631</v>
      </c>
      <c r="O35" s="10"/>
      <c r="P35" s="1">
        <v>200362419</v>
      </c>
      <c r="Q35" s="2" t="s">
        <v>944</v>
      </c>
      <c r="R35" s="13"/>
      <c r="S35" s="14"/>
      <c r="T35" s="2"/>
      <c r="U35" s="16"/>
      <c r="AC35" s="9" t="s">
        <v>1274</v>
      </c>
    </row>
    <row r="36" spans="1:29" x14ac:dyDescent="0.25">
      <c r="A36" s="1" t="s">
        <v>28</v>
      </c>
      <c r="B36" s="1" t="s">
        <v>30</v>
      </c>
      <c r="C36" s="1"/>
      <c r="D36" s="5" t="s">
        <v>133</v>
      </c>
      <c r="E36" s="6">
        <v>41680</v>
      </c>
      <c r="F36" s="6">
        <v>41680</v>
      </c>
      <c r="G36" s="8">
        <f t="shared" si="0"/>
        <v>2</v>
      </c>
      <c r="H36" s="7">
        <f t="shared" si="1"/>
        <v>2</v>
      </c>
      <c r="I36" s="10"/>
      <c r="J36" s="10"/>
      <c r="K36" s="1" t="s">
        <v>449</v>
      </c>
      <c r="L36" s="1" t="s">
        <v>1297</v>
      </c>
      <c r="N36" s="1" t="s">
        <v>650</v>
      </c>
      <c r="O36" s="10"/>
      <c r="P36" s="1" t="s">
        <v>804</v>
      </c>
      <c r="Q36" s="2" t="s">
        <v>945</v>
      </c>
      <c r="R36" s="13"/>
      <c r="S36" s="14"/>
      <c r="T36" s="2"/>
      <c r="U36" s="16"/>
      <c r="AC36" s="9" t="s">
        <v>1271</v>
      </c>
    </row>
    <row r="37" spans="1:29" ht="102" x14ac:dyDescent="0.25">
      <c r="A37" s="1" t="s">
        <v>28</v>
      </c>
      <c r="B37" s="1" t="s">
        <v>31</v>
      </c>
      <c r="C37" s="1"/>
      <c r="D37" s="5" t="s">
        <v>134</v>
      </c>
      <c r="E37" s="6">
        <v>41680</v>
      </c>
      <c r="F37" s="6">
        <v>41722</v>
      </c>
      <c r="G37" s="8">
        <f t="shared" si="0"/>
        <v>2</v>
      </c>
      <c r="H37" s="7">
        <f t="shared" si="1"/>
        <v>3</v>
      </c>
      <c r="I37" s="10"/>
      <c r="J37" s="10"/>
      <c r="K37" s="1" t="s">
        <v>450</v>
      </c>
      <c r="L37" s="1" t="s">
        <v>544</v>
      </c>
      <c r="N37" s="1" t="s">
        <v>651</v>
      </c>
      <c r="O37" s="10"/>
      <c r="P37" s="1" t="s">
        <v>808</v>
      </c>
      <c r="Q37" s="2" t="s">
        <v>946</v>
      </c>
      <c r="R37" s="13"/>
      <c r="S37" s="14"/>
      <c r="T37" s="2"/>
      <c r="U37" s="16"/>
      <c r="AC37" s="9" t="s">
        <v>1283</v>
      </c>
    </row>
    <row r="38" spans="1:29" ht="76.5" x14ac:dyDescent="0.25">
      <c r="A38" s="1"/>
      <c r="B38" s="1" t="s">
        <v>31</v>
      </c>
      <c r="C38" s="1"/>
      <c r="D38" s="5" t="s">
        <v>136</v>
      </c>
      <c r="E38" s="6">
        <v>41680</v>
      </c>
      <c r="F38" s="6">
        <v>41808</v>
      </c>
      <c r="G38" s="8">
        <f t="shared" si="0"/>
        <v>2</v>
      </c>
      <c r="H38" s="7">
        <f t="shared" si="1"/>
        <v>6</v>
      </c>
      <c r="I38" s="10"/>
      <c r="J38" s="10"/>
      <c r="K38" s="1" t="s">
        <v>452</v>
      </c>
      <c r="L38" s="1" t="s">
        <v>534</v>
      </c>
      <c r="N38" s="1" t="s">
        <v>653</v>
      </c>
      <c r="O38" s="10"/>
      <c r="P38" s="1" t="s">
        <v>809</v>
      </c>
      <c r="Q38" s="2" t="s">
        <v>948</v>
      </c>
      <c r="R38" s="13"/>
      <c r="S38" s="14"/>
      <c r="T38" s="2" t="s">
        <v>1219</v>
      </c>
      <c r="U38" s="16"/>
      <c r="AC38" s="9" t="s">
        <v>1274</v>
      </c>
    </row>
    <row r="39" spans="1:29" ht="63.75" x14ac:dyDescent="0.25">
      <c r="A39" s="1" t="s">
        <v>28</v>
      </c>
      <c r="B39" s="1" t="s">
        <v>31</v>
      </c>
      <c r="C39" s="1"/>
      <c r="D39" s="5" t="s">
        <v>135</v>
      </c>
      <c r="E39" s="6">
        <v>41680</v>
      </c>
      <c r="F39" s="6">
        <v>41683</v>
      </c>
      <c r="G39" s="8">
        <f t="shared" si="0"/>
        <v>2</v>
      </c>
      <c r="H39" s="7">
        <f t="shared" si="1"/>
        <v>2</v>
      </c>
      <c r="I39" s="10"/>
      <c r="J39" s="10"/>
      <c r="K39" s="1" t="s">
        <v>451</v>
      </c>
      <c r="L39" s="1" t="s">
        <v>544</v>
      </c>
      <c r="N39" s="1" t="s">
        <v>652</v>
      </c>
      <c r="O39" s="10"/>
      <c r="P39" s="1"/>
      <c r="Q39" s="2" t="s">
        <v>947</v>
      </c>
      <c r="R39" s="13"/>
      <c r="S39" s="14"/>
      <c r="T39" s="2"/>
      <c r="U39" s="16"/>
      <c r="AC39" s="9" t="s">
        <v>1274</v>
      </c>
    </row>
    <row r="40" spans="1:29" ht="25.5" x14ac:dyDescent="0.25">
      <c r="A40" s="1" t="s">
        <v>28</v>
      </c>
      <c r="B40" s="1" t="s">
        <v>31</v>
      </c>
      <c r="C40" s="1"/>
      <c r="D40" s="5" t="s">
        <v>137</v>
      </c>
      <c r="E40" s="6">
        <v>41680</v>
      </c>
      <c r="F40" s="6">
        <v>41684</v>
      </c>
      <c r="G40" s="8">
        <f t="shared" si="0"/>
        <v>2</v>
      </c>
      <c r="H40" s="7">
        <f t="shared" si="1"/>
        <v>2</v>
      </c>
      <c r="I40" s="10"/>
      <c r="J40" s="10"/>
      <c r="K40" s="1" t="s">
        <v>421</v>
      </c>
      <c r="L40" s="1" t="s">
        <v>556</v>
      </c>
      <c r="N40" s="1" t="s">
        <v>654</v>
      </c>
      <c r="O40" s="10"/>
      <c r="P40" s="1" t="s">
        <v>810</v>
      </c>
      <c r="Q40" s="2" t="s">
        <v>949</v>
      </c>
      <c r="R40" s="13"/>
      <c r="S40" s="14"/>
      <c r="T40" s="2"/>
      <c r="U40" s="16"/>
      <c r="AC40" s="9" t="s">
        <v>1274</v>
      </c>
    </row>
    <row r="41" spans="1:29" ht="25.5" x14ac:dyDescent="0.25">
      <c r="A41" s="1" t="s">
        <v>28</v>
      </c>
      <c r="B41" s="1" t="s">
        <v>31</v>
      </c>
      <c r="C41" s="1"/>
      <c r="D41" s="5" t="s">
        <v>138</v>
      </c>
      <c r="E41" s="6">
        <v>41680</v>
      </c>
      <c r="F41" s="6">
        <v>41685</v>
      </c>
      <c r="G41" s="8">
        <f t="shared" si="0"/>
        <v>2</v>
      </c>
      <c r="H41" s="7">
        <f t="shared" si="1"/>
        <v>2</v>
      </c>
      <c r="I41" s="10"/>
      <c r="J41" s="10"/>
      <c r="K41" s="1" t="s">
        <v>391</v>
      </c>
      <c r="L41" s="1" t="s">
        <v>533</v>
      </c>
      <c r="N41" s="1" t="s">
        <v>594</v>
      </c>
      <c r="O41" s="10"/>
      <c r="P41" s="1" t="s">
        <v>811</v>
      </c>
      <c r="Q41" s="2" t="s">
        <v>950</v>
      </c>
      <c r="R41" s="13"/>
      <c r="S41" s="14"/>
      <c r="T41" s="2"/>
      <c r="U41" s="16"/>
      <c r="AC41" s="9" t="s">
        <v>1306</v>
      </c>
    </row>
    <row r="42" spans="1:29" x14ac:dyDescent="0.25">
      <c r="A42" s="1" t="s">
        <v>28</v>
      </c>
      <c r="B42" s="1" t="s">
        <v>30</v>
      </c>
      <c r="C42" s="1"/>
      <c r="D42" s="5" t="s">
        <v>139</v>
      </c>
      <c r="E42" s="6">
        <v>41680</v>
      </c>
      <c r="F42" s="6">
        <v>41680</v>
      </c>
      <c r="G42" s="8">
        <f t="shared" si="0"/>
        <v>2</v>
      </c>
      <c r="H42" s="7">
        <f t="shared" si="1"/>
        <v>2</v>
      </c>
      <c r="I42" s="10"/>
      <c r="J42" s="10"/>
      <c r="K42" s="1" t="s">
        <v>429</v>
      </c>
      <c r="L42" s="1" t="s">
        <v>1302</v>
      </c>
      <c r="N42" s="1" t="s">
        <v>655</v>
      </c>
      <c r="O42" s="10"/>
      <c r="P42" s="1" t="s">
        <v>812</v>
      </c>
      <c r="Q42" s="2" t="s">
        <v>951</v>
      </c>
      <c r="R42" s="13"/>
      <c r="S42" s="14"/>
      <c r="T42" s="2"/>
      <c r="U42" s="16"/>
      <c r="AC42" s="9" t="s">
        <v>1271</v>
      </c>
    </row>
    <row r="43" spans="1:29" x14ac:dyDescent="0.25">
      <c r="A43" s="1" t="s">
        <v>28</v>
      </c>
      <c r="B43" s="1" t="s">
        <v>30</v>
      </c>
      <c r="C43" s="1"/>
      <c r="D43" s="5" t="s">
        <v>152</v>
      </c>
      <c r="E43" s="6">
        <v>41680</v>
      </c>
      <c r="F43" s="6">
        <v>41680</v>
      </c>
      <c r="G43" s="8">
        <f t="shared" si="0"/>
        <v>2</v>
      </c>
      <c r="H43" s="7">
        <f t="shared" si="1"/>
        <v>2</v>
      </c>
      <c r="I43" s="10"/>
      <c r="J43" s="10"/>
      <c r="K43" s="1" t="s">
        <v>459</v>
      </c>
      <c r="L43" s="1" t="s">
        <v>559</v>
      </c>
      <c r="N43" s="1" t="s">
        <v>662</v>
      </c>
      <c r="O43" s="10"/>
      <c r="P43" s="1"/>
      <c r="Q43" s="2" t="s">
        <v>964</v>
      </c>
      <c r="R43" s="13"/>
      <c r="S43" s="14"/>
      <c r="T43" s="2"/>
      <c r="U43" s="16"/>
      <c r="AC43" s="9" t="s">
        <v>1271</v>
      </c>
    </row>
    <row r="44" spans="1:29" x14ac:dyDescent="0.25">
      <c r="A44" s="1" t="s">
        <v>28</v>
      </c>
      <c r="B44" s="1" t="s">
        <v>30</v>
      </c>
      <c r="C44" s="1"/>
      <c r="D44" s="5" t="s">
        <v>140</v>
      </c>
      <c r="E44" s="6">
        <v>41681</v>
      </c>
      <c r="F44" s="6">
        <v>41682</v>
      </c>
      <c r="G44" s="8">
        <f t="shared" si="0"/>
        <v>2</v>
      </c>
      <c r="H44" s="7">
        <f t="shared" si="1"/>
        <v>2</v>
      </c>
      <c r="I44" s="10"/>
      <c r="J44" s="10"/>
      <c r="K44" s="1" t="s">
        <v>447</v>
      </c>
      <c r="L44" s="1" t="s">
        <v>534</v>
      </c>
      <c r="N44" s="1" t="s">
        <v>656</v>
      </c>
      <c r="O44" s="10"/>
      <c r="P44" s="1"/>
      <c r="Q44" s="2" t="s">
        <v>952</v>
      </c>
      <c r="R44" s="13"/>
      <c r="S44" s="14"/>
      <c r="T44" s="2"/>
      <c r="U44" s="16"/>
      <c r="AC44" s="9" t="s">
        <v>1271</v>
      </c>
    </row>
    <row r="45" spans="1:29" ht="76.5" x14ac:dyDescent="0.25">
      <c r="A45" s="1" t="s">
        <v>28</v>
      </c>
      <c r="B45" s="1" t="s">
        <v>31</v>
      </c>
      <c r="C45" s="1"/>
      <c r="D45" s="5" t="s">
        <v>141</v>
      </c>
      <c r="E45" s="6">
        <v>41681</v>
      </c>
      <c r="F45" s="6">
        <v>41681</v>
      </c>
      <c r="G45" s="8">
        <f t="shared" si="0"/>
        <v>2</v>
      </c>
      <c r="H45" s="7">
        <f t="shared" si="1"/>
        <v>2</v>
      </c>
      <c r="I45" s="10"/>
      <c r="J45" s="10"/>
      <c r="K45" s="1" t="s">
        <v>427</v>
      </c>
      <c r="L45" s="1" t="s">
        <v>555</v>
      </c>
      <c r="N45" s="1" t="s">
        <v>626</v>
      </c>
      <c r="O45" s="10"/>
      <c r="P45" s="1"/>
      <c r="Q45" s="2" t="s">
        <v>953</v>
      </c>
      <c r="R45" s="13"/>
      <c r="S45" s="14"/>
      <c r="T45" s="2" t="s">
        <v>1220</v>
      </c>
      <c r="U45" s="16">
        <v>41687</v>
      </c>
      <c r="AC45" s="9" t="s">
        <v>1274</v>
      </c>
    </row>
    <row r="46" spans="1:29" ht="38.25" x14ac:dyDescent="0.25">
      <c r="A46" s="1" t="s">
        <v>28</v>
      </c>
      <c r="B46" s="1" t="s">
        <v>31</v>
      </c>
      <c r="C46" s="1"/>
      <c r="D46" s="5" t="s">
        <v>142</v>
      </c>
      <c r="E46" s="6">
        <v>41683</v>
      </c>
      <c r="F46" s="6">
        <v>41715</v>
      </c>
      <c r="G46" s="8">
        <f t="shared" si="0"/>
        <v>2</v>
      </c>
      <c r="H46" s="7">
        <f t="shared" si="1"/>
        <v>3</v>
      </c>
      <c r="I46" s="10"/>
      <c r="J46" s="10"/>
      <c r="K46" s="1" t="s">
        <v>421</v>
      </c>
      <c r="L46" s="1" t="s">
        <v>556</v>
      </c>
      <c r="N46" s="1" t="s">
        <v>657</v>
      </c>
      <c r="O46" s="10"/>
      <c r="P46" s="1">
        <v>200364216</v>
      </c>
      <c r="Q46" s="2" t="s">
        <v>954</v>
      </c>
      <c r="R46" s="13"/>
      <c r="S46" s="14"/>
      <c r="T46" s="2"/>
      <c r="U46" s="16"/>
      <c r="AC46" s="9" t="s">
        <v>1285</v>
      </c>
    </row>
    <row r="47" spans="1:29" x14ac:dyDescent="0.25">
      <c r="A47" s="1" t="s">
        <v>28</v>
      </c>
      <c r="B47" s="1"/>
      <c r="C47" s="1"/>
      <c r="D47" s="5" t="s">
        <v>144</v>
      </c>
      <c r="E47" s="6">
        <v>41683</v>
      </c>
      <c r="F47" s="6">
        <v>41683</v>
      </c>
      <c r="G47" s="8">
        <f t="shared" si="0"/>
        <v>2</v>
      </c>
      <c r="H47" s="7">
        <f t="shared" si="1"/>
        <v>2</v>
      </c>
      <c r="I47" s="10"/>
      <c r="J47" s="10"/>
      <c r="K47" s="1" t="s">
        <v>454</v>
      </c>
      <c r="L47" s="1" t="s">
        <v>574</v>
      </c>
      <c r="N47" s="1"/>
      <c r="O47" s="10"/>
      <c r="P47" s="1" t="s">
        <v>813</v>
      </c>
      <c r="Q47" s="2" t="s">
        <v>956</v>
      </c>
      <c r="R47" s="13"/>
      <c r="S47" s="14"/>
      <c r="T47" s="2"/>
      <c r="U47" s="16"/>
      <c r="AC47" s="9"/>
    </row>
    <row r="48" spans="1:29" x14ac:dyDescent="0.25">
      <c r="A48" s="1" t="s">
        <v>28</v>
      </c>
      <c r="B48" s="1" t="s">
        <v>30</v>
      </c>
      <c r="C48" s="1"/>
      <c r="D48" s="5" t="s">
        <v>143</v>
      </c>
      <c r="E48" s="6">
        <v>41684</v>
      </c>
      <c r="F48" s="6">
        <v>41684</v>
      </c>
      <c r="G48" s="8">
        <f t="shared" si="0"/>
        <v>2</v>
      </c>
      <c r="H48" s="7">
        <f t="shared" si="1"/>
        <v>2</v>
      </c>
      <c r="I48" s="10"/>
      <c r="J48" s="10"/>
      <c r="K48" s="1" t="s">
        <v>453</v>
      </c>
      <c r="L48" s="1" t="s">
        <v>557</v>
      </c>
      <c r="N48" s="1" t="s">
        <v>658</v>
      </c>
      <c r="O48" s="10"/>
      <c r="P48" s="1"/>
      <c r="Q48" s="2" t="s">
        <v>955</v>
      </c>
      <c r="R48" s="13"/>
      <c r="S48" s="14"/>
      <c r="T48" s="2"/>
      <c r="U48" s="16"/>
      <c r="AC48" s="9" t="s">
        <v>1271</v>
      </c>
    </row>
    <row r="49" spans="1:29" ht="51" x14ac:dyDescent="0.25">
      <c r="A49" s="1" t="s">
        <v>28</v>
      </c>
      <c r="B49" s="1" t="s">
        <v>30</v>
      </c>
      <c r="C49" s="1"/>
      <c r="D49" s="5" t="s">
        <v>146</v>
      </c>
      <c r="E49" s="6">
        <v>41687</v>
      </c>
      <c r="F49" s="6"/>
      <c r="G49" s="8">
        <f t="shared" si="0"/>
        <v>2</v>
      </c>
      <c r="H49" s="7">
        <f t="shared" si="1"/>
        <v>0</v>
      </c>
      <c r="I49" s="10"/>
      <c r="J49" s="10"/>
      <c r="K49" s="1" t="s">
        <v>456</v>
      </c>
      <c r="L49" s="1" t="s">
        <v>524</v>
      </c>
      <c r="N49" s="1"/>
      <c r="O49" s="10"/>
      <c r="P49" s="1" t="s">
        <v>815</v>
      </c>
      <c r="Q49" s="2" t="s">
        <v>958</v>
      </c>
      <c r="R49" s="13"/>
      <c r="S49" s="14"/>
      <c r="T49" s="2" t="s">
        <v>1221</v>
      </c>
      <c r="U49" s="16">
        <v>41694</v>
      </c>
      <c r="AC49" s="9"/>
    </row>
    <row r="50" spans="1:29" ht="63.75" x14ac:dyDescent="0.25">
      <c r="A50" s="1" t="s">
        <v>28</v>
      </c>
      <c r="B50" s="1" t="s">
        <v>31</v>
      </c>
      <c r="C50" s="1"/>
      <c r="D50" s="5" t="s">
        <v>147</v>
      </c>
      <c r="E50" s="6">
        <v>41688</v>
      </c>
      <c r="F50" s="6">
        <v>41697</v>
      </c>
      <c r="G50" s="8">
        <f t="shared" si="0"/>
        <v>2</v>
      </c>
      <c r="H50" s="7">
        <f t="shared" si="1"/>
        <v>2</v>
      </c>
      <c r="I50" s="10"/>
      <c r="J50" s="10"/>
      <c r="K50" s="1" t="s">
        <v>427</v>
      </c>
      <c r="L50" s="1" t="s">
        <v>558</v>
      </c>
      <c r="N50" s="1"/>
      <c r="O50" s="10"/>
      <c r="P50" s="1"/>
      <c r="Q50" s="2" t="s">
        <v>959</v>
      </c>
      <c r="R50" s="13"/>
      <c r="S50" s="14"/>
      <c r="T50" s="2"/>
      <c r="U50" s="16"/>
      <c r="AC50" s="9" t="s">
        <v>1274</v>
      </c>
    </row>
    <row r="51" spans="1:29" ht="51" x14ac:dyDescent="0.25">
      <c r="A51" s="1" t="s">
        <v>28</v>
      </c>
      <c r="B51" s="1" t="s">
        <v>31</v>
      </c>
      <c r="C51" s="1"/>
      <c r="D51" s="5" t="s">
        <v>148</v>
      </c>
      <c r="E51" s="6">
        <v>41688</v>
      </c>
      <c r="F51" s="6">
        <v>41695</v>
      </c>
      <c r="G51" s="8">
        <f t="shared" si="0"/>
        <v>2</v>
      </c>
      <c r="H51" s="7">
        <f t="shared" si="1"/>
        <v>2</v>
      </c>
      <c r="I51" s="10"/>
      <c r="J51" s="10"/>
      <c r="K51" s="1" t="s">
        <v>427</v>
      </c>
      <c r="L51" s="1" t="s">
        <v>558</v>
      </c>
      <c r="N51" s="1" t="s">
        <v>659</v>
      </c>
      <c r="O51" s="10"/>
      <c r="P51" s="1" t="s">
        <v>816</v>
      </c>
      <c r="Q51" s="2" t="s">
        <v>960</v>
      </c>
      <c r="R51" s="13"/>
      <c r="S51" s="14"/>
      <c r="T51" s="2"/>
      <c r="U51" s="16"/>
      <c r="AC51" s="9" t="s">
        <v>1285</v>
      </c>
    </row>
    <row r="52" spans="1:29" ht="38.25" x14ac:dyDescent="0.25">
      <c r="A52" s="1" t="s">
        <v>28</v>
      </c>
      <c r="B52" s="1" t="s">
        <v>30</v>
      </c>
      <c r="C52" s="1"/>
      <c r="D52" s="5" t="s">
        <v>149</v>
      </c>
      <c r="E52" s="6">
        <v>41688</v>
      </c>
      <c r="F52" s="6">
        <v>41695</v>
      </c>
      <c r="G52" s="8">
        <f t="shared" si="0"/>
        <v>2</v>
      </c>
      <c r="H52" s="7">
        <f t="shared" si="1"/>
        <v>2</v>
      </c>
      <c r="I52" s="10"/>
      <c r="J52" s="10"/>
      <c r="K52" s="1" t="s">
        <v>456</v>
      </c>
      <c r="L52" s="1" t="s">
        <v>524</v>
      </c>
      <c r="N52" s="1" t="s">
        <v>660</v>
      </c>
      <c r="O52" s="10"/>
      <c r="P52" s="1" t="s">
        <v>817</v>
      </c>
      <c r="Q52" s="2" t="s">
        <v>961</v>
      </c>
      <c r="R52" s="13"/>
      <c r="S52" s="14"/>
      <c r="T52" s="2"/>
      <c r="U52" s="16"/>
      <c r="AC52" s="9" t="s">
        <v>1283</v>
      </c>
    </row>
    <row r="53" spans="1:29" ht="38.25" x14ac:dyDescent="0.25">
      <c r="A53" s="1" t="s">
        <v>28</v>
      </c>
      <c r="B53" s="1" t="s">
        <v>30</v>
      </c>
      <c r="C53" s="1"/>
      <c r="D53" s="5" t="s">
        <v>151</v>
      </c>
      <c r="E53" s="6">
        <v>41688</v>
      </c>
      <c r="F53" s="6">
        <v>41688</v>
      </c>
      <c r="G53" s="8">
        <f t="shared" si="0"/>
        <v>2</v>
      </c>
      <c r="H53" s="7">
        <f t="shared" si="1"/>
        <v>2</v>
      </c>
      <c r="I53" s="10"/>
      <c r="J53" s="10"/>
      <c r="K53" s="1" t="s">
        <v>458</v>
      </c>
      <c r="L53" s="1" t="s">
        <v>521</v>
      </c>
      <c r="N53" s="1"/>
      <c r="O53" s="10"/>
      <c r="P53" s="1"/>
      <c r="Q53" s="2" t="s">
        <v>963</v>
      </c>
      <c r="R53" s="13"/>
      <c r="S53" s="14"/>
      <c r="T53" s="2"/>
      <c r="U53" s="16"/>
      <c r="AC53" s="9" t="s">
        <v>1271</v>
      </c>
    </row>
    <row r="54" spans="1:29" x14ac:dyDescent="0.25">
      <c r="A54" s="1" t="s">
        <v>28</v>
      </c>
      <c r="B54" s="1" t="s">
        <v>30</v>
      </c>
      <c r="C54" s="1"/>
      <c r="D54" s="5" t="s">
        <v>150</v>
      </c>
      <c r="E54" s="6">
        <v>41689</v>
      </c>
      <c r="F54" s="6">
        <v>41689</v>
      </c>
      <c r="G54" s="8">
        <f t="shared" si="0"/>
        <v>2</v>
      </c>
      <c r="H54" s="7">
        <f t="shared" si="1"/>
        <v>2</v>
      </c>
      <c r="I54" s="10"/>
      <c r="J54" s="10"/>
      <c r="K54" s="1" t="s">
        <v>457</v>
      </c>
      <c r="L54" s="1" t="s">
        <v>534</v>
      </c>
      <c r="N54" s="1" t="s">
        <v>661</v>
      </c>
      <c r="O54" s="10"/>
      <c r="P54" s="1"/>
      <c r="Q54" s="2" t="s">
        <v>962</v>
      </c>
      <c r="R54" s="13"/>
      <c r="S54" s="14"/>
      <c r="T54" s="2"/>
      <c r="U54" s="16"/>
      <c r="AC54" s="9" t="s">
        <v>1271</v>
      </c>
    </row>
    <row r="55" spans="1:29" ht="25.5" x14ac:dyDescent="0.25">
      <c r="A55" s="1" t="s">
        <v>28</v>
      </c>
      <c r="B55" s="1" t="s">
        <v>31</v>
      </c>
      <c r="C55" s="1"/>
      <c r="D55" s="5" t="s">
        <v>153</v>
      </c>
      <c r="E55" s="6">
        <v>41690</v>
      </c>
      <c r="F55" s="6">
        <v>41695</v>
      </c>
      <c r="G55" s="8">
        <f t="shared" si="0"/>
        <v>2</v>
      </c>
      <c r="H55" s="7">
        <f t="shared" si="1"/>
        <v>2</v>
      </c>
      <c r="I55" s="10"/>
      <c r="J55" s="10"/>
      <c r="K55" s="1" t="s">
        <v>446</v>
      </c>
      <c r="L55" s="1" t="s">
        <v>560</v>
      </c>
      <c r="N55" s="1" t="s">
        <v>643</v>
      </c>
      <c r="O55" s="10"/>
      <c r="P55" s="1" t="s">
        <v>818</v>
      </c>
      <c r="Q55" s="2" t="s">
        <v>965</v>
      </c>
      <c r="R55" s="13"/>
      <c r="S55" s="14"/>
      <c r="T55" s="2"/>
      <c r="U55" s="16"/>
      <c r="AC55" s="9" t="s">
        <v>1274</v>
      </c>
    </row>
    <row r="56" spans="1:29" ht="38.25" x14ac:dyDescent="0.25">
      <c r="A56" s="1" t="s">
        <v>28</v>
      </c>
      <c r="B56" s="1" t="s">
        <v>31</v>
      </c>
      <c r="C56" s="1"/>
      <c r="D56" s="5" t="s">
        <v>154</v>
      </c>
      <c r="E56" s="6">
        <v>41694</v>
      </c>
      <c r="F56" s="6">
        <v>41701</v>
      </c>
      <c r="G56" s="8">
        <f t="shared" si="0"/>
        <v>2</v>
      </c>
      <c r="H56" s="7">
        <f t="shared" si="1"/>
        <v>3</v>
      </c>
      <c r="I56" s="10"/>
      <c r="J56" s="10"/>
      <c r="K56" s="1" t="s">
        <v>425</v>
      </c>
      <c r="L56" s="1" t="s">
        <v>480</v>
      </c>
      <c r="N56" s="1"/>
      <c r="O56" s="10"/>
      <c r="P56" s="1"/>
      <c r="Q56" s="2" t="s">
        <v>966</v>
      </c>
      <c r="R56" s="13"/>
      <c r="S56" s="14"/>
      <c r="T56" s="2"/>
      <c r="U56" s="16"/>
      <c r="AC56" s="71" t="s">
        <v>1281</v>
      </c>
    </row>
    <row r="57" spans="1:29" ht="89.25" x14ac:dyDescent="0.25">
      <c r="A57" s="1" t="s">
        <v>28</v>
      </c>
      <c r="B57" s="1" t="s">
        <v>31</v>
      </c>
      <c r="C57" s="1"/>
      <c r="D57" s="5" t="s">
        <v>155</v>
      </c>
      <c r="E57" s="6">
        <v>41694</v>
      </c>
      <c r="F57" s="6">
        <v>41697</v>
      </c>
      <c r="G57" s="8">
        <f t="shared" si="0"/>
        <v>2</v>
      </c>
      <c r="H57" s="7">
        <f t="shared" si="1"/>
        <v>2</v>
      </c>
      <c r="I57" s="10"/>
      <c r="J57" s="10"/>
      <c r="K57" s="1" t="s">
        <v>460</v>
      </c>
      <c r="L57" s="1" t="s">
        <v>544</v>
      </c>
      <c r="N57" s="1" t="s">
        <v>663</v>
      </c>
      <c r="O57" s="10"/>
      <c r="P57" s="1" t="s">
        <v>819</v>
      </c>
      <c r="Q57" s="2" t="s">
        <v>967</v>
      </c>
      <c r="R57" s="13"/>
      <c r="S57" s="14"/>
      <c r="T57" s="2"/>
      <c r="U57" s="16"/>
      <c r="AC57" s="71" t="s">
        <v>1282</v>
      </c>
    </row>
    <row r="58" spans="1:29" ht="25.5" x14ac:dyDescent="0.25">
      <c r="A58" s="1" t="s">
        <v>28</v>
      </c>
      <c r="B58" s="1" t="s">
        <v>30</v>
      </c>
      <c r="C58" s="1"/>
      <c r="D58" s="5" t="s">
        <v>156</v>
      </c>
      <c r="E58" s="6">
        <v>41694</v>
      </c>
      <c r="F58" s="6"/>
      <c r="G58" s="8">
        <f t="shared" si="0"/>
        <v>2</v>
      </c>
      <c r="H58" s="7">
        <f t="shared" si="1"/>
        <v>0</v>
      </c>
      <c r="I58" s="10"/>
      <c r="J58" s="10"/>
      <c r="K58" s="1" t="s">
        <v>427</v>
      </c>
      <c r="L58" s="1" t="s">
        <v>561</v>
      </c>
      <c r="N58" s="1"/>
      <c r="O58" s="10"/>
      <c r="P58" s="1"/>
      <c r="Q58" s="2" t="s">
        <v>968</v>
      </c>
      <c r="R58" s="13"/>
      <c r="S58" s="14"/>
      <c r="T58" s="2"/>
      <c r="U58" s="16"/>
      <c r="AC58" s="71" t="s">
        <v>1278</v>
      </c>
    </row>
    <row r="59" spans="1:29" ht="25.5" x14ac:dyDescent="0.25">
      <c r="A59" s="1" t="s">
        <v>28</v>
      </c>
      <c r="B59" s="1" t="s">
        <v>31</v>
      </c>
      <c r="C59" s="1" t="s">
        <v>34</v>
      </c>
      <c r="D59" s="5" t="s">
        <v>157</v>
      </c>
      <c r="E59" s="6">
        <v>41695</v>
      </c>
      <c r="F59" s="6">
        <v>41718</v>
      </c>
      <c r="G59" s="8">
        <f t="shared" si="0"/>
        <v>2</v>
      </c>
      <c r="H59" s="7">
        <f t="shared" si="1"/>
        <v>3</v>
      </c>
      <c r="I59" s="10"/>
      <c r="J59" s="10"/>
      <c r="K59" s="1" t="s">
        <v>461</v>
      </c>
      <c r="L59" s="1" t="s">
        <v>563</v>
      </c>
      <c r="N59" s="1"/>
      <c r="O59" s="10"/>
      <c r="P59" s="1"/>
      <c r="Q59" s="2" t="s">
        <v>969</v>
      </c>
      <c r="R59" s="13"/>
      <c r="S59" s="14"/>
      <c r="T59" s="2"/>
      <c r="U59" s="16"/>
      <c r="AC59" s="9" t="s">
        <v>1285</v>
      </c>
    </row>
    <row r="60" spans="1:29" ht="25.5" x14ac:dyDescent="0.25">
      <c r="A60" s="1" t="s">
        <v>28</v>
      </c>
      <c r="B60" s="1" t="s">
        <v>31</v>
      </c>
      <c r="C60" s="1"/>
      <c r="D60" s="5" t="s">
        <v>158</v>
      </c>
      <c r="E60" s="6">
        <v>41695</v>
      </c>
      <c r="F60" s="6">
        <v>41696</v>
      </c>
      <c r="G60" s="8">
        <f t="shared" si="0"/>
        <v>2</v>
      </c>
      <c r="H60" s="7">
        <f t="shared" si="1"/>
        <v>2</v>
      </c>
      <c r="I60" s="10"/>
      <c r="J60" s="10"/>
      <c r="K60" s="1" t="s">
        <v>462</v>
      </c>
      <c r="L60" s="1" t="s">
        <v>533</v>
      </c>
      <c r="N60" s="1"/>
      <c r="O60" s="10"/>
      <c r="P60" s="1" t="s">
        <v>820</v>
      </c>
      <c r="Q60" s="2" t="s">
        <v>970</v>
      </c>
      <c r="R60" s="13"/>
      <c r="S60" s="14"/>
      <c r="T60" s="2"/>
      <c r="U60" s="16"/>
      <c r="AC60" s="9" t="s">
        <v>1285</v>
      </c>
    </row>
    <row r="61" spans="1:29" ht="51" x14ac:dyDescent="0.25">
      <c r="A61" s="1" t="s">
        <v>28</v>
      </c>
      <c r="B61" s="1" t="s">
        <v>30</v>
      </c>
      <c r="C61" s="1"/>
      <c r="D61" s="5" t="s">
        <v>159</v>
      </c>
      <c r="E61" s="6">
        <v>41695</v>
      </c>
      <c r="F61" s="6">
        <v>41695</v>
      </c>
      <c r="G61" s="8">
        <f t="shared" si="0"/>
        <v>2</v>
      </c>
      <c r="H61" s="7">
        <f t="shared" si="1"/>
        <v>2</v>
      </c>
      <c r="I61" s="10"/>
      <c r="J61" s="10"/>
      <c r="K61" s="1" t="s">
        <v>461</v>
      </c>
      <c r="L61" s="1" t="s">
        <v>563</v>
      </c>
      <c r="N61" s="1"/>
      <c r="O61" s="10"/>
      <c r="P61" s="1"/>
      <c r="Q61" s="2" t="s">
        <v>1201</v>
      </c>
      <c r="R61" s="13"/>
      <c r="S61" s="14"/>
      <c r="T61" s="2"/>
      <c r="U61" s="16"/>
      <c r="AC61" s="9" t="s">
        <v>1271</v>
      </c>
    </row>
    <row r="62" spans="1:29" ht="63.75" x14ac:dyDescent="0.25">
      <c r="A62" s="1" t="s">
        <v>28</v>
      </c>
      <c r="B62" s="1" t="s">
        <v>31</v>
      </c>
      <c r="C62" s="1"/>
      <c r="D62" s="5" t="s">
        <v>160</v>
      </c>
      <c r="E62" s="6">
        <v>41695</v>
      </c>
      <c r="F62" s="6">
        <v>41711</v>
      </c>
      <c r="G62" s="8">
        <f t="shared" si="0"/>
        <v>2</v>
      </c>
      <c r="H62" s="7">
        <f t="shared" si="1"/>
        <v>3</v>
      </c>
      <c r="I62" s="10"/>
      <c r="J62" s="10"/>
      <c r="K62" s="1" t="s">
        <v>461</v>
      </c>
      <c r="L62" s="1" t="s">
        <v>563</v>
      </c>
      <c r="N62" s="1"/>
      <c r="O62" s="10"/>
      <c r="P62" s="1" t="s">
        <v>821</v>
      </c>
      <c r="Q62" s="2" t="s">
        <v>971</v>
      </c>
      <c r="R62" s="13"/>
      <c r="S62" s="14"/>
      <c r="T62" s="2" t="s">
        <v>1222</v>
      </c>
      <c r="U62" s="16">
        <v>41708</v>
      </c>
      <c r="AC62" s="9" t="s">
        <v>1283</v>
      </c>
    </row>
    <row r="63" spans="1:29" ht="89.25" x14ac:dyDescent="0.25">
      <c r="A63" s="1" t="s">
        <v>28</v>
      </c>
      <c r="B63" s="1" t="s">
        <v>31</v>
      </c>
      <c r="C63" s="1"/>
      <c r="D63" s="5" t="s">
        <v>161</v>
      </c>
      <c r="E63" s="6">
        <v>41696</v>
      </c>
      <c r="F63" s="6">
        <v>41705</v>
      </c>
      <c r="G63" s="8">
        <f t="shared" si="0"/>
        <v>2</v>
      </c>
      <c r="H63" s="7">
        <f t="shared" si="1"/>
        <v>3</v>
      </c>
      <c r="I63" s="10"/>
      <c r="J63" s="10"/>
      <c r="K63" s="1" t="s">
        <v>391</v>
      </c>
      <c r="L63" s="1" t="s">
        <v>533</v>
      </c>
      <c r="N63" s="1"/>
      <c r="O63" s="10"/>
      <c r="P63" s="1" t="s">
        <v>822</v>
      </c>
      <c r="Q63" s="2" t="s">
        <v>972</v>
      </c>
      <c r="R63" s="13"/>
      <c r="S63" s="14"/>
      <c r="T63" s="2" t="s">
        <v>1223</v>
      </c>
      <c r="U63" s="16">
        <v>41709</v>
      </c>
      <c r="AC63" s="9" t="s">
        <v>1274</v>
      </c>
    </row>
    <row r="64" spans="1:29" ht="51" x14ac:dyDescent="0.25">
      <c r="A64" s="1" t="s">
        <v>28</v>
      </c>
      <c r="B64" s="1" t="s">
        <v>31</v>
      </c>
      <c r="C64" s="1"/>
      <c r="D64" s="5" t="s">
        <v>162</v>
      </c>
      <c r="E64" s="6">
        <v>41696</v>
      </c>
      <c r="F64" s="6">
        <v>41698</v>
      </c>
      <c r="G64" s="8">
        <f t="shared" si="0"/>
        <v>2</v>
      </c>
      <c r="H64" s="7">
        <f t="shared" si="1"/>
        <v>2</v>
      </c>
      <c r="I64" s="10"/>
      <c r="J64" s="10"/>
      <c r="K64" s="1" t="s">
        <v>463</v>
      </c>
      <c r="L64" s="1" t="s">
        <v>537</v>
      </c>
      <c r="N64" s="1"/>
      <c r="O64" s="10"/>
      <c r="P64" s="1"/>
      <c r="Q64" s="2" t="s">
        <v>973</v>
      </c>
      <c r="R64" s="13"/>
      <c r="S64" s="14"/>
      <c r="T64" s="2" t="s">
        <v>1224</v>
      </c>
      <c r="U64" s="16">
        <v>41709</v>
      </c>
      <c r="AC64" s="9" t="s">
        <v>1283</v>
      </c>
    </row>
    <row r="65" spans="1:29" ht="25.5" x14ac:dyDescent="0.25">
      <c r="A65" s="1" t="s">
        <v>28</v>
      </c>
      <c r="B65" s="1" t="s">
        <v>30</v>
      </c>
      <c r="C65" s="1"/>
      <c r="D65" s="5" t="s">
        <v>164</v>
      </c>
      <c r="E65" s="6">
        <v>41701</v>
      </c>
      <c r="F65" s="6">
        <v>41701</v>
      </c>
      <c r="G65" s="8">
        <f t="shared" si="0"/>
        <v>3</v>
      </c>
      <c r="H65" s="7">
        <f t="shared" si="1"/>
        <v>3</v>
      </c>
      <c r="I65" s="10"/>
      <c r="J65" s="10"/>
      <c r="K65" s="1" t="s">
        <v>385</v>
      </c>
      <c r="L65" s="1" t="s">
        <v>521</v>
      </c>
      <c r="N65" s="1" t="s">
        <v>617</v>
      </c>
      <c r="O65" s="10"/>
      <c r="P65" s="1"/>
      <c r="Q65" s="2" t="s">
        <v>1202</v>
      </c>
      <c r="R65" s="13"/>
      <c r="S65" s="14"/>
      <c r="T65" s="2"/>
      <c r="U65" s="16"/>
      <c r="AC65" s="71" t="s">
        <v>1278</v>
      </c>
    </row>
    <row r="66" spans="1:29" ht="25.5" x14ac:dyDescent="0.25">
      <c r="A66" s="1" t="s">
        <v>28</v>
      </c>
      <c r="B66" s="1" t="s">
        <v>30</v>
      </c>
      <c r="C66" s="1"/>
      <c r="D66" s="5" t="s">
        <v>165</v>
      </c>
      <c r="E66" s="6">
        <v>41701</v>
      </c>
      <c r="F66" s="6">
        <v>41701</v>
      </c>
      <c r="G66" s="8">
        <f t="shared" ref="G66:G129" si="2">IF(E66="",,MONTH(E66))</f>
        <v>3</v>
      </c>
      <c r="H66" s="7">
        <f t="shared" ref="H66:H129" si="3">IF(F66="",,MONTH(F66))</f>
        <v>3</v>
      </c>
      <c r="I66" s="10"/>
      <c r="J66" s="10"/>
      <c r="K66" s="1" t="s">
        <v>385</v>
      </c>
      <c r="L66" s="1" t="s">
        <v>521</v>
      </c>
      <c r="N66" s="1" t="s">
        <v>617</v>
      </c>
      <c r="O66" s="10"/>
      <c r="P66" s="1"/>
      <c r="Q66" s="2" t="s">
        <v>1202</v>
      </c>
      <c r="R66" s="13"/>
      <c r="S66" s="14"/>
      <c r="T66" s="2"/>
      <c r="U66" s="16"/>
      <c r="AC66" s="71" t="s">
        <v>1278</v>
      </c>
    </row>
    <row r="67" spans="1:29" ht="25.5" x14ac:dyDescent="0.25">
      <c r="A67" s="1" t="s">
        <v>28</v>
      </c>
      <c r="B67" s="1" t="s">
        <v>30</v>
      </c>
      <c r="C67" s="1"/>
      <c r="D67" s="5" t="s">
        <v>166</v>
      </c>
      <c r="E67" s="6">
        <v>41701</v>
      </c>
      <c r="F67" s="6">
        <v>41701</v>
      </c>
      <c r="G67" s="8">
        <f t="shared" si="2"/>
        <v>3</v>
      </c>
      <c r="H67" s="7">
        <f t="shared" si="3"/>
        <v>3</v>
      </c>
      <c r="I67" s="10"/>
      <c r="J67" s="10"/>
      <c r="K67" s="1" t="s">
        <v>465</v>
      </c>
      <c r="L67" s="1" t="s">
        <v>534</v>
      </c>
      <c r="N67" s="1" t="s">
        <v>665</v>
      </c>
      <c r="O67" s="10"/>
      <c r="P67" s="1"/>
      <c r="Q67" s="2" t="s">
        <v>1203</v>
      </c>
      <c r="R67" s="13"/>
      <c r="S67" s="14"/>
      <c r="T67" s="2"/>
      <c r="U67" s="16"/>
      <c r="AC67" s="71" t="s">
        <v>1284</v>
      </c>
    </row>
    <row r="68" spans="1:29" ht="51" x14ac:dyDescent="0.25">
      <c r="A68" s="1" t="s">
        <v>28</v>
      </c>
      <c r="B68" s="1" t="s">
        <v>31</v>
      </c>
      <c r="C68" s="1"/>
      <c r="D68" s="5" t="s">
        <v>163</v>
      </c>
      <c r="E68" s="6">
        <v>41702</v>
      </c>
      <c r="F68" s="6">
        <v>41707</v>
      </c>
      <c r="G68" s="8">
        <f t="shared" si="2"/>
        <v>3</v>
      </c>
      <c r="H68" s="7">
        <f t="shared" si="3"/>
        <v>3</v>
      </c>
      <c r="I68" s="10"/>
      <c r="J68" s="10"/>
      <c r="K68" s="1" t="s">
        <v>464</v>
      </c>
      <c r="L68" s="1" t="s">
        <v>562</v>
      </c>
      <c r="N68" s="1" t="s">
        <v>664</v>
      </c>
      <c r="O68" s="10"/>
      <c r="P68" s="1" t="s">
        <v>823</v>
      </c>
      <c r="Q68" s="2" t="s">
        <v>974</v>
      </c>
      <c r="R68" s="13"/>
      <c r="S68" s="14"/>
      <c r="T68" s="2"/>
      <c r="U68" s="16"/>
      <c r="AC68" s="71" t="s">
        <v>1281</v>
      </c>
    </row>
    <row r="69" spans="1:29" ht="25.5" x14ac:dyDescent="0.25">
      <c r="A69" s="1" t="s">
        <v>28</v>
      </c>
      <c r="B69" s="1" t="s">
        <v>30</v>
      </c>
      <c r="C69" s="1"/>
      <c r="D69" s="5" t="s">
        <v>167</v>
      </c>
      <c r="E69" s="6">
        <v>41702</v>
      </c>
      <c r="F69" s="6">
        <v>41702</v>
      </c>
      <c r="G69" s="8">
        <f t="shared" si="2"/>
        <v>3</v>
      </c>
      <c r="H69" s="7">
        <f t="shared" si="3"/>
        <v>3</v>
      </c>
      <c r="I69" s="10"/>
      <c r="J69" s="10"/>
      <c r="K69" s="1" t="s">
        <v>466</v>
      </c>
      <c r="L69" s="1" t="s">
        <v>480</v>
      </c>
      <c r="N69" s="1" t="s">
        <v>666</v>
      </c>
      <c r="O69" s="10"/>
      <c r="P69" s="1"/>
      <c r="Q69" s="2" t="s">
        <v>975</v>
      </c>
      <c r="R69" s="13"/>
      <c r="S69" s="14"/>
      <c r="T69" s="2"/>
      <c r="U69" s="16"/>
      <c r="AC69" s="71" t="s">
        <v>1278</v>
      </c>
    </row>
    <row r="70" spans="1:29" ht="38.25" x14ac:dyDescent="0.25">
      <c r="A70" s="1" t="s">
        <v>28</v>
      </c>
      <c r="B70" s="1" t="s">
        <v>30</v>
      </c>
      <c r="C70" s="1"/>
      <c r="D70" s="5" t="s">
        <v>168</v>
      </c>
      <c r="E70" s="6">
        <v>41703</v>
      </c>
      <c r="F70" s="6">
        <v>41703</v>
      </c>
      <c r="G70" s="8">
        <f t="shared" si="2"/>
        <v>3</v>
      </c>
      <c r="H70" s="7">
        <f t="shared" si="3"/>
        <v>3</v>
      </c>
      <c r="I70" s="10"/>
      <c r="J70" s="10"/>
      <c r="K70" s="1" t="s">
        <v>467</v>
      </c>
      <c r="L70" s="1" t="s">
        <v>543</v>
      </c>
      <c r="N70" s="1" t="s">
        <v>667</v>
      </c>
      <c r="O70" s="10"/>
      <c r="P70" s="1"/>
      <c r="Q70" s="2" t="s">
        <v>1204</v>
      </c>
      <c r="R70" s="13"/>
      <c r="S70" s="14"/>
      <c r="T70" s="2"/>
      <c r="U70" s="16"/>
      <c r="AC70" s="9" t="s">
        <v>1271</v>
      </c>
    </row>
    <row r="71" spans="1:29" ht="25.5" x14ac:dyDescent="0.25">
      <c r="A71" s="1" t="s">
        <v>28</v>
      </c>
      <c r="B71" s="1" t="s">
        <v>30</v>
      </c>
      <c r="C71" s="1"/>
      <c r="D71" s="5" t="s">
        <v>169</v>
      </c>
      <c r="E71" s="6">
        <v>41703</v>
      </c>
      <c r="F71" s="6">
        <v>41703</v>
      </c>
      <c r="G71" s="8">
        <f t="shared" si="2"/>
        <v>3</v>
      </c>
      <c r="H71" s="7">
        <f t="shared" si="3"/>
        <v>3</v>
      </c>
      <c r="I71" s="10"/>
      <c r="J71" s="10"/>
      <c r="K71" s="1" t="s">
        <v>421</v>
      </c>
      <c r="L71" s="1" t="s">
        <v>556</v>
      </c>
      <c r="N71" s="1" t="s">
        <v>668</v>
      </c>
      <c r="O71" s="10"/>
      <c r="P71" s="1"/>
      <c r="Q71" s="2" t="s">
        <v>1205</v>
      </c>
      <c r="R71" s="13"/>
      <c r="S71" s="14"/>
      <c r="T71" s="2"/>
      <c r="U71" s="16"/>
      <c r="AC71" s="9" t="s">
        <v>1271</v>
      </c>
    </row>
    <row r="72" spans="1:29" ht="25.5" x14ac:dyDescent="0.25">
      <c r="A72" s="1" t="s">
        <v>28</v>
      </c>
      <c r="B72" s="1" t="s">
        <v>31</v>
      </c>
      <c r="C72" s="1" t="s">
        <v>34</v>
      </c>
      <c r="D72" s="5" t="s">
        <v>170</v>
      </c>
      <c r="E72" s="6">
        <v>41703</v>
      </c>
      <c r="F72" s="6">
        <v>41718</v>
      </c>
      <c r="G72" s="8">
        <f t="shared" si="2"/>
        <v>3</v>
      </c>
      <c r="H72" s="7">
        <f t="shared" si="3"/>
        <v>3</v>
      </c>
      <c r="I72" s="10"/>
      <c r="J72" s="10"/>
      <c r="K72" s="1" t="s">
        <v>468</v>
      </c>
      <c r="L72" s="1" t="s">
        <v>565</v>
      </c>
      <c r="N72" s="1" t="s">
        <v>669</v>
      </c>
      <c r="O72" s="10"/>
      <c r="P72" s="1">
        <v>200367421</v>
      </c>
      <c r="Q72" s="2" t="s">
        <v>976</v>
      </c>
      <c r="R72" s="13"/>
      <c r="S72" s="14"/>
      <c r="T72" s="2"/>
      <c r="U72" s="16"/>
      <c r="AC72" s="9" t="s">
        <v>1285</v>
      </c>
    </row>
    <row r="73" spans="1:29" ht="51" x14ac:dyDescent="0.25">
      <c r="A73" s="1" t="s">
        <v>28</v>
      </c>
      <c r="B73" s="1" t="s">
        <v>31</v>
      </c>
      <c r="C73" s="1" t="s">
        <v>34</v>
      </c>
      <c r="D73" s="5" t="s">
        <v>171</v>
      </c>
      <c r="E73" s="6">
        <v>41703</v>
      </c>
      <c r="F73" s="6">
        <v>41705</v>
      </c>
      <c r="G73" s="8">
        <f t="shared" si="2"/>
        <v>3</v>
      </c>
      <c r="H73" s="7">
        <f t="shared" si="3"/>
        <v>3</v>
      </c>
      <c r="I73" s="10"/>
      <c r="J73" s="10"/>
      <c r="K73" s="1" t="s">
        <v>417</v>
      </c>
      <c r="L73" s="1" t="s">
        <v>547</v>
      </c>
      <c r="N73" s="1" t="s">
        <v>637</v>
      </c>
      <c r="O73" s="10"/>
      <c r="P73" s="1"/>
      <c r="Q73" s="2" t="s">
        <v>977</v>
      </c>
      <c r="R73" s="13"/>
      <c r="S73" s="14"/>
      <c r="T73" s="2"/>
      <c r="U73" s="16"/>
      <c r="AC73" s="9" t="s">
        <v>1274</v>
      </c>
    </row>
    <row r="74" spans="1:29" ht="102" x14ac:dyDescent="0.25">
      <c r="A74" s="1" t="s">
        <v>28</v>
      </c>
      <c r="B74" s="1" t="s">
        <v>31</v>
      </c>
      <c r="C74" s="1"/>
      <c r="D74" s="5" t="s">
        <v>172</v>
      </c>
      <c r="E74" s="6">
        <v>41704</v>
      </c>
      <c r="F74" s="6">
        <v>41757</v>
      </c>
      <c r="G74" s="8">
        <f t="shared" si="2"/>
        <v>3</v>
      </c>
      <c r="H74" s="7">
        <f t="shared" si="3"/>
        <v>4</v>
      </c>
      <c r="I74" s="10"/>
      <c r="J74" s="10"/>
      <c r="K74" s="1" t="s">
        <v>461</v>
      </c>
      <c r="L74" s="1" t="s">
        <v>563</v>
      </c>
      <c r="N74" s="1" t="s">
        <v>670</v>
      </c>
      <c r="O74" s="10"/>
      <c r="P74" s="1" t="s">
        <v>824</v>
      </c>
      <c r="Q74" s="2" t="s">
        <v>978</v>
      </c>
      <c r="R74" s="13"/>
      <c r="S74" s="14"/>
      <c r="T74" s="2"/>
      <c r="U74" s="16"/>
      <c r="AC74" s="9" t="s">
        <v>1285</v>
      </c>
    </row>
    <row r="75" spans="1:29" ht="38.25" x14ac:dyDescent="0.25">
      <c r="A75" s="1" t="s">
        <v>28</v>
      </c>
      <c r="B75" s="1" t="s">
        <v>31</v>
      </c>
      <c r="C75" s="1"/>
      <c r="D75" s="5" t="s">
        <v>173</v>
      </c>
      <c r="E75" s="6">
        <v>41704</v>
      </c>
      <c r="F75" s="6">
        <v>41724</v>
      </c>
      <c r="G75" s="8">
        <f t="shared" si="2"/>
        <v>3</v>
      </c>
      <c r="H75" s="7">
        <f t="shared" si="3"/>
        <v>3</v>
      </c>
      <c r="I75" s="10"/>
      <c r="J75" s="10"/>
      <c r="K75" s="1" t="s">
        <v>469</v>
      </c>
      <c r="L75" s="1" t="s">
        <v>544</v>
      </c>
      <c r="N75" s="1" t="s">
        <v>671</v>
      </c>
      <c r="O75" s="10"/>
      <c r="P75" s="1" t="s">
        <v>825</v>
      </c>
      <c r="Q75" s="2" t="s">
        <v>979</v>
      </c>
      <c r="R75" s="13"/>
      <c r="S75" s="14"/>
      <c r="T75" s="2"/>
      <c r="U75" s="16"/>
      <c r="AC75" s="9" t="s">
        <v>1283</v>
      </c>
    </row>
    <row r="76" spans="1:29" ht="38.25" x14ac:dyDescent="0.25">
      <c r="A76" s="1" t="s">
        <v>28</v>
      </c>
      <c r="B76" s="1" t="s">
        <v>31</v>
      </c>
      <c r="C76" s="1" t="s">
        <v>35</v>
      </c>
      <c r="D76" s="5" t="s">
        <v>174</v>
      </c>
      <c r="E76" s="6">
        <v>41705</v>
      </c>
      <c r="F76" s="6">
        <v>41710</v>
      </c>
      <c r="G76" s="8">
        <f t="shared" si="2"/>
        <v>3</v>
      </c>
      <c r="H76" s="7">
        <f t="shared" si="3"/>
        <v>3</v>
      </c>
      <c r="I76" s="10"/>
      <c r="J76" s="10"/>
      <c r="K76" s="1" t="s">
        <v>391</v>
      </c>
      <c r="L76" s="1" t="s">
        <v>533</v>
      </c>
      <c r="N76" s="1" t="s">
        <v>586</v>
      </c>
      <c r="O76" s="10"/>
      <c r="P76" s="1" t="s">
        <v>826</v>
      </c>
      <c r="Q76" s="2" t="s">
        <v>980</v>
      </c>
      <c r="R76" s="13"/>
      <c r="S76" s="14"/>
      <c r="T76" s="2" t="s">
        <v>1225</v>
      </c>
      <c r="U76" s="16"/>
      <c r="AC76" s="9" t="s">
        <v>1285</v>
      </c>
    </row>
    <row r="77" spans="1:29" ht="51" x14ac:dyDescent="0.25">
      <c r="A77" s="1" t="s">
        <v>28</v>
      </c>
      <c r="B77" s="1" t="s">
        <v>31</v>
      </c>
      <c r="C77" s="1"/>
      <c r="D77" s="5" t="s">
        <v>176</v>
      </c>
      <c r="E77" s="6">
        <v>41708</v>
      </c>
      <c r="F77" s="6">
        <v>41731</v>
      </c>
      <c r="G77" s="8">
        <f t="shared" si="2"/>
        <v>3</v>
      </c>
      <c r="H77" s="7">
        <f t="shared" si="3"/>
        <v>4</v>
      </c>
      <c r="I77" s="9"/>
      <c r="J77" s="10"/>
      <c r="K77" s="1" t="s">
        <v>421</v>
      </c>
      <c r="L77" s="1" t="s">
        <v>556</v>
      </c>
      <c r="N77" s="1" t="s">
        <v>668</v>
      </c>
      <c r="O77" s="10"/>
      <c r="P77" s="1">
        <v>200367686</v>
      </c>
      <c r="Q77" s="2" t="s">
        <v>982</v>
      </c>
      <c r="R77" s="13"/>
      <c r="S77" s="14"/>
      <c r="T77" s="2"/>
      <c r="U77" s="16"/>
      <c r="AC77" s="9" t="s">
        <v>1283</v>
      </c>
    </row>
    <row r="78" spans="1:29" x14ac:dyDescent="0.25">
      <c r="A78" s="1" t="s">
        <v>28</v>
      </c>
      <c r="B78" s="1" t="s">
        <v>30</v>
      </c>
      <c r="C78" s="1"/>
      <c r="D78" s="5" t="s">
        <v>177</v>
      </c>
      <c r="E78" s="6">
        <v>41708</v>
      </c>
      <c r="F78" s="6">
        <v>41709</v>
      </c>
      <c r="G78" s="8">
        <f t="shared" si="2"/>
        <v>3</v>
      </c>
      <c r="H78" s="7">
        <f t="shared" si="3"/>
        <v>3</v>
      </c>
      <c r="I78" s="9"/>
      <c r="J78" s="10"/>
      <c r="K78" s="1" t="s">
        <v>473</v>
      </c>
      <c r="L78" s="1" t="s">
        <v>532</v>
      </c>
      <c r="N78" s="1" t="s">
        <v>672</v>
      </c>
      <c r="O78" s="10"/>
      <c r="P78" s="1"/>
      <c r="Q78" s="2" t="s">
        <v>983</v>
      </c>
      <c r="R78" s="13"/>
      <c r="S78" s="14"/>
      <c r="T78" s="2"/>
      <c r="U78" s="16"/>
      <c r="AC78" s="9" t="s">
        <v>1274</v>
      </c>
    </row>
    <row r="79" spans="1:29" ht="25.5" x14ac:dyDescent="0.25">
      <c r="A79" s="1" t="s">
        <v>28</v>
      </c>
      <c r="B79" s="1" t="s">
        <v>31</v>
      </c>
      <c r="C79" s="1" t="s">
        <v>34</v>
      </c>
      <c r="D79" s="5" t="s">
        <v>178</v>
      </c>
      <c r="E79" s="6">
        <v>41710</v>
      </c>
      <c r="F79" s="6">
        <v>41711</v>
      </c>
      <c r="G79" s="8">
        <f t="shared" si="2"/>
        <v>3</v>
      </c>
      <c r="H79" s="7">
        <f t="shared" si="3"/>
        <v>3</v>
      </c>
      <c r="I79" s="9"/>
      <c r="J79" s="10"/>
      <c r="K79" s="1" t="s">
        <v>470</v>
      </c>
      <c r="L79" s="1" t="s">
        <v>555</v>
      </c>
      <c r="N79" s="1" t="s">
        <v>673</v>
      </c>
      <c r="O79" s="10"/>
      <c r="P79" s="1"/>
      <c r="Q79" s="2" t="s">
        <v>984</v>
      </c>
      <c r="R79" s="13"/>
      <c r="S79" s="14"/>
      <c r="T79" s="2"/>
      <c r="U79" s="16"/>
      <c r="AC79" s="9" t="s">
        <v>1285</v>
      </c>
    </row>
    <row r="80" spans="1:29" ht="25.5" x14ac:dyDescent="0.25">
      <c r="A80" s="1" t="s">
        <v>28</v>
      </c>
      <c r="B80" s="1" t="s">
        <v>31</v>
      </c>
      <c r="C80" s="1"/>
      <c r="D80" s="5" t="s">
        <v>179</v>
      </c>
      <c r="E80" s="6">
        <v>41710</v>
      </c>
      <c r="F80" s="6">
        <v>41710</v>
      </c>
      <c r="G80" s="8">
        <f t="shared" si="2"/>
        <v>3</v>
      </c>
      <c r="H80" s="7">
        <f t="shared" si="3"/>
        <v>3</v>
      </c>
      <c r="I80" s="9"/>
      <c r="J80" s="10"/>
      <c r="K80" s="1" t="s">
        <v>470</v>
      </c>
      <c r="L80" s="2" t="s">
        <v>1298</v>
      </c>
      <c r="N80" s="1" t="s">
        <v>674</v>
      </c>
      <c r="O80" s="10"/>
      <c r="P80" s="1" t="s">
        <v>827</v>
      </c>
      <c r="Q80" s="2" t="s">
        <v>985</v>
      </c>
      <c r="R80" s="13"/>
      <c r="S80" s="14"/>
      <c r="T80" s="2"/>
      <c r="U80" s="16"/>
      <c r="AC80" s="9" t="s">
        <v>1274</v>
      </c>
    </row>
    <row r="81" spans="1:29" ht="25.5" x14ac:dyDescent="0.25">
      <c r="A81" s="1" t="s">
        <v>28</v>
      </c>
      <c r="B81" s="1" t="s">
        <v>31</v>
      </c>
      <c r="C81" s="1" t="s">
        <v>34</v>
      </c>
      <c r="D81" s="5" t="s">
        <v>181</v>
      </c>
      <c r="E81" s="6">
        <v>41712</v>
      </c>
      <c r="F81" s="6">
        <v>41715</v>
      </c>
      <c r="G81" s="8">
        <f t="shared" si="2"/>
        <v>3</v>
      </c>
      <c r="H81" s="7">
        <f t="shared" si="3"/>
        <v>3</v>
      </c>
      <c r="I81" s="9"/>
      <c r="J81" s="10"/>
      <c r="K81" s="1"/>
      <c r="L81" s="1" t="s">
        <v>564</v>
      </c>
      <c r="N81" s="1" t="s">
        <v>675</v>
      </c>
      <c r="O81" s="10"/>
      <c r="P81" s="1">
        <v>200368395</v>
      </c>
      <c r="Q81" s="2" t="s">
        <v>987</v>
      </c>
      <c r="R81" s="13"/>
      <c r="S81" s="14"/>
      <c r="T81" s="2"/>
      <c r="U81" s="16"/>
      <c r="AC81" s="71" t="s">
        <v>1286</v>
      </c>
    </row>
    <row r="82" spans="1:29" ht="51" x14ac:dyDescent="0.25">
      <c r="A82" s="1" t="s">
        <v>28</v>
      </c>
      <c r="B82" s="1" t="s">
        <v>31</v>
      </c>
      <c r="C82" s="1" t="s">
        <v>34</v>
      </c>
      <c r="D82" s="5" t="s">
        <v>182</v>
      </c>
      <c r="E82" s="6">
        <v>41712</v>
      </c>
      <c r="F82" s="6">
        <v>41717</v>
      </c>
      <c r="G82" s="8">
        <f t="shared" si="2"/>
        <v>3</v>
      </c>
      <c r="H82" s="7">
        <f t="shared" si="3"/>
        <v>3</v>
      </c>
      <c r="I82" s="9"/>
      <c r="J82" s="10"/>
      <c r="K82" s="1" t="s">
        <v>468</v>
      </c>
      <c r="L82" s="1" t="s">
        <v>565</v>
      </c>
      <c r="N82" s="1" t="s">
        <v>676</v>
      </c>
      <c r="O82" s="10"/>
      <c r="P82" s="1"/>
      <c r="Q82" s="2" t="s">
        <v>988</v>
      </c>
      <c r="R82" s="13"/>
      <c r="S82" s="14"/>
      <c r="T82" s="2"/>
      <c r="U82" s="16"/>
      <c r="AC82" s="71" t="s">
        <v>1278</v>
      </c>
    </row>
    <row r="83" spans="1:29" ht="63.75" x14ac:dyDescent="0.25">
      <c r="A83" s="1" t="s">
        <v>28</v>
      </c>
      <c r="B83" s="1" t="s">
        <v>31</v>
      </c>
      <c r="C83" s="1"/>
      <c r="D83" s="5" t="s">
        <v>183</v>
      </c>
      <c r="E83" s="6">
        <v>41712</v>
      </c>
      <c r="F83" s="6">
        <v>41726</v>
      </c>
      <c r="G83" s="8">
        <f t="shared" si="2"/>
        <v>3</v>
      </c>
      <c r="H83" s="7">
        <f t="shared" si="3"/>
        <v>3</v>
      </c>
      <c r="I83" s="9"/>
      <c r="J83" s="10"/>
      <c r="K83" s="1" t="s">
        <v>471</v>
      </c>
      <c r="L83" s="1" t="s">
        <v>1296</v>
      </c>
      <c r="N83" s="1" t="s">
        <v>677</v>
      </c>
      <c r="O83" s="10"/>
      <c r="P83" s="1" t="s">
        <v>828</v>
      </c>
      <c r="Q83" s="2" t="s">
        <v>989</v>
      </c>
      <c r="R83" s="13"/>
      <c r="S83" s="14"/>
      <c r="T83" s="2" t="s">
        <v>1226</v>
      </c>
      <c r="U83" s="16">
        <v>41733</v>
      </c>
      <c r="AC83" s="9" t="s">
        <v>1283</v>
      </c>
    </row>
    <row r="84" spans="1:29" ht="38.25" x14ac:dyDescent="0.25">
      <c r="A84" s="1" t="s">
        <v>28</v>
      </c>
      <c r="B84" s="1" t="s">
        <v>31</v>
      </c>
      <c r="C84" s="1" t="s">
        <v>30</v>
      </c>
      <c r="D84" s="5" t="s">
        <v>184</v>
      </c>
      <c r="E84" s="6">
        <v>41715</v>
      </c>
      <c r="F84" s="6">
        <v>41716</v>
      </c>
      <c r="G84" s="8">
        <f t="shared" si="2"/>
        <v>3</v>
      </c>
      <c r="H84" s="7">
        <f t="shared" si="3"/>
        <v>3</v>
      </c>
      <c r="I84" s="9"/>
      <c r="J84" s="10"/>
      <c r="K84" s="1" t="s">
        <v>447</v>
      </c>
      <c r="L84" s="1" t="s">
        <v>534</v>
      </c>
      <c r="N84" s="1" t="s">
        <v>675</v>
      </c>
      <c r="O84" s="10"/>
      <c r="P84" s="1">
        <v>200369605</v>
      </c>
      <c r="Q84" s="2" t="s">
        <v>990</v>
      </c>
      <c r="R84" s="13"/>
      <c r="S84" s="14"/>
      <c r="T84" s="2"/>
      <c r="U84" s="16"/>
      <c r="AC84" s="9" t="s">
        <v>1274</v>
      </c>
    </row>
    <row r="85" spans="1:29" ht="89.25" x14ac:dyDescent="0.25">
      <c r="A85" s="1" t="s">
        <v>28</v>
      </c>
      <c r="B85" s="1" t="s">
        <v>31</v>
      </c>
      <c r="C85" s="1" t="s">
        <v>30</v>
      </c>
      <c r="D85" s="5" t="s">
        <v>185</v>
      </c>
      <c r="E85" s="6">
        <v>41716</v>
      </c>
      <c r="F85" s="6">
        <v>41725</v>
      </c>
      <c r="G85" s="8">
        <f t="shared" si="2"/>
        <v>3</v>
      </c>
      <c r="H85" s="7">
        <f t="shared" si="3"/>
        <v>3</v>
      </c>
      <c r="I85" s="9"/>
      <c r="J85" s="10"/>
      <c r="K85" s="1" t="s">
        <v>385</v>
      </c>
      <c r="L85" s="1" t="s">
        <v>521</v>
      </c>
      <c r="N85" s="1" t="s">
        <v>678</v>
      </c>
      <c r="O85" s="10"/>
      <c r="P85" s="1"/>
      <c r="Q85" s="2" t="s">
        <v>991</v>
      </c>
      <c r="R85" s="13"/>
      <c r="S85" s="14"/>
      <c r="T85" s="2"/>
      <c r="U85" s="16"/>
      <c r="AC85" s="9" t="s">
        <v>1285</v>
      </c>
    </row>
    <row r="86" spans="1:29" ht="25.5" x14ac:dyDescent="0.25">
      <c r="A86" s="1" t="s">
        <v>28</v>
      </c>
      <c r="B86" s="1" t="s">
        <v>30</v>
      </c>
      <c r="C86" s="1"/>
      <c r="D86" s="5" t="s">
        <v>186</v>
      </c>
      <c r="E86" s="6">
        <v>41716</v>
      </c>
      <c r="F86" s="6">
        <v>41730</v>
      </c>
      <c r="G86" s="8">
        <f t="shared" si="2"/>
        <v>3</v>
      </c>
      <c r="H86" s="7">
        <f t="shared" si="3"/>
        <v>4</v>
      </c>
      <c r="I86" s="9"/>
      <c r="J86" s="10"/>
      <c r="K86" s="1" t="s">
        <v>472</v>
      </c>
      <c r="L86" s="1" t="s">
        <v>532</v>
      </c>
      <c r="N86" s="1"/>
      <c r="O86" s="10"/>
      <c r="P86" s="1"/>
      <c r="Q86" s="2" t="s">
        <v>992</v>
      </c>
      <c r="R86" s="13"/>
      <c r="S86" s="14"/>
      <c r="T86" s="2"/>
      <c r="U86" s="16"/>
      <c r="AC86" s="9" t="s">
        <v>1271</v>
      </c>
    </row>
    <row r="87" spans="1:29" ht="38.25" x14ac:dyDescent="0.25">
      <c r="A87" s="1" t="s">
        <v>28</v>
      </c>
      <c r="B87" s="1" t="s">
        <v>31</v>
      </c>
      <c r="C87" s="1"/>
      <c r="D87" s="5" t="s">
        <v>187</v>
      </c>
      <c r="E87" s="6">
        <v>41717</v>
      </c>
      <c r="F87" s="6">
        <v>41722</v>
      </c>
      <c r="G87" s="8">
        <f t="shared" si="2"/>
        <v>3</v>
      </c>
      <c r="H87" s="7">
        <f t="shared" si="3"/>
        <v>3</v>
      </c>
      <c r="I87" s="9"/>
      <c r="J87" s="10"/>
      <c r="K87" s="1" t="s">
        <v>446</v>
      </c>
      <c r="L87" s="1" t="s">
        <v>560</v>
      </c>
      <c r="N87" s="1" t="s">
        <v>679</v>
      </c>
      <c r="O87" s="10"/>
      <c r="P87" s="1">
        <v>200369387</v>
      </c>
      <c r="Q87" s="2" t="s">
        <v>993</v>
      </c>
      <c r="R87" s="13"/>
      <c r="S87" s="14"/>
      <c r="T87" s="2"/>
      <c r="U87" s="16"/>
      <c r="AC87" s="9" t="s">
        <v>1283</v>
      </c>
    </row>
    <row r="88" spans="1:29" ht="76.5" x14ac:dyDescent="0.25">
      <c r="A88" s="1" t="s">
        <v>28</v>
      </c>
      <c r="B88" s="1" t="s">
        <v>30</v>
      </c>
      <c r="C88" s="1"/>
      <c r="D88" s="5" t="s">
        <v>188</v>
      </c>
      <c r="E88" s="6">
        <v>41717</v>
      </c>
      <c r="F88" s="6">
        <v>41717</v>
      </c>
      <c r="G88" s="8">
        <f t="shared" si="2"/>
        <v>3</v>
      </c>
      <c r="H88" s="7">
        <f t="shared" si="3"/>
        <v>3</v>
      </c>
      <c r="I88" s="9"/>
      <c r="J88" s="10"/>
      <c r="K88" s="1" t="s">
        <v>473</v>
      </c>
      <c r="L88" s="1" t="s">
        <v>532</v>
      </c>
      <c r="N88" s="1" t="s">
        <v>680</v>
      </c>
      <c r="O88" s="10"/>
      <c r="P88" s="1"/>
      <c r="Q88" s="2" t="s">
        <v>994</v>
      </c>
      <c r="R88" s="13"/>
      <c r="S88" s="14"/>
      <c r="T88" s="2" t="s">
        <v>1227</v>
      </c>
      <c r="U88" s="16">
        <v>41724</v>
      </c>
      <c r="AC88" s="71" t="s">
        <v>1282</v>
      </c>
    </row>
    <row r="89" spans="1:29" ht="38.25" x14ac:dyDescent="0.25">
      <c r="A89" s="1" t="s">
        <v>28</v>
      </c>
      <c r="B89" s="1" t="s">
        <v>31</v>
      </c>
      <c r="C89" s="1"/>
      <c r="D89" s="5" t="s">
        <v>189</v>
      </c>
      <c r="E89" s="6">
        <v>41717</v>
      </c>
      <c r="F89" s="6">
        <v>41739</v>
      </c>
      <c r="G89" s="8">
        <f t="shared" si="2"/>
        <v>3</v>
      </c>
      <c r="H89" s="7">
        <f t="shared" si="3"/>
        <v>4</v>
      </c>
      <c r="I89" s="9"/>
      <c r="J89" s="10"/>
      <c r="K89" s="1" t="s">
        <v>465</v>
      </c>
      <c r="L89" s="1" t="s">
        <v>564</v>
      </c>
      <c r="N89" s="1" t="s">
        <v>681</v>
      </c>
      <c r="O89" s="10"/>
      <c r="P89" s="1">
        <v>200369605</v>
      </c>
      <c r="Q89" s="2" t="s">
        <v>995</v>
      </c>
      <c r="R89" s="13"/>
      <c r="S89" s="14"/>
      <c r="T89" s="2"/>
      <c r="U89" s="16"/>
      <c r="AC89" s="9" t="s">
        <v>1285</v>
      </c>
    </row>
    <row r="90" spans="1:29" ht="63.75" x14ac:dyDescent="0.25">
      <c r="A90" s="1"/>
      <c r="B90" s="1" t="s">
        <v>31</v>
      </c>
      <c r="C90" s="1"/>
      <c r="D90" s="5" t="s">
        <v>190</v>
      </c>
      <c r="E90" s="6">
        <v>41718</v>
      </c>
      <c r="F90" s="6"/>
      <c r="G90" s="8">
        <f t="shared" si="2"/>
        <v>3</v>
      </c>
      <c r="H90" s="7">
        <f t="shared" si="3"/>
        <v>0</v>
      </c>
      <c r="I90" s="9"/>
      <c r="J90" s="10"/>
      <c r="K90" s="1" t="s">
        <v>391</v>
      </c>
      <c r="L90" s="1" t="s">
        <v>533</v>
      </c>
      <c r="N90" s="1" t="s">
        <v>586</v>
      </c>
      <c r="O90" s="10"/>
      <c r="P90" s="1" t="s">
        <v>829</v>
      </c>
      <c r="Q90" s="2" t="s">
        <v>996</v>
      </c>
      <c r="R90" s="13"/>
      <c r="S90" s="14"/>
      <c r="T90" s="2" t="s">
        <v>1228</v>
      </c>
      <c r="U90" s="16">
        <v>41757</v>
      </c>
      <c r="AC90" s="9" t="s">
        <v>1283</v>
      </c>
    </row>
    <row r="91" spans="1:29" x14ac:dyDescent="0.25">
      <c r="A91" s="1" t="s">
        <v>28</v>
      </c>
      <c r="B91" s="1" t="s">
        <v>31</v>
      </c>
      <c r="C91" s="1"/>
      <c r="D91" s="5" t="s">
        <v>191</v>
      </c>
      <c r="E91" s="6">
        <v>41719</v>
      </c>
      <c r="F91" s="6">
        <v>41719</v>
      </c>
      <c r="G91" s="8">
        <f t="shared" si="2"/>
        <v>3</v>
      </c>
      <c r="H91" s="7">
        <f t="shared" si="3"/>
        <v>3</v>
      </c>
      <c r="I91" s="9"/>
      <c r="J91" s="10"/>
      <c r="K91" s="1" t="s">
        <v>395</v>
      </c>
      <c r="L91" s="1" t="s">
        <v>536</v>
      </c>
      <c r="N91" s="1" t="s">
        <v>682</v>
      </c>
      <c r="O91" s="10"/>
      <c r="P91" s="1"/>
      <c r="Q91" s="2" t="s">
        <v>997</v>
      </c>
      <c r="R91" s="13"/>
      <c r="S91" s="14"/>
      <c r="T91" s="2"/>
      <c r="U91" s="16"/>
      <c r="AC91" s="9" t="s">
        <v>1283</v>
      </c>
    </row>
    <row r="92" spans="1:29" ht="89.25" x14ac:dyDescent="0.25">
      <c r="A92" s="1" t="s">
        <v>28</v>
      </c>
      <c r="B92" s="1" t="s">
        <v>31</v>
      </c>
      <c r="C92" s="1"/>
      <c r="D92" s="5" t="s">
        <v>192</v>
      </c>
      <c r="E92" s="6">
        <v>41724</v>
      </c>
      <c r="F92" s="6">
        <v>41726</v>
      </c>
      <c r="G92" s="8">
        <f t="shared" si="2"/>
        <v>3</v>
      </c>
      <c r="H92" s="7">
        <f t="shared" si="3"/>
        <v>3</v>
      </c>
      <c r="I92" s="9"/>
      <c r="J92" s="10"/>
      <c r="K92" s="1" t="s">
        <v>426</v>
      </c>
      <c r="L92" s="1" t="s">
        <v>388</v>
      </c>
      <c r="N92" s="1" t="s">
        <v>625</v>
      </c>
      <c r="O92" s="10" t="s">
        <v>894</v>
      </c>
      <c r="P92" s="1" t="s">
        <v>797</v>
      </c>
      <c r="Q92" s="2" t="s">
        <v>998</v>
      </c>
      <c r="R92" s="13"/>
      <c r="S92" s="14"/>
      <c r="T92" s="2"/>
      <c r="U92" s="16"/>
      <c r="AC92" s="71" t="s">
        <v>1278</v>
      </c>
    </row>
    <row r="93" spans="1:29" ht="25.5" x14ac:dyDescent="0.25">
      <c r="A93" s="1" t="s">
        <v>28</v>
      </c>
      <c r="B93" s="1" t="s">
        <v>31</v>
      </c>
      <c r="C93" s="1"/>
      <c r="D93" s="5" t="s">
        <v>193</v>
      </c>
      <c r="E93" s="6">
        <v>41724</v>
      </c>
      <c r="F93" s="6">
        <v>41725</v>
      </c>
      <c r="G93" s="8">
        <f t="shared" si="2"/>
        <v>3</v>
      </c>
      <c r="H93" s="7">
        <f t="shared" si="3"/>
        <v>3</v>
      </c>
      <c r="I93" s="9"/>
      <c r="J93" s="10"/>
      <c r="K93" s="1" t="s">
        <v>474</v>
      </c>
      <c r="L93" s="1" t="s">
        <v>566</v>
      </c>
      <c r="N93" s="1" t="s">
        <v>683</v>
      </c>
      <c r="O93" s="10" t="s">
        <v>895</v>
      </c>
      <c r="P93" s="1" t="s">
        <v>830</v>
      </c>
      <c r="Q93" s="2" t="s">
        <v>999</v>
      </c>
      <c r="R93" s="13"/>
      <c r="S93" s="14"/>
      <c r="T93" s="2"/>
      <c r="U93" s="16"/>
      <c r="AC93" s="9" t="s">
        <v>1283</v>
      </c>
    </row>
    <row r="94" spans="1:29" ht="51" x14ac:dyDescent="0.25">
      <c r="A94" s="1" t="s">
        <v>28</v>
      </c>
      <c r="B94" s="1" t="s">
        <v>31</v>
      </c>
      <c r="C94" s="1"/>
      <c r="D94" s="5" t="s">
        <v>194</v>
      </c>
      <c r="E94" s="6">
        <v>41725</v>
      </c>
      <c r="F94" s="6">
        <v>41726</v>
      </c>
      <c r="G94" s="8">
        <f t="shared" si="2"/>
        <v>3</v>
      </c>
      <c r="H94" s="7">
        <f t="shared" si="3"/>
        <v>3</v>
      </c>
      <c r="I94" s="9"/>
      <c r="J94" s="10"/>
      <c r="K94" s="1" t="s">
        <v>475</v>
      </c>
      <c r="L94" s="1" t="s">
        <v>567</v>
      </c>
      <c r="N94" s="1" t="s">
        <v>684</v>
      </c>
      <c r="O94" s="10" t="s">
        <v>896</v>
      </c>
      <c r="P94" s="1">
        <v>200370964</v>
      </c>
      <c r="Q94" s="2" t="s">
        <v>1000</v>
      </c>
      <c r="R94" s="13"/>
      <c r="S94" s="14"/>
      <c r="T94" s="2"/>
      <c r="U94" s="16"/>
      <c r="AC94" s="9" t="s">
        <v>1285</v>
      </c>
    </row>
    <row r="95" spans="1:29" ht="25.5" x14ac:dyDescent="0.25">
      <c r="A95" s="1" t="s">
        <v>28</v>
      </c>
      <c r="B95" s="1" t="s">
        <v>30</v>
      </c>
      <c r="C95" s="1"/>
      <c r="D95" s="5" t="s">
        <v>195</v>
      </c>
      <c r="E95" s="6">
        <v>41725</v>
      </c>
      <c r="F95" s="6">
        <v>41725</v>
      </c>
      <c r="G95" s="8">
        <f t="shared" si="2"/>
        <v>3</v>
      </c>
      <c r="H95" s="7">
        <f t="shared" si="3"/>
        <v>3</v>
      </c>
      <c r="I95" s="9"/>
      <c r="J95" s="10"/>
      <c r="K95" s="1" t="s">
        <v>379</v>
      </c>
      <c r="L95" s="1" t="s">
        <v>532</v>
      </c>
      <c r="N95" s="1" t="s">
        <v>685</v>
      </c>
      <c r="O95" s="10"/>
      <c r="P95" s="1" t="s">
        <v>831</v>
      </c>
      <c r="Q95" s="2" t="s">
        <v>1001</v>
      </c>
      <c r="R95" s="13"/>
      <c r="S95" s="14"/>
      <c r="T95" s="2"/>
      <c r="U95" s="16"/>
      <c r="AC95" s="71" t="s">
        <v>1278</v>
      </c>
    </row>
    <row r="96" spans="1:29" ht="51" x14ac:dyDescent="0.25">
      <c r="A96" s="1" t="s">
        <v>28</v>
      </c>
      <c r="B96" s="1" t="s">
        <v>31</v>
      </c>
      <c r="C96" s="1"/>
      <c r="D96" s="5" t="s">
        <v>196</v>
      </c>
      <c r="E96" s="6">
        <v>41725</v>
      </c>
      <c r="F96" s="6">
        <v>41774</v>
      </c>
      <c r="G96" s="8">
        <f t="shared" si="2"/>
        <v>3</v>
      </c>
      <c r="H96" s="7">
        <f t="shared" si="3"/>
        <v>5</v>
      </c>
      <c r="I96" s="9"/>
      <c r="J96" s="10"/>
      <c r="K96" s="1" t="s">
        <v>476</v>
      </c>
      <c r="L96" s="1" t="s">
        <v>568</v>
      </c>
      <c r="N96" s="1" t="s">
        <v>686</v>
      </c>
      <c r="O96" s="10"/>
      <c r="P96" s="1">
        <v>200370965</v>
      </c>
      <c r="Q96" s="2" t="s">
        <v>1002</v>
      </c>
      <c r="R96" s="13"/>
      <c r="S96" s="14"/>
      <c r="T96" s="2"/>
      <c r="U96" s="16"/>
      <c r="AC96" s="9" t="s">
        <v>1285</v>
      </c>
    </row>
    <row r="97" spans="1:35" ht="25.5" x14ac:dyDescent="0.25">
      <c r="A97" s="1" t="s">
        <v>28</v>
      </c>
      <c r="B97" s="1" t="s">
        <v>31</v>
      </c>
      <c r="C97" s="1"/>
      <c r="D97" s="5" t="s">
        <v>197</v>
      </c>
      <c r="E97" s="6">
        <v>41725</v>
      </c>
      <c r="F97" s="6">
        <v>41727</v>
      </c>
      <c r="G97" s="8">
        <f t="shared" si="2"/>
        <v>3</v>
      </c>
      <c r="H97" s="7">
        <f t="shared" si="3"/>
        <v>3</v>
      </c>
      <c r="I97" s="9"/>
      <c r="J97" s="10"/>
      <c r="K97" s="1" t="s">
        <v>477</v>
      </c>
      <c r="L97" s="1" t="s">
        <v>534</v>
      </c>
      <c r="N97" s="1"/>
      <c r="O97" s="10"/>
      <c r="P97" s="1" t="s">
        <v>864</v>
      </c>
      <c r="Q97" s="2" t="s">
        <v>1003</v>
      </c>
      <c r="R97" s="13"/>
      <c r="S97" s="14"/>
      <c r="T97" s="2"/>
      <c r="U97" s="16"/>
      <c r="AC97" s="74" t="s">
        <v>1304</v>
      </c>
    </row>
    <row r="98" spans="1:35" ht="51" x14ac:dyDescent="0.25">
      <c r="A98" s="1" t="s">
        <v>28</v>
      </c>
      <c r="B98" s="1"/>
      <c r="C98" s="1"/>
      <c r="D98" s="5" t="s">
        <v>198</v>
      </c>
      <c r="E98" s="6">
        <v>41725</v>
      </c>
      <c r="F98" s="6">
        <v>41731</v>
      </c>
      <c r="G98" s="8">
        <f t="shared" si="2"/>
        <v>3</v>
      </c>
      <c r="H98" s="7">
        <f t="shared" si="3"/>
        <v>4</v>
      </c>
      <c r="I98" s="9"/>
      <c r="J98" s="10"/>
      <c r="K98" s="1" t="s">
        <v>379</v>
      </c>
      <c r="L98" s="1" t="s">
        <v>532</v>
      </c>
      <c r="N98" s="1" t="s">
        <v>685</v>
      </c>
      <c r="O98" s="10"/>
      <c r="P98" s="1" t="s">
        <v>832</v>
      </c>
      <c r="Q98" s="2" t="s">
        <v>1004</v>
      </c>
      <c r="R98" s="13"/>
      <c r="S98" s="14"/>
      <c r="T98" s="2"/>
      <c r="U98" s="16"/>
      <c r="AC98" s="9" t="s">
        <v>1285</v>
      </c>
      <c r="AE98" s="26"/>
      <c r="AF98" s="26"/>
      <c r="AG98" s="26"/>
      <c r="AH98" s="26"/>
      <c r="AI98" s="26"/>
    </row>
    <row r="99" spans="1:35" ht="25.5" x14ac:dyDescent="0.25">
      <c r="A99" s="1" t="s">
        <v>28</v>
      </c>
      <c r="B99" s="1" t="s">
        <v>30</v>
      </c>
      <c r="C99" s="1"/>
      <c r="D99" s="5" t="s">
        <v>199</v>
      </c>
      <c r="E99" s="6">
        <v>41729</v>
      </c>
      <c r="F99" s="6">
        <v>41731</v>
      </c>
      <c r="G99" s="8">
        <f t="shared" si="2"/>
        <v>3</v>
      </c>
      <c r="H99" s="7">
        <f t="shared" si="3"/>
        <v>4</v>
      </c>
      <c r="I99" s="9"/>
      <c r="J99" s="10"/>
      <c r="K99" s="1" t="s">
        <v>478</v>
      </c>
      <c r="L99" s="1" t="s">
        <v>569</v>
      </c>
      <c r="N99" s="1" t="s">
        <v>652</v>
      </c>
      <c r="O99" s="10"/>
      <c r="P99" s="1"/>
      <c r="Q99" s="2" t="s">
        <v>1005</v>
      </c>
      <c r="R99" s="13"/>
      <c r="S99" s="14"/>
      <c r="T99" s="2"/>
      <c r="U99" s="16"/>
      <c r="AC99" s="9"/>
      <c r="AE99" s="26"/>
      <c r="AF99" s="26"/>
      <c r="AG99" s="26"/>
      <c r="AH99" s="26"/>
      <c r="AI99" s="26"/>
    </row>
    <row r="100" spans="1:35" ht="25.5" x14ac:dyDescent="0.25">
      <c r="A100" s="1" t="s">
        <v>28</v>
      </c>
      <c r="B100" s="1" t="s">
        <v>31</v>
      </c>
      <c r="C100" s="1"/>
      <c r="D100" s="5" t="s">
        <v>205</v>
      </c>
      <c r="E100" s="6">
        <v>41729</v>
      </c>
      <c r="F100" s="6">
        <v>41732</v>
      </c>
      <c r="G100" s="8">
        <f t="shared" si="2"/>
        <v>3</v>
      </c>
      <c r="H100" s="7">
        <f t="shared" si="3"/>
        <v>4</v>
      </c>
      <c r="I100" s="9"/>
      <c r="J100" s="10"/>
      <c r="K100" s="1" t="s">
        <v>467</v>
      </c>
      <c r="L100" s="1" t="s">
        <v>532</v>
      </c>
      <c r="N100" s="1" t="s">
        <v>690</v>
      </c>
      <c r="O100" s="10"/>
      <c r="P100" s="1" t="s">
        <v>835</v>
      </c>
      <c r="Q100" s="2" t="s">
        <v>1011</v>
      </c>
      <c r="R100" s="13"/>
      <c r="S100" s="14"/>
      <c r="T100" s="2"/>
      <c r="U100" s="16"/>
      <c r="AC100" s="9" t="s">
        <v>1283</v>
      </c>
      <c r="AE100" s="26"/>
      <c r="AF100" s="26"/>
      <c r="AG100" s="26"/>
      <c r="AH100" s="26"/>
      <c r="AI100" s="26"/>
    </row>
    <row r="101" spans="1:35" x14ac:dyDescent="0.25">
      <c r="A101" s="1" t="s">
        <v>28</v>
      </c>
      <c r="B101" s="1" t="s">
        <v>30</v>
      </c>
      <c r="C101" s="1"/>
      <c r="D101" s="5" t="s">
        <v>201</v>
      </c>
      <c r="E101" s="6">
        <v>41730</v>
      </c>
      <c r="F101" s="6">
        <v>41731</v>
      </c>
      <c r="G101" s="8">
        <f t="shared" si="2"/>
        <v>4</v>
      </c>
      <c r="H101" s="7">
        <f t="shared" si="3"/>
        <v>4</v>
      </c>
      <c r="I101" s="9"/>
      <c r="J101" s="10"/>
      <c r="K101" s="1" t="s">
        <v>470</v>
      </c>
      <c r="L101" s="1" t="s">
        <v>570</v>
      </c>
      <c r="N101" s="1" t="s">
        <v>688</v>
      </c>
      <c r="O101" s="10"/>
      <c r="P101" s="1"/>
      <c r="Q101" s="2" t="s">
        <v>1007</v>
      </c>
      <c r="R101" s="13"/>
      <c r="S101" s="14"/>
      <c r="T101" s="2"/>
      <c r="U101" s="16"/>
      <c r="AC101" s="9" t="s">
        <v>1271</v>
      </c>
      <c r="AE101" s="26"/>
      <c r="AF101" s="26"/>
      <c r="AG101" s="26"/>
      <c r="AH101" s="26"/>
      <c r="AI101" s="26"/>
    </row>
    <row r="102" spans="1:35" ht="25.5" x14ac:dyDescent="0.25">
      <c r="A102" s="1" t="s">
        <v>28</v>
      </c>
      <c r="B102" s="1" t="s">
        <v>31</v>
      </c>
      <c r="C102" s="1"/>
      <c r="D102" s="5" t="s">
        <v>202</v>
      </c>
      <c r="E102" s="6">
        <v>41730</v>
      </c>
      <c r="F102" s="6">
        <v>41734</v>
      </c>
      <c r="G102" s="8">
        <f t="shared" si="2"/>
        <v>4</v>
      </c>
      <c r="H102" s="7">
        <f t="shared" si="3"/>
        <v>4</v>
      </c>
      <c r="I102" s="9"/>
      <c r="J102" s="10"/>
      <c r="K102" s="1" t="s">
        <v>391</v>
      </c>
      <c r="L102" s="1" t="s">
        <v>533</v>
      </c>
      <c r="N102" s="1" t="s">
        <v>644</v>
      </c>
      <c r="O102" s="10"/>
      <c r="P102" s="1"/>
      <c r="Q102" s="2" t="s">
        <v>1008</v>
      </c>
      <c r="R102" s="13"/>
      <c r="S102" s="14"/>
      <c r="T102" s="2" t="s">
        <v>1229</v>
      </c>
      <c r="U102" s="16"/>
      <c r="AC102" s="9" t="s">
        <v>1285</v>
      </c>
      <c r="AE102" s="26"/>
      <c r="AF102" s="26"/>
      <c r="AG102" s="26"/>
      <c r="AH102" s="26"/>
      <c r="AI102" s="26"/>
    </row>
    <row r="103" spans="1:35" ht="38.25" x14ac:dyDescent="0.25">
      <c r="A103" s="1" t="s">
        <v>28</v>
      </c>
      <c r="B103" s="1" t="s">
        <v>31</v>
      </c>
      <c r="C103" s="1"/>
      <c r="D103" s="5" t="s">
        <v>203</v>
      </c>
      <c r="E103" s="6">
        <v>41730</v>
      </c>
      <c r="F103" s="6">
        <v>41759</v>
      </c>
      <c r="G103" s="8">
        <f t="shared" si="2"/>
        <v>4</v>
      </c>
      <c r="H103" s="7">
        <f t="shared" si="3"/>
        <v>4</v>
      </c>
      <c r="I103" s="9"/>
      <c r="J103" s="10"/>
      <c r="K103" s="1" t="s">
        <v>469</v>
      </c>
      <c r="L103" s="1" t="s">
        <v>524</v>
      </c>
      <c r="N103" s="1" t="s">
        <v>375</v>
      </c>
      <c r="O103" s="10"/>
      <c r="P103" s="1" t="s">
        <v>834</v>
      </c>
      <c r="Q103" s="2" t="s">
        <v>1009</v>
      </c>
      <c r="R103" s="13"/>
      <c r="S103" s="14"/>
      <c r="T103" s="2" t="s">
        <v>1230</v>
      </c>
      <c r="U103" s="16">
        <v>41757</v>
      </c>
      <c r="AC103" s="9" t="s">
        <v>1283</v>
      </c>
      <c r="AE103" s="26"/>
      <c r="AF103" s="26"/>
      <c r="AG103" s="26"/>
      <c r="AH103" s="26"/>
      <c r="AI103" s="26"/>
    </row>
    <row r="104" spans="1:35" ht="38.25" x14ac:dyDescent="0.25">
      <c r="A104" s="1" t="s">
        <v>28</v>
      </c>
      <c r="B104" s="1" t="s">
        <v>31</v>
      </c>
      <c r="C104" s="1"/>
      <c r="D104" s="5" t="s">
        <v>204</v>
      </c>
      <c r="E104" s="6">
        <v>41731</v>
      </c>
      <c r="F104" s="6">
        <v>41778</v>
      </c>
      <c r="G104" s="8">
        <f t="shared" si="2"/>
        <v>4</v>
      </c>
      <c r="H104" s="7">
        <f t="shared" si="3"/>
        <v>5</v>
      </c>
      <c r="I104" s="9"/>
      <c r="J104" s="10"/>
      <c r="K104" s="1" t="s">
        <v>479</v>
      </c>
      <c r="L104" s="1" t="s">
        <v>571</v>
      </c>
      <c r="N104" s="1" t="s">
        <v>689</v>
      </c>
      <c r="O104" s="10"/>
      <c r="P104" s="1">
        <v>200373375</v>
      </c>
      <c r="Q104" s="2" t="s">
        <v>1010</v>
      </c>
      <c r="R104" s="13"/>
      <c r="S104" s="14"/>
      <c r="T104" s="2"/>
      <c r="U104" s="16"/>
      <c r="AC104" s="9" t="s">
        <v>1285</v>
      </c>
      <c r="AE104" s="26"/>
      <c r="AF104" s="26"/>
      <c r="AG104" s="26"/>
      <c r="AH104" s="26"/>
      <c r="AI104" s="26"/>
    </row>
    <row r="105" spans="1:35" ht="38.25" x14ac:dyDescent="0.25">
      <c r="A105" s="1" t="s">
        <v>28</v>
      </c>
      <c r="B105" s="1"/>
      <c r="C105" s="1"/>
      <c r="D105" s="5" t="s">
        <v>200</v>
      </c>
      <c r="E105" s="6">
        <v>41732</v>
      </c>
      <c r="F105" s="6">
        <v>41757</v>
      </c>
      <c r="G105" s="8">
        <f t="shared" si="2"/>
        <v>4</v>
      </c>
      <c r="H105" s="7">
        <f t="shared" si="3"/>
        <v>4</v>
      </c>
      <c r="I105" s="9"/>
      <c r="J105" s="10"/>
      <c r="K105" s="1" t="s">
        <v>470</v>
      </c>
      <c r="L105" s="1" t="s">
        <v>570</v>
      </c>
      <c r="N105" s="1" t="s">
        <v>687</v>
      </c>
      <c r="O105" s="10"/>
      <c r="P105" s="1" t="s">
        <v>833</v>
      </c>
      <c r="Q105" s="2" t="s">
        <v>1006</v>
      </c>
      <c r="R105" s="13"/>
      <c r="S105" s="14"/>
      <c r="T105" s="2"/>
      <c r="U105" s="16"/>
      <c r="AC105" s="9" t="s">
        <v>1274</v>
      </c>
      <c r="AE105" s="26"/>
      <c r="AF105" s="26"/>
      <c r="AG105" s="26"/>
      <c r="AH105" s="26"/>
      <c r="AI105" s="26"/>
    </row>
    <row r="106" spans="1:35" ht="38.25" x14ac:dyDescent="0.25">
      <c r="A106" s="1" t="s">
        <v>1293</v>
      </c>
      <c r="B106" s="1" t="s">
        <v>30</v>
      </c>
      <c r="C106" s="1"/>
      <c r="D106" s="5" t="s">
        <v>207</v>
      </c>
      <c r="E106" s="6">
        <v>41732</v>
      </c>
      <c r="F106" s="6">
        <v>41733</v>
      </c>
      <c r="G106" s="8">
        <f t="shared" si="2"/>
        <v>4</v>
      </c>
      <c r="H106" s="7">
        <f t="shared" si="3"/>
        <v>4</v>
      </c>
      <c r="I106" s="9"/>
      <c r="J106" s="10"/>
      <c r="K106" s="1" t="s">
        <v>480</v>
      </c>
      <c r="L106" s="1"/>
      <c r="N106" s="1" t="s">
        <v>691</v>
      </c>
      <c r="O106" s="10"/>
      <c r="P106" s="1"/>
      <c r="Q106" s="2" t="s">
        <v>1013</v>
      </c>
      <c r="R106" s="13"/>
      <c r="S106" s="14"/>
      <c r="T106" s="2" t="s">
        <v>1231</v>
      </c>
      <c r="U106" s="16"/>
      <c r="AC106" s="74" t="s">
        <v>1289</v>
      </c>
      <c r="AE106" s="26"/>
      <c r="AF106" s="26"/>
      <c r="AG106" s="26"/>
      <c r="AH106" s="26"/>
      <c r="AI106" s="26"/>
    </row>
    <row r="107" spans="1:35" ht="76.5" x14ac:dyDescent="0.25">
      <c r="A107" s="1" t="s">
        <v>28</v>
      </c>
      <c r="B107" s="1"/>
      <c r="C107" s="1"/>
      <c r="D107" s="5" t="s">
        <v>208</v>
      </c>
      <c r="E107" s="6">
        <v>41732</v>
      </c>
      <c r="F107" s="6">
        <v>41733</v>
      </c>
      <c r="G107" s="8">
        <f t="shared" si="2"/>
        <v>4</v>
      </c>
      <c r="H107" s="7">
        <f t="shared" si="3"/>
        <v>4</v>
      </c>
      <c r="I107" s="9"/>
      <c r="J107" s="10"/>
      <c r="K107" s="1"/>
      <c r="L107" s="1" t="s">
        <v>533</v>
      </c>
      <c r="N107" s="1" t="s">
        <v>692</v>
      </c>
      <c r="O107" s="10"/>
      <c r="P107" s="1"/>
      <c r="Q107" s="2" t="s">
        <v>1014</v>
      </c>
      <c r="R107" s="13"/>
      <c r="S107" s="14"/>
      <c r="T107" s="2"/>
      <c r="U107" s="16"/>
      <c r="AC107" s="74" t="s">
        <v>1288</v>
      </c>
      <c r="AE107" s="26"/>
      <c r="AF107" s="26"/>
      <c r="AG107" s="26"/>
      <c r="AH107" s="26"/>
      <c r="AI107" s="26"/>
    </row>
    <row r="108" spans="1:35" ht="25.5" x14ac:dyDescent="0.25">
      <c r="A108" s="1" t="s">
        <v>1293</v>
      </c>
      <c r="B108" s="1" t="s">
        <v>31</v>
      </c>
      <c r="C108" s="1"/>
      <c r="D108" s="5" t="s">
        <v>209</v>
      </c>
      <c r="E108" s="6">
        <v>41733</v>
      </c>
      <c r="F108" s="6">
        <v>41734</v>
      </c>
      <c r="G108" s="8">
        <f t="shared" si="2"/>
        <v>4</v>
      </c>
      <c r="H108" s="7">
        <f t="shared" si="3"/>
        <v>4</v>
      </c>
      <c r="I108" s="9"/>
      <c r="J108" s="10"/>
      <c r="K108" s="1" t="s">
        <v>478</v>
      </c>
      <c r="L108" s="1" t="s">
        <v>544</v>
      </c>
      <c r="N108" s="1" t="s">
        <v>693</v>
      </c>
      <c r="O108" s="10"/>
      <c r="P108" s="1">
        <v>200355633</v>
      </c>
      <c r="Q108" s="2" t="s">
        <v>1015</v>
      </c>
      <c r="R108" s="13"/>
      <c r="S108" s="14"/>
      <c r="T108" s="2" t="s">
        <v>1232</v>
      </c>
      <c r="U108" s="16"/>
      <c r="AC108" s="9" t="s">
        <v>1285</v>
      </c>
      <c r="AE108" s="26"/>
      <c r="AF108" s="26"/>
      <c r="AG108" s="26"/>
      <c r="AH108" s="26"/>
      <c r="AI108" s="26"/>
    </row>
    <row r="109" spans="1:35" ht="25.5" x14ac:dyDescent="0.25">
      <c r="A109" s="1" t="s">
        <v>28</v>
      </c>
      <c r="B109" s="1"/>
      <c r="C109" s="1"/>
      <c r="D109" s="5" t="s">
        <v>211</v>
      </c>
      <c r="E109" s="6">
        <v>41733</v>
      </c>
      <c r="F109" s="6">
        <v>41739</v>
      </c>
      <c r="G109" s="8">
        <f t="shared" si="2"/>
        <v>4</v>
      </c>
      <c r="H109" s="7">
        <f t="shared" si="3"/>
        <v>4</v>
      </c>
      <c r="I109" s="9"/>
      <c r="J109" s="10"/>
      <c r="K109" s="1" t="s">
        <v>473</v>
      </c>
      <c r="L109" s="1" t="s">
        <v>532</v>
      </c>
      <c r="N109" s="1" t="s">
        <v>694</v>
      </c>
      <c r="O109" s="10"/>
      <c r="P109" s="1"/>
      <c r="Q109" s="2" t="s">
        <v>1017</v>
      </c>
      <c r="R109" s="13"/>
      <c r="S109" s="14"/>
      <c r="T109" s="2"/>
      <c r="U109" s="16"/>
      <c r="AC109" s="9" t="s">
        <v>1287</v>
      </c>
      <c r="AE109" s="26"/>
      <c r="AF109" s="26"/>
      <c r="AG109" s="26"/>
      <c r="AH109" s="26"/>
      <c r="AI109" s="26"/>
    </row>
    <row r="110" spans="1:35" ht="25.5" x14ac:dyDescent="0.25">
      <c r="A110" s="1"/>
      <c r="B110" s="1" t="s">
        <v>31</v>
      </c>
      <c r="C110" s="1"/>
      <c r="D110" s="5" t="s">
        <v>245</v>
      </c>
      <c r="E110" s="6">
        <v>41735</v>
      </c>
      <c r="F110" s="6">
        <v>41736</v>
      </c>
      <c r="G110" s="8">
        <f t="shared" si="2"/>
        <v>4</v>
      </c>
      <c r="H110" s="7">
        <f t="shared" si="3"/>
        <v>4</v>
      </c>
      <c r="I110" s="9"/>
      <c r="J110" s="10"/>
      <c r="K110" s="1" t="s">
        <v>487</v>
      </c>
      <c r="L110" s="1" t="s">
        <v>544</v>
      </c>
      <c r="N110" s="1" t="s">
        <v>713</v>
      </c>
      <c r="O110" s="10"/>
      <c r="P110" s="1"/>
      <c r="Q110" s="2" t="s">
        <v>1049</v>
      </c>
      <c r="R110" s="13"/>
      <c r="S110" s="14"/>
      <c r="T110" s="2" t="s">
        <v>1241</v>
      </c>
      <c r="U110" s="16"/>
      <c r="AC110" s="9" t="s">
        <v>1283</v>
      </c>
      <c r="AE110" s="26"/>
      <c r="AF110" s="26"/>
      <c r="AG110" s="26"/>
      <c r="AH110" s="26"/>
      <c r="AI110" s="26"/>
    </row>
    <row r="111" spans="1:35" ht="51" x14ac:dyDescent="0.25">
      <c r="A111" s="1" t="s">
        <v>28</v>
      </c>
      <c r="B111" s="1" t="s">
        <v>31</v>
      </c>
      <c r="C111" s="1"/>
      <c r="D111" s="5" t="s">
        <v>213</v>
      </c>
      <c r="E111" s="6">
        <v>41736</v>
      </c>
      <c r="F111" s="6">
        <v>41738</v>
      </c>
      <c r="G111" s="8">
        <f t="shared" si="2"/>
        <v>4</v>
      </c>
      <c r="H111" s="7">
        <f t="shared" si="3"/>
        <v>4</v>
      </c>
      <c r="I111" s="9"/>
      <c r="J111" s="10"/>
      <c r="K111" s="1" t="s">
        <v>481</v>
      </c>
      <c r="L111" s="1" t="s">
        <v>572</v>
      </c>
      <c r="N111" s="1" t="s">
        <v>695</v>
      </c>
      <c r="O111" s="10"/>
      <c r="P111" s="1"/>
      <c r="Q111" s="2" t="s">
        <v>1019</v>
      </c>
      <c r="R111" s="13"/>
      <c r="S111" s="14"/>
      <c r="T111" s="2"/>
      <c r="U111" s="16"/>
      <c r="AC111" s="9" t="s">
        <v>1274</v>
      </c>
      <c r="AE111" s="77"/>
      <c r="AF111" s="78"/>
      <c r="AG111" s="26"/>
      <c r="AH111" s="26"/>
      <c r="AI111" s="26"/>
    </row>
    <row r="112" spans="1:35" ht="38.25" x14ac:dyDescent="0.25">
      <c r="A112" s="1" t="s">
        <v>28</v>
      </c>
      <c r="B112" s="1" t="s">
        <v>31</v>
      </c>
      <c r="C112" s="1"/>
      <c r="D112" s="5" t="s">
        <v>214</v>
      </c>
      <c r="E112" s="6">
        <v>41736</v>
      </c>
      <c r="F112" s="6">
        <v>41743</v>
      </c>
      <c r="G112" s="8">
        <f t="shared" si="2"/>
        <v>4</v>
      </c>
      <c r="H112" s="7">
        <f t="shared" si="3"/>
        <v>4</v>
      </c>
      <c r="I112" s="9"/>
      <c r="J112" s="10"/>
      <c r="K112" s="1"/>
      <c r="L112" s="1" t="s">
        <v>521</v>
      </c>
      <c r="N112" s="1"/>
      <c r="O112" s="10"/>
      <c r="P112" s="1">
        <v>200372421</v>
      </c>
      <c r="Q112" s="2" t="s">
        <v>1020</v>
      </c>
      <c r="R112" s="13"/>
      <c r="S112" s="14"/>
      <c r="T112" s="2"/>
      <c r="U112" s="16"/>
      <c r="AC112" s="9" t="s">
        <v>1283</v>
      </c>
      <c r="AE112" s="77"/>
      <c r="AF112" s="78"/>
      <c r="AG112" s="26"/>
      <c r="AH112" s="26"/>
      <c r="AI112" s="26"/>
    </row>
    <row r="113" spans="1:35" ht="25.5" x14ac:dyDescent="0.25">
      <c r="A113" s="1" t="s">
        <v>28</v>
      </c>
      <c r="B113" s="1" t="s">
        <v>30</v>
      </c>
      <c r="C113" s="1"/>
      <c r="D113" s="5" t="s">
        <v>215</v>
      </c>
      <c r="E113" s="6">
        <v>41736</v>
      </c>
      <c r="F113" s="6">
        <v>41736</v>
      </c>
      <c r="G113" s="8">
        <f t="shared" si="2"/>
        <v>4</v>
      </c>
      <c r="H113" s="7">
        <f t="shared" si="3"/>
        <v>4</v>
      </c>
      <c r="I113" s="9"/>
      <c r="J113" s="10"/>
      <c r="K113" s="1" t="s">
        <v>469</v>
      </c>
      <c r="L113" s="1" t="s">
        <v>524</v>
      </c>
      <c r="N113" s="1" t="s">
        <v>696</v>
      </c>
      <c r="O113" s="10"/>
      <c r="P113" s="1"/>
      <c r="Q113" s="2" t="s">
        <v>1021</v>
      </c>
      <c r="R113" s="13"/>
      <c r="S113" s="14"/>
      <c r="T113" s="2"/>
      <c r="U113" s="16"/>
      <c r="AC113" s="9" t="s">
        <v>1271</v>
      </c>
      <c r="AE113" s="77"/>
      <c r="AF113" s="78"/>
      <c r="AG113" s="26"/>
      <c r="AH113" s="26"/>
      <c r="AI113" s="26"/>
    </row>
    <row r="114" spans="1:35" ht="38.25" x14ac:dyDescent="0.25">
      <c r="A114" s="1" t="s">
        <v>28</v>
      </c>
      <c r="B114" s="1" t="s">
        <v>31</v>
      </c>
      <c r="C114" s="1"/>
      <c r="D114" s="5" t="s">
        <v>216</v>
      </c>
      <c r="E114" s="6">
        <v>41737</v>
      </c>
      <c r="F114" s="6">
        <v>41743</v>
      </c>
      <c r="G114" s="8">
        <f t="shared" si="2"/>
        <v>4</v>
      </c>
      <c r="H114" s="7">
        <f t="shared" si="3"/>
        <v>4</v>
      </c>
      <c r="I114" s="9"/>
      <c r="J114" s="10"/>
      <c r="K114" s="1"/>
      <c r="L114" s="1" t="s">
        <v>388</v>
      </c>
      <c r="N114" s="1" t="s">
        <v>697</v>
      </c>
      <c r="O114" s="10"/>
      <c r="P114" s="1">
        <v>200373027</v>
      </c>
      <c r="Q114" s="2" t="s">
        <v>1022</v>
      </c>
      <c r="R114" s="13"/>
      <c r="S114" s="14"/>
      <c r="T114" s="2"/>
      <c r="U114" s="16"/>
      <c r="AC114" s="74" t="s">
        <v>1289</v>
      </c>
      <c r="AE114" s="77"/>
      <c r="AF114" s="78"/>
      <c r="AG114" s="26"/>
      <c r="AH114" s="26"/>
      <c r="AI114" s="26"/>
    </row>
    <row r="115" spans="1:35" ht="15.75" x14ac:dyDescent="0.25">
      <c r="A115" s="1" t="s">
        <v>1293</v>
      </c>
      <c r="B115" s="1" t="s">
        <v>30</v>
      </c>
      <c r="C115" s="1"/>
      <c r="D115" s="5" t="s">
        <v>217</v>
      </c>
      <c r="E115" s="6">
        <v>41737</v>
      </c>
      <c r="F115" s="6">
        <v>41747</v>
      </c>
      <c r="G115" s="8">
        <f t="shared" si="2"/>
        <v>4</v>
      </c>
      <c r="H115" s="7">
        <f t="shared" si="3"/>
        <v>4</v>
      </c>
      <c r="I115" s="9"/>
      <c r="J115" s="10"/>
      <c r="K115" s="1" t="s">
        <v>482</v>
      </c>
      <c r="L115" s="1" t="s">
        <v>1296</v>
      </c>
      <c r="N115" s="1" t="s">
        <v>698</v>
      </c>
      <c r="O115" s="10"/>
      <c r="P115" s="1" t="s">
        <v>836</v>
      </c>
      <c r="Q115" s="2" t="s">
        <v>1023</v>
      </c>
      <c r="R115" s="13"/>
      <c r="S115" s="14"/>
      <c r="T115" s="2"/>
      <c r="U115" s="16"/>
      <c r="AC115" s="74" t="s">
        <v>1304</v>
      </c>
      <c r="AE115" s="77"/>
      <c r="AF115" s="78"/>
      <c r="AG115" s="26"/>
      <c r="AH115" s="26"/>
      <c r="AI115" s="26"/>
    </row>
    <row r="116" spans="1:35" ht="114.75" x14ac:dyDescent="0.25">
      <c r="A116" s="1" t="s">
        <v>28</v>
      </c>
      <c r="B116" s="1" t="s">
        <v>31</v>
      </c>
      <c r="C116" s="1"/>
      <c r="D116" s="5" t="s">
        <v>218</v>
      </c>
      <c r="E116" s="6">
        <v>41737</v>
      </c>
      <c r="F116" s="6">
        <v>41743</v>
      </c>
      <c r="G116" s="8">
        <f t="shared" si="2"/>
        <v>4</v>
      </c>
      <c r="H116" s="7">
        <f t="shared" si="3"/>
        <v>4</v>
      </c>
      <c r="I116" s="9"/>
      <c r="J116" s="10"/>
      <c r="K116" s="1" t="s">
        <v>469</v>
      </c>
      <c r="L116" s="1" t="s">
        <v>524</v>
      </c>
      <c r="N116" s="1"/>
      <c r="O116" s="10"/>
      <c r="P116" s="1" t="s">
        <v>837</v>
      </c>
      <c r="Q116" s="2" t="s">
        <v>1024</v>
      </c>
      <c r="R116" s="13"/>
      <c r="S116" s="14"/>
      <c r="T116" s="2"/>
      <c r="U116" s="16"/>
      <c r="AC116" s="9" t="s">
        <v>1287</v>
      </c>
      <c r="AE116" s="77"/>
      <c r="AF116" s="78"/>
      <c r="AG116" s="26"/>
      <c r="AH116" s="26"/>
      <c r="AI116" s="26"/>
    </row>
    <row r="117" spans="1:35" ht="114.75" x14ac:dyDescent="0.25">
      <c r="A117" s="1" t="s">
        <v>28</v>
      </c>
      <c r="B117" s="1" t="s">
        <v>31</v>
      </c>
      <c r="C117" s="1"/>
      <c r="D117" s="5" t="s">
        <v>219</v>
      </c>
      <c r="E117" s="6">
        <v>41738</v>
      </c>
      <c r="F117" s="6">
        <v>41743</v>
      </c>
      <c r="G117" s="8">
        <f t="shared" si="2"/>
        <v>4</v>
      </c>
      <c r="H117" s="7">
        <f t="shared" si="3"/>
        <v>4</v>
      </c>
      <c r="I117" s="9"/>
      <c r="J117" s="10"/>
      <c r="K117" s="1" t="s">
        <v>469</v>
      </c>
      <c r="L117" s="1" t="s">
        <v>524</v>
      </c>
      <c r="N117" s="1"/>
      <c r="O117" s="10"/>
      <c r="P117" s="1" t="s">
        <v>837</v>
      </c>
      <c r="Q117" s="2" t="s">
        <v>1024</v>
      </c>
      <c r="R117" s="13"/>
      <c r="S117" s="14"/>
      <c r="T117" s="2"/>
      <c r="U117" s="16"/>
      <c r="AC117" s="9" t="s">
        <v>1287</v>
      </c>
      <c r="AE117" s="77"/>
      <c r="AF117" s="78"/>
      <c r="AG117" s="26"/>
      <c r="AH117" s="26"/>
      <c r="AI117" s="26"/>
    </row>
    <row r="118" spans="1:35" ht="25.5" x14ac:dyDescent="0.25">
      <c r="A118" s="1" t="s">
        <v>28</v>
      </c>
      <c r="B118" s="1" t="s">
        <v>31</v>
      </c>
      <c r="C118" s="1"/>
      <c r="D118" s="5" t="s">
        <v>220</v>
      </c>
      <c r="E118" s="6">
        <v>41738</v>
      </c>
      <c r="F118" s="6">
        <v>41743</v>
      </c>
      <c r="G118" s="8">
        <f t="shared" si="2"/>
        <v>4</v>
      </c>
      <c r="H118" s="7">
        <f t="shared" si="3"/>
        <v>4</v>
      </c>
      <c r="I118" s="9"/>
      <c r="J118" s="10"/>
      <c r="K118" s="1" t="s">
        <v>470</v>
      </c>
      <c r="L118" s="1" t="s">
        <v>570</v>
      </c>
      <c r="N118" s="1" t="s">
        <v>674</v>
      </c>
      <c r="O118" s="10"/>
      <c r="P118" s="1">
        <v>200373600</v>
      </c>
      <c r="Q118" s="2" t="s">
        <v>1025</v>
      </c>
      <c r="R118" s="13"/>
      <c r="S118" s="14"/>
      <c r="T118" s="2"/>
      <c r="U118" s="16"/>
      <c r="AC118" s="9" t="s">
        <v>1274</v>
      </c>
      <c r="AE118" s="77"/>
      <c r="AF118" s="78"/>
      <c r="AG118" s="26"/>
      <c r="AH118" s="26"/>
      <c r="AI118" s="26"/>
    </row>
    <row r="119" spans="1:35" ht="89.25" x14ac:dyDescent="0.25">
      <c r="A119" s="1" t="s">
        <v>28</v>
      </c>
      <c r="B119" s="1" t="s">
        <v>30</v>
      </c>
      <c r="C119" s="1"/>
      <c r="D119" s="5" t="s">
        <v>221</v>
      </c>
      <c r="E119" s="6">
        <v>41743</v>
      </c>
      <c r="F119" s="6">
        <v>41746</v>
      </c>
      <c r="G119" s="8">
        <f t="shared" si="2"/>
        <v>4</v>
      </c>
      <c r="H119" s="7">
        <f t="shared" si="3"/>
        <v>4</v>
      </c>
      <c r="I119" s="9"/>
      <c r="J119" s="10"/>
      <c r="K119" s="1" t="s">
        <v>469</v>
      </c>
      <c r="L119" s="1" t="s">
        <v>524</v>
      </c>
      <c r="N119" s="1"/>
      <c r="O119" s="10"/>
      <c r="P119" s="1">
        <v>200373670</v>
      </c>
      <c r="Q119" s="2" t="s">
        <v>1026</v>
      </c>
      <c r="R119" s="13"/>
      <c r="S119" s="14"/>
      <c r="T119" s="2"/>
      <c r="U119" s="16"/>
      <c r="AC119" s="9" t="s">
        <v>1285</v>
      </c>
      <c r="AE119" s="77"/>
      <c r="AF119" s="78"/>
      <c r="AG119" s="26"/>
      <c r="AH119" s="26"/>
      <c r="AI119" s="26"/>
    </row>
    <row r="120" spans="1:35" ht="127.5" x14ac:dyDescent="0.25">
      <c r="A120" s="1"/>
      <c r="B120" s="1" t="s">
        <v>31</v>
      </c>
      <c r="C120" s="1"/>
      <c r="D120" s="5" t="s">
        <v>222</v>
      </c>
      <c r="E120" s="6">
        <v>41744</v>
      </c>
      <c r="F120" s="6">
        <v>41746</v>
      </c>
      <c r="G120" s="8">
        <f t="shared" si="2"/>
        <v>4</v>
      </c>
      <c r="H120" s="7">
        <f t="shared" si="3"/>
        <v>4</v>
      </c>
      <c r="I120" s="9"/>
      <c r="J120" s="10"/>
      <c r="K120" s="1" t="s">
        <v>469</v>
      </c>
      <c r="L120" s="1" t="s">
        <v>524</v>
      </c>
      <c r="N120" s="1" t="s">
        <v>696</v>
      </c>
      <c r="O120" s="10"/>
      <c r="P120" s="1" t="s">
        <v>838</v>
      </c>
      <c r="Q120" s="2" t="s">
        <v>1027</v>
      </c>
      <c r="R120" s="13"/>
      <c r="S120" s="14"/>
      <c r="T120" s="2" t="s">
        <v>1233</v>
      </c>
      <c r="U120" s="16"/>
      <c r="AC120" s="9" t="s">
        <v>1285</v>
      </c>
      <c r="AE120" s="77"/>
      <c r="AF120" s="78"/>
      <c r="AG120" s="26"/>
      <c r="AH120" s="26"/>
      <c r="AI120" s="26"/>
    </row>
    <row r="121" spans="1:35" ht="114.75" x14ac:dyDescent="0.25">
      <c r="A121" s="1" t="s">
        <v>28</v>
      </c>
      <c r="B121" s="1" t="s">
        <v>31</v>
      </c>
      <c r="C121" s="1"/>
      <c r="D121" s="5" t="s">
        <v>223</v>
      </c>
      <c r="E121" s="6">
        <v>41744</v>
      </c>
      <c r="F121" s="6">
        <v>41745</v>
      </c>
      <c r="G121" s="8">
        <f t="shared" si="2"/>
        <v>4</v>
      </c>
      <c r="H121" s="7">
        <f t="shared" si="3"/>
        <v>4</v>
      </c>
      <c r="I121" s="9"/>
      <c r="J121" s="10"/>
      <c r="K121" s="1" t="s">
        <v>483</v>
      </c>
      <c r="L121" s="1" t="s">
        <v>521</v>
      </c>
      <c r="N121" s="1" t="s">
        <v>699</v>
      </c>
      <c r="O121" s="10"/>
      <c r="P121" s="1" t="s">
        <v>839</v>
      </c>
      <c r="Q121" s="2" t="s">
        <v>1028</v>
      </c>
      <c r="R121" s="13"/>
      <c r="S121" s="14"/>
      <c r="T121" s="2"/>
      <c r="U121" s="16"/>
      <c r="AC121" s="9" t="s">
        <v>1287</v>
      </c>
      <c r="AE121" s="77"/>
      <c r="AF121" s="78"/>
      <c r="AG121" s="26"/>
      <c r="AH121" s="26"/>
      <c r="AI121" s="26"/>
    </row>
    <row r="122" spans="1:35" ht="38.25" x14ac:dyDescent="0.25">
      <c r="A122" s="1" t="s">
        <v>28</v>
      </c>
      <c r="B122" s="1" t="s">
        <v>30</v>
      </c>
      <c r="C122" s="1"/>
      <c r="D122" s="5" t="s">
        <v>261</v>
      </c>
      <c r="E122" s="6">
        <v>41744</v>
      </c>
      <c r="F122" s="6">
        <v>41744</v>
      </c>
      <c r="G122" s="8">
        <f t="shared" si="2"/>
        <v>4</v>
      </c>
      <c r="H122" s="7">
        <f t="shared" si="3"/>
        <v>4</v>
      </c>
      <c r="I122" s="9"/>
      <c r="J122" s="10"/>
      <c r="K122" s="1" t="s">
        <v>469</v>
      </c>
      <c r="L122" s="1" t="s">
        <v>374</v>
      </c>
      <c r="N122" s="1" t="s">
        <v>696</v>
      </c>
      <c r="O122" s="10"/>
      <c r="P122" s="1"/>
      <c r="Q122" s="2" t="s">
        <v>1065</v>
      </c>
      <c r="R122" s="13"/>
      <c r="S122" s="14"/>
      <c r="T122" s="2"/>
      <c r="U122" s="16"/>
      <c r="AC122" s="9" t="s">
        <v>1271</v>
      </c>
      <c r="AE122" s="77"/>
      <c r="AF122" s="78"/>
      <c r="AG122" s="26"/>
      <c r="AH122" s="26"/>
      <c r="AI122" s="26"/>
    </row>
    <row r="123" spans="1:35" ht="25.5" x14ac:dyDescent="0.25">
      <c r="A123" s="1" t="s">
        <v>28</v>
      </c>
      <c r="B123" s="1" t="s">
        <v>30</v>
      </c>
      <c r="C123" s="1"/>
      <c r="D123" s="5" t="s">
        <v>224</v>
      </c>
      <c r="E123" s="6">
        <v>41745</v>
      </c>
      <c r="F123" s="6">
        <v>41745</v>
      </c>
      <c r="G123" s="8">
        <f t="shared" si="2"/>
        <v>4</v>
      </c>
      <c r="H123" s="7">
        <f t="shared" si="3"/>
        <v>4</v>
      </c>
      <c r="I123" s="9"/>
      <c r="J123" s="10"/>
      <c r="K123" s="1" t="s">
        <v>469</v>
      </c>
      <c r="L123" s="1" t="s">
        <v>524</v>
      </c>
      <c r="N123" s="1" t="s">
        <v>696</v>
      </c>
      <c r="O123" s="10"/>
      <c r="P123" s="1"/>
      <c r="Q123" s="2" t="s">
        <v>1029</v>
      </c>
      <c r="R123" s="13"/>
      <c r="S123" s="14"/>
      <c r="T123" s="2"/>
      <c r="U123" s="16"/>
      <c r="AC123" s="9" t="s">
        <v>1271</v>
      </c>
      <c r="AE123" s="77"/>
      <c r="AF123" s="78"/>
      <c r="AG123" s="26"/>
      <c r="AH123" s="26"/>
      <c r="AI123" s="26"/>
    </row>
    <row r="124" spans="1:35" ht="25.5" x14ac:dyDescent="0.25">
      <c r="A124" s="1" t="s">
        <v>28</v>
      </c>
      <c r="B124" s="1" t="s">
        <v>31</v>
      </c>
      <c r="C124" s="1"/>
      <c r="D124" s="5" t="s">
        <v>225</v>
      </c>
      <c r="E124" s="6">
        <v>41745</v>
      </c>
      <c r="F124" s="6">
        <v>41748</v>
      </c>
      <c r="G124" s="8">
        <f t="shared" si="2"/>
        <v>4</v>
      </c>
      <c r="H124" s="7">
        <f t="shared" si="3"/>
        <v>4</v>
      </c>
      <c r="I124" s="9"/>
      <c r="J124" s="10"/>
      <c r="K124" s="1" t="s">
        <v>481</v>
      </c>
      <c r="L124" s="1" t="s">
        <v>572</v>
      </c>
      <c r="N124" s="1" t="s">
        <v>700</v>
      </c>
      <c r="O124" s="10"/>
      <c r="P124" s="1"/>
      <c r="Q124" s="2" t="s">
        <v>1030</v>
      </c>
      <c r="R124" s="13"/>
      <c r="S124" s="14"/>
      <c r="T124" s="2"/>
      <c r="U124" s="16"/>
      <c r="AC124" s="74" t="s">
        <v>1271</v>
      </c>
      <c r="AE124" s="77"/>
      <c r="AF124" s="78"/>
      <c r="AG124" s="26"/>
      <c r="AH124" s="26"/>
      <c r="AI124" s="26"/>
    </row>
    <row r="125" spans="1:35" ht="25.5" x14ac:dyDescent="0.25">
      <c r="A125" s="1" t="s">
        <v>28</v>
      </c>
      <c r="B125" s="1" t="s">
        <v>31</v>
      </c>
      <c r="C125" s="1"/>
      <c r="D125" s="5" t="s">
        <v>226</v>
      </c>
      <c r="E125" s="6">
        <v>41745</v>
      </c>
      <c r="F125" s="6">
        <v>41746</v>
      </c>
      <c r="G125" s="8">
        <f t="shared" si="2"/>
        <v>4</v>
      </c>
      <c r="H125" s="7">
        <f t="shared" si="3"/>
        <v>4</v>
      </c>
      <c r="I125" s="9"/>
      <c r="J125" s="10"/>
      <c r="K125" s="1" t="s">
        <v>469</v>
      </c>
      <c r="L125" s="1" t="s">
        <v>524</v>
      </c>
      <c r="N125" s="1" t="s">
        <v>696</v>
      </c>
      <c r="O125" s="10"/>
      <c r="P125" s="1" t="s">
        <v>840</v>
      </c>
      <c r="Q125" s="2" t="s">
        <v>1031</v>
      </c>
      <c r="R125" s="13"/>
      <c r="S125" s="14"/>
      <c r="T125" s="2"/>
      <c r="U125" s="16"/>
      <c r="AC125" s="9" t="s">
        <v>1283</v>
      </c>
      <c r="AE125" s="77"/>
      <c r="AF125" s="78"/>
      <c r="AG125" s="26"/>
      <c r="AH125" s="26"/>
      <c r="AI125" s="26"/>
    </row>
    <row r="126" spans="1:35" ht="25.5" x14ac:dyDescent="0.25">
      <c r="A126" s="1" t="s">
        <v>28</v>
      </c>
      <c r="B126" s="1" t="s">
        <v>30</v>
      </c>
      <c r="C126" s="1"/>
      <c r="D126" s="5" t="s">
        <v>227</v>
      </c>
      <c r="E126" s="6">
        <v>41746</v>
      </c>
      <c r="F126" s="6">
        <v>41746</v>
      </c>
      <c r="G126" s="8">
        <f t="shared" si="2"/>
        <v>4</v>
      </c>
      <c r="H126" s="7">
        <f t="shared" si="3"/>
        <v>4</v>
      </c>
      <c r="I126" s="9"/>
      <c r="J126" s="10"/>
      <c r="K126" s="1" t="s">
        <v>484</v>
      </c>
      <c r="L126" s="1" t="s">
        <v>573</v>
      </c>
      <c r="N126" s="1" t="s">
        <v>701</v>
      </c>
      <c r="O126" s="10"/>
      <c r="P126" s="1"/>
      <c r="Q126" s="2" t="s">
        <v>1032</v>
      </c>
      <c r="R126" s="13"/>
      <c r="S126" s="14"/>
      <c r="T126" s="2"/>
      <c r="U126" s="16"/>
      <c r="AC126" s="9" t="s">
        <v>1288</v>
      </c>
      <c r="AE126" s="77"/>
      <c r="AF126" s="78"/>
      <c r="AG126" s="26"/>
      <c r="AH126" s="26"/>
      <c r="AI126" s="26"/>
    </row>
    <row r="127" spans="1:35" ht="25.5" x14ac:dyDescent="0.25">
      <c r="A127" s="1" t="s">
        <v>28</v>
      </c>
      <c r="B127" s="1" t="s">
        <v>30</v>
      </c>
      <c r="C127" s="1"/>
      <c r="D127" s="5" t="s">
        <v>228</v>
      </c>
      <c r="E127" s="6">
        <v>41746</v>
      </c>
      <c r="F127" s="6">
        <v>41746</v>
      </c>
      <c r="G127" s="8">
        <f t="shared" si="2"/>
        <v>4</v>
      </c>
      <c r="H127" s="7">
        <f t="shared" si="3"/>
        <v>4</v>
      </c>
      <c r="I127" s="9"/>
      <c r="J127" s="10"/>
      <c r="K127" s="1" t="s">
        <v>377</v>
      </c>
      <c r="L127" s="1" t="s">
        <v>521</v>
      </c>
      <c r="N127" s="1" t="s">
        <v>702</v>
      </c>
      <c r="O127" s="10"/>
      <c r="P127" s="1"/>
      <c r="Q127" s="2" t="s">
        <v>1033</v>
      </c>
      <c r="R127" s="13"/>
      <c r="S127" s="14"/>
      <c r="T127" s="2"/>
      <c r="U127" s="16"/>
      <c r="AC127" s="9" t="s">
        <v>1288</v>
      </c>
      <c r="AE127" s="77"/>
      <c r="AF127" s="78"/>
      <c r="AG127" s="26"/>
      <c r="AH127" s="26"/>
      <c r="AI127" s="26"/>
    </row>
    <row r="128" spans="1:35" ht="25.5" x14ac:dyDescent="0.25">
      <c r="A128" s="1" t="s">
        <v>28</v>
      </c>
      <c r="B128" s="1" t="s">
        <v>31</v>
      </c>
      <c r="C128" s="1"/>
      <c r="D128" s="5" t="s">
        <v>229</v>
      </c>
      <c r="E128" s="6">
        <v>41751</v>
      </c>
      <c r="F128" s="6">
        <v>41752</v>
      </c>
      <c r="G128" s="8">
        <f t="shared" si="2"/>
        <v>4</v>
      </c>
      <c r="H128" s="7">
        <f t="shared" si="3"/>
        <v>4</v>
      </c>
      <c r="I128" s="9"/>
      <c r="J128" s="10"/>
      <c r="K128" s="1" t="s">
        <v>467</v>
      </c>
      <c r="L128" s="1" t="s">
        <v>532</v>
      </c>
      <c r="N128" s="1" t="s">
        <v>667</v>
      </c>
      <c r="O128" s="10"/>
      <c r="P128" s="1" t="s">
        <v>841</v>
      </c>
      <c r="Q128" s="2" t="s">
        <v>1034</v>
      </c>
      <c r="R128" s="13"/>
      <c r="S128" s="14"/>
      <c r="T128" s="2"/>
      <c r="U128" s="16"/>
      <c r="AC128" s="74" t="s">
        <v>1304</v>
      </c>
      <c r="AE128" s="77"/>
      <c r="AF128" s="78"/>
      <c r="AG128" s="26"/>
      <c r="AH128" s="26"/>
      <c r="AI128" s="26"/>
    </row>
    <row r="129" spans="1:35" ht="63.75" x14ac:dyDescent="0.25">
      <c r="A129" s="1" t="s">
        <v>28</v>
      </c>
      <c r="B129" s="1" t="s">
        <v>30</v>
      </c>
      <c r="C129" s="1"/>
      <c r="D129" s="5" t="s">
        <v>230</v>
      </c>
      <c r="E129" s="6">
        <v>41751</v>
      </c>
      <c r="F129" s="6">
        <v>41754</v>
      </c>
      <c r="G129" s="8">
        <f t="shared" si="2"/>
        <v>4</v>
      </c>
      <c r="H129" s="7">
        <f t="shared" si="3"/>
        <v>4</v>
      </c>
      <c r="I129" s="9"/>
      <c r="J129" s="10"/>
      <c r="K129" s="1" t="s">
        <v>461</v>
      </c>
      <c r="L129" s="1" t="s">
        <v>563</v>
      </c>
      <c r="N129" s="1" t="s">
        <v>703</v>
      </c>
      <c r="O129" s="10"/>
      <c r="P129" s="1"/>
      <c r="Q129" s="2" t="s">
        <v>1035</v>
      </c>
      <c r="R129" s="13"/>
      <c r="S129" s="14"/>
      <c r="T129" s="2"/>
      <c r="U129" s="16"/>
      <c r="AC129" s="9" t="s">
        <v>1288</v>
      </c>
      <c r="AE129" s="77"/>
      <c r="AF129" s="78"/>
      <c r="AG129" s="26"/>
      <c r="AH129" s="26"/>
      <c r="AI129" s="26"/>
    </row>
    <row r="130" spans="1:35" ht="38.25" x14ac:dyDescent="0.25">
      <c r="A130" s="1" t="s">
        <v>28</v>
      </c>
      <c r="B130" s="1" t="s">
        <v>31</v>
      </c>
      <c r="C130" s="1"/>
      <c r="D130" s="5" t="s">
        <v>231</v>
      </c>
      <c r="E130" s="6">
        <v>41752</v>
      </c>
      <c r="F130" s="6"/>
      <c r="G130" s="8">
        <f t="shared" ref="G130:G193" si="4">IF(E130="",,MONTH(E130))</f>
        <v>4</v>
      </c>
      <c r="H130" s="7">
        <f t="shared" ref="H130:H193" si="5">IF(F130="",,MONTH(F130))</f>
        <v>0</v>
      </c>
      <c r="I130" s="9"/>
      <c r="J130" s="10"/>
      <c r="K130" s="1" t="s">
        <v>379</v>
      </c>
      <c r="L130" s="1" t="s">
        <v>532</v>
      </c>
      <c r="N130" s="1" t="s">
        <v>704</v>
      </c>
      <c r="O130" s="10"/>
      <c r="P130" s="1">
        <v>200375549</v>
      </c>
      <c r="Q130" s="2" t="s">
        <v>1036</v>
      </c>
      <c r="R130" s="13"/>
      <c r="S130" s="14"/>
      <c r="T130" s="2" t="s">
        <v>1234</v>
      </c>
      <c r="U130" s="16">
        <v>41759</v>
      </c>
      <c r="AC130" s="9" t="s">
        <v>1285</v>
      </c>
      <c r="AE130" s="77"/>
      <c r="AF130" s="78"/>
      <c r="AG130" s="26"/>
      <c r="AH130" s="26"/>
      <c r="AI130" s="26"/>
    </row>
    <row r="131" spans="1:35" ht="15.75" x14ac:dyDescent="0.25">
      <c r="A131" s="1" t="s">
        <v>29</v>
      </c>
      <c r="B131" s="1"/>
      <c r="C131" s="1"/>
      <c r="D131" s="5" t="s">
        <v>232</v>
      </c>
      <c r="E131" s="6">
        <v>41754</v>
      </c>
      <c r="F131" s="6">
        <v>41754</v>
      </c>
      <c r="G131" s="8">
        <f t="shared" si="4"/>
        <v>4</v>
      </c>
      <c r="H131" s="7">
        <f t="shared" si="5"/>
        <v>4</v>
      </c>
      <c r="I131" s="9"/>
      <c r="J131" s="10"/>
      <c r="K131" s="1"/>
      <c r="L131" s="1"/>
      <c r="N131" s="1"/>
      <c r="O131" s="10"/>
      <c r="P131" s="1"/>
      <c r="Q131" s="2"/>
      <c r="R131" s="13"/>
      <c r="S131" s="14"/>
      <c r="T131" s="2"/>
      <c r="U131" s="16"/>
      <c r="AC131" s="9" t="s">
        <v>1288</v>
      </c>
      <c r="AE131" s="77"/>
      <c r="AF131" s="78"/>
      <c r="AG131" s="26"/>
      <c r="AH131" s="26"/>
      <c r="AI131" s="26"/>
    </row>
    <row r="132" spans="1:35" ht="25.5" x14ac:dyDescent="0.25">
      <c r="A132" s="1" t="s">
        <v>1293</v>
      </c>
      <c r="B132" s="1" t="s">
        <v>31</v>
      </c>
      <c r="C132" s="1"/>
      <c r="D132" s="5" t="s">
        <v>233</v>
      </c>
      <c r="E132" s="6">
        <v>41759</v>
      </c>
      <c r="F132" s="6">
        <v>41760</v>
      </c>
      <c r="G132" s="8">
        <f t="shared" si="4"/>
        <v>4</v>
      </c>
      <c r="H132" s="7">
        <f t="shared" si="5"/>
        <v>5</v>
      </c>
      <c r="I132" s="9"/>
      <c r="J132" s="10"/>
      <c r="K132" s="1" t="s">
        <v>484</v>
      </c>
      <c r="L132" s="1" t="s">
        <v>554</v>
      </c>
      <c r="N132" s="1" t="s">
        <v>701</v>
      </c>
      <c r="O132" s="10"/>
      <c r="P132" s="1">
        <v>200380796</v>
      </c>
      <c r="Q132" s="2" t="s">
        <v>1037</v>
      </c>
      <c r="R132" s="13"/>
      <c r="S132" s="14"/>
      <c r="T132" s="2"/>
      <c r="U132" s="16"/>
      <c r="AC132" s="9" t="s">
        <v>1285</v>
      </c>
      <c r="AE132" s="77"/>
      <c r="AF132" s="78"/>
      <c r="AG132" s="26"/>
      <c r="AH132" s="26"/>
      <c r="AI132" s="26"/>
    </row>
    <row r="133" spans="1:35" ht="38.25" x14ac:dyDescent="0.25">
      <c r="A133" s="1"/>
      <c r="B133" s="1" t="s">
        <v>31</v>
      </c>
      <c r="C133" s="1"/>
      <c r="D133" s="5" t="s">
        <v>234</v>
      </c>
      <c r="E133" s="6">
        <v>41759</v>
      </c>
      <c r="F133" s="6">
        <v>41805</v>
      </c>
      <c r="G133" s="8">
        <f t="shared" si="4"/>
        <v>4</v>
      </c>
      <c r="H133" s="7">
        <f t="shared" si="5"/>
        <v>6</v>
      </c>
      <c r="I133" s="9"/>
      <c r="J133" s="10"/>
      <c r="K133" s="1" t="s">
        <v>379</v>
      </c>
      <c r="L133" s="1" t="s">
        <v>534</v>
      </c>
      <c r="N133" s="1" t="s">
        <v>705</v>
      </c>
      <c r="O133" s="10"/>
      <c r="P133" s="11" t="s">
        <v>842</v>
      </c>
      <c r="Q133" s="2" t="s">
        <v>1038</v>
      </c>
      <c r="R133" s="13"/>
      <c r="S133" s="14"/>
      <c r="T133" s="2" t="s">
        <v>1235</v>
      </c>
      <c r="U133" s="16"/>
      <c r="AC133" s="9" t="s">
        <v>1285</v>
      </c>
      <c r="AE133" s="77"/>
      <c r="AF133" s="78"/>
      <c r="AG133" s="26"/>
      <c r="AH133" s="26"/>
      <c r="AI133" s="26"/>
    </row>
    <row r="134" spans="1:35" ht="51" x14ac:dyDescent="0.25">
      <c r="A134" s="1" t="s">
        <v>28</v>
      </c>
      <c r="B134" s="1" t="s">
        <v>31</v>
      </c>
      <c r="C134" s="1"/>
      <c r="D134" s="5" t="s">
        <v>235</v>
      </c>
      <c r="E134" s="6">
        <v>41759</v>
      </c>
      <c r="F134" s="6">
        <v>41773</v>
      </c>
      <c r="G134" s="8">
        <f t="shared" si="4"/>
        <v>4</v>
      </c>
      <c r="H134" s="7">
        <f t="shared" si="5"/>
        <v>5</v>
      </c>
      <c r="I134" s="9"/>
      <c r="J134" s="10"/>
      <c r="K134" s="1" t="s">
        <v>485</v>
      </c>
      <c r="L134" s="1" t="s">
        <v>532</v>
      </c>
      <c r="N134" s="1" t="s">
        <v>706</v>
      </c>
      <c r="O134" s="10"/>
      <c r="P134" s="1">
        <v>200329054</v>
      </c>
      <c r="Q134" s="2" t="s">
        <v>1039</v>
      </c>
      <c r="R134" s="13"/>
      <c r="S134" s="14"/>
      <c r="T134" s="2"/>
      <c r="U134" s="16"/>
      <c r="AC134" s="9" t="s">
        <v>1283</v>
      </c>
      <c r="AE134" s="77"/>
      <c r="AF134" s="78"/>
      <c r="AG134" s="26"/>
      <c r="AH134" s="26"/>
      <c r="AI134" s="26"/>
    </row>
    <row r="135" spans="1:35" ht="15.75" x14ac:dyDescent="0.25">
      <c r="A135" s="1" t="s">
        <v>1293</v>
      </c>
      <c r="B135" s="1" t="s">
        <v>31</v>
      </c>
      <c r="C135" s="1"/>
      <c r="D135" s="5" t="s">
        <v>236</v>
      </c>
      <c r="E135" s="6">
        <v>41759</v>
      </c>
      <c r="F135" s="6"/>
      <c r="G135" s="8">
        <f t="shared" si="4"/>
        <v>4</v>
      </c>
      <c r="H135" s="7">
        <f t="shared" si="5"/>
        <v>0</v>
      </c>
      <c r="I135" s="9"/>
      <c r="J135" s="10"/>
      <c r="K135" s="1" t="s">
        <v>484</v>
      </c>
      <c r="L135" s="1" t="s">
        <v>573</v>
      </c>
      <c r="N135" s="1" t="s">
        <v>701</v>
      </c>
      <c r="O135" s="10"/>
      <c r="P135" s="1"/>
      <c r="Q135" s="2" t="s">
        <v>1040</v>
      </c>
      <c r="R135" s="13"/>
      <c r="S135" s="14"/>
      <c r="T135" s="2"/>
      <c r="U135" s="16"/>
      <c r="AC135" s="9" t="s">
        <v>1306</v>
      </c>
      <c r="AE135" s="77"/>
      <c r="AF135" s="78"/>
      <c r="AG135" s="26"/>
      <c r="AH135" s="26"/>
      <c r="AI135" s="26"/>
    </row>
    <row r="136" spans="1:35" ht="63.75" x14ac:dyDescent="0.25">
      <c r="A136" s="1" t="s">
        <v>1293</v>
      </c>
      <c r="B136" s="1" t="s">
        <v>31</v>
      </c>
      <c r="C136" s="1"/>
      <c r="D136" s="5" t="s">
        <v>237</v>
      </c>
      <c r="E136" s="6">
        <v>41764</v>
      </c>
      <c r="F136" s="6"/>
      <c r="G136" s="8">
        <f t="shared" si="4"/>
        <v>5</v>
      </c>
      <c r="H136" s="7">
        <f t="shared" si="5"/>
        <v>0</v>
      </c>
      <c r="I136" s="9"/>
      <c r="J136" s="10"/>
      <c r="K136" s="1" t="s">
        <v>484</v>
      </c>
      <c r="L136" s="1" t="s">
        <v>573</v>
      </c>
      <c r="N136" s="1" t="s">
        <v>707</v>
      </c>
      <c r="O136" s="10"/>
      <c r="P136" s="1" t="s">
        <v>843</v>
      </c>
      <c r="Q136" s="2" t="s">
        <v>1041</v>
      </c>
      <c r="R136" s="13"/>
      <c r="S136" s="14"/>
      <c r="T136" s="2"/>
      <c r="U136" s="16"/>
      <c r="AC136" s="9" t="s">
        <v>1285</v>
      </c>
      <c r="AE136" s="77"/>
      <c r="AF136" s="78"/>
      <c r="AG136" s="26"/>
      <c r="AH136" s="26"/>
      <c r="AI136" s="26"/>
    </row>
    <row r="137" spans="1:35" ht="63.75" x14ac:dyDescent="0.25">
      <c r="A137" s="1" t="s">
        <v>1293</v>
      </c>
      <c r="B137" s="1" t="s">
        <v>31</v>
      </c>
      <c r="C137" s="1"/>
      <c r="D137" s="5" t="s">
        <v>238</v>
      </c>
      <c r="E137" s="6">
        <v>41764</v>
      </c>
      <c r="F137" s="6"/>
      <c r="G137" s="8">
        <f t="shared" si="4"/>
        <v>5</v>
      </c>
      <c r="H137" s="7">
        <f t="shared" si="5"/>
        <v>0</v>
      </c>
      <c r="I137" s="9"/>
      <c r="J137" s="10"/>
      <c r="K137" s="1" t="s">
        <v>484</v>
      </c>
      <c r="L137" s="1" t="s">
        <v>573</v>
      </c>
      <c r="N137" s="1" t="s">
        <v>701</v>
      </c>
      <c r="O137" s="10"/>
      <c r="P137" s="1">
        <v>200382406</v>
      </c>
      <c r="Q137" s="2" t="s">
        <v>1042</v>
      </c>
      <c r="R137" s="13"/>
      <c r="S137" s="14"/>
      <c r="T137" s="2" t="s">
        <v>1236</v>
      </c>
      <c r="U137" s="16"/>
      <c r="AC137" s="9" t="s">
        <v>1285</v>
      </c>
      <c r="AE137" s="77"/>
      <c r="AF137" s="78"/>
      <c r="AG137" s="26"/>
      <c r="AH137" s="26"/>
      <c r="AI137" s="26"/>
    </row>
    <row r="138" spans="1:35" ht="38.25" x14ac:dyDescent="0.25">
      <c r="A138" s="1" t="s">
        <v>1293</v>
      </c>
      <c r="B138" s="1" t="s">
        <v>31</v>
      </c>
      <c r="C138" s="1"/>
      <c r="D138" s="5" t="s">
        <v>239</v>
      </c>
      <c r="E138" s="6">
        <v>41764</v>
      </c>
      <c r="F138" s="6"/>
      <c r="G138" s="8">
        <f t="shared" si="4"/>
        <v>5</v>
      </c>
      <c r="H138" s="7">
        <f t="shared" si="5"/>
        <v>0</v>
      </c>
      <c r="I138" s="9"/>
      <c r="J138" s="10"/>
      <c r="K138" s="1" t="s">
        <v>461</v>
      </c>
      <c r="L138" s="1" t="s">
        <v>563</v>
      </c>
      <c r="N138" s="1" t="s">
        <v>707</v>
      </c>
      <c r="O138" s="10"/>
      <c r="P138" s="1">
        <v>200377094</v>
      </c>
      <c r="Q138" s="2" t="s">
        <v>1043</v>
      </c>
      <c r="R138" s="13"/>
      <c r="S138" s="14"/>
      <c r="T138" s="2" t="s">
        <v>1237</v>
      </c>
      <c r="U138" s="16">
        <v>41773</v>
      </c>
      <c r="AC138" s="9" t="s">
        <v>1283</v>
      </c>
      <c r="AE138" s="77"/>
      <c r="AF138" s="78"/>
      <c r="AG138" s="26"/>
      <c r="AH138" s="26"/>
      <c r="AI138" s="26"/>
    </row>
    <row r="139" spans="1:35" ht="51" x14ac:dyDescent="0.25">
      <c r="A139" s="1" t="s">
        <v>28</v>
      </c>
      <c r="B139" s="1" t="s">
        <v>31</v>
      </c>
      <c r="C139" s="1"/>
      <c r="D139" s="5" t="s">
        <v>240</v>
      </c>
      <c r="E139" s="6">
        <v>41764</v>
      </c>
      <c r="F139" s="6">
        <v>41410</v>
      </c>
      <c r="G139" s="8">
        <f t="shared" si="4"/>
        <v>5</v>
      </c>
      <c r="H139" s="7">
        <f t="shared" si="5"/>
        <v>5</v>
      </c>
      <c r="I139" s="9"/>
      <c r="J139" s="10"/>
      <c r="K139" s="1" t="s">
        <v>426</v>
      </c>
      <c r="L139" s="1" t="s">
        <v>388</v>
      </c>
      <c r="N139" s="1" t="s">
        <v>708</v>
      </c>
      <c r="O139" s="10"/>
      <c r="P139" s="1">
        <v>200344532</v>
      </c>
      <c r="Q139" s="2" t="s">
        <v>1044</v>
      </c>
      <c r="R139" s="13"/>
      <c r="S139" s="14"/>
      <c r="T139" s="2"/>
      <c r="U139" s="16"/>
      <c r="AC139" s="9" t="s">
        <v>555</v>
      </c>
      <c r="AE139" s="77"/>
      <c r="AF139" s="79"/>
      <c r="AG139" s="26"/>
      <c r="AH139" s="26"/>
      <c r="AI139" s="26"/>
    </row>
    <row r="140" spans="1:35" ht="89.25" x14ac:dyDescent="0.25">
      <c r="A140" s="1"/>
      <c r="B140" s="1" t="s">
        <v>31</v>
      </c>
      <c r="C140" s="1"/>
      <c r="D140" s="5" t="s">
        <v>241</v>
      </c>
      <c r="E140" s="6">
        <v>41764</v>
      </c>
      <c r="F140" s="6"/>
      <c r="G140" s="8">
        <f t="shared" si="4"/>
        <v>5</v>
      </c>
      <c r="H140" s="7">
        <f t="shared" si="5"/>
        <v>0</v>
      </c>
      <c r="I140" s="9"/>
      <c r="J140" s="10"/>
      <c r="K140" s="1" t="s">
        <v>477</v>
      </c>
      <c r="L140" s="1" t="s">
        <v>534</v>
      </c>
      <c r="N140" s="1" t="s">
        <v>709</v>
      </c>
      <c r="O140" s="10"/>
      <c r="P140" s="11" t="s">
        <v>844</v>
      </c>
      <c r="Q140" s="2" t="s">
        <v>1045</v>
      </c>
      <c r="R140" s="13"/>
      <c r="S140" s="14"/>
      <c r="T140" s="2" t="s">
        <v>1238</v>
      </c>
      <c r="U140" s="16"/>
      <c r="AC140" s="9" t="s">
        <v>1283</v>
      </c>
      <c r="AE140" s="77"/>
      <c r="AF140" s="78"/>
      <c r="AG140" s="26"/>
      <c r="AH140" s="26"/>
      <c r="AI140" s="26"/>
    </row>
    <row r="141" spans="1:35" ht="51" x14ac:dyDescent="0.25">
      <c r="A141" s="1" t="s">
        <v>1293</v>
      </c>
      <c r="B141" s="1" t="s">
        <v>31</v>
      </c>
      <c r="C141" s="1"/>
      <c r="D141" s="5" t="s">
        <v>242</v>
      </c>
      <c r="E141" s="6">
        <v>41764</v>
      </c>
      <c r="F141" s="6">
        <v>41772</v>
      </c>
      <c r="G141" s="8">
        <f t="shared" si="4"/>
        <v>5</v>
      </c>
      <c r="H141" s="7">
        <f t="shared" si="5"/>
        <v>5</v>
      </c>
      <c r="I141" s="9"/>
      <c r="J141" s="10"/>
      <c r="K141" s="1" t="s">
        <v>385</v>
      </c>
      <c r="L141" s="1" t="s">
        <v>521</v>
      </c>
      <c r="N141" s="1" t="s">
        <v>710</v>
      </c>
      <c r="O141" s="10"/>
      <c r="P141" s="1">
        <v>200377252</v>
      </c>
      <c r="Q141" s="2" t="s">
        <v>1046</v>
      </c>
      <c r="R141" s="13"/>
      <c r="S141" s="14"/>
      <c r="T141" s="2" t="s">
        <v>1239</v>
      </c>
      <c r="U141" s="16"/>
      <c r="AC141" s="9" t="s">
        <v>1288</v>
      </c>
      <c r="AE141" s="77"/>
      <c r="AF141" s="78"/>
      <c r="AG141" s="26"/>
      <c r="AH141" s="26"/>
      <c r="AI141" s="26"/>
    </row>
    <row r="142" spans="1:35" ht="38.25" x14ac:dyDescent="0.25">
      <c r="A142" s="1" t="s">
        <v>1293</v>
      </c>
      <c r="B142" s="1" t="s">
        <v>31</v>
      </c>
      <c r="C142" s="1"/>
      <c r="D142" s="5" t="s">
        <v>243</v>
      </c>
      <c r="E142" s="6">
        <v>41764</v>
      </c>
      <c r="F142" s="6">
        <v>41765</v>
      </c>
      <c r="G142" s="8">
        <f t="shared" si="4"/>
        <v>5</v>
      </c>
      <c r="H142" s="7">
        <f t="shared" si="5"/>
        <v>5</v>
      </c>
      <c r="I142" s="9"/>
      <c r="J142" s="10"/>
      <c r="K142" s="1" t="s">
        <v>385</v>
      </c>
      <c r="L142" s="1" t="s">
        <v>521</v>
      </c>
      <c r="N142" s="1" t="s">
        <v>711</v>
      </c>
      <c r="O142" s="10"/>
      <c r="P142" s="1" t="s">
        <v>845</v>
      </c>
      <c r="Q142" s="2" t="s">
        <v>1047</v>
      </c>
      <c r="R142" s="13"/>
      <c r="S142" s="14"/>
      <c r="T142" s="2"/>
      <c r="U142" s="16"/>
      <c r="AC142" s="9" t="s">
        <v>1307</v>
      </c>
      <c r="AE142" s="77"/>
      <c r="AF142" s="78"/>
      <c r="AG142" s="26"/>
      <c r="AH142" s="26"/>
      <c r="AI142" s="26"/>
    </row>
    <row r="143" spans="1:35" ht="15.75" x14ac:dyDescent="0.25">
      <c r="A143" s="1" t="s">
        <v>1293</v>
      </c>
      <c r="B143" s="1" t="s">
        <v>31</v>
      </c>
      <c r="C143" s="1"/>
      <c r="D143" s="5" t="s">
        <v>244</v>
      </c>
      <c r="E143" s="6">
        <v>41764</v>
      </c>
      <c r="F143" s="6">
        <v>41777</v>
      </c>
      <c r="G143" s="8">
        <f t="shared" si="4"/>
        <v>5</v>
      </c>
      <c r="H143" s="7">
        <f t="shared" si="5"/>
        <v>5</v>
      </c>
      <c r="I143" s="9"/>
      <c r="J143" s="10"/>
      <c r="K143" s="1" t="s">
        <v>486</v>
      </c>
      <c r="L143" s="1" t="s">
        <v>388</v>
      </c>
      <c r="N143" s="1" t="s">
        <v>712</v>
      </c>
      <c r="O143" s="10"/>
      <c r="P143" s="1"/>
      <c r="Q143" s="2" t="s">
        <v>1048</v>
      </c>
      <c r="R143" s="13"/>
      <c r="S143" s="14"/>
      <c r="T143" s="2" t="s">
        <v>1240</v>
      </c>
      <c r="U143" s="16"/>
      <c r="AC143" s="9" t="s">
        <v>1285</v>
      </c>
      <c r="AE143" s="77"/>
      <c r="AF143" s="78"/>
      <c r="AG143" s="26"/>
      <c r="AH143" s="26"/>
      <c r="AI143" s="26"/>
    </row>
    <row r="144" spans="1:35" ht="25.5" x14ac:dyDescent="0.25">
      <c r="A144" s="1" t="s">
        <v>28</v>
      </c>
      <c r="B144" s="1" t="s">
        <v>31</v>
      </c>
      <c r="C144" s="1"/>
      <c r="D144" s="5" t="s">
        <v>246</v>
      </c>
      <c r="E144" s="6">
        <v>41765</v>
      </c>
      <c r="F144" s="6">
        <v>41772</v>
      </c>
      <c r="G144" s="8">
        <f t="shared" si="4"/>
        <v>5</v>
      </c>
      <c r="H144" s="7">
        <f t="shared" si="5"/>
        <v>5</v>
      </c>
      <c r="I144" s="9"/>
      <c r="J144" s="10"/>
      <c r="K144" s="1" t="s">
        <v>488</v>
      </c>
      <c r="L144" s="1" t="s">
        <v>544</v>
      </c>
      <c r="N144" s="1" t="s">
        <v>714</v>
      </c>
      <c r="O144" s="10"/>
      <c r="P144" s="1">
        <v>200377489</v>
      </c>
      <c r="Q144" s="2" t="s">
        <v>1050</v>
      </c>
      <c r="R144" s="13"/>
      <c r="S144" s="14"/>
      <c r="T144" s="2"/>
      <c r="U144" s="16"/>
      <c r="AC144" s="9" t="s">
        <v>1285</v>
      </c>
      <c r="AE144" s="77"/>
      <c r="AF144" s="78"/>
      <c r="AG144" s="26"/>
      <c r="AH144" s="26"/>
      <c r="AI144" s="26"/>
    </row>
    <row r="145" spans="1:35" ht="318.75" x14ac:dyDescent="0.25">
      <c r="A145" s="1" t="s">
        <v>1293</v>
      </c>
      <c r="B145" s="1" t="s">
        <v>31</v>
      </c>
      <c r="C145" s="1"/>
      <c r="D145" s="5" t="s">
        <v>247</v>
      </c>
      <c r="E145" s="6">
        <v>41765</v>
      </c>
      <c r="F145" s="6"/>
      <c r="G145" s="8">
        <f t="shared" si="4"/>
        <v>5</v>
      </c>
      <c r="H145" s="7">
        <f t="shared" si="5"/>
        <v>0</v>
      </c>
      <c r="I145" s="9"/>
      <c r="J145" s="10"/>
      <c r="K145" s="1" t="s">
        <v>437</v>
      </c>
      <c r="L145" s="1" t="s">
        <v>573</v>
      </c>
      <c r="N145" s="1" t="s">
        <v>715</v>
      </c>
      <c r="O145" s="10"/>
      <c r="P145" s="1"/>
      <c r="Q145" s="2" t="s">
        <v>1051</v>
      </c>
      <c r="R145" s="13"/>
      <c r="S145" s="14"/>
      <c r="T145" s="2"/>
      <c r="U145" s="16"/>
      <c r="AC145" s="9" t="s">
        <v>1285</v>
      </c>
      <c r="AE145" s="77"/>
      <c r="AF145" s="78"/>
      <c r="AG145" s="26"/>
      <c r="AH145" s="26"/>
      <c r="AI145" s="26"/>
    </row>
    <row r="146" spans="1:35" ht="63.75" x14ac:dyDescent="0.25">
      <c r="A146" s="1" t="s">
        <v>1293</v>
      </c>
      <c r="B146" s="1" t="s">
        <v>31</v>
      </c>
      <c r="C146" s="1"/>
      <c r="D146" s="5" t="s">
        <v>248</v>
      </c>
      <c r="E146" s="6">
        <v>41765</v>
      </c>
      <c r="F146" s="6">
        <v>41774</v>
      </c>
      <c r="G146" s="8">
        <f t="shared" si="4"/>
        <v>5</v>
      </c>
      <c r="H146" s="7">
        <f t="shared" si="5"/>
        <v>5</v>
      </c>
      <c r="I146" s="9"/>
      <c r="J146" s="10"/>
      <c r="K146" s="1" t="s">
        <v>488</v>
      </c>
      <c r="L146" s="1" t="s">
        <v>544</v>
      </c>
      <c r="N146" s="1" t="s">
        <v>714</v>
      </c>
      <c r="O146" s="10"/>
      <c r="P146" s="1" t="s">
        <v>846</v>
      </c>
      <c r="Q146" s="2" t="s">
        <v>1052</v>
      </c>
      <c r="R146" s="13"/>
      <c r="S146" s="14"/>
      <c r="T146" s="2"/>
      <c r="U146" s="16"/>
      <c r="AC146" s="9" t="s">
        <v>1285</v>
      </c>
      <c r="AE146" s="77"/>
      <c r="AF146" s="78"/>
      <c r="AG146" s="26"/>
      <c r="AH146" s="26"/>
      <c r="AI146" s="26"/>
    </row>
    <row r="147" spans="1:35" ht="25.5" x14ac:dyDescent="0.25">
      <c r="A147" s="1" t="s">
        <v>28</v>
      </c>
      <c r="B147" s="1" t="s">
        <v>30</v>
      </c>
      <c r="C147" s="1"/>
      <c r="D147" s="5" t="s">
        <v>249</v>
      </c>
      <c r="E147" s="6">
        <v>41765</v>
      </c>
      <c r="F147" s="6">
        <v>41765</v>
      </c>
      <c r="G147" s="8">
        <f t="shared" si="4"/>
        <v>5</v>
      </c>
      <c r="H147" s="7">
        <f t="shared" si="5"/>
        <v>5</v>
      </c>
      <c r="I147" s="9"/>
      <c r="J147" s="10"/>
      <c r="K147" s="1" t="s">
        <v>489</v>
      </c>
      <c r="L147" s="1" t="s">
        <v>574</v>
      </c>
      <c r="N147" s="1" t="s">
        <v>716</v>
      </c>
      <c r="O147" s="10"/>
      <c r="P147" s="1"/>
      <c r="Q147" s="2" t="s">
        <v>1053</v>
      </c>
      <c r="R147" s="13"/>
      <c r="S147" s="14"/>
      <c r="T147" s="2"/>
      <c r="U147" s="16"/>
      <c r="AC147" s="9" t="s">
        <v>1288</v>
      </c>
      <c r="AE147" s="77"/>
      <c r="AF147" s="78"/>
      <c r="AG147" s="26"/>
      <c r="AH147" s="26"/>
      <c r="AI147" s="26"/>
    </row>
    <row r="148" spans="1:35" ht="15.75" x14ac:dyDescent="0.25">
      <c r="A148" s="1" t="s">
        <v>1293</v>
      </c>
      <c r="B148" s="1" t="s">
        <v>31</v>
      </c>
      <c r="C148" s="1"/>
      <c r="D148" s="5" t="s">
        <v>250</v>
      </c>
      <c r="E148" s="6">
        <v>41766</v>
      </c>
      <c r="F148" s="6"/>
      <c r="G148" s="8">
        <f t="shared" si="4"/>
        <v>5</v>
      </c>
      <c r="H148" s="7">
        <f t="shared" si="5"/>
        <v>0</v>
      </c>
      <c r="I148" s="9"/>
      <c r="J148" s="10"/>
      <c r="K148" s="1" t="s">
        <v>461</v>
      </c>
      <c r="L148" s="1" t="s">
        <v>563</v>
      </c>
      <c r="N148" s="1" t="s">
        <v>707</v>
      </c>
      <c r="O148" s="10"/>
      <c r="P148" s="1">
        <v>200377094</v>
      </c>
      <c r="Q148" s="2" t="s">
        <v>1054</v>
      </c>
      <c r="R148" s="13"/>
      <c r="S148" s="14"/>
      <c r="T148" s="2"/>
      <c r="U148" s="16"/>
      <c r="AC148" s="9"/>
      <c r="AE148" s="77"/>
      <c r="AF148" s="78"/>
      <c r="AG148" s="26"/>
      <c r="AH148" s="26"/>
      <c r="AI148" s="26"/>
    </row>
    <row r="149" spans="1:35" ht="15.75" x14ac:dyDescent="0.25">
      <c r="A149" s="1" t="s">
        <v>1293</v>
      </c>
      <c r="B149" s="1" t="s">
        <v>31</v>
      </c>
      <c r="C149" s="1"/>
      <c r="D149" s="5" t="s">
        <v>251</v>
      </c>
      <c r="E149" s="6">
        <v>41766</v>
      </c>
      <c r="F149" s="6"/>
      <c r="G149" s="8">
        <f t="shared" si="4"/>
        <v>5</v>
      </c>
      <c r="H149" s="7">
        <f t="shared" si="5"/>
        <v>0</v>
      </c>
      <c r="I149" s="9"/>
      <c r="J149" s="10"/>
      <c r="K149" s="1" t="s">
        <v>484</v>
      </c>
      <c r="L149" s="1" t="s">
        <v>554</v>
      </c>
      <c r="N149" s="1" t="s">
        <v>701</v>
      </c>
      <c r="O149" s="10"/>
      <c r="P149" s="1"/>
      <c r="Q149" s="2" t="s">
        <v>1055</v>
      </c>
      <c r="R149" s="13"/>
      <c r="S149" s="14"/>
      <c r="T149" s="2"/>
      <c r="U149" s="16"/>
      <c r="AC149" s="9" t="s">
        <v>1285</v>
      </c>
      <c r="AE149" s="77"/>
      <c r="AF149" s="78"/>
      <c r="AG149" s="26"/>
      <c r="AH149" s="26"/>
      <c r="AI149" s="26"/>
    </row>
    <row r="150" spans="1:35" ht="25.5" x14ac:dyDescent="0.25">
      <c r="A150" s="1" t="s">
        <v>28</v>
      </c>
      <c r="B150" s="1" t="s">
        <v>30</v>
      </c>
      <c r="C150" s="1"/>
      <c r="D150" s="5" t="s">
        <v>252</v>
      </c>
      <c r="E150" s="6">
        <v>41766</v>
      </c>
      <c r="F150" s="6">
        <v>41766</v>
      </c>
      <c r="G150" s="8">
        <f t="shared" si="4"/>
        <v>5</v>
      </c>
      <c r="H150" s="7">
        <f t="shared" si="5"/>
        <v>5</v>
      </c>
      <c r="I150" s="9"/>
      <c r="J150" s="10"/>
      <c r="K150" s="1" t="s">
        <v>490</v>
      </c>
      <c r="L150" s="1" t="s">
        <v>575</v>
      </c>
      <c r="N150" s="1" t="s">
        <v>717</v>
      </c>
      <c r="O150" s="10"/>
      <c r="P150" s="1"/>
      <c r="Q150" s="2" t="s">
        <v>1056</v>
      </c>
      <c r="R150" s="13"/>
      <c r="S150" s="14"/>
      <c r="T150" s="2"/>
      <c r="U150" s="16"/>
      <c r="AC150" s="9" t="s">
        <v>1271</v>
      </c>
      <c r="AE150" s="77"/>
      <c r="AF150" s="78"/>
      <c r="AG150" s="26"/>
      <c r="AH150" s="26"/>
      <c r="AI150" s="26"/>
    </row>
    <row r="151" spans="1:35" ht="127.5" x14ac:dyDescent="0.25">
      <c r="A151" s="1" t="s">
        <v>1293</v>
      </c>
      <c r="B151" s="1" t="s">
        <v>31</v>
      </c>
      <c r="C151" s="1"/>
      <c r="D151" s="5" t="s">
        <v>253</v>
      </c>
      <c r="E151" s="6">
        <v>41768</v>
      </c>
      <c r="F151" s="6"/>
      <c r="G151" s="8">
        <f t="shared" si="4"/>
        <v>5</v>
      </c>
      <c r="H151" s="7">
        <f t="shared" si="5"/>
        <v>0</v>
      </c>
      <c r="I151" s="9"/>
      <c r="J151" s="10"/>
      <c r="K151" s="1" t="s">
        <v>489</v>
      </c>
      <c r="L151" s="1" t="s">
        <v>574</v>
      </c>
      <c r="N151" s="1" t="s">
        <v>718</v>
      </c>
      <c r="O151" s="10"/>
      <c r="P151" s="1"/>
      <c r="Q151" s="2" t="s">
        <v>1057</v>
      </c>
      <c r="R151" s="13"/>
      <c r="S151" s="14"/>
      <c r="T151" s="2" t="s">
        <v>1242</v>
      </c>
      <c r="U151" s="16">
        <v>41772</v>
      </c>
      <c r="AC151" s="72" t="s">
        <v>1304</v>
      </c>
      <c r="AE151" s="77"/>
      <c r="AF151" s="78"/>
      <c r="AG151" s="26"/>
      <c r="AH151" s="26"/>
      <c r="AI151" s="26"/>
    </row>
    <row r="152" spans="1:35" ht="25.5" x14ac:dyDescent="0.25">
      <c r="A152" s="1" t="s">
        <v>28</v>
      </c>
      <c r="B152" s="1" t="s">
        <v>30</v>
      </c>
      <c r="C152" s="1"/>
      <c r="D152" s="5" t="s">
        <v>254</v>
      </c>
      <c r="E152" s="6">
        <v>41771</v>
      </c>
      <c r="F152" s="6">
        <v>41771</v>
      </c>
      <c r="G152" s="8">
        <f t="shared" si="4"/>
        <v>5</v>
      </c>
      <c r="H152" s="7">
        <f t="shared" si="5"/>
        <v>5</v>
      </c>
      <c r="I152" s="9"/>
      <c r="J152" s="10"/>
      <c r="K152" s="1" t="s">
        <v>385</v>
      </c>
      <c r="L152" s="1" t="s">
        <v>521</v>
      </c>
      <c r="N152" s="1" t="s">
        <v>719</v>
      </c>
      <c r="O152" s="10"/>
      <c r="P152" s="1"/>
      <c r="Q152" s="2" t="s">
        <v>1058</v>
      </c>
      <c r="R152" s="13"/>
      <c r="S152" s="14"/>
      <c r="T152" s="2"/>
      <c r="U152" s="16"/>
      <c r="AC152" s="9" t="s">
        <v>1271</v>
      </c>
      <c r="AE152" s="77"/>
      <c r="AF152" s="78"/>
      <c r="AG152" s="26"/>
      <c r="AH152" s="26"/>
      <c r="AI152" s="26"/>
    </row>
    <row r="153" spans="1:35" ht="38.25" x14ac:dyDescent="0.25">
      <c r="A153" s="1" t="s">
        <v>28</v>
      </c>
      <c r="B153" s="1" t="s">
        <v>30</v>
      </c>
      <c r="C153" s="1"/>
      <c r="D153" s="5" t="s">
        <v>255</v>
      </c>
      <c r="E153" s="6">
        <v>41771</v>
      </c>
      <c r="F153" s="6"/>
      <c r="G153" s="8">
        <f t="shared" si="4"/>
        <v>5</v>
      </c>
      <c r="H153" s="7">
        <f t="shared" si="5"/>
        <v>0</v>
      </c>
      <c r="I153" s="9"/>
      <c r="J153" s="10"/>
      <c r="K153" s="1" t="s">
        <v>491</v>
      </c>
      <c r="L153" s="1" t="s">
        <v>521</v>
      </c>
      <c r="N153" s="1" t="s">
        <v>720</v>
      </c>
      <c r="O153" s="10"/>
      <c r="P153" s="1" t="s">
        <v>847</v>
      </c>
      <c r="Q153" s="2" t="s">
        <v>1059</v>
      </c>
      <c r="R153" s="13"/>
      <c r="S153" s="14"/>
      <c r="T153" s="2"/>
      <c r="U153" s="16"/>
      <c r="AC153" s="9" t="s">
        <v>1288</v>
      </c>
      <c r="AE153" s="77"/>
      <c r="AF153" s="78"/>
      <c r="AG153" s="26"/>
      <c r="AH153" s="26"/>
      <c r="AI153" s="26"/>
    </row>
    <row r="154" spans="1:35" ht="25.5" x14ac:dyDescent="0.25">
      <c r="A154" s="1" t="s">
        <v>1293</v>
      </c>
      <c r="B154" s="1" t="s">
        <v>31</v>
      </c>
      <c r="C154" s="1"/>
      <c r="D154" s="5" t="s">
        <v>256</v>
      </c>
      <c r="E154" s="6">
        <v>41771</v>
      </c>
      <c r="F154" s="6">
        <v>41772</v>
      </c>
      <c r="G154" s="8">
        <f t="shared" si="4"/>
        <v>5</v>
      </c>
      <c r="H154" s="7">
        <f t="shared" si="5"/>
        <v>5</v>
      </c>
      <c r="I154" s="9"/>
      <c r="J154" s="10"/>
      <c r="K154" s="1" t="s">
        <v>492</v>
      </c>
      <c r="L154" s="1" t="s">
        <v>576</v>
      </c>
      <c r="N154" s="1" t="s">
        <v>721</v>
      </c>
      <c r="O154" s="10"/>
      <c r="P154" s="1"/>
      <c r="Q154" s="2" t="s">
        <v>1060</v>
      </c>
      <c r="R154" s="13"/>
      <c r="S154" s="14"/>
      <c r="T154" s="2"/>
      <c r="U154" s="16"/>
      <c r="AC154" s="9" t="s">
        <v>1274</v>
      </c>
      <c r="AE154" s="77"/>
      <c r="AF154" s="78"/>
      <c r="AG154" s="26"/>
      <c r="AH154" s="26"/>
      <c r="AI154" s="26"/>
    </row>
    <row r="155" spans="1:35" ht="25.5" x14ac:dyDescent="0.25">
      <c r="A155" s="1" t="s">
        <v>28</v>
      </c>
      <c r="B155" s="1" t="s">
        <v>30</v>
      </c>
      <c r="C155" s="1"/>
      <c r="D155" s="5" t="s">
        <v>257</v>
      </c>
      <c r="E155" s="6">
        <v>41772</v>
      </c>
      <c r="F155" s="6">
        <v>41772</v>
      </c>
      <c r="G155" s="8">
        <f t="shared" si="4"/>
        <v>5</v>
      </c>
      <c r="H155" s="7">
        <f t="shared" si="5"/>
        <v>5</v>
      </c>
      <c r="I155" s="9"/>
      <c r="J155" s="10"/>
      <c r="K155" s="1" t="s">
        <v>493</v>
      </c>
      <c r="L155" s="1" t="s">
        <v>560</v>
      </c>
      <c r="N155" s="1" t="s">
        <v>722</v>
      </c>
      <c r="O155" s="10"/>
      <c r="P155" s="1"/>
      <c r="Q155" s="2" t="s">
        <v>1061</v>
      </c>
      <c r="R155" s="13"/>
      <c r="S155" s="14"/>
      <c r="T155" s="2"/>
      <c r="U155" s="16"/>
      <c r="AC155" s="9" t="s">
        <v>1271</v>
      </c>
      <c r="AE155" s="77"/>
      <c r="AF155" s="78"/>
      <c r="AG155" s="26"/>
      <c r="AH155" s="26"/>
      <c r="AI155" s="26"/>
    </row>
    <row r="156" spans="1:35" ht="38.25" x14ac:dyDescent="0.25">
      <c r="A156" s="1" t="s">
        <v>28</v>
      </c>
      <c r="B156" s="1" t="s">
        <v>31</v>
      </c>
      <c r="C156" s="1"/>
      <c r="D156" s="5" t="s">
        <v>258</v>
      </c>
      <c r="E156" s="6">
        <v>41772</v>
      </c>
      <c r="F156" s="6">
        <v>41774</v>
      </c>
      <c r="G156" s="8">
        <f t="shared" si="4"/>
        <v>5</v>
      </c>
      <c r="H156" s="7">
        <f t="shared" si="5"/>
        <v>5</v>
      </c>
      <c r="I156" s="9"/>
      <c r="J156" s="10"/>
      <c r="K156" s="1" t="s">
        <v>484</v>
      </c>
      <c r="L156" s="1" t="s">
        <v>565</v>
      </c>
      <c r="N156" s="1" t="s">
        <v>676</v>
      </c>
      <c r="O156" s="10"/>
      <c r="P156" s="1" t="s">
        <v>848</v>
      </c>
      <c r="Q156" s="2" t="s">
        <v>1062</v>
      </c>
      <c r="R156" s="13"/>
      <c r="S156" s="14"/>
      <c r="T156" s="2"/>
      <c r="U156" s="16"/>
      <c r="AC156" s="9" t="s">
        <v>1283</v>
      </c>
      <c r="AE156" s="77"/>
      <c r="AF156" s="78"/>
      <c r="AG156" s="26"/>
      <c r="AH156" s="26"/>
      <c r="AI156" s="26"/>
    </row>
    <row r="157" spans="1:35" ht="25.5" x14ac:dyDescent="0.25">
      <c r="A157" s="1" t="s">
        <v>1293</v>
      </c>
      <c r="B157" s="1" t="s">
        <v>31</v>
      </c>
      <c r="C157" s="1"/>
      <c r="D157" s="5" t="s">
        <v>259</v>
      </c>
      <c r="E157" s="6">
        <v>41772</v>
      </c>
      <c r="F157" s="6"/>
      <c r="G157" s="8">
        <f t="shared" si="4"/>
        <v>5</v>
      </c>
      <c r="H157" s="7">
        <f t="shared" si="5"/>
        <v>0</v>
      </c>
      <c r="I157" s="9"/>
      <c r="J157" s="10"/>
      <c r="K157" s="1" t="s">
        <v>487</v>
      </c>
      <c r="L157" s="1" t="s">
        <v>544</v>
      </c>
      <c r="N157" s="1" t="s">
        <v>713</v>
      </c>
      <c r="O157" s="10"/>
      <c r="P157" s="1"/>
      <c r="Q157" s="2" t="s">
        <v>1063</v>
      </c>
      <c r="R157" s="13"/>
      <c r="S157" s="14"/>
      <c r="T157" s="2"/>
      <c r="U157" s="16"/>
      <c r="AC157" s="9" t="s">
        <v>1274</v>
      </c>
      <c r="AE157" s="77"/>
      <c r="AF157" s="78"/>
      <c r="AG157" s="26"/>
      <c r="AH157" s="26"/>
      <c r="AI157" s="26"/>
    </row>
    <row r="158" spans="1:35" ht="25.5" x14ac:dyDescent="0.25">
      <c r="A158" s="1" t="s">
        <v>28</v>
      </c>
      <c r="B158" s="1" t="s">
        <v>30</v>
      </c>
      <c r="C158" s="1"/>
      <c r="D158" s="5" t="s">
        <v>260</v>
      </c>
      <c r="E158" s="6">
        <v>41774</v>
      </c>
      <c r="F158" s="6">
        <v>41775</v>
      </c>
      <c r="G158" s="8">
        <f t="shared" si="4"/>
        <v>5</v>
      </c>
      <c r="H158" s="7">
        <f t="shared" si="5"/>
        <v>5</v>
      </c>
      <c r="I158" s="9"/>
      <c r="J158" s="10"/>
      <c r="K158" s="1" t="s">
        <v>475</v>
      </c>
      <c r="L158" s="1" t="s">
        <v>534</v>
      </c>
      <c r="N158" s="1"/>
      <c r="O158" s="10"/>
      <c r="P158" s="1"/>
      <c r="Q158" s="2" t="s">
        <v>1064</v>
      </c>
      <c r="R158" s="13"/>
      <c r="S158" s="14"/>
      <c r="T158" s="2"/>
      <c r="U158" s="16"/>
      <c r="AC158" t="s">
        <v>1289</v>
      </c>
      <c r="AE158" s="77"/>
      <c r="AF158" s="78"/>
      <c r="AG158" s="26"/>
      <c r="AH158" s="26"/>
      <c r="AI158" s="26"/>
    </row>
    <row r="159" spans="1:35" ht="25.5" x14ac:dyDescent="0.25">
      <c r="A159" s="1" t="s">
        <v>1293</v>
      </c>
      <c r="B159" s="1" t="s">
        <v>31</v>
      </c>
      <c r="C159" s="1"/>
      <c r="D159" s="5" t="s">
        <v>262</v>
      </c>
      <c r="E159" s="6">
        <v>41775</v>
      </c>
      <c r="F159" s="6"/>
      <c r="G159" s="8">
        <f t="shared" si="4"/>
        <v>5</v>
      </c>
      <c r="H159" s="7">
        <f t="shared" si="5"/>
        <v>0</v>
      </c>
      <c r="I159" s="9"/>
      <c r="J159" s="10"/>
      <c r="K159" s="1" t="s">
        <v>494</v>
      </c>
      <c r="L159" s="1" t="s">
        <v>577</v>
      </c>
      <c r="N159" s="1" t="s">
        <v>723</v>
      </c>
      <c r="O159" s="10"/>
      <c r="P159" s="1"/>
      <c r="Q159" s="2" t="s">
        <v>1066</v>
      </c>
      <c r="R159" s="13"/>
      <c r="S159" s="14"/>
      <c r="T159" s="2"/>
      <c r="U159" s="16"/>
      <c r="AC159" t="s">
        <v>1289</v>
      </c>
      <c r="AE159" s="77"/>
      <c r="AF159" s="78"/>
      <c r="AG159" s="26"/>
      <c r="AH159" s="26"/>
      <c r="AI159" s="26"/>
    </row>
    <row r="160" spans="1:35" ht="89.25" x14ac:dyDescent="0.25">
      <c r="A160" s="1"/>
      <c r="B160" s="1" t="s">
        <v>31</v>
      </c>
      <c r="C160" s="1"/>
      <c r="D160" s="5" t="s">
        <v>263</v>
      </c>
      <c r="E160" s="6">
        <v>41778</v>
      </c>
      <c r="F160" s="6"/>
      <c r="G160" s="8">
        <f t="shared" si="4"/>
        <v>5</v>
      </c>
      <c r="H160" s="7">
        <f t="shared" si="5"/>
        <v>0</v>
      </c>
      <c r="I160" s="9"/>
      <c r="J160" s="10"/>
      <c r="K160" s="2" t="s">
        <v>495</v>
      </c>
      <c r="L160" s="1" t="s">
        <v>533</v>
      </c>
      <c r="N160" s="1" t="s">
        <v>724</v>
      </c>
      <c r="O160" s="10"/>
      <c r="P160" s="1">
        <v>200379861</v>
      </c>
      <c r="Q160" s="2" t="s">
        <v>1067</v>
      </c>
      <c r="R160" s="13"/>
      <c r="S160" s="14"/>
      <c r="T160" s="2" t="s">
        <v>1243</v>
      </c>
      <c r="U160" s="16"/>
      <c r="AC160" s="9" t="s">
        <v>1283</v>
      </c>
      <c r="AE160" s="77"/>
      <c r="AF160" s="78"/>
      <c r="AG160" s="26"/>
      <c r="AH160" s="26"/>
      <c r="AI160" s="26"/>
    </row>
    <row r="161" spans="1:35" ht="25.5" x14ac:dyDescent="0.25">
      <c r="A161" s="1" t="s">
        <v>28</v>
      </c>
      <c r="B161" s="1" t="s">
        <v>31</v>
      </c>
      <c r="C161" s="1"/>
      <c r="D161" s="5" t="s">
        <v>264</v>
      </c>
      <c r="E161" s="6">
        <v>41778</v>
      </c>
      <c r="F161" s="6"/>
      <c r="G161" s="8">
        <f t="shared" si="4"/>
        <v>5</v>
      </c>
      <c r="H161" s="7">
        <f t="shared" si="5"/>
        <v>0</v>
      </c>
      <c r="I161" s="9"/>
      <c r="J161" s="10"/>
      <c r="K161" s="1" t="s">
        <v>496</v>
      </c>
      <c r="L161" s="1" t="s">
        <v>564</v>
      </c>
      <c r="N161" s="1" t="s">
        <v>665</v>
      </c>
      <c r="O161" s="10"/>
      <c r="P161" s="1">
        <v>200380419</v>
      </c>
      <c r="Q161" s="2" t="s">
        <v>1068</v>
      </c>
      <c r="R161" s="13"/>
      <c r="S161" s="14"/>
      <c r="T161" s="2"/>
      <c r="U161" s="16"/>
      <c r="AC161" s="9" t="s">
        <v>1274</v>
      </c>
      <c r="AE161" s="77"/>
      <c r="AF161" s="78"/>
      <c r="AG161" s="26"/>
      <c r="AH161" s="26"/>
      <c r="AI161" s="26"/>
    </row>
    <row r="162" spans="1:35" ht="38.25" x14ac:dyDescent="0.25">
      <c r="A162" s="1"/>
      <c r="B162" s="1" t="s">
        <v>31</v>
      </c>
      <c r="C162" s="1"/>
      <c r="D162" s="5" t="s">
        <v>265</v>
      </c>
      <c r="E162" s="6">
        <v>41778</v>
      </c>
      <c r="F162" s="6">
        <v>41778</v>
      </c>
      <c r="G162" s="8">
        <f t="shared" si="4"/>
        <v>5</v>
      </c>
      <c r="H162" s="7">
        <f t="shared" si="5"/>
        <v>5</v>
      </c>
      <c r="I162" s="9"/>
      <c r="J162" s="10"/>
      <c r="K162" s="1" t="s">
        <v>385</v>
      </c>
      <c r="L162" s="1" t="s">
        <v>521</v>
      </c>
      <c r="N162" s="1" t="s">
        <v>725</v>
      </c>
      <c r="O162" s="10"/>
      <c r="P162" s="1"/>
      <c r="Q162" s="2" t="s">
        <v>1069</v>
      </c>
      <c r="R162" s="13"/>
      <c r="S162" s="14"/>
      <c r="T162" s="2" t="s">
        <v>1244</v>
      </c>
      <c r="U162" s="16"/>
      <c r="AC162" s="9" t="s">
        <v>1285</v>
      </c>
      <c r="AE162" s="77"/>
      <c r="AF162" s="78"/>
      <c r="AG162" s="26"/>
      <c r="AH162" s="26"/>
      <c r="AI162" s="26"/>
    </row>
    <row r="163" spans="1:35" ht="38.25" x14ac:dyDescent="0.25">
      <c r="A163" s="1" t="s">
        <v>28</v>
      </c>
      <c r="B163" s="1" t="s">
        <v>30</v>
      </c>
      <c r="C163" s="1"/>
      <c r="D163" s="5" t="s">
        <v>266</v>
      </c>
      <c r="E163" s="6">
        <v>41778</v>
      </c>
      <c r="F163" s="6">
        <v>41778</v>
      </c>
      <c r="G163" s="8">
        <f t="shared" si="4"/>
        <v>5</v>
      </c>
      <c r="H163" s="7">
        <f t="shared" si="5"/>
        <v>5</v>
      </c>
      <c r="I163" s="9"/>
      <c r="J163" s="10"/>
      <c r="K163" s="1" t="s">
        <v>385</v>
      </c>
      <c r="L163" s="1" t="s">
        <v>521</v>
      </c>
      <c r="N163" s="1" t="s">
        <v>726</v>
      </c>
      <c r="O163" s="10"/>
      <c r="P163" s="1"/>
      <c r="Q163" s="2" t="s">
        <v>1070</v>
      </c>
      <c r="R163" s="13"/>
      <c r="S163" s="14"/>
      <c r="T163" s="2"/>
      <c r="U163" s="16"/>
      <c r="AC163" s="9" t="s">
        <v>1288</v>
      </c>
      <c r="AE163" s="77"/>
      <c r="AF163" s="78"/>
      <c r="AG163" s="26"/>
      <c r="AH163" s="26"/>
      <c r="AI163" s="26"/>
    </row>
    <row r="164" spans="1:35" ht="25.5" x14ac:dyDescent="0.25">
      <c r="A164" s="1" t="s">
        <v>28</v>
      </c>
      <c r="B164" s="1" t="s">
        <v>30</v>
      </c>
      <c r="C164" s="1"/>
      <c r="D164" s="5" t="s">
        <v>267</v>
      </c>
      <c r="E164" s="6">
        <v>41779</v>
      </c>
      <c r="F164" s="6">
        <v>41779</v>
      </c>
      <c r="G164" s="8">
        <f t="shared" si="4"/>
        <v>5</v>
      </c>
      <c r="H164" s="7">
        <f t="shared" si="5"/>
        <v>5</v>
      </c>
      <c r="I164" s="9"/>
      <c r="J164" s="10"/>
      <c r="K164" s="1" t="s">
        <v>425</v>
      </c>
      <c r="L164" s="1" t="s">
        <v>480</v>
      </c>
      <c r="N164" s="1" t="s">
        <v>645</v>
      </c>
      <c r="O164" s="10"/>
      <c r="P164" s="1"/>
      <c r="Q164" s="2" t="s">
        <v>1071</v>
      </c>
      <c r="R164" s="13"/>
      <c r="S164" s="14"/>
      <c r="T164" s="2"/>
      <c r="U164" s="16"/>
      <c r="AC164" s="9" t="s">
        <v>1271</v>
      </c>
      <c r="AE164" s="77"/>
      <c r="AF164" s="78"/>
      <c r="AG164" s="26"/>
      <c r="AH164" s="26"/>
      <c r="AI164" s="26"/>
    </row>
    <row r="165" spans="1:35" ht="38.25" x14ac:dyDescent="0.25">
      <c r="A165" s="1" t="s">
        <v>28</v>
      </c>
      <c r="B165" s="1" t="s">
        <v>30</v>
      </c>
      <c r="C165" s="1"/>
      <c r="D165" s="5" t="s">
        <v>268</v>
      </c>
      <c r="E165" s="6">
        <v>41779</v>
      </c>
      <c r="F165" s="6">
        <v>41779</v>
      </c>
      <c r="G165" s="8">
        <f t="shared" si="4"/>
        <v>5</v>
      </c>
      <c r="H165" s="7">
        <f t="shared" si="5"/>
        <v>5</v>
      </c>
      <c r="I165" s="9"/>
      <c r="J165" s="10"/>
      <c r="K165" s="1" t="s">
        <v>425</v>
      </c>
      <c r="L165" s="1" t="s">
        <v>480</v>
      </c>
      <c r="N165" s="1" t="s">
        <v>645</v>
      </c>
      <c r="O165" s="10"/>
      <c r="P165" s="1"/>
      <c r="Q165" s="2" t="s">
        <v>1072</v>
      </c>
      <c r="R165" s="13"/>
      <c r="S165" s="14"/>
      <c r="T165" s="2"/>
      <c r="U165" s="16"/>
      <c r="AC165" s="9" t="s">
        <v>1271</v>
      </c>
      <c r="AE165" s="77"/>
      <c r="AF165" s="78"/>
      <c r="AG165" s="26"/>
      <c r="AH165" s="26"/>
      <c r="AI165" s="26"/>
    </row>
    <row r="166" spans="1:35" ht="25.5" x14ac:dyDescent="0.25">
      <c r="A166" s="1"/>
      <c r="B166" s="1" t="s">
        <v>31</v>
      </c>
      <c r="C166" s="1"/>
      <c r="D166" s="5" t="s">
        <v>269</v>
      </c>
      <c r="E166" s="6">
        <v>41779</v>
      </c>
      <c r="F166" s="6">
        <v>41809</v>
      </c>
      <c r="G166" s="8">
        <f t="shared" si="4"/>
        <v>5</v>
      </c>
      <c r="H166" s="7">
        <f t="shared" si="5"/>
        <v>6</v>
      </c>
      <c r="I166" s="9"/>
      <c r="J166" s="10"/>
      <c r="K166" s="1" t="s">
        <v>385</v>
      </c>
      <c r="L166" s="1" t="s">
        <v>521</v>
      </c>
      <c r="N166" s="1" t="s">
        <v>727</v>
      </c>
      <c r="O166" s="10"/>
      <c r="P166" s="1" t="s">
        <v>849</v>
      </c>
      <c r="Q166" s="2" t="s">
        <v>1073</v>
      </c>
      <c r="R166" s="13"/>
      <c r="S166" s="14"/>
      <c r="T166" s="2" t="s">
        <v>1245</v>
      </c>
      <c r="U166" s="16"/>
      <c r="AC166" s="9" t="s">
        <v>1283</v>
      </c>
      <c r="AE166" s="77"/>
      <c r="AF166" s="78"/>
      <c r="AG166" s="26"/>
      <c r="AH166" s="26"/>
      <c r="AI166" s="26"/>
    </row>
    <row r="167" spans="1:35" ht="15.75" x14ac:dyDescent="0.25">
      <c r="A167" s="1" t="s">
        <v>28</v>
      </c>
      <c r="B167" s="1" t="s">
        <v>30</v>
      </c>
      <c r="C167" s="1"/>
      <c r="D167" s="5" t="s">
        <v>270</v>
      </c>
      <c r="E167" s="6">
        <v>41779</v>
      </c>
      <c r="F167" s="6">
        <v>41779</v>
      </c>
      <c r="G167" s="8">
        <f t="shared" si="4"/>
        <v>5</v>
      </c>
      <c r="H167" s="7">
        <f t="shared" si="5"/>
        <v>5</v>
      </c>
      <c r="I167" s="9"/>
      <c r="J167" s="10"/>
      <c r="K167" s="1" t="s">
        <v>497</v>
      </c>
      <c r="L167" s="1" t="s">
        <v>578</v>
      </c>
      <c r="N167" s="1" t="s">
        <v>728</v>
      </c>
      <c r="O167" s="10"/>
      <c r="P167" s="1"/>
      <c r="Q167" s="2" t="s">
        <v>1074</v>
      </c>
      <c r="R167" s="13"/>
      <c r="S167" s="14"/>
      <c r="T167" s="2"/>
      <c r="U167" s="16"/>
      <c r="AC167" t="s">
        <v>1289</v>
      </c>
      <c r="AE167" s="77"/>
      <c r="AF167" s="78"/>
      <c r="AG167" s="26"/>
      <c r="AH167" s="26"/>
      <c r="AI167" s="26"/>
    </row>
    <row r="168" spans="1:35" ht="25.5" x14ac:dyDescent="0.25">
      <c r="A168" s="1" t="s">
        <v>1293</v>
      </c>
      <c r="B168" s="1" t="s">
        <v>31</v>
      </c>
      <c r="C168" s="1"/>
      <c r="D168" s="5" t="s">
        <v>271</v>
      </c>
      <c r="E168" s="6">
        <v>41780</v>
      </c>
      <c r="F168" s="6"/>
      <c r="G168" s="8">
        <f t="shared" si="4"/>
        <v>5</v>
      </c>
      <c r="H168" s="7">
        <f t="shared" si="5"/>
        <v>0</v>
      </c>
      <c r="I168" s="9"/>
      <c r="J168" s="10"/>
      <c r="K168" s="1" t="s">
        <v>387</v>
      </c>
      <c r="L168" s="1" t="s">
        <v>530</v>
      </c>
      <c r="N168" s="1" t="s">
        <v>729</v>
      </c>
      <c r="O168" s="10"/>
      <c r="P168" s="1"/>
      <c r="Q168" s="2" t="s">
        <v>1075</v>
      </c>
      <c r="R168" s="13"/>
      <c r="S168" s="14"/>
      <c r="T168" s="2"/>
      <c r="U168" s="16"/>
      <c r="AC168" s="9" t="s">
        <v>1285</v>
      </c>
      <c r="AE168" s="77"/>
      <c r="AF168" s="78"/>
      <c r="AG168" s="26"/>
      <c r="AH168" s="26"/>
      <c r="AI168" s="26"/>
    </row>
    <row r="169" spans="1:35" ht="89.25" x14ac:dyDescent="0.25">
      <c r="A169" s="1"/>
      <c r="B169" s="1" t="s">
        <v>31</v>
      </c>
      <c r="C169" s="1"/>
      <c r="D169" s="5" t="s">
        <v>272</v>
      </c>
      <c r="E169" s="6">
        <v>41780</v>
      </c>
      <c r="F169" s="6">
        <v>41810</v>
      </c>
      <c r="G169" s="8">
        <f t="shared" si="4"/>
        <v>5</v>
      </c>
      <c r="H169" s="7">
        <f t="shared" si="5"/>
        <v>6</v>
      </c>
      <c r="I169" s="9"/>
      <c r="J169" s="10"/>
      <c r="K169" s="1" t="s">
        <v>498</v>
      </c>
      <c r="L169" s="1" t="s">
        <v>530</v>
      </c>
      <c r="N169" s="1"/>
      <c r="O169" s="10"/>
      <c r="P169" s="1">
        <v>200380506</v>
      </c>
      <c r="Q169" s="2" t="s">
        <v>1076</v>
      </c>
      <c r="R169" s="13"/>
      <c r="S169" s="14"/>
      <c r="T169" s="2" t="s">
        <v>1246</v>
      </c>
      <c r="U169" s="16"/>
      <c r="AC169" s="9" t="s">
        <v>1283</v>
      </c>
      <c r="AE169" s="77"/>
      <c r="AF169" s="78"/>
      <c r="AG169" s="26"/>
      <c r="AH169" s="26"/>
      <c r="AI169" s="26"/>
    </row>
    <row r="170" spans="1:35" ht="51" x14ac:dyDescent="0.25">
      <c r="A170" s="1" t="s">
        <v>1293</v>
      </c>
      <c r="B170" s="1" t="s">
        <v>31</v>
      </c>
      <c r="C170" s="1"/>
      <c r="D170" s="5" t="s">
        <v>273</v>
      </c>
      <c r="E170" s="6">
        <v>41780</v>
      </c>
      <c r="F170" s="6"/>
      <c r="G170" s="8">
        <f t="shared" si="4"/>
        <v>5</v>
      </c>
      <c r="H170" s="7">
        <f t="shared" si="5"/>
        <v>0</v>
      </c>
      <c r="I170" s="9"/>
      <c r="J170" s="10"/>
      <c r="K170" s="1" t="s">
        <v>387</v>
      </c>
      <c r="L170" s="1" t="s">
        <v>530</v>
      </c>
      <c r="N170" s="1" t="s">
        <v>730</v>
      </c>
      <c r="O170" s="10"/>
      <c r="P170" s="1">
        <v>200380717</v>
      </c>
      <c r="Q170" s="2" t="s">
        <v>1077</v>
      </c>
      <c r="R170" s="13"/>
      <c r="S170" s="14"/>
      <c r="T170" s="2" t="s">
        <v>1247</v>
      </c>
      <c r="U170" s="16"/>
      <c r="AC170" s="9" t="s">
        <v>1285</v>
      </c>
      <c r="AE170" s="77"/>
      <c r="AF170" s="78"/>
      <c r="AG170" s="26"/>
      <c r="AH170" s="26"/>
      <c r="AI170" s="26"/>
    </row>
    <row r="171" spans="1:35" ht="25.5" x14ac:dyDescent="0.25">
      <c r="A171" s="1" t="s">
        <v>28</v>
      </c>
      <c r="B171" s="1" t="s">
        <v>31</v>
      </c>
      <c r="C171" s="1"/>
      <c r="D171" s="5" t="s">
        <v>276</v>
      </c>
      <c r="E171" s="6">
        <v>41782</v>
      </c>
      <c r="F171" s="6"/>
      <c r="G171" s="8">
        <f t="shared" si="4"/>
        <v>5</v>
      </c>
      <c r="H171" s="7">
        <f t="shared" si="5"/>
        <v>0</v>
      </c>
      <c r="I171" s="9"/>
      <c r="J171" s="10"/>
      <c r="K171" s="1" t="s">
        <v>425</v>
      </c>
      <c r="L171" s="1" t="s">
        <v>480</v>
      </c>
      <c r="N171" s="1" t="s">
        <v>645</v>
      </c>
      <c r="O171" s="10"/>
      <c r="P171" s="1"/>
      <c r="Q171" s="2" t="s">
        <v>1080</v>
      </c>
      <c r="R171" s="13"/>
      <c r="S171" s="14"/>
      <c r="T171" s="2"/>
      <c r="U171" s="16"/>
      <c r="AC171" s="9" t="s">
        <v>1288</v>
      </c>
      <c r="AE171" s="77"/>
      <c r="AF171" s="78"/>
      <c r="AG171" s="26"/>
      <c r="AH171" s="26"/>
      <c r="AI171" s="26"/>
    </row>
    <row r="172" spans="1:35" ht="15.75" x14ac:dyDescent="0.25">
      <c r="A172" s="1" t="s">
        <v>1293</v>
      </c>
      <c r="B172" s="1" t="s">
        <v>30</v>
      </c>
      <c r="C172" s="1"/>
      <c r="D172" s="5" t="s">
        <v>277</v>
      </c>
      <c r="E172" s="6">
        <v>41785</v>
      </c>
      <c r="F172" s="6">
        <v>41786</v>
      </c>
      <c r="G172" s="8">
        <f t="shared" si="4"/>
        <v>5</v>
      </c>
      <c r="H172" s="7">
        <f t="shared" si="5"/>
        <v>5</v>
      </c>
      <c r="I172" s="9"/>
      <c r="J172" s="10"/>
      <c r="K172" s="1" t="s">
        <v>468</v>
      </c>
      <c r="L172" s="1" t="s">
        <v>565</v>
      </c>
      <c r="N172" s="1" t="s">
        <v>733</v>
      </c>
      <c r="O172" s="10"/>
      <c r="P172" s="1"/>
      <c r="Q172" s="2" t="s">
        <v>1081</v>
      </c>
      <c r="R172" s="13"/>
      <c r="S172" s="14"/>
      <c r="T172" s="2"/>
      <c r="U172" s="16"/>
      <c r="AC172" s="9" t="s">
        <v>1308</v>
      </c>
      <c r="AE172" s="77"/>
      <c r="AF172" s="78"/>
      <c r="AG172" s="26"/>
      <c r="AH172" s="26"/>
      <c r="AI172" s="26"/>
    </row>
    <row r="173" spans="1:35" ht="38.25" x14ac:dyDescent="0.25">
      <c r="A173" s="1"/>
      <c r="B173" s="1" t="s">
        <v>31</v>
      </c>
      <c r="C173" s="1"/>
      <c r="D173" s="5" t="s">
        <v>278</v>
      </c>
      <c r="E173" s="6">
        <v>41786</v>
      </c>
      <c r="F173" s="6"/>
      <c r="G173" s="8">
        <f t="shared" si="4"/>
        <v>5</v>
      </c>
      <c r="H173" s="7">
        <f t="shared" si="5"/>
        <v>0</v>
      </c>
      <c r="I173" s="9"/>
      <c r="J173" s="10"/>
      <c r="K173" s="1" t="s">
        <v>1303</v>
      </c>
      <c r="L173" s="1" t="s">
        <v>533</v>
      </c>
      <c r="N173" s="1" t="s">
        <v>734</v>
      </c>
      <c r="O173" s="10"/>
      <c r="P173" s="2" t="s">
        <v>850</v>
      </c>
      <c r="Q173" s="2" t="s">
        <v>1082</v>
      </c>
      <c r="R173" s="13"/>
      <c r="S173" s="14"/>
      <c r="T173" s="2" t="s">
        <v>1249</v>
      </c>
      <c r="U173" s="16">
        <v>41814</v>
      </c>
      <c r="AC173" s="9" t="s">
        <v>1285</v>
      </c>
      <c r="AE173" s="77"/>
      <c r="AF173" s="78"/>
      <c r="AG173" s="26"/>
      <c r="AH173" s="26"/>
      <c r="AI173" s="26"/>
    </row>
    <row r="174" spans="1:35" ht="15.75" x14ac:dyDescent="0.25">
      <c r="A174" s="1" t="s">
        <v>28</v>
      </c>
      <c r="B174" s="1" t="s">
        <v>31</v>
      </c>
      <c r="C174" s="1"/>
      <c r="D174" s="5" t="s">
        <v>279</v>
      </c>
      <c r="E174" s="6">
        <v>41786</v>
      </c>
      <c r="F174" s="6">
        <v>41786</v>
      </c>
      <c r="G174" s="8">
        <f t="shared" si="4"/>
        <v>5</v>
      </c>
      <c r="H174" s="7">
        <f t="shared" si="5"/>
        <v>5</v>
      </c>
      <c r="I174" s="9"/>
      <c r="J174" s="10"/>
      <c r="K174" s="1" t="s">
        <v>500</v>
      </c>
      <c r="L174" s="1" t="s">
        <v>574</v>
      </c>
      <c r="N174" s="1" t="s">
        <v>735</v>
      </c>
      <c r="O174" s="10"/>
      <c r="P174" s="1"/>
      <c r="Q174" s="2" t="s">
        <v>1083</v>
      </c>
      <c r="R174" s="13"/>
      <c r="S174" s="14"/>
      <c r="T174" s="2"/>
      <c r="U174" s="16"/>
      <c r="AC174" s="9" t="s">
        <v>1274</v>
      </c>
      <c r="AE174" s="77"/>
      <c r="AF174" s="78"/>
      <c r="AG174" s="26"/>
      <c r="AH174" s="26"/>
      <c r="AI174" s="26"/>
    </row>
    <row r="175" spans="1:35" ht="38.25" x14ac:dyDescent="0.25">
      <c r="A175" s="1"/>
      <c r="B175" s="1" t="s">
        <v>31</v>
      </c>
      <c r="C175" s="1"/>
      <c r="D175" s="5" t="s">
        <v>280</v>
      </c>
      <c r="E175" s="6">
        <v>41786</v>
      </c>
      <c r="F175" s="6"/>
      <c r="G175" s="8">
        <f t="shared" si="4"/>
        <v>5</v>
      </c>
      <c r="H175" s="7">
        <f t="shared" si="5"/>
        <v>0</v>
      </c>
      <c r="I175" s="9"/>
      <c r="J175" s="10"/>
      <c r="K175" s="1" t="s">
        <v>381</v>
      </c>
      <c r="L175" s="1" t="s">
        <v>480</v>
      </c>
      <c r="N175" s="1" t="s">
        <v>691</v>
      </c>
      <c r="O175" s="10"/>
      <c r="P175" s="1"/>
      <c r="Q175" s="2" t="s">
        <v>1084</v>
      </c>
      <c r="R175" s="13"/>
      <c r="S175" s="14"/>
      <c r="T175" s="2"/>
      <c r="U175" s="16"/>
      <c r="AC175" s="9" t="s">
        <v>1283</v>
      </c>
      <c r="AE175" s="77"/>
      <c r="AF175" s="78"/>
      <c r="AG175" s="26"/>
      <c r="AH175" s="26"/>
      <c r="AI175" s="26"/>
    </row>
    <row r="176" spans="1:35" ht="25.5" x14ac:dyDescent="0.25">
      <c r="A176" s="1" t="s">
        <v>1293</v>
      </c>
      <c r="B176" s="1" t="s">
        <v>31</v>
      </c>
      <c r="C176" s="1"/>
      <c r="D176" s="5" t="s">
        <v>281</v>
      </c>
      <c r="E176" s="6">
        <v>41787</v>
      </c>
      <c r="F176" s="6"/>
      <c r="G176" s="8">
        <f t="shared" si="4"/>
        <v>5</v>
      </c>
      <c r="H176" s="7">
        <f t="shared" si="5"/>
        <v>0</v>
      </c>
      <c r="I176" s="9"/>
      <c r="J176" s="10"/>
      <c r="K176" s="1" t="s">
        <v>493</v>
      </c>
      <c r="L176" s="1" t="s">
        <v>560</v>
      </c>
      <c r="N176" s="1" t="s">
        <v>736</v>
      </c>
      <c r="O176" s="10"/>
      <c r="P176" s="1"/>
      <c r="Q176" s="2" t="s">
        <v>1085</v>
      </c>
      <c r="R176" s="13"/>
      <c r="S176" s="14"/>
      <c r="T176" s="2" t="s">
        <v>1250</v>
      </c>
      <c r="U176" s="16"/>
      <c r="AC176" s="9" t="s">
        <v>1283</v>
      </c>
      <c r="AE176" s="77"/>
      <c r="AF176" s="78"/>
      <c r="AG176" s="26"/>
      <c r="AH176" s="26"/>
      <c r="AI176" s="26"/>
    </row>
    <row r="177" spans="1:35" ht="25.5" x14ac:dyDescent="0.25">
      <c r="A177" s="1" t="s">
        <v>1293</v>
      </c>
      <c r="B177" s="1" t="s">
        <v>31</v>
      </c>
      <c r="C177" s="1"/>
      <c r="D177" s="5" t="s">
        <v>282</v>
      </c>
      <c r="E177" s="6">
        <v>41787</v>
      </c>
      <c r="F177" s="6"/>
      <c r="G177" s="8">
        <f t="shared" si="4"/>
        <v>5</v>
      </c>
      <c r="H177" s="7">
        <f t="shared" si="5"/>
        <v>0</v>
      </c>
      <c r="I177" s="9"/>
      <c r="J177" s="10"/>
      <c r="K177" s="1" t="s">
        <v>501</v>
      </c>
      <c r="L177" s="1" t="s">
        <v>565</v>
      </c>
      <c r="N177" s="1" t="s">
        <v>737</v>
      </c>
      <c r="O177" s="10"/>
      <c r="P177" s="1"/>
      <c r="Q177" s="2" t="s">
        <v>1086</v>
      </c>
      <c r="R177" s="13"/>
      <c r="S177" s="14"/>
      <c r="T177" s="2"/>
      <c r="U177" s="16"/>
      <c r="AC177" s="9" t="s">
        <v>1283</v>
      </c>
      <c r="AE177" s="77"/>
      <c r="AF177" s="78"/>
      <c r="AG177" s="26"/>
      <c r="AH177" s="26"/>
      <c r="AI177" s="26"/>
    </row>
    <row r="178" spans="1:35" ht="25.5" x14ac:dyDescent="0.25">
      <c r="A178" s="1" t="s">
        <v>28</v>
      </c>
      <c r="B178" s="1" t="s">
        <v>31</v>
      </c>
      <c r="C178" s="1"/>
      <c r="D178" s="5" t="s">
        <v>283</v>
      </c>
      <c r="E178" s="6">
        <v>41787</v>
      </c>
      <c r="F178" s="6">
        <v>41775</v>
      </c>
      <c r="G178" s="8">
        <f t="shared" si="4"/>
        <v>5</v>
      </c>
      <c r="H178" s="7">
        <f t="shared" si="5"/>
        <v>5</v>
      </c>
      <c r="I178" s="9"/>
      <c r="J178" s="10"/>
      <c r="K178" s="1" t="s">
        <v>482</v>
      </c>
      <c r="L178" s="1" t="s">
        <v>1296</v>
      </c>
      <c r="N178" s="1" t="s">
        <v>738</v>
      </c>
      <c r="O178" s="10"/>
      <c r="P178" s="1">
        <v>200383026</v>
      </c>
      <c r="Q178" s="2" t="s">
        <v>1087</v>
      </c>
      <c r="R178" s="13"/>
      <c r="S178" s="14"/>
      <c r="T178" s="2" t="s">
        <v>1251</v>
      </c>
      <c r="U178" s="16"/>
      <c r="AC178" s="9" t="s">
        <v>1283</v>
      </c>
      <c r="AE178" s="77"/>
      <c r="AF178" s="78"/>
      <c r="AG178" s="26"/>
      <c r="AH178" s="26"/>
      <c r="AI178" s="26"/>
    </row>
    <row r="179" spans="1:35" ht="25.5" x14ac:dyDescent="0.25">
      <c r="A179" s="1" t="s">
        <v>28</v>
      </c>
      <c r="B179" s="1" t="s">
        <v>31</v>
      </c>
      <c r="C179" s="1"/>
      <c r="D179" s="5" t="s">
        <v>284</v>
      </c>
      <c r="E179" s="6">
        <v>41787</v>
      </c>
      <c r="F179" s="6">
        <v>41787</v>
      </c>
      <c r="G179" s="8">
        <f t="shared" si="4"/>
        <v>5</v>
      </c>
      <c r="H179" s="7">
        <f t="shared" si="5"/>
        <v>5</v>
      </c>
      <c r="I179" s="9"/>
      <c r="J179" s="10"/>
      <c r="K179" s="1" t="s">
        <v>502</v>
      </c>
      <c r="L179" s="1" t="s">
        <v>532</v>
      </c>
      <c r="N179" s="1" t="s">
        <v>739</v>
      </c>
      <c r="O179" s="10"/>
      <c r="P179" s="1"/>
      <c r="Q179" s="2" t="s">
        <v>1088</v>
      </c>
      <c r="R179" s="13"/>
      <c r="S179" s="14"/>
      <c r="T179" s="2"/>
      <c r="U179" s="16"/>
      <c r="AC179" s="9" t="s">
        <v>1285</v>
      </c>
      <c r="AE179" s="77"/>
      <c r="AF179" s="78"/>
      <c r="AG179" s="26"/>
      <c r="AH179" s="26"/>
      <c r="AI179" s="26"/>
    </row>
    <row r="180" spans="1:35" ht="15.75" x14ac:dyDescent="0.25">
      <c r="A180" s="1" t="s">
        <v>1293</v>
      </c>
      <c r="B180" s="1" t="s">
        <v>31</v>
      </c>
      <c r="C180" s="1"/>
      <c r="D180" s="5" t="s">
        <v>285</v>
      </c>
      <c r="E180" s="6">
        <v>41787</v>
      </c>
      <c r="F180" s="6"/>
      <c r="G180" s="8">
        <f t="shared" si="4"/>
        <v>5</v>
      </c>
      <c r="H180" s="7">
        <f t="shared" si="5"/>
        <v>0</v>
      </c>
      <c r="I180" s="9"/>
      <c r="J180" s="10"/>
      <c r="K180" s="1" t="s">
        <v>385</v>
      </c>
      <c r="L180" s="1" t="s">
        <v>521</v>
      </c>
      <c r="N180" s="1" t="s">
        <v>740</v>
      </c>
      <c r="O180" s="10"/>
      <c r="P180" s="1"/>
      <c r="Q180" s="2" t="s">
        <v>1089</v>
      </c>
      <c r="R180" s="13"/>
      <c r="S180" s="14"/>
      <c r="T180" s="2"/>
      <c r="U180" s="16"/>
      <c r="AC180" s="9" t="s">
        <v>1285</v>
      </c>
      <c r="AE180" s="77"/>
      <c r="AF180" s="78"/>
      <c r="AG180" s="26"/>
      <c r="AH180" s="26"/>
      <c r="AI180" s="26"/>
    </row>
    <row r="181" spans="1:35" ht="15.75" x14ac:dyDescent="0.25">
      <c r="A181" s="1" t="s">
        <v>1293</v>
      </c>
      <c r="B181" s="1" t="s">
        <v>31</v>
      </c>
      <c r="C181" s="1"/>
      <c r="D181" s="5" t="s">
        <v>286</v>
      </c>
      <c r="E181" s="6">
        <v>41787</v>
      </c>
      <c r="F181" s="6"/>
      <c r="G181" s="8">
        <f t="shared" si="4"/>
        <v>5</v>
      </c>
      <c r="H181" s="7">
        <f t="shared" si="5"/>
        <v>0</v>
      </c>
      <c r="I181" s="9"/>
      <c r="J181" s="10"/>
      <c r="K181" s="1" t="s">
        <v>377</v>
      </c>
      <c r="L181" s="1" t="s">
        <v>521</v>
      </c>
      <c r="N181" s="1" t="s">
        <v>741</v>
      </c>
      <c r="O181" s="10"/>
      <c r="P181" s="1"/>
      <c r="Q181" s="2" t="s">
        <v>1090</v>
      </c>
      <c r="R181" s="13"/>
      <c r="S181" s="14"/>
      <c r="T181" s="2"/>
      <c r="U181" s="16"/>
      <c r="AC181" s="9" t="s">
        <v>1285</v>
      </c>
      <c r="AE181" s="77"/>
      <c r="AF181" s="78"/>
      <c r="AG181" s="26"/>
      <c r="AH181" s="26"/>
      <c r="AI181" s="26"/>
    </row>
    <row r="182" spans="1:35" ht="15.75" x14ac:dyDescent="0.25">
      <c r="A182" s="1" t="s">
        <v>1293</v>
      </c>
      <c r="B182" s="1" t="s">
        <v>31</v>
      </c>
      <c r="C182" s="1"/>
      <c r="D182" s="5" t="s">
        <v>287</v>
      </c>
      <c r="E182" s="6">
        <v>41787</v>
      </c>
      <c r="F182" s="6"/>
      <c r="G182" s="8">
        <f t="shared" si="4"/>
        <v>5</v>
      </c>
      <c r="H182" s="7">
        <f t="shared" si="5"/>
        <v>0</v>
      </c>
      <c r="I182" s="9"/>
      <c r="J182" s="10"/>
      <c r="K182" s="1" t="s">
        <v>503</v>
      </c>
      <c r="L182" s="1" t="s">
        <v>522</v>
      </c>
      <c r="N182" s="1" t="s">
        <v>742</v>
      </c>
      <c r="O182" s="10"/>
      <c r="P182" s="1"/>
      <c r="Q182" s="2" t="s">
        <v>1091</v>
      </c>
      <c r="R182" s="13"/>
      <c r="S182" s="14"/>
      <c r="T182" s="2"/>
      <c r="U182" s="16"/>
      <c r="AC182" s="9" t="s">
        <v>1274</v>
      </c>
      <c r="AE182" s="77"/>
      <c r="AF182" s="78"/>
      <c r="AG182" s="26"/>
      <c r="AH182" s="26"/>
      <c r="AI182" s="26"/>
    </row>
    <row r="183" spans="1:35" ht="38.25" x14ac:dyDescent="0.25">
      <c r="A183" s="1"/>
      <c r="B183" s="1" t="s">
        <v>30</v>
      </c>
      <c r="C183" s="1"/>
      <c r="D183" s="5" t="s">
        <v>288</v>
      </c>
      <c r="E183" s="6">
        <v>41789</v>
      </c>
      <c r="F183" s="6"/>
      <c r="G183" s="8">
        <f t="shared" si="4"/>
        <v>5</v>
      </c>
      <c r="H183" s="7">
        <f t="shared" si="5"/>
        <v>0</v>
      </c>
      <c r="I183" s="9"/>
      <c r="J183" s="10"/>
      <c r="K183" s="1" t="s">
        <v>489</v>
      </c>
      <c r="L183" s="1" t="s">
        <v>574</v>
      </c>
      <c r="N183" s="1" t="s">
        <v>743</v>
      </c>
      <c r="O183" s="10"/>
      <c r="P183" s="1"/>
      <c r="Q183" s="2" t="s">
        <v>1092</v>
      </c>
      <c r="R183" s="13"/>
      <c r="S183" s="14"/>
      <c r="T183" s="2"/>
      <c r="U183" s="16"/>
      <c r="AC183" s="9" t="s">
        <v>1309</v>
      </c>
      <c r="AE183" s="77"/>
      <c r="AF183" s="78"/>
      <c r="AG183" s="26"/>
      <c r="AH183" s="26"/>
      <c r="AI183" s="26"/>
    </row>
    <row r="184" spans="1:35" ht="15.75" x14ac:dyDescent="0.25">
      <c r="A184" s="1" t="s">
        <v>1293</v>
      </c>
      <c r="B184" s="1" t="s">
        <v>31</v>
      </c>
      <c r="C184" s="1"/>
      <c r="D184" s="5" t="s">
        <v>289</v>
      </c>
      <c r="E184" s="6">
        <v>41792</v>
      </c>
      <c r="F184" s="6"/>
      <c r="G184" s="8">
        <f t="shared" si="4"/>
        <v>6</v>
      </c>
      <c r="H184" s="7">
        <f t="shared" si="5"/>
        <v>0</v>
      </c>
      <c r="I184" s="9"/>
      <c r="J184" s="10"/>
      <c r="K184" s="1" t="s">
        <v>489</v>
      </c>
      <c r="L184" s="1" t="s">
        <v>574</v>
      </c>
      <c r="N184" s="1" t="s">
        <v>743</v>
      </c>
      <c r="O184" s="10"/>
      <c r="P184" s="1"/>
      <c r="Q184" s="2" t="s">
        <v>1093</v>
      </c>
      <c r="R184" s="13"/>
      <c r="S184" s="14"/>
      <c r="T184" s="2"/>
      <c r="U184" s="16"/>
      <c r="AC184" s="9" t="s">
        <v>1283</v>
      </c>
      <c r="AE184" s="77"/>
      <c r="AF184" s="78"/>
      <c r="AG184" s="26"/>
      <c r="AH184" s="26"/>
      <c r="AI184" s="26"/>
    </row>
    <row r="185" spans="1:35" ht="15.75" x14ac:dyDescent="0.25">
      <c r="A185" s="1" t="s">
        <v>1293</v>
      </c>
      <c r="B185" s="1" t="s">
        <v>31</v>
      </c>
      <c r="C185" s="1"/>
      <c r="D185" s="5" t="s">
        <v>290</v>
      </c>
      <c r="E185" s="6">
        <v>41792</v>
      </c>
      <c r="F185" s="6"/>
      <c r="G185" s="8">
        <f t="shared" si="4"/>
        <v>6</v>
      </c>
      <c r="H185" s="7">
        <f t="shared" si="5"/>
        <v>0</v>
      </c>
      <c r="I185" s="9"/>
      <c r="J185" s="10"/>
      <c r="K185" s="1" t="s">
        <v>482</v>
      </c>
      <c r="L185" s="1" t="s">
        <v>1296</v>
      </c>
      <c r="N185" s="1" t="s">
        <v>744</v>
      </c>
      <c r="O185" s="10"/>
      <c r="P185" s="1"/>
      <c r="Q185" s="2" t="s">
        <v>1094</v>
      </c>
      <c r="R185" s="13"/>
      <c r="S185" s="14"/>
      <c r="T185" s="2"/>
      <c r="U185" s="16"/>
      <c r="AC185" s="9" t="s">
        <v>1283</v>
      </c>
      <c r="AE185" s="77"/>
      <c r="AF185" s="78"/>
      <c r="AG185" s="26"/>
      <c r="AH185" s="26"/>
      <c r="AI185" s="26"/>
    </row>
    <row r="186" spans="1:35" ht="25.5" x14ac:dyDescent="0.25">
      <c r="A186" s="1"/>
      <c r="B186" s="1" t="s">
        <v>31</v>
      </c>
      <c r="C186" s="1"/>
      <c r="D186" s="5" t="s">
        <v>291</v>
      </c>
      <c r="E186" s="6">
        <v>41792</v>
      </c>
      <c r="F186" s="6"/>
      <c r="G186" s="8">
        <f t="shared" si="4"/>
        <v>6</v>
      </c>
      <c r="H186" s="7">
        <f t="shared" si="5"/>
        <v>0</v>
      </c>
      <c r="I186" s="9"/>
      <c r="J186" s="10"/>
      <c r="K186" s="1" t="s">
        <v>479</v>
      </c>
      <c r="L186" s="1" t="s">
        <v>538</v>
      </c>
      <c r="N186" s="1"/>
      <c r="O186" s="10"/>
      <c r="P186" s="1"/>
      <c r="Q186" s="2" t="s">
        <v>1095</v>
      </c>
      <c r="R186" s="13"/>
      <c r="S186" s="14"/>
      <c r="T186" s="2" t="s">
        <v>1249</v>
      </c>
      <c r="U186" s="16">
        <v>41814</v>
      </c>
      <c r="AC186" s="9" t="s">
        <v>1285</v>
      </c>
      <c r="AE186" s="77"/>
      <c r="AF186" s="78"/>
      <c r="AG186" s="26"/>
      <c r="AH186" s="26"/>
      <c r="AI186" s="26"/>
    </row>
    <row r="187" spans="1:35" ht="15.75" x14ac:dyDescent="0.25">
      <c r="A187" s="1" t="s">
        <v>28</v>
      </c>
      <c r="B187" s="1" t="s">
        <v>30</v>
      </c>
      <c r="C187" s="1"/>
      <c r="D187" s="5" t="s">
        <v>292</v>
      </c>
      <c r="E187" s="6">
        <v>41792</v>
      </c>
      <c r="F187" s="6"/>
      <c r="G187" s="8">
        <f t="shared" si="4"/>
        <v>6</v>
      </c>
      <c r="H187" s="7">
        <f t="shared" si="5"/>
        <v>0</v>
      </c>
      <c r="I187" s="9"/>
      <c r="J187" s="10"/>
      <c r="K187" s="1" t="s">
        <v>504</v>
      </c>
      <c r="L187" s="1" t="s">
        <v>563</v>
      </c>
      <c r="N187" s="1"/>
      <c r="O187" s="10"/>
      <c r="P187" s="1"/>
      <c r="Q187" s="2" t="s">
        <v>1096</v>
      </c>
      <c r="R187" s="13"/>
      <c r="S187" s="14"/>
      <c r="T187" s="2"/>
      <c r="U187" s="16"/>
      <c r="AC187" s="9" t="s">
        <v>1283</v>
      </c>
      <c r="AE187" s="77"/>
      <c r="AF187" s="78"/>
      <c r="AG187" s="26"/>
      <c r="AH187" s="26"/>
      <c r="AI187" s="26"/>
    </row>
    <row r="188" spans="1:35" ht="38.25" x14ac:dyDescent="0.25">
      <c r="A188" s="1"/>
      <c r="B188" s="1" t="s">
        <v>31</v>
      </c>
      <c r="C188" s="1"/>
      <c r="D188" s="5" t="s">
        <v>293</v>
      </c>
      <c r="E188" s="6">
        <v>41792</v>
      </c>
      <c r="F188" s="6"/>
      <c r="G188" s="8">
        <f t="shared" si="4"/>
        <v>6</v>
      </c>
      <c r="H188" s="7">
        <f t="shared" si="5"/>
        <v>0</v>
      </c>
      <c r="I188" s="9"/>
      <c r="J188" s="10"/>
      <c r="K188" s="1" t="s">
        <v>497</v>
      </c>
      <c r="L188" s="1" t="s">
        <v>578</v>
      </c>
      <c r="N188" s="1"/>
      <c r="O188" s="10"/>
      <c r="P188" s="1">
        <v>200384585</v>
      </c>
      <c r="Q188" s="2" t="s">
        <v>1097</v>
      </c>
      <c r="R188" s="13"/>
      <c r="S188" s="14"/>
      <c r="T188" s="2" t="s">
        <v>1252</v>
      </c>
      <c r="U188" s="16">
        <v>41810</v>
      </c>
      <c r="AC188" s="9" t="s">
        <v>1285</v>
      </c>
      <c r="AE188" s="77"/>
      <c r="AF188" s="78"/>
      <c r="AG188" s="26"/>
      <c r="AH188" s="26"/>
      <c r="AI188" s="26"/>
    </row>
    <row r="189" spans="1:35" ht="229.5" x14ac:dyDescent="0.25">
      <c r="A189" s="1" t="s">
        <v>28</v>
      </c>
      <c r="B189" s="1" t="s">
        <v>31</v>
      </c>
      <c r="C189" s="1"/>
      <c r="D189" s="5" t="s">
        <v>294</v>
      </c>
      <c r="E189" s="6">
        <v>41793</v>
      </c>
      <c r="F189" s="6"/>
      <c r="G189" s="8">
        <f t="shared" si="4"/>
        <v>6</v>
      </c>
      <c r="H189" s="7">
        <f t="shared" si="5"/>
        <v>0</v>
      </c>
      <c r="I189" s="9"/>
      <c r="J189" s="10"/>
      <c r="K189" s="1" t="s">
        <v>505</v>
      </c>
      <c r="L189" s="1" t="s">
        <v>579</v>
      </c>
      <c r="N189" s="1" t="s">
        <v>745</v>
      </c>
      <c r="O189" s="10"/>
      <c r="P189" s="1" t="s">
        <v>851</v>
      </c>
      <c r="Q189" s="2" t="s">
        <v>1098</v>
      </c>
      <c r="R189" s="13"/>
      <c r="S189" s="14"/>
      <c r="T189" s="2"/>
      <c r="U189" s="16"/>
      <c r="AC189" s="72" t="s">
        <v>1304</v>
      </c>
      <c r="AE189" s="77"/>
      <c r="AF189" s="78"/>
      <c r="AG189" s="26"/>
      <c r="AH189" s="26"/>
      <c r="AI189" s="26"/>
    </row>
    <row r="190" spans="1:35" ht="25.5" x14ac:dyDescent="0.25">
      <c r="A190" s="1"/>
      <c r="B190" s="1" t="s">
        <v>31</v>
      </c>
      <c r="C190" s="1"/>
      <c r="D190" s="5" t="s">
        <v>295</v>
      </c>
      <c r="E190" s="6">
        <v>41793</v>
      </c>
      <c r="F190" s="6">
        <v>41794</v>
      </c>
      <c r="G190" s="8">
        <f t="shared" si="4"/>
        <v>6</v>
      </c>
      <c r="H190" s="7">
        <f t="shared" si="5"/>
        <v>6</v>
      </c>
      <c r="I190" s="9"/>
      <c r="J190" s="10"/>
      <c r="K190" s="1" t="s">
        <v>506</v>
      </c>
      <c r="L190" s="1" t="s">
        <v>538</v>
      </c>
      <c r="N190" s="1"/>
      <c r="O190" s="10"/>
      <c r="P190" s="1" t="s">
        <v>852</v>
      </c>
      <c r="Q190" s="2" t="s">
        <v>1099</v>
      </c>
      <c r="R190" s="13"/>
      <c r="S190" s="14"/>
      <c r="T190" s="2" t="s">
        <v>1253</v>
      </c>
      <c r="U190" s="16"/>
      <c r="AC190" s="9" t="s">
        <v>1285</v>
      </c>
      <c r="AE190" s="77"/>
      <c r="AF190" s="78"/>
      <c r="AG190" s="26"/>
      <c r="AH190" s="26"/>
      <c r="AI190" s="26"/>
    </row>
    <row r="191" spans="1:35" ht="25.5" x14ac:dyDescent="0.25">
      <c r="A191" s="1" t="s">
        <v>28</v>
      </c>
      <c r="B191" s="1" t="s">
        <v>31</v>
      </c>
      <c r="C191" s="1"/>
      <c r="D191" s="5" t="s">
        <v>296</v>
      </c>
      <c r="E191" s="6">
        <v>41793</v>
      </c>
      <c r="F191" s="6">
        <v>41793</v>
      </c>
      <c r="G191" s="8">
        <f t="shared" si="4"/>
        <v>6</v>
      </c>
      <c r="H191" s="7">
        <f t="shared" si="5"/>
        <v>6</v>
      </c>
      <c r="I191" s="9"/>
      <c r="J191" s="10"/>
      <c r="K191" s="1" t="s">
        <v>507</v>
      </c>
      <c r="L191" s="1" t="s">
        <v>580</v>
      </c>
      <c r="N191" s="1"/>
      <c r="O191" s="10"/>
      <c r="P191" s="1"/>
      <c r="Q191" s="2" t="s">
        <v>1100</v>
      </c>
      <c r="R191" s="13"/>
      <c r="S191" s="14"/>
      <c r="T191" s="2" t="s">
        <v>1254</v>
      </c>
      <c r="U191" s="16"/>
      <c r="AC191" s="72" t="s">
        <v>1304</v>
      </c>
      <c r="AE191" s="77"/>
      <c r="AF191" s="78"/>
      <c r="AG191" s="26"/>
      <c r="AH191" s="26"/>
      <c r="AI191" s="26"/>
    </row>
    <row r="192" spans="1:35" ht="153" x14ac:dyDescent="0.25">
      <c r="A192" s="1" t="s">
        <v>1293</v>
      </c>
      <c r="B192" s="1" t="s">
        <v>31</v>
      </c>
      <c r="C192" s="1"/>
      <c r="D192" s="5" t="s">
        <v>297</v>
      </c>
      <c r="E192" s="6">
        <v>41794</v>
      </c>
      <c r="F192" s="6">
        <v>41795</v>
      </c>
      <c r="G192" s="8">
        <f t="shared" si="4"/>
        <v>6</v>
      </c>
      <c r="H192" s="7">
        <f t="shared" si="5"/>
        <v>6</v>
      </c>
      <c r="I192" s="9"/>
      <c r="J192" s="10"/>
      <c r="K192" s="1" t="s">
        <v>508</v>
      </c>
      <c r="L192" s="1" t="s">
        <v>1301</v>
      </c>
      <c r="N192" s="1" t="s">
        <v>746</v>
      </c>
      <c r="O192" s="10"/>
      <c r="P192" s="1">
        <v>200383796</v>
      </c>
      <c r="Q192" s="2" t="s">
        <v>1101</v>
      </c>
      <c r="R192" s="13"/>
      <c r="S192" s="14"/>
      <c r="T192" s="2" t="s">
        <v>1255</v>
      </c>
      <c r="U192" s="16"/>
      <c r="AC192" s="9" t="s">
        <v>1283</v>
      </c>
      <c r="AE192" s="77"/>
      <c r="AF192" s="78"/>
      <c r="AG192" s="26"/>
      <c r="AH192" s="26"/>
      <c r="AI192" s="26"/>
    </row>
    <row r="193" spans="1:35" ht="25.5" x14ac:dyDescent="0.25">
      <c r="A193" s="1" t="s">
        <v>28</v>
      </c>
      <c r="B193" s="1" t="s">
        <v>31</v>
      </c>
      <c r="C193" s="1"/>
      <c r="D193" s="5" t="s">
        <v>298</v>
      </c>
      <c r="E193" s="6">
        <v>41794</v>
      </c>
      <c r="F193" s="6">
        <v>41802</v>
      </c>
      <c r="G193" s="8">
        <f t="shared" si="4"/>
        <v>6</v>
      </c>
      <c r="H193" s="7">
        <f t="shared" si="5"/>
        <v>6</v>
      </c>
      <c r="I193" s="9"/>
      <c r="J193" s="10"/>
      <c r="K193" s="1" t="s">
        <v>489</v>
      </c>
      <c r="L193" s="1" t="s">
        <v>574</v>
      </c>
      <c r="N193" s="1" t="s">
        <v>747</v>
      </c>
      <c r="O193" s="10"/>
      <c r="P193" s="1"/>
      <c r="Q193" s="2" t="s">
        <v>1102</v>
      </c>
      <c r="R193" s="13"/>
      <c r="S193" s="14"/>
      <c r="T193" s="2"/>
      <c r="U193" s="16"/>
      <c r="AC193" s="9" t="s">
        <v>1288</v>
      </c>
      <c r="AE193" s="77"/>
      <c r="AF193" s="78"/>
      <c r="AG193" s="26"/>
      <c r="AH193" s="26"/>
      <c r="AI193" s="26"/>
    </row>
    <row r="194" spans="1:35" ht="51" x14ac:dyDescent="0.25">
      <c r="A194" s="1" t="s">
        <v>28</v>
      </c>
      <c r="B194" s="1" t="s">
        <v>31</v>
      </c>
      <c r="C194" s="1"/>
      <c r="D194" s="5" t="s">
        <v>299</v>
      </c>
      <c r="E194" s="6">
        <v>41795</v>
      </c>
      <c r="F194" s="6">
        <v>41802</v>
      </c>
      <c r="G194" s="8">
        <f t="shared" ref="G194:G257" si="6">IF(E194="",,MONTH(E194))</f>
        <v>6</v>
      </c>
      <c r="H194" s="7">
        <f t="shared" ref="H194:H257" si="7">IF(F194="",,MONTH(F194))</f>
        <v>6</v>
      </c>
      <c r="I194" s="9"/>
      <c r="J194" s="10"/>
      <c r="K194" s="1" t="s">
        <v>469</v>
      </c>
      <c r="L194" s="1" t="s">
        <v>374</v>
      </c>
      <c r="N194" s="1" t="s">
        <v>696</v>
      </c>
      <c r="O194" s="10"/>
      <c r="P194" s="1">
        <v>200383840</v>
      </c>
      <c r="Q194" s="2" t="s">
        <v>1103</v>
      </c>
      <c r="R194" s="13"/>
      <c r="S194" s="14"/>
      <c r="T194" s="2" t="s">
        <v>1256</v>
      </c>
      <c r="U194" s="16"/>
      <c r="AC194" s="9" t="s">
        <v>1274</v>
      </c>
      <c r="AE194" s="77"/>
      <c r="AF194" s="78"/>
      <c r="AG194" s="26"/>
      <c r="AH194" s="26"/>
      <c r="AI194" s="26"/>
    </row>
    <row r="195" spans="1:35" ht="76.5" x14ac:dyDescent="0.25">
      <c r="A195" s="1"/>
      <c r="B195" s="1" t="s">
        <v>31</v>
      </c>
      <c r="C195" s="1"/>
      <c r="D195" s="5" t="s">
        <v>300</v>
      </c>
      <c r="E195" s="6">
        <v>41796</v>
      </c>
      <c r="F195" s="6"/>
      <c r="G195" s="8">
        <f t="shared" si="6"/>
        <v>6</v>
      </c>
      <c r="H195" s="7">
        <f t="shared" si="7"/>
        <v>0</v>
      </c>
      <c r="I195" s="9"/>
      <c r="J195" s="10"/>
      <c r="K195" s="1" t="s">
        <v>494</v>
      </c>
      <c r="L195" s="1" t="s">
        <v>569</v>
      </c>
      <c r="N195" s="1" t="s">
        <v>723</v>
      </c>
      <c r="O195" s="10"/>
      <c r="P195" s="11" t="s">
        <v>853</v>
      </c>
      <c r="Q195" s="2" t="s">
        <v>1104</v>
      </c>
      <c r="R195" s="13"/>
      <c r="S195" s="14"/>
      <c r="T195" s="2" t="s">
        <v>1257</v>
      </c>
      <c r="U195" s="16"/>
      <c r="AC195" s="9" t="s">
        <v>1274</v>
      </c>
      <c r="AE195" s="77"/>
      <c r="AF195" s="78"/>
      <c r="AG195" s="26"/>
      <c r="AH195" s="26"/>
      <c r="AI195" s="26"/>
    </row>
    <row r="196" spans="1:35" ht="25.5" x14ac:dyDescent="0.25">
      <c r="A196" s="1"/>
      <c r="B196" s="1" t="s">
        <v>30</v>
      </c>
      <c r="C196" s="1"/>
      <c r="D196" s="5" t="s">
        <v>301</v>
      </c>
      <c r="E196" s="6">
        <v>41796</v>
      </c>
      <c r="F196" s="6"/>
      <c r="G196" s="8">
        <f t="shared" si="6"/>
        <v>6</v>
      </c>
      <c r="H196" s="7">
        <f t="shared" si="7"/>
        <v>0</v>
      </c>
      <c r="I196" s="9"/>
      <c r="J196" s="10"/>
      <c r="K196" s="1" t="s">
        <v>509</v>
      </c>
      <c r="L196" s="2" t="s">
        <v>1298</v>
      </c>
      <c r="N196" s="1"/>
      <c r="O196" s="10"/>
      <c r="P196" s="1"/>
      <c r="Q196" s="2" t="s">
        <v>1105</v>
      </c>
      <c r="R196" s="13"/>
      <c r="S196" s="14"/>
      <c r="T196" s="2"/>
      <c r="U196" s="16"/>
      <c r="AC196" t="s">
        <v>1289</v>
      </c>
      <c r="AE196" s="77"/>
      <c r="AF196" s="78"/>
      <c r="AG196" s="26"/>
      <c r="AH196" s="26"/>
      <c r="AI196" s="26"/>
    </row>
    <row r="197" spans="1:35" ht="51" x14ac:dyDescent="0.25">
      <c r="A197" s="1" t="s">
        <v>28</v>
      </c>
      <c r="B197" s="1" t="s">
        <v>30</v>
      </c>
      <c r="C197" s="1"/>
      <c r="D197" s="5" t="s">
        <v>302</v>
      </c>
      <c r="E197" s="6">
        <v>41796</v>
      </c>
      <c r="F197" s="6">
        <v>41807</v>
      </c>
      <c r="G197" s="8">
        <f t="shared" si="6"/>
        <v>6</v>
      </c>
      <c r="H197" s="7">
        <f t="shared" si="7"/>
        <v>6</v>
      </c>
      <c r="I197" s="9"/>
      <c r="J197" s="10"/>
      <c r="K197" s="1" t="s">
        <v>510</v>
      </c>
      <c r="L197" s="1" t="s">
        <v>581</v>
      </c>
      <c r="N197" s="1" t="s">
        <v>748</v>
      </c>
      <c r="O197" s="10"/>
      <c r="P197" s="1"/>
      <c r="Q197" s="2" t="s">
        <v>1106</v>
      </c>
      <c r="R197" s="13"/>
      <c r="S197" s="14"/>
      <c r="T197" s="2"/>
      <c r="U197" s="16"/>
      <c r="AC197" s="9" t="s">
        <v>1287</v>
      </c>
      <c r="AE197" s="77"/>
      <c r="AF197" s="78"/>
      <c r="AG197" s="26"/>
      <c r="AH197" s="26"/>
      <c r="AI197" s="26"/>
    </row>
    <row r="198" spans="1:35" ht="25.5" x14ac:dyDescent="0.25">
      <c r="A198" s="1" t="s">
        <v>28</v>
      </c>
      <c r="B198" s="1" t="s">
        <v>30</v>
      </c>
      <c r="C198" s="1"/>
      <c r="D198" s="5" t="s">
        <v>303</v>
      </c>
      <c r="E198" s="6">
        <v>41800</v>
      </c>
      <c r="F198" s="6">
        <v>41800</v>
      </c>
      <c r="G198" s="8">
        <f t="shared" si="6"/>
        <v>6</v>
      </c>
      <c r="H198" s="7">
        <f t="shared" si="7"/>
        <v>6</v>
      </c>
      <c r="I198" s="9"/>
      <c r="J198" s="10"/>
      <c r="K198" s="1" t="s">
        <v>511</v>
      </c>
      <c r="L198" s="1" t="s">
        <v>582</v>
      </c>
      <c r="N198" s="1" t="s">
        <v>749</v>
      </c>
      <c r="O198" s="10"/>
      <c r="P198" s="1"/>
      <c r="Q198" s="2" t="s">
        <v>1107</v>
      </c>
      <c r="R198" s="13"/>
      <c r="S198" s="14"/>
      <c r="T198" s="2"/>
      <c r="U198" s="16"/>
      <c r="AC198" s="9" t="s">
        <v>1271</v>
      </c>
      <c r="AE198" s="77"/>
      <c r="AF198" s="78"/>
      <c r="AG198" s="26"/>
      <c r="AH198" s="26"/>
      <c r="AI198" s="26"/>
    </row>
    <row r="199" spans="1:35" ht="25.5" x14ac:dyDescent="0.25">
      <c r="A199" s="1" t="s">
        <v>28</v>
      </c>
      <c r="B199" s="1" t="s">
        <v>30</v>
      </c>
      <c r="C199" s="1"/>
      <c r="D199" s="5" t="s">
        <v>304</v>
      </c>
      <c r="E199" s="6">
        <v>41800</v>
      </c>
      <c r="F199" s="6">
        <v>41800</v>
      </c>
      <c r="G199" s="8">
        <f t="shared" si="6"/>
        <v>6</v>
      </c>
      <c r="H199" s="7">
        <f t="shared" si="7"/>
        <v>6</v>
      </c>
      <c r="I199" s="9"/>
      <c r="J199" s="10"/>
      <c r="K199" s="1" t="s">
        <v>511</v>
      </c>
      <c r="L199" s="1" t="s">
        <v>582</v>
      </c>
      <c r="N199" s="1" t="s">
        <v>749</v>
      </c>
      <c r="O199" s="10"/>
      <c r="P199" s="1"/>
      <c r="Q199" s="2" t="s">
        <v>1107</v>
      </c>
      <c r="R199" s="13"/>
      <c r="S199" s="14"/>
      <c r="T199" s="2"/>
      <c r="U199" s="16"/>
      <c r="AC199" s="9" t="s">
        <v>1271</v>
      </c>
      <c r="AE199" s="77"/>
      <c r="AF199" s="78"/>
      <c r="AG199" s="26"/>
      <c r="AH199" s="26"/>
      <c r="AI199" s="26"/>
    </row>
    <row r="200" spans="1:35" ht="51" x14ac:dyDescent="0.25">
      <c r="A200" s="1" t="s">
        <v>1293</v>
      </c>
      <c r="B200" s="1" t="s">
        <v>31</v>
      </c>
      <c r="C200" s="1"/>
      <c r="D200" s="5" t="s">
        <v>305</v>
      </c>
      <c r="E200" s="6">
        <v>41800</v>
      </c>
      <c r="F200" s="6">
        <v>41802</v>
      </c>
      <c r="G200" s="8">
        <f t="shared" si="6"/>
        <v>6</v>
      </c>
      <c r="H200" s="7">
        <f t="shared" si="7"/>
        <v>6</v>
      </c>
      <c r="I200" s="9"/>
      <c r="J200" s="10"/>
      <c r="K200" s="1" t="s">
        <v>512</v>
      </c>
      <c r="L200" s="1" t="s">
        <v>532</v>
      </c>
      <c r="N200" s="1" t="s">
        <v>750</v>
      </c>
      <c r="O200" s="10"/>
      <c r="P200" s="1">
        <v>200384127</v>
      </c>
      <c r="Q200" s="2" t="s">
        <v>1108</v>
      </c>
      <c r="R200" s="13"/>
      <c r="S200" s="14"/>
      <c r="T200" s="2" t="s">
        <v>1258</v>
      </c>
      <c r="U200" s="16"/>
      <c r="AC200" s="9" t="s">
        <v>1304</v>
      </c>
      <c r="AE200" s="77"/>
      <c r="AF200" s="78"/>
      <c r="AG200" s="26"/>
      <c r="AH200" s="26"/>
      <c r="AI200" s="26"/>
    </row>
    <row r="201" spans="1:35" ht="51" x14ac:dyDescent="0.25">
      <c r="A201" s="1"/>
      <c r="B201" s="1" t="s">
        <v>31</v>
      </c>
      <c r="C201" s="1"/>
      <c r="D201" s="5" t="s">
        <v>306</v>
      </c>
      <c r="E201" s="6">
        <v>41800</v>
      </c>
      <c r="F201" s="6"/>
      <c r="G201" s="8">
        <f t="shared" si="6"/>
        <v>6</v>
      </c>
      <c r="H201" s="7">
        <f t="shared" si="7"/>
        <v>0</v>
      </c>
      <c r="I201" s="9"/>
      <c r="J201" s="10"/>
      <c r="K201" s="1" t="s">
        <v>385</v>
      </c>
      <c r="L201" s="1" t="s">
        <v>521</v>
      </c>
      <c r="N201" s="1" t="s">
        <v>725</v>
      </c>
      <c r="O201" s="10"/>
      <c r="P201" s="1"/>
      <c r="Q201" s="2" t="s">
        <v>1109</v>
      </c>
      <c r="R201" s="13"/>
      <c r="S201" s="14"/>
      <c r="T201" s="2" t="s">
        <v>1259</v>
      </c>
      <c r="U201" s="16"/>
      <c r="AC201" s="9" t="s">
        <v>1285</v>
      </c>
      <c r="AE201" s="77"/>
      <c r="AF201" s="78"/>
      <c r="AG201" s="26"/>
      <c r="AH201" s="26"/>
      <c r="AI201" s="26"/>
    </row>
    <row r="202" spans="1:35" ht="25.5" x14ac:dyDescent="0.25">
      <c r="A202" s="1" t="s">
        <v>1293</v>
      </c>
      <c r="B202" s="1" t="s">
        <v>31</v>
      </c>
      <c r="C202" s="1"/>
      <c r="D202" s="5" t="s">
        <v>307</v>
      </c>
      <c r="E202" s="6">
        <v>41800</v>
      </c>
      <c r="F202" s="6">
        <v>41801</v>
      </c>
      <c r="G202" s="8">
        <f t="shared" si="6"/>
        <v>6</v>
      </c>
      <c r="H202" s="7">
        <f t="shared" si="7"/>
        <v>6</v>
      </c>
      <c r="I202" s="9"/>
      <c r="J202" s="10"/>
      <c r="K202" s="1" t="s">
        <v>512</v>
      </c>
      <c r="L202" s="1" t="s">
        <v>532</v>
      </c>
      <c r="N202" s="1" t="s">
        <v>751</v>
      </c>
      <c r="O202" s="10"/>
      <c r="P202" s="1"/>
      <c r="Q202" s="2" t="s">
        <v>1110</v>
      </c>
      <c r="R202" s="13"/>
      <c r="S202" s="14"/>
      <c r="T202" s="2"/>
      <c r="U202" s="16"/>
      <c r="AC202" s="9" t="s">
        <v>1306</v>
      </c>
      <c r="AE202" s="77"/>
      <c r="AF202" s="78"/>
      <c r="AG202" s="26"/>
      <c r="AH202" s="26"/>
      <c r="AI202" s="26"/>
    </row>
    <row r="203" spans="1:35" ht="25.5" x14ac:dyDescent="0.25">
      <c r="A203" s="1" t="s">
        <v>28</v>
      </c>
      <c r="B203" s="1" t="s">
        <v>31</v>
      </c>
      <c r="C203" s="1"/>
      <c r="D203" s="5" t="s">
        <v>308</v>
      </c>
      <c r="E203" s="6">
        <v>41801</v>
      </c>
      <c r="F203" s="6">
        <v>41806</v>
      </c>
      <c r="G203" s="8">
        <f t="shared" si="6"/>
        <v>6</v>
      </c>
      <c r="H203" s="7">
        <f t="shared" si="7"/>
        <v>6</v>
      </c>
      <c r="I203" s="9"/>
      <c r="J203" s="10"/>
      <c r="K203" s="1" t="s">
        <v>489</v>
      </c>
      <c r="L203" s="1" t="s">
        <v>574</v>
      </c>
      <c r="N203" s="1" t="s">
        <v>752</v>
      </c>
      <c r="O203" s="10"/>
      <c r="P203" s="1">
        <v>200384686</v>
      </c>
      <c r="Q203" s="2" t="s">
        <v>1111</v>
      </c>
      <c r="R203" s="13"/>
      <c r="S203" s="14"/>
      <c r="T203" s="2"/>
      <c r="U203" s="16"/>
      <c r="AC203" s="9" t="s">
        <v>1283</v>
      </c>
      <c r="AE203" s="77"/>
      <c r="AF203" s="78"/>
      <c r="AG203" s="26"/>
      <c r="AH203" s="26"/>
      <c r="AI203" s="26"/>
    </row>
    <row r="204" spans="1:35" ht="25.5" x14ac:dyDescent="0.25">
      <c r="A204" s="1"/>
      <c r="B204" s="1" t="s">
        <v>30</v>
      </c>
      <c r="C204" s="1"/>
      <c r="D204" s="5" t="s">
        <v>309</v>
      </c>
      <c r="E204" s="6">
        <v>41801</v>
      </c>
      <c r="F204" s="6"/>
      <c r="G204" s="8">
        <f t="shared" si="6"/>
        <v>6</v>
      </c>
      <c r="H204" s="7">
        <f t="shared" si="7"/>
        <v>0</v>
      </c>
      <c r="I204" s="9"/>
      <c r="J204" s="10"/>
      <c r="K204" s="1" t="s">
        <v>513</v>
      </c>
      <c r="L204" s="1" t="s">
        <v>564</v>
      </c>
      <c r="N204" s="1" t="s">
        <v>753</v>
      </c>
      <c r="O204" s="10"/>
      <c r="P204" s="1"/>
      <c r="Q204" s="2" t="s">
        <v>1112</v>
      </c>
      <c r="R204" s="13"/>
      <c r="S204" s="14"/>
      <c r="T204" s="2"/>
      <c r="U204" s="16"/>
      <c r="AC204" s="9" t="s">
        <v>1288</v>
      </c>
      <c r="AE204" s="77"/>
      <c r="AF204" s="78"/>
      <c r="AG204" s="26"/>
      <c r="AH204" s="26"/>
      <c r="AI204" s="26"/>
    </row>
    <row r="205" spans="1:35" ht="25.5" x14ac:dyDescent="0.25">
      <c r="A205" s="1" t="s">
        <v>28</v>
      </c>
      <c r="B205" s="1" t="s">
        <v>30</v>
      </c>
      <c r="C205" s="1"/>
      <c r="D205" s="5" t="s">
        <v>310</v>
      </c>
      <c r="E205" s="6">
        <v>41801</v>
      </c>
      <c r="F205" s="6">
        <v>41801</v>
      </c>
      <c r="G205" s="8">
        <f t="shared" si="6"/>
        <v>6</v>
      </c>
      <c r="H205" s="7">
        <f t="shared" si="7"/>
        <v>6</v>
      </c>
      <c r="I205" s="9"/>
      <c r="J205" s="10"/>
      <c r="K205" s="1" t="s">
        <v>514</v>
      </c>
      <c r="L205" s="1" t="s">
        <v>1300</v>
      </c>
      <c r="N205" s="1" t="s">
        <v>754</v>
      </c>
      <c r="O205" s="10"/>
      <c r="P205" s="1"/>
      <c r="Q205" s="2" t="s">
        <v>1113</v>
      </c>
      <c r="R205" s="13"/>
      <c r="S205" s="14"/>
      <c r="T205" s="2"/>
      <c r="U205" s="16"/>
      <c r="AC205" s="9" t="s">
        <v>1271</v>
      </c>
      <c r="AE205" s="77"/>
      <c r="AF205" s="78"/>
      <c r="AG205" s="26"/>
      <c r="AH205" s="26"/>
      <c r="AI205" s="26"/>
    </row>
    <row r="206" spans="1:35" ht="15.75" x14ac:dyDescent="0.25">
      <c r="A206" s="1"/>
      <c r="B206" s="1" t="s">
        <v>30</v>
      </c>
      <c r="C206" s="1"/>
      <c r="D206" s="5" t="s">
        <v>311</v>
      </c>
      <c r="E206" s="6">
        <v>41802</v>
      </c>
      <c r="F206" s="6"/>
      <c r="G206" s="8">
        <f t="shared" si="6"/>
        <v>6</v>
      </c>
      <c r="H206" s="7">
        <f t="shared" si="7"/>
        <v>0</v>
      </c>
      <c r="I206" s="9"/>
      <c r="J206" s="10"/>
      <c r="K206" s="1" t="s">
        <v>512</v>
      </c>
      <c r="L206" s="1" t="s">
        <v>532</v>
      </c>
      <c r="N206" s="1" t="s">
        <v>755</v>
      </c>
      <c r="O206" s="10"/>
      <c r="P206" s="1"/>
      <c r="Q206" s="2" t="s">
        <v>1114</v>
      </c>
      <c r="R206" s="13"/>
      <c r="S206" s="14"/>
      <c r="T206" s="2"/>
      <c r="U206" s="16"/>
      <c r="AC206" s="9" t="s">
        <v>1271</v>
      </c>
      <c r="AE206" s="77"/>
      <c r="AF206" s="78"/>
      <c r="AG206" s="26"/>
      <c r="AH206" s="26"/>
      <c r="AI206" s="26"/>
    </row>
    <row r="207" spans="1:35" ht="15.75" x14ac:dyDescent="0.25">
      <c r="A207" s="1"/>
      <c r="B207" s="1" t="s">
        <v>30</v>
      </c>
      <c r="C207" s="1"/>
      <c r="D207" s="5" t="s">
        <v>312</v>
      </c>
      <c r="E207" s="6">
        <v>41803</v>
      </c>
      <c r="F207" s="6"/>
      <c r="G207" s="8">
        <f t="shared" si="6"/>
        <v>6</v>
      </c>
      <c r="H207" s="7">
        <f t="shared" si="7"/>
        <v>0</v>
      </c>
      <c r="I207" s="9"/>
      <c r="J207" s="10"/>
      <c r="K207" s="1" t="s">
        <v>511</v>
      </c>
      <c r="L207" s="1" t="s">
        <v>582</v>
      </c>
      <c r="N207" s="1" t="s">
        <v>749</v>
      </c>
      <c r="O207" s="10"/>
      <c r="P207" s="1"/>
      <c r="Q207" s="2" t="s">
        <v>1115</v>
      </c>
      <c r="R207" s="13"/>
      <c r="S207" s="14"/>
      <c r="T207" s="2"/>
      <c r="U207" s="16"/>
      <c r="AC207" s="9" t="s">
        <v>1271</v>
      </c>
      <c r="AE207" s="77"/>
      <c r="AF207" s="78"/>
      <c r="AG207" s="26"/>
      <c r="AH207" s="26"/>
      <c r="AI207" s="26"/>
    </row>
    <row r="208" spans="1:35" ht="51" x14ac:dyDescent="0.25">
      <c r="A208" s="1"/>
      <c r="B208" s="1" t="s">
        <v>31</v>
      </c>
      <c r="C208" s="1"/>
      <c r="D208" s="5" t="s">
        <v>313</v>
      </c>
      <c r="E208" s="6">
        <v>41806</v>
      </c>
      <c r="F208" s="6"/>
      <c r="G208" s="8">
        <f t="shared" si="6"/>
        <v>6</v>
      </c>
      <c r="H208" s="7">
        <f t="shared" si="7"/>
        <v>0</v>
      </c>
      <c r="I208" s="9"/>
      <c r="J208" s="10"/>
      <c r="K208" s="1" t="s">
        <v>515</v>
      </c>
      <c r="L208" s="1" t="s">
        <v>522</v>
      </c>
      <c r="N208" s="1" t="s">
        <v>756</v>
      </c>
      <c r="O208" s="10"/>
      <c r="P208" s="1"/>
      <c r="Q208" s="2" t="s">
        <v>1116</v>
      </c>
      <c r="R208" s="13"/>
      <c r="S208" s="14"/>
      <c r="T208" s="2" t="s">
        <v>1260</v>
      </c>
      <c r="U208" s="16"/>
      <c r="AC208" s="72" t="s">
        <v>1304</v>
      </c>
      <c r="AE208" s="77"/>
      <c r="AF208" s="78"/>
      <c r="AG208" s="26"/>
      <c r="AH208" s="26"/>
      <c r="AI208" s="26"/>
    </row>
    <row r="209" spans="1:35" ht="25.5" x14ac:dyDescent="0.25">
      <c r="A209" s="1"/>
      <c r="B209" s="1" t="s">
        <v>31</v>
      </c>
      <c r="C209" s="1"/>
      <c r="D209" s="5" t="s">
        <v>314</v>
      </c>
      <c r="E209" s="6">
        <v>41806</v>
      </c>
      <c r="F209" s="6"/>
      <c r="G209" s="8">
        <f t="shared" si="6"/>
        <v>6</v>
      </c>
      <c r="H209" s="7">
        <f t="shared" si="7"/>
        <v>0</v>
      </c>
      <c r="I209" s="9"/>
      <c r="J209" s="10"/>
      <c r="K209" s="1" t="s">
        <v>489</v>
      </c>
      <c r="L209" s="1" t="s">
        <v>574</v>
      </c>
      <c r="N209" s="1" t="s">
        <v>743</v>
      </c>
      <c r="O209" s="10"/>
      <c r="P209" s="12" t="s">
        <v>854</v>
      </c>
      <c r="Q209" s="2" t="s">
        <v>1117</v>
      </c>
      <c r="R209" s="13"/>
      <c r="S209" s="14"/>
      <c r="T209" s="2" t="s">
        <v>1261</v>
      </c>
      <c r="U209" s="16"/>
      <c r="AC209" s="9" t="s">
        <v>1283</v>
      </c>
      <c r="AE209" s="77"/>
      <c r="AF209" s="78"/>
      <c r="AG209" s="26"/>
      <c r="AH209" s="26"/>
      <c r="AI209" s="26"/>
    </row>
    <row r="210" spans="1:35" ht="25.5" x14ac:dyDescent="0.25">
      <c r="A210" s="1" t="s">
        <v>28</v>
      </c>
      <c r="B210" s="1" t="s">
        <v>31</v>
      </c>
      <c r="C210" s="1"/>
      <c r="D210" s="5" t="s">
        <v>315</v>
      </c>
      <c r="E210" s="6">
        <v>41806</v>
      </c>
      <c r="F210" s="6"/>
      <c r="G210" s="8">
        <f t="shared" si="6"/>
        <v>6</v>
      </c>
      <c r="H210" s="7">
        <f t="shared" si="7"/>
        <v>0</v>
      </c>
      <c r="I210" s="9"/>
      <c r="J210" s="10"/>
      <c r="K210" s="1" t="s">
        <v>489</v>
      </c>
      <c r="L210" s="1" t="s">
        <v>574</v>
      </c>
      <c r="N210" s="1" t="s">
        <v>757</v>
      </c>
      <c r="O210" s="10"/>
      <c r="P210" s="1" t="s">
        <v>855</v>
      </c>
      <c r="Q210" s="2" t="s">
        <v>1118</v>
      </c>
      <c r="R210" s="13"/>
      <c r="S210" s="14"/>
      <c r="T210" s="2"/>
      <c r="U210" s="16"/>
      <c r="AC210" s="9" t="s">
        <v>1283</v>
      </c>
      <c r="AE210" s="77"/>
      <c r="AF210" s="78"/>
      <c r="AG210" s="26"/>
      <c r="AH210" s="26"/>
      <c r="AI210" s="26"/>
    </row>
    <row r="211" spans="1:35" ht="140.25" x14ac:dyDescent="0.25">
      <c r="A211" s="1"/>
      <c r="B211" s="1" t="s">
        <v>31</v>
      </c>
      <c r="C211" s="1"/>
      <c r="D211" s="5" t="s">
        <v>316</v>
      </c>
      <c r="E211" s="6">
        <v>41806</v>
      </c>
      <c r="F211" s="6"/>
      <c r="G211" s="8">
        <f t="shared" si="6"/>
        <v>6</v>
      </c>
      <c r="H211" s="7">
        <f t="shared" si="7"/>
        <v>0</v>
      </c>
      <c r="I211" s="9"/>
      <c r="J211" s="10"/>
      <c r="K211" s="1" t="s">
        <v>516</v>
      </c>
      <c r="L211" s="1" t="s">
        <v>1296</v>
      </c>
      <c r="N211" s="1" t="s">
        <v>758</v>
      </c>
      <c r="O211" s="10"/>
      <c r="P211" s="11" t="s">
        <v>856</v>
      </c>
      <c r="Q211" s="2" t="s">
        <v>1119</v>
      </c>
      <c r="R211" s="13"/>
      <c r="S211" s="14"/>
      <c r="T211" s="2" t="s">
        <v>1262</v>
      </c>
      <c r="U211" s="16"/>
      <c r="AC211" s="74" t="s">
        <v>1285</v>
      </c>
      <c r="AE211" s="77"/>
      <c r="AF211" s="78"/>
      <c r="AG211" s="26"/>
      <c r="AH211" s="26"/>
      <c r="AI211" s="26"/>
    </row>
    <row r="212" spans="1:35" ht="15.75" x14ac:dyDescent="0.25">
      <c r="A212" s="1" t="s">
        <v>28</v>
      </c>
      <c r="B212" s="1" t="s">
        <v>30</v>
      </c>
      <c r="C212" s="1"/>
      <c r="D212" s="5" t="s">
        <v>317</v>
      </c>
      <c r="E212" s="6">
        <v>41806</v>
      </c>
      <c r="F212" s="6">
        <v>41807</v>
      </c>
      <c r="G212" s="8">
        <f t="shared" si="6"/>
        <v>6</v>
      </c>
      <c r="H212" s="7">
        <f t="shared" si="7"/>
        <v>6</v>
      </c>
      <c r="I212" s="9"/>
      <c r="J212" s="10"/>
      <c r="K212" s="1" t="s">
        <v>517</v>
      </c>
      <c r="L212" s="1" t="s">
        <v>544</v>
      </c>
      <c r="N212" s="1" t="s">
        <v>759</v>
      </c>
      <c r="O212" s="10"/>
      <c r="P212" s="1"/>
      <c r="Q212" s="2" t="s">
        <v>1120</v>
      </c>
      <c r="R212" s="13"/>
      <c r="S212" s="14"/>
      <c r="T212" s="2"/>
      <c r="U212" s="16"/>
      <c r="AC212" s="74" t="s">
        <v>1310</v>
      </c>
      <c r="AE212" s="77"/>
      <c r="AF212" s="78"/>
      <c r="AG212" s="26"/>
      <c r="AH212" s="26"/>
      <c r="AI212" s="26"/>
    </row>
    <row r="213" spans="1:35" ht="15.75" x14ac:dyDescent="0.25">
      <c r="A213" s="1" t="s">
        <v>28</v>
      </c>
      <c r="B213" s="1" t="s">
        <v>30</v>
      </c>
      <c r="C213" s="1"/>
      <c r="D213" s="5" t="s">
        <v>318</v>
      </c>
      <c r="E213" s="6">
        <v>41806</v>
      </c>
      <c r="F213" s="6">
        <v>41807</v>
      </c>
      <c r="G213" s="8">
        <f t="shared" si="6"/>
        <v>6</v>
      </c>
      <c r="H213" s="7">
        <f t="shared" si="7"/>
        <v>6</v>
      </c>
      <c r="I213" s="9"/>
      <c r="J213" s="10"/>
      <c r="K213" s="1" t="s">
        <v>517</v>
      </c>
      <c r="L213" s="1" t="s">
        <v>544</v>
      </c>
      <c r="N213" s="1" t="s">
        <v>760</v>
      </c>
      <c r="O213" s="10"/>
      <c r="P213" s="1"/>
      <c r="Q213" s="2" t="s">
        <v>1120</v>
      </c>
      <c r="R213" s="13"/>
      <c r="S213" s="14"/>
      <c r="T213" s="2"/>
      <c r="U213" s="16"/>
      <c r="AC213" s="74" t="s">
        <v>1289</v>
      </c>
      <c r="AE213" s="77"/>
      <c r="AF213" s="78"/>
      <c r="AG213" s="26"/>
      <c r="AH213" s="26"/>
      <c r="AI213" s="26"/>
    </row>
    <row r="214" spans="1:35" ht="15.75" x14ac:dyDescent="0.25">
      <c r="A214" s="1" t="s">
        <v>28</v>
      </c>
      <c r="B214" s="1" t="s">
        <v>30</v>
      </c>
      <c r="C214" s="1"/>
      <c r="D214" s="5" t="s">
        <v>319</v>
      </c>
      <c r="E214" s="6">
        <v>41806</v>
      </c>
      <c r="F214" s="6">
        <v>41807</v>
      </c>
      <c r="G214" s="8">
        <f t="shared" si="6"/>
        <v>6</v>
      </c>
      <c r="H214" s="7">
        <f t="shared" si="7"/>
        <v>6</v>
      </c>
      <c r="I214" s="9"/>
      <c r="J214" s="10"/>
      <c r="K214" s="1" t="s">
        <v>517</v>
      </c>
      <c r="L214" s="1" t="s">
        <v>544</v>
      </c>
      <c r="N214" s="1" t="s">
        <v>761</v>
      </c>
      <c r="O214" s="10"/>
      <c r="P214" s="1"/>
      <c r="Q214" s="2" t="s">
        <v>1120</v>
      </c>
      <c r="R214" s="13"/>
      <c r="S214" s="14"/>
      <c r="T214" s="2"/>
      <c r="U214" s="16"/>
      <c r="AC214" s="74" t="s">
        <v>1289</v>
      </c>
      <c r="AE214" s="77"/>
      <c r="AF214" s="78"/>
      <c r="AG214" s="26"/>
      <c r="AH214" s="26"/>
      <c r="AI214" s="26"/>
    </row>
    <row r="215" spans="1:35" ht="51" x14ac:dyDescent="0.25">
      <c r="A215" s="1" t="s">
        <v>28</v>
      </c>
      <c r="B215" s="1" t="s">
        <v>30</v>
      </c>
      <c r="C215" s="1"/>
      <c r="D215" s="5" t="s">
        <v>320</v>
      </c>
      <c r="E215" s="6">
        <v>41807</v>
      </c>
      <c r="F215" s="6">
        <v>41808</v>
      </c>
      <c r="G215" s="8">
        <f t="shared" si="6"/>
        <v>6</v>
      </c>
      <c r="H215" s="7">
        <f t="shared" si="7"/>
        <v>6</v>
      </c>
      <c r="I215" s="9"/>
      <c r="J215" s="10"/>
      <c r="K215" s="1" t="s">
        <v>518</v>
      </c>
      <c r="L215" s="2" t="s">
        <v>1298</v>
      </c>
      <c r="N215" s="1" t="s">
        <v>762</v>
      </c>
      <c r="O215" s="10"/>
      <c r="P215" s="1"/>
      <c r="Q215" s="2" t="s">
        <v>1121</v>
      </c>
      <c r="R215" s="13"/>
      <c r="S215" s="14"/>
      <c r="T215" s="2"/>
      <c r="U215" s="16"/>
      <c r="AC215" s="9" t="s">
        <v>1283</v>
      </c>
      <c r="AE215" s="77"/>
      <c r="AF215" s="78"/>
      <c r="AG215" s="26"/>
      <c r="AH215" s="26"/>
      <c r="AI215" s="26"/>
    </row>
    <row r="216" spans="1:35" ht="127.5" x14ac:dyDescent="0.25">
      <c r="A216" s="1"/>
      <c r="B216" s="1" t="s">
        <v>31</v>
      </c>
      <c r="C216" s="1"/>
      <c r="D216" s="5" t="s">
        <v>321</v>
      </c>
      <c r="E216" s="6">
        <v>41807</v>
      </c>
      <c r="F216" s="6" t="s">
        <v>372</v>
      </c>
      <c r="G216" s="8">
        <f t="shared" si="6"/>
        <v>6</v>
      </c>
      <c r="H216" s="7" t="e">
        <f t="shared" si="7"/>
        <v>#VALUE!</v>
      </c>
      <c r="I216" s="9"/>
      <c r="J216" s="10"/>
      <c r="K216" s="1" t="s">
        <v>519</v>
      </c>
      <c r="L216" s="1" t="s">
        <v>563</v>
      </c>
      <c r="N216" s="1" t="s">
        <v>763</v>
      </c>
      <c r="O216" s="10"/>
      <c r="P216" s="3" t="s">
        <v>857</v>
      </c>
      <c r="Q216" s="2" t="s">
        <v>1122</v>
      </c>
      <c r="R216" s="13"/>
      <c r="S216" s="14"/>
      <c r="T216" s="2" t="s">
        <v>1263</v>
      </c>
      <c r="U216" s="16"/>
      <c r="AC216" s="9" t="s">
        <v>1285</v>
      </c>
      <c r="AE216" s="77"/>
      <c r="AF216" s="78"/>
      <c r="AG216" s="26"/>
      <c r="AH216" s="26"/>
      <c r="AI216" s="26"/>
    </row>
    <row r="217" spans="1:35" ht="15.75" x14ac:dyDescent="0.25">
      <c r="A217" s="1"/>
      <c r="B217" s="1" t="s">
        <v>30</v>
      </c>
      <c r="C217" s="1"/>
      <c r="D217" s="5" t="s">
        <v>322</v>
      </c>
      <c r="E217" s="6">
        <v>41807</v>
      </c>
      <c r="F217" s="6"/>
      <c r="G217" s="8">
        <f t="shared" si="6"/>
        <v>6</v>
      </c>
      <c r="H217" s="7">
        <f t="shared" si="7"/>
        <v>0</v>
      </c>
      <c r="I217" s="9"/>
      <c r="J217" s="10"/>
      <c r="K217" s="1" t="s">
        <v>385</v>
      </c>
      <c r="L217" s="1" t="s">
        <v>521</v>
      </c>
      <c r="N217" s="1" t="s">
        <v>764</v>
      </c>
      <c r="O217" s="10"/>
      <c r="P217" s="1"/>
      <c r="Q217" s="2" t="s">
        <v>1123</v>
      </c>
      <c r="R217" s="13"/>
      <c r="S217" s="14"/>
      <c r="T217" s="2"/>
      <c r="U217" s="16"/>
      <c r="AC217" s="9" t="s">
        <v>1271</v>
      </c>
      <c r="AE217" s="77"/>
      <c r="AF217" s="78"/>
      <c r="AG217" s="26"/>
      <c r="AH217" s="26"/>
      <c r="AI217" s="26"/>
    </row>
    <row r="218" spans="1:35" ht="25.5" x14ac:dyDescent="0.25">
      <c r="A218" s="1"/>
      <c r="B218" s="1" t="s">
        <v>31</v>
      </c>
      <c r="C218" s="1"/>
      <c r="D218" s="5" t="s">
        <v>323</v>
      </c>
      <c r="E218" s="6">
        <v>41807</v>
      </c>
      <c r="F218" s="6"/>
      <c r="G218" s="8">
        <f t="shared" si="6"/>
        <v>6</v>
      </c>
      <c r="H218" s="7">
        <f t="shared" si="7"/>
        <v>0</v>
      </c>
      <c r="I218" s="9"/>
      <c r="J218" s="10"/>
      <c r="K218" s="1" t="s">
        <v>373</v>
      </c>
      <c r="L218" s="1" t="s">
        <v>522</v>
      </c>
      <c r="N218" s="1" t="s">
        <v>742</v>
      </c>
      <c r="O218" s="10"/>
      <c r="P218" s="1"/>
      <c r="Q218" s="2" t="s">
        <v>1124</v>
      </c>
      <c r="R218" s="13"/>
      <c r="S218" s="14"/>
      <c r="T218" s="2" t="s">
        <v>1264</v>
      </c>
      <c r="U218" s="16">
        <v>41813</v>
      </c>
      <c r="AC218" s="9" t="s">
        <v>1285</v>
      </c>
      <c r="AE218" s="77"/>
      <c r="AF218" s="78"/>
      <c r="AG218" s="26"/>
      <c r="AH218" s="26"/>
      <c r="AI218" s="26"/>
    </row>
    <row r="219" spans="1:35" ht="255" x14ac:dyDescent="0.25">
      <c r="A219" s="1"/>
      <c r="B219" s="1" t="s">
        <v>31</v>
      </c>
      <c r="C219" s="1"/>
      <c r="D219" s="5" t="s">
        <v>324</v>
      </c>
      <c r="E219" s="6">
        <v>41807</v>
      </c>
      <c r="F219" s="6"/>
      <c r="G219" s="8">
        <f t="shared" si="6"/>
        <v>6</v>
      </c>
      <c r="H219" s="7">
        <f t="shared" si="7"/>
        <v>0</v>
      </c>
      <c r="I219" s="9"/>
      <c r="J219" s="10"/>
      <c r="K219" s="1" t="s">
        <v>520</v>
      </c>
      <c r="L219" s="1" t="s">
        <v>523</v>
      </c>
      <c r="N219" s="1" t="s">
        <v>765</v>
      </c>
      <c r="O219" s="10"/>
      <c r="P219" s="11" t="s">
        <v>858</v>
      </c>
      <c r="Q219" s="2" t="s">
        <v>1125</v>
      </c>
      <c r="R219" s="13"/>
      <c r="S219" s="14"/>
      <c r="T219" s="2" t="s">
        <v>1265</v>
      </c>
      <c r="U219" s="16"/>
      <c r="AC219" s="74" t="s">
        <v>1285</v>
      </c>
      <c r="AE219" s="77"/>
      <c r="AF219" s="78"/>
      <c r="AG219" s="26"/>
      <c r="AH219" s="26"/>
      <c r="AI219" s="26"/>
    </row>
    <row r="220" spans="1:35" ht="140.25" x14ac:dyDescent="0.25">
      <c r="A220" s="1"/>
      <c r="B220" s="1" t="s">
        <v>31</v>
      </c>
      <c r="C220" s="1"/>
      <c r="D220" s="5" t="s">
        <v>325</v>
      </c>
      <c r="E220" s="6">
        <v>41809</v>
      </c>
      <c r="F220" s="6"/>
      <c r="G220" s="8">
        <f t="shared" si="6"/>
        <v>6</v>
      </c>
      <c r="H220" s="7">
        <f t="shared" si="7"/>
        <v>0</v>
      </c>
      <c r="I220" s="9"/>
      <c r="J220" s="10"/>
      <c r="K220" s="1" t="s">
        <v>456</v>
      </c>
      <c r="L220" s="1" t="s">
        <v>524</v>
      </c>
      <c r="N220" s="1" t="s">
        <v>766</v>
      </c>
      <c r="O220" s="10"/>
      <c r="P220" s="1"/>
      <c r="Q220" s="2" t="s">
        <v>1126</v>
      </c>
      <c r="R220" s="13"/>
      <c r="S220" s="14"/>
      <c r="T220" s="2" t="s">
        <v>1266</v>
      </c>
      <c r="U220" s="16"/>
      <c r="AC220" s="9" t="s">
        <v>1285</v>
      </c>
      <c r="AE220" s="77"/>
      <c r="AF220" s="78"/>
      <c r="AG220" s="26"/>
      <c r="AH220" s="26"/>
      <c r="AI220" s="26"/>
    </row>
    <row r="221" spans="1:35" ht="25.5" x14ac:dyDescent="0.25">
      <c r="A221" s="1"/>
      <c r="B221" s="1" t="s">
        <v>30</v>
      </c>
      <c r="C221" s="1"/>
      <c r="D221" s="5" t="s">
        <v>326</v>
      </c>
      <c r="E221" s="6">
        <v>41809</v>
      </c>
      <c r="F221" s="6">
        <v>41809</v>
      </c>
      <c r="G221" s="8">
        <f t="shared" si="6"/>
        <v>6</v>
      </c>
      <c r="H221" s="7">
        <f t="shared" si="7"/>
        <v>6</v>
      </c>
      <c r="I221" s="9"/>
      <c r="J221" s="10"/>
      <c r="K221" s="1" t="s">
        <v>456</v>
      </c>
      <c r="L221" s="1" t="s">
        <v>524</v>
      </c>
      <c r="N221" s="1" t="s">
        <v>766</v>
      </c>
      <c r="O221" s="10"/>
      <c r="P221" s="1"/>
      <c r="Q221" s="2" t="s">
        <v>1127</v>
      </c>
      <c r="R221" s="13"/>
      <c r="S221" s="14"/>
      <c r="T221" s="2"/>
      <c r="U221" s="16"/>
      <c r="AC221" s="9" t="s">
        <v>1283</v>
      </c>
      <c r="AE221" s="77"/>
      <c r="AF221" s="78"/>
      <c r="AG221" s="26"/>
      <c r="AH221" s="26"/>
      <c r="AI221" s="26"/>
    </row>
    <row r="222" spans="1:35" ht="15.75" x14ac:dyDescent="0.25">
      <c r="A222" s="1"/>
      <c r="B222" s="1" t="s">
        <v>31</v>
      </c>
      <c r="C222" s="1"/>
      <c r="D222" s="5" t="s">
        <v>327</v>
      </c>
      <c r="E222" s="6">
        <v>41810</v>
      </c>
      <c r="F222" s="6"/>
      <c r="G222" s="8">
        <f t="shared" si="6"/>
        <v>6</v>
      </c>
      <c r="H222" s="7">
        <f t="shared" si="7"/>
        <v>0</v>
      </c>
      <c r="I222" s="9"/>
      <c r="J222" s="10"/>
      <c r="K222" s="1" t="s">
        <v>518</v>
      </c>
      <c r="L222" s="1" t="s">
        <v>570</v>
      </c>
      <c r="N222" s="1" t="s">
        <v>762</v>
      </c>
      <c r="O222" s="10"/>
      <c r="P222" s="1"/>
      <c r="Q222" s="2" t="s">
        <v>1128</v>
      </c>
      <c r="R222" s="13"/>
      <c r="S222" s="14"/>
      <c r="T222" s="2"/>
      <c r="U222" s="16"/>
      <c r="AC222" s="9" t="s">
        <v>1285</v>
      </c>
      <c r="AE222" s="77"/>
      <c r="AF222" s="78"/>
      <c r="AG222" s="26"/>
      <c r="AH222" s="26"/>
      <c r="AI222" s="26"/>
    </row>
    <row r="223" spans="1:35" ht="15.75" x14ac:dyDescent="0.25">
      <c r="A223" s="1"/>
      <c r="B223" s="1" t="s">
        <v>30</v>
      </c>
      <c r="C223" s="1"/>
      <c r="D223" s="5" t="s">
        <v>328</v>
      </c>
      <c r="E223" s="6">
        <v>41810</v>
      </c>
      <c r="F223" s="6"/>
      <c r="G223" s="8">
        <f t="shared" si="6"/>
        <v>6</v>
      </c>
      <c r="H223" s="7">
        <f t="shared" si="7"/>
        <v>0</v>
      </c>
      <c r="I223" s="9"/>
      <c r="J223" s="10"/>
      <c r="K223" s="1" t="s">
        <v>376</v>
      </c>
      <c r="L223" s="70" t="s">
        <v>525</v>
      </c>
      <c r="N223" s="1" t="s">
        <v>767</v>
      </c>
      <c r="O223" s="10"/>
      <c r="P223" s="1"/>
      <c r="Q223" s="2" t="s">
        <v>1129</v>
      </c>
      <c r="R223" s="13"/>
      <c r="S223" s="14"/>
      <c r="T223" s="2"/>
      <c r="U223" s="16"/>
      <c r="AC223" s="72" t="s">
        <v>1271</v>
      </c>
      <c r="AE223" s="77"/>
      <c r="AF223" s="78"/>
      <c r="AG223" s="26"/>
      <c r="AH223" s="26"/>
      <c r="AI223" s="26"/>
    </row>
    <row r="224" spans="1:35" ht="63.75" x14ac:dyDescent="0.25">
      <c r="A224" s="1"/>
      <c r="B224" s="1" t="s">
        <v>31</v>
      </c>
      <c r="C224" s="1"/>
      <c r="D224" s="5" t="s">
        <v>329</v>
      </c>
      <c r="E224" s="6">
        <v>41810</v>
      </c>
      <c r="F224" s="6"/>
      <c r="G224" s="8">
        <f t="shared" si="6"/>
        <v>6</v>
      </c>
      <c r="H224" s="7">
        <f t="shared" si="7"/>
        <v>0</v>
      </c>
      <c r="I224" s="9"/>
      <c r="J224" s="10"/>
      <c r="K224" s="1" t="s">
        <v>377</v>
      </c>
      <c r="L224" s="1" t="s">
        <v>521</v>
      </c>
      <c r="N224" s="1" t="s">
        <v>768</v>
      </c>
      <c r="O224" s="10"/>
      <c r="P224" s="1">
        <v>200386903</v>
      </c>
      <c r="Q224" s="2" t="s">
        <v>1130</v>
      </c>
      <c r="R224" s="13"/>
      <c r="S224" s="14"/>
      <c r="T224" s="2"/>
      <c r="U224" s="16"/>
      <c r="AC224" s="9" t="s">
        <v>1285</v>
      </c>
      <c r="AE224" s="77"/>
      <c r="AF224" s="78"/>
      <c r="AG224" s="26"/>
      <c r="AH224" s="26"/>
      <c r="AI224" s="26"/>
    </row>
    <row r="225" spans="1:35" ht="25.5" x14ac:dyDescent="0.25">
      <c r="A225" s="1" t="s">
        <v>28</v>
      </c>
      <c r="B225" s="1" t="s">
        <v>30</v>
      </c>
      <c r="C225" s="1"/>
      <c r="D225" s="5" t="s">
        <v>330</v>
      </c>
      <c r="E225" s="6">
        <v>41813</v>
      </c>
      <c r="F225" s="6">
        <v>41813</v>
      </c>
      <c r="G225" s="8">
        <f t="shared" si="6"/>
        <v>6</v>
      </c>
      <c r="H225" s="7">
        <f t="shared" si="7"/>
        <v>6</v>
      </c>
      <c r="I225" s="9"/>
      <c r="J225" s="10"/>
      <c r="K225" s="1" t="s">
        <v>378</v>
      </c>
      <c r="L225" s="1" t="s">
        <v>526</v>
      </c>
      <c r="N225" s="1" t="s">
        <v>769</v>
      </c>
      <c r="O225" s="10"/>
      <c r="P225" s="1" t="s">
        <v>859</v>
      </c>
      <c r="Q225" s="11" t="s">
        <v>1131</v>
      </c>
      <c r="R225" s="13"/>
      <c r="S225" s="14"/>
      <c r="T225" s="2" t="s">
        <v>1267</v>
      </c>
      <c r="U225" s="16"/>
      <c r="AC225" s="72" t="s">
        <v>1271</v>
      </c>
      <c r="AE225" s="77"/>
      <c r="AF225" s="78"/>
      <c r="AG225" s="26"/>
      <c r="AH225" s="26"/>
      <c r="AI225" s="26"/>
    </row>
    <row r="226" spans="1:35" ht="25.5" x14ac:dyDescent="0.25">
      <c r="A226" s="1" t="s">
        <v>28</v>
      </c>
      <c r="B226" s="1" t="s">
        <v>30</v>
      </c>
      <c r="C226" s="1"/>
      <c r="D226" s="5" t="s">
        <v>331</v>
      </c>
      <c r="E226" s="6">
        <v>41813</v>
      </c>
      <c r="F226" s="6">
        <v>41813</v>
      </c>
      <c r="G226" s="8">
        <f t="shared" si="6"/>
        <v>6</v>
      </c>
      <c r="H226" s="7">
        <f t="shared" si="7"/>
        <v>6</v>
      </c>
      <c r="I226" s="9"/>
      <c r="J226" s="10"/>
      <c r="K226" s="1" t="s">
        <v>379</v>
      </c>
      <c r="L226" s="1" t="s">
        <v>1299</v>
      </c>
      <c r="N226" s="1" t="s">
        <v>770</v>
      </c>
      <c r="O226" s="10"/>
      <c r="P226" s="1" t="s">
        <v>859</v>
      </c>
      <c r="Q226" s="11" t="s">
        <v>1132</v>
      </c>
      <c r="R226" s="13"/>
      <c r="S226" s="14"/>
      <c r="T226" s="2" t="s">
        <v>1268</v>
      </c>
      <c r="U226" s="16"/>
      <c r="AC226" s="72" t="s">
        <v>1271</v>
      </c>
      <c r="AE226" s="77"/>
      <c r="AF226" s="78"/>
      <c r="AG226" s="26"/>
      <c r="AH226" s="26"/>
      <c r="AI226" s="26"/>
    </row>
    <row r="227" spans="1:35" ht="51" x14ac:dyDescent="0.25">
      <c r="A227" s="1" t="s">
        <v>28</v>
      </c>
      <c r="B227" s="1" t="s">
        <v>30</v>
      </c>
      <c r="C227" s="1"/>
      <c r="D227" s="5" t="s">
        <v>332</v>
      </c>
      <c r="E227" s="6">
        <v>41813</v>
      </c>
      <c r="F227" s="6">
        <v>41813</v>
      </c>
      <c r="G227" s="8">
        <f t="shared" si="6"/>
        <v>6</v>
      </c>
      <c r="H227" s="7">
        <f t="shared" si="7"/>
        <v>6</v>
      </c>
      <c r="I227" s="9"/>
      <c r="J227" s="10"/>
      <c r="K227" s="1" t="s">
        <v>380</v>
      </c>
      <c r="L227" s="1" t="s">
        <v>527</v>
      </c>
      <c r="N227" s="1" t="s">
        <v>771</v>
      </c>
      <c r="O227" s="10"/>
      <c r="P227" s="1" t="s">
        <v>859</v>
      </c>
      <c r="Q227" s="11" t="s">
        <v>1133</v>
      </c>
      <c r="R227" s="13"/>
      <c r="S227" s="14"/>
      <c r="T227" s="2" t="s">
        <v>1269</v>
      </c>
      <c r="U227" s="16"/>
      <c r="AC227" s="72" t="s">
        <v>1271</v>
      </c>
      <c r="AE227" s="77"/>
      <c r="AF227" s="78"/>
      <c r="AG227" s="26"/>
      <c r="AH227" s="26"/>
      <c r="AI227" s="26"/>
    </row>
    <row r="228" spans="1:35" ht="15.75" x14ac:dyDescent="0.25">
      <c r="A228" s="1"/>
      <c r="B228" s="1" t="s">
        <v>31</v>
      </c>
      <c r="C228" s="1"/>
      <c r="D228" s="5" t="s">
        <v>333</v>
      </c>
      <c r="E228" s="6">
        <v>41813</v>
      </c>
      <c r="F228" s="6"/>
      <c r="G228" s="8">
        <f t="shared" si="6"/>
        <v>6</v>
      </c>
      <c r="H228" s="7">
        <f t="shared" si="7"/>
        <v>0</v>
      </c>
      <c r="I228" s="9"/>
      <c r="J228" s="10"/>
      <c r="K228" s="1" t="s">
        <v>380</v>
      </c>
      <c r="L228" s="1" t="s">
        <v>527</v>
      </c>
      <c r="N228" s="1" t="s">
        <v>771</v>
      </c>
      <c r="O228" s="10"/>
      <c r="P228" s="1" t="s">
        <v>860</v>
      </c>
      <c r="Q228" s="2" t="s">
        <v>1134</v>
      </c>
      <c r="R228" s="13"/>
      <c r="S228" s="14"/>
      <c r="T228" s="2"/>
      <c r="U228" s="16"/>
      <c r="AC228" s="9" t="s">
        <v>1283</v>
      </c>
      <c r="AE228" s="77"/>
      <c r="AF228" s="78"/>
      <c r="AG228" s="26"/>
      <c r="AH228" s="26"/>
      <c r="AI228" s="26"/>
    </row>
    <row r="229" spans="1:35" ht="25.5" x14ac:dyDescent="0.25">
      <c r="A229" s="1"/>
      <c r="B229" s="1" t="s">
        <v>31</v>
      </c>
      <c r="C229" s="1"/>
      <c r="D229" s="5" t="s">
        <v>334</v>
      </c>
      <c r="E229" s="6">
        <v>41813</v>
      </c>
      <c r="F229" s="6"/>
      <c r="G229" s="8">
        <f t="shared" si="6"/>
        <v>6</v>
      </c>
      <c r="H229" s="7">
        <f t="shared" si="7"/>
        <v>0</v>
      </c>
      <c r="I229" s="9"/>
      <c r="J229" s="10"/>
      <c r="K229" s="1" t="s">
        <v>381</v>
      </c>
      <c r="L229" s="1" t="s">
        <v>480</v>
      </c>
      <c r="N229" s="1" t="s">
        <v>691</v>
      </c>
      <c r="O229" s="10"/>
      <c r="P229" s="1" t="s">
        <v>861</v>
      </c>
      <c r="Q229" s="11" t="s">
        <v>1135</v>
      </c>
      <c r="R229" s="13"/>
      <c r="S229" s="14"/>
      <c r="T229" s="2" t="s">
        <v>1270</v>
      </c>
      <c r="U229" s="16"/>
      <c r="AC229" s="9" t="s">
        <v>1285</v>
      </c>
      <c r="AE229" s="77"/>
      <c r="AF229" s="78"/>
      <c r="AG229" s="26"/>
      <c r="AH229" s="26"/>
      <c r="AI229" s="26"/>
    </row>
    <row r="230" spans="1:35" ht="15.75" x14ac:dyDescent="0.25">
      <c r="A230" s="1"/>
      <c r="B230" s="1" t="s">
        <v>31</v>
      </c>
      <c r="C230" s="1"/>
      <c r="D230" s="5" t="s">
        <v>335</v>
      </c>
      <c r="E230" s="6">
        <v>41814</v>
      </c>
      <c r="F230" s="6"/>
      <c r="G230" s="8">
        <f t="shared" si="6"/>
        <v>6</v>
      </c>
      <c r="H230" s="7">
        <f t="shared" si="7"/>
        <v>0</v>
      </c>
      <c r="I230" s="9"/>
      <c r="J230" s="10"/>
      <c r="K230" s="1" t="s">
        <v>382</v>
      </c>
      <c r="L230" s="1" t="s">
        <v>579</v>
      </c>
      <c r="N230" s="1" t="s">
        <v>772</v>
      </c>
      <c r="O230" s="10"/>
      <c r="P230" s="1" t="s">
        <v>851</v>
      </c>
      <c r="Q230" s="2" t="s">
        <v>1136</v>
      </c>
      <c r="R230" s="13"/>
      <c r="S230" s="14"/>
      <c r="T230" s="2"/>
      <c r="U230" s="16"/>
      <c r="AC230" s="75" t="s">
        <v>1290</v>
      </c>
      <c r="AE230" s="77"/>
      <c r="AF230" s="78"/>
      <c r="AG230" s="26"/>
      <c r="AH230" s="26"/>
      <c r="AI230" s="26"/>
    </row>
    <row r="231" spans="1:35" ht="15.75" x14ac:dyDescent="0.25">
      <c r="A231" s="1"/>
      <c r="B231" s="1" t="s">
        <v>31</v>
      </c>
      <c r="C231" s="1"/>
      <c r="D231" s="5" t="s">
        <v>336</v>
      </c>
      <c r="E231" s="6">
        <v>41814</v>
      </c>
      <c r="F231" s="6"/>
      <c r="G231" s="8">
        <f t="shared" si="6"/>
        <v>6</v>
      </c>
      <c r="H231" s="7">
        <f t="shared" si="7"/>
        <v>0</v>
      </c>
      <c r="I231" s="9"/>
      <c r="J231" s="10"/>
      <c r="K231" s="1" t="s">
        <v>380</v>
      </c>
      <c r="L231" s="1" t="s">
        <v>527</v>
      </c>
      <c r="N231" s="1" t="s">
        <v>771</v>
      </c>
      <c r="O231" s="10"/>
      <c r="P231" s="1" t="s">
        <v>860</v>
      </c>
      <c r="Q231" s="2" t="s">
        <v>1134</v>
      </c>
      <c r="R231" s="13"/>
      <c r="S231" s="14"/>
      <c r="T231" s="2"/>
      <c r="U231" s="16"/>
      <c r="AC231" s="9" t="s">
        <v>1283</v>
      </c>
      <c r="AE231" s="77"/>
      <c r="AF231" s="78"/>
      <c r="AG231" s="26"/>
      <c r="AH231" s="26"/>
      <c r="AI231" s="26"/>
    </row>
    <row r="232" spans="1:35" ht="15.75" x14ac:dyDescent="0.25">
      <c r="A232" s="1" t="s">
        <v>28</v>
      </c>
      <c r="B232" s="1" t="s">
        <v>31</v>
      </c>
      <c r="C232" s="1"/>
      <c r="D232" s="5" t="s">
        <v>337</v>
      </c>
      <c r="E232" s="6">
        <v>41814</v>
      </c>
      <c r="F232" s="6">
        <v>41814</v>
      </c>
      <c r="G232" s="8">
        <f t="shared" si="6"/>
        <v>6</v>
      </c>
      <c r="H232" s="7">
        <f t="shared" si="7"/>
        <v>6</v>
      </c>
      <c r="I232" s="9"/>
      <c r="J232" s="10"/>
      <c r="K232" s="1" t="s">
        <v>373</v>
      </c>
      <c r="L232" s="1" t="s">
        <v>374</v>
      </c>
      <c r="N232" s="1" t="s">
        <v>375</v>
      </c>
      <c r="O232" s="10"/>
      <c r="P232" s="1" t="s">
        <v>859</v>
      </c>
      <c r="Q232" s="11" t="s">
        <v>1137</v>
      </c>
      <c r="R232" s="13"/>
      <c r="S232" s="14"/>
      <c r="T232" s="2" t="s">
        <v>1271</v>
      </c>
      <c r="U232" s="16"/>
      <c r="AC232" s="72" t="s">
        <v>1271</v>
      </c>
      <c r="AE232" s="77"/>
      <c r="AF232" s="78"/>
      <c r="AG232" s="26"/>
      <c r="AH232" s="26"/>
      <c r="AI232" s="26"/>
    </row>
    <row r="233" spans="1:35" ht="39" x14ac:dyDescent="0.25">
      <c r="A233" s="1"/>
      <c r="B233" s="1" t="s">
        <v>31</v>
      </c>
      <c r="C233" s="1"/>
      <c r="D233" s="5" t="s">
        <v>338</v>
      </c>
      <c r="E233" s="6">
        <v>41815</v>
      </c>
      <c r="F233" s="6"/>
      <c r="G233" s="8">
        <f t="shared" si="6"/>
        <v>6</v>
      </c>
      <c r="H233" s="7">
        <f t="shared" si="7"/>
        <v>0</v>
      </c>
      <c r="I233" s="9"/>
      <c r="J233" s="1"/>
      <c r="K233" s="1" t="s">
        <v>383</v>
      </c>
      <c r="L233" s="1" t="s">
        <v>528</v>
      </c>
      <c r="N233" s="1" t="s">
        <v>773</v>
      </c>
      <c r="O233" s="10"/>
      <c r="P233" s="1" t="s">
        <v>862</v>
      </c>
      <c r="Q233" s="1" t="s">
        <v>1138</v>
      </c>
      <c r="R233" s="4"/>
      <c r="S233" s="1"/>
      <c r="T233" s="1"/>
      <c r="U233" s="17"/>
      <c r="AC233" s="9" t="s">
        <v>1285</v>
      </c>
      <c r="AE233" s="77"/>
      <c r="AF233" s="78"/>
      <c r="AG233" s="26"/>
      <c r="AH233" s="26"/>
      <c r="AI233" s="26"/>
    </row>
    <row r="234" spans="1:35" ht="39" x14ac:dyDescent="0.25">
      <c r="A234" s="1"/>
      <c r="B234" s="1" t="s">
        <v>31</v>
      </c>
      <c r="C234" s="1"/>
      <c r="D234" s="5" t="s">
        <v>339</v>
      </c>
      <c r="E234" s="6">
        <v>41815</v>
      </c>
      <c r="F234" s="6"/>
      <c r="G234" s="8">
        <f t="shared" si="6"/>
        <v>6</v>
      </c>
      <c r="H234" s="7">
        <f t="shared" si="7"/>
        <v>0</v>
      </c>
      <c r="I234" s="9"/>
      <c r="J234" s="10"/>
      <c r="K234" s="1" t="s">
        <v>383</v>
      </c>
      <c r="L234" s="1" t="s">
        <v>528</v>
      </c>
      <c r="N234" s="1" t="s">
        <v>773</v>
      </c>
      <c r="O234" s="1"/>
      <c r="P234" s="1"/>
      <c r="Q234" s="2" t="s">
        <v>1139</v>
      </c>
      <c r="R234" s="4"/>
      <c r="S234" s="1"/>
      <c r="T234" s="1"/>
      <c r="U234" s="17"/>
      <c r="AC234" s="76" t="s">
        <v>1304</v>
      </c>
      <c r="AE234" s="77"/>
      <c r="AF234" s="78"/>
      <c r="AG234" s="26"/>
      <c r="AH234" s="26"/>
      <c r="AI234" s="26"/>
    </row>
    <row r="235" spans="1:35" ht="39" x14ac:dyDescent="0.25">
      <c r="A235" s="1"/>
      <c r="B235" s="1" t="s">
        <v>31</v>
      </c>
      <c r="C235" s="1"/>
      <c r="D235" s="5" t="s">
        <v>340</v>
      </c>
      <c r="E235" s="6">
        <v>41815</v>
      </c>
      <c r="F235" s="6"/>
      <c r="G235" s="8">
        <f t="shared" si="6"/>
        <v>6</v>
      </c>
      <c r="H235" s="7">
        <f t="shared" si="7"/>
        <v>0</v>
      </c>
      <c r="I235" s="9"/>
      <c r="J235" s="10"/>
      <c r="K235" s="1" t="s">
        <v>384</v>
      </c>
      <c r="L235" s="1" t="s">
        <v>522</v>
      </c>
      <c r="N235" s="1" t="s">
        <v>774</v>
      </c>
      <c r="O235" s="1"/>
      <c r="P235" s="1"/>
      <c r="Q235" s="2" t="s">
        <v>1140</v>
      </c>
      <c r="R235" s="4"/>
      <c r="S235" s="1"/>
      <c r="T235" s="1"/>
      <c r="U235" s="17"/>
      <c r="AC235" s="72" t="s">
        <v>1304</v>
      </c>
      <c r="AE235" s="77"/>
      <c r="AF235" s="78"/>
      <c r="AG235" s="26"/>
      <c r="AH235" s="26"/>
      <c r="AI235" s="26"/>
    </row>
    <row r="236" spans="1:35" ht="39" x14ac:dyDescent="0.25">
      <c r="A236" s="1"/>
      <c r="B236" s="1" t="s">
        <v>31</v>
      </c>
      <c r="C236" s="1"/>
      <c r="D236" s="5" t="s">
        <v>341</v>
      </c>
      <c r="E236" s="6">
        <v>41816</v>
      </c>
      <c r="F236" s="6"/>
      <c r="G236" s="8">
        <f t="shared" si="6"/>
        <v>6</v>
      </c>
      <c r="H236" s="7">
        <f t="shared" si="7"/>
        <v>0</v>
      </c>
      <c r="I236" s="9"/>
      <c r="J236" s="10"/>
      <c r="K236" s="1" t="s">
        <v>377</v>
      </c>
      <c r="L236" s="1" t="s">
        <v>521</v>
      </c>
      <c r="N236" s="1" t="s">
        <v>741</v>
      </c>
      <c r="O236" s="1"/>
      <c r="P236" s="1">
        <v>200387309</v>
      </c>
      <c r="Q236" s="2" t="s">
        <v>1141</v>
      </c>
      <c r="R236" s="4"/>
      <c r="S236" s="1"/>
      <c r="T236" s="1"/>
      <c r="U236" s="17"/>
      <c r="AC236" s="74" t="s">
        <v>1285</v>
      </c>
      <c r="AE236" s="77"/>
      <c r="AF236" s="78"/>
      <c r="AG236" s="26"/>
      <c r="AH236" s="26"/>
      <c r="AI236" s="26"/>
    </row>
    <row r="237" spans="1:35" ht="39" x14ac:dyDescent="0.25">
      <c r="A237" s="1"/>
      <c r="B237" s="1" t="s">
        <v>31</v>
      </c>
      <c r="C237" s="1"/>
      <c r="D237" s="5" t="s">
        <v>342</v>
      </c>
      <c r="E237" s="6">
        <v>41817</v>
      </c>
      <c r="F237" s="6"/>
      <c r="G237" s="8">
        <f t="shared" si="6"/>
        <v>6</v>
      </c>
      <c r="H237" s="7">
        <f t="shared" si="7"/>
        <v>0</v>
      </c>
      <c r="I237" s="9"/>
      <c r="J237" s="10"/>
      <c r="K237" s="1" t="s">
        <v>377</v>
      </c>
      <c r="L237" s="1" t="s">
        <v>521</v>
      </c>
      <c r="N237" s="1" t="s">
        <v>741</v>
      </c>
      <c r="O237" s="10"/>
      <c r="P237" s="1">
        <v>200387309</v>
      </c>
      <c r="Q237" s="2" t="s">
        <v>1142</v>
      </c>
      <c r="R237" s="4"/>
      <c r="S237" s="1"/>
      <c r="T237" s="1"/>
      <c r="U237" s="17"/>
      <c r="AC237" s="74" t="s">
        <v>1285</v>
      </c>
      <c r="AE237" s="77"/>
      <c r="AF237" s="80"/>
      <c r="AG237" s="26"/>
      <c r="AH237" s="26"/>
      <c r="AI237" s="26"/>
    </row>
    <row r="238" spans="1:35" ht="39" x14ac:dyDescent="0.25">
      <c r="A238" s="1"/>
      <c r="B238" s="1" t="s">
        <v>31</v>
      </c>
      <c r="C238" s="1"/>
      <c r="D238" s="5" t="s">
        <v>343</v>
      </c>
      <c r="E238" s="6">
        <v>41817</v>
      </c>
      <c r="F238" s="6"/>
      <c r="G238" s="8">
        <f t="shared" si="6"/>
        <v>6</v>
      </c>
      <c r="H238" s="7">
        <f t="shared" si="7"/>
        <v>0</v>
      </c>
      <c r="I238" s="9"/>
      <c r="J238" s="10"/>
      <c r="K238" s="1" t="s">
        <v>377</v>
      </c>
      <c r="L238" s="1" t="s">
        <v>521</v>
      </c>
      <c r="N238" s="1" t="s">
        <v>741</v>
      </c>
      <c r="O238" s="10"/>
      <c r="P238" s="1"/>
      <c r="Q238" s="2" t="s">
        <v>1143</v>
      </c>
      <c r="R238" s="4"/>
      <c r="S238" s="1"/>
      <c r="T238" s="1"/>
      <c r="U238" s="17"/>
      <c r="AC238" s="73" t="s">
        <v>1306</v>
      </c>
      <c r="AE238" s="77"/>
      <c r="AF238" s="78"/>
      <c r="AG238" s="26"/>
      <c r="AH238" s="26"/>
      <c r="AI238" s="26"/>
    </row>
    <row r="239" spans="1:35" ht="39" x14ac:dyDescent="0.25">
      <c r="A239" s="1"/>
      <c r="B239" s="1" t="s">
        <v>31</v>
      </c>
      <c r="C239" s="1"/>
      <c r="D239" s="5" t="s">
        <v>344</v>
      </c>
      <c r="E239" s="6">
        <v>41820</v>
      </c>
      <c r="F239" s="6"/>
      <c r="G239" s="8">
        <f t="shared" si="6"/>
        <v>6</v>
      </c>
      <c r="H239" s="7">
        <f t="shared" si="7"/>
        <v>0</v>
      </c>
      <c r="I239" s="9"/>
      <c r="J239" s="10"/>
      <c r="K239" s="1" t="s">
        <v>385</v>
      </c>
      <c r="L239" s="1" t="s">
        <v>521</v>
      </c>
      <c r="N239" s="1" t="s">
        <v>764</v>
      </c>
      <c r="O239" s="10"/>
      <c r="P239" s="1"/>
      <c r="Q239" s="2" t="s">
        <v>1144</v>
      </c>
      <c r="R239" s="4"/>
      <c r="S239" s="1"/>
      <c r="T239" s="1"/>
      <c r="U239" s="17"/>
      <c r="AC239" s="9" t="s">
        <v>1274</v>
      </c>
      <c r="AE239" s="77"/>
      <c r="AF239" s="80"/>
      <c r="AG239" s="26"/>
      <c r="AH239" s="26"/>
      <c r="AI239" s="26"/>
    </row>
    <row r="240" spans="1:35" ht="165.75" x14ac:dyDescent="0.25">
      <c r="A240" s="1" t="s">
        <v>28</v>
      </c>
      <c r="B240" s="1" t="s">
        <v>31</v>
      </c>
      <c r="C240" s="1"/>
      <c r="D240" s="5" t="s">
        <v>345</v>
      </c>
      <c r="E240" s="6">
        <v>41820</v>
      </c>
      <c r="F240" s="6">
        <v>41821</v>
      </c>
      <c r="G240" s="8">
        <f t="shared" si="6"/>
        <v>6</v>
      </c>
      <c r="H240" s="7">
        <f t="shared" si="7"/>
        <v>7</v>
      </c>
      <c r="I240" s="9"/>
      <c r="J240" s="10"/>
      <c r="K240" s="1" t="s">
        <v>386</v>
      </c>
      <c r="L240" s="1" t="s">
        <v>529</v>
      </c>
      <c r="N240" s="1" t="s">
        <v>775</v>
      </c>
      <c r="O240" s="10"/>
      <c r="P240" s="2" t="s">
        <v>863</v>
      </c>
      <c r="Q240" s="2" t="s">
        <v>1145</v>
      </c>
      <c r="R240" s="4"/>
      <c r="S240" s="1"/>
      <c r="T240" s="1"/>
      <c r="U240" s="17"/>
      <c r="AC240" s="9" t="s">
        <v>1288</v>
      </c>
      <c r="AE240" s="77"/>
      <c r="AF240" s="81"/>
      <c r="AG240" s="26"/>
      <c r="AH240" s="26"/>
      <c r="AI240" s="26"/>
    </row>
    <row r="241" spans="1:35" ht="39" x14ac:dyDescent="0.25">
      <c r="A241" s="1"/>
      <c r="B241" s="1" t="s">
        <v>31</v>
      </c>
      <c r="C241" s="1"/>
      <c r="D241" s="5" t="s">
        <v>346</v>
      </c>
      <c r="E241" s="6">
        <v>41820</v>
      </c>
      <c r="F241" s="6"/>
      <c r="G241" s="8">
        <f t="shared" si="6"/>
        <v>6</v>
      </c>
      <c r="H241" s="7">
        <f t="shared" si="7"/>
        <v>0</v>
      </c>
      <c r="I241" s="9"/>
      <c r="J241" s="10"/>
      <c r="K241" s="1" t="s">
        <v>380</v>
      </c>
      <c r="L241" s="1" t="s">
        <v>527</v>
      </c>
      <c r="N241" s="1" t="s">
        <v>776</v>
      </c>
      <c r="O241" s="10"/>
      <c r="P241" s="1"/>
      <c r="Q241" s="2" t="s">
        <v>1146</v>
      </c>
      <c r="R241" s="4"/>
      <c r="S241" s="1"/>
      <c r="T241" s="1"/>
      <c r="U241" s="17"/>
      <c r="AC241" s="72" t="s">
        <v>1304</v>
      </c>
      <c r="AE241" s="77"/>
      <c r="AF241" s="81"/>
      <c r="AG241" s="26"/>
      <c r="AH241" s="26"/>
      <c r="AI241" s="26"/>
    </row>
    <row r="242" spans="1:35" ht="39" x14ac:dyDescent="0.25">
      <c r="A242" s="1"/>
      <c r="B242" s="1"/>
      <c r="C242" s="1"/>
      <c r="D242" s="5" t="s">
        <v>347</v>
      </c>
      <c r="E242" s="6">
        <v>41820</v>
      </c>
      <c r="F242" s="6"/>
      <c r="G242" s="8">
        <f t="shared" si="6"/>
        <v>6</v>
      </c>
      <c r="H242" s="7">
        <f t="shared" si="7"/>
        <v>0</v>
      </c>
      <c r="I242" s="9"/>
      <c r="J242" s="10"/>
      <c r="K242" s="1" t="s">
        <v>385</v>
      </c>
      <c r="L242" s="1" t="s">
        <v>521</v>
      </c>
      <c r="N242" s="1" t="s">
        <v>764</v>
      </c>
      <c r="O242" s="10"/>
      <c r="P242" s="1"/>
      <c r="Q242" s="2" t="s">
        <v>1147</v>
      </c>
      <c r="R242" s="4"/>
      <c r="S242" s="1"/>
      <c r="T242" s="1"/>
      <c r="U242" s="17"/>
      <c r="AC242" s="9" t="s">
        <v>1285</v>
      </c>
      <c r="AE242" s="77"/>
      <c r="AF242" s="81"/>
      <c r="AG242" s="26"/>
      <c r="AH242" s="26"/>
      <c r="AI242" s="26"/>
    </row>
    <row r="243" spans="1:35" ht="39" x14ac:dyDescent="0.25">
      <c r="A243" s="1"/>
      <c r="B243" s="1"/>
      <c r="C243" s="1"/>
      <c r="D243" s="5" t="s">
        <v>349</v>
      </c>
      <c r="E243" s="6">
        <v>41821</v>
      </c>
      <c r="F243" s="6"/>
      <c r="G243" s="8">
        <f t="shared" si="6"/>
        <v>7</v>
      </c>
      <c r="H243" s="7">
        <f t="shared" si="7"/>
        <v>0</v>
      </c>
      <c r="I243" s="9"/>
      <c r="J243" s="10"/>
      <c r="K243" s="1" t="s">
        <v>387</v>
      </c>
      <c r="L243" s="1" t="s">
        <v>530</v>
      </c>
      <c r="N243" s="1" t="s">
        <v>764</v>
      </c>
      <c r="O243" s="10"/>
      <c r="P243" s="62"/>
      <c r="Q243" s="2" t="s">
        <v>1149</v>
      </c>
      <c r="R243" s="4"/>
      <c r="S243" s="1"/>
      <c r="T243" s="1"/>
      <c r="U243" s="17"/>
      <c r="AC243" s="9" t="s">
        <v>1311</v>
      </c>
      <c r="AE243" s="77"/>
      <c r="AF243" s="80"/>
      <c r="AG243" s="26"/>
      <c r="AH243" s="26"/>
      <c r="AI243" s="26"/>
    </row>
    <row r="244" spans="1:35" ht="15.75" x14ac:dyDescent="0.25">
      <c r="A244" s="1" t="s">
        <v>28</v>
      </c>
      <c r="B244" s="1" t="s">
        <v>31</v>
      </c>
      <c r="C244" s="1"/>
      <c r="D244" s="5" t="s">
        <v>119</v>
      </c>
      <c r="E244" s="6">
        <v>42031</v>
      </c>
      <c r="F244" s="6">
        <v>41670</v>
      </c>
      <c r="G244" s="8">
        <f t="shared" si="6"/>
        <v>1</v>
      </c>
      <c r="H244" s="7">
        <f t="shared" si="7"/>
        <v>1</v>
      </c>
      <c r="I244" s="9"/>
      <c r="J244" s="10"/>
      <c r="K244" s="1" t="s">
        <v>426</v>
      </c>
      <c r="L244" s="1" t="s">
        <v>388</v>
      </c>
      <c r="N244" s="1" t="s">
        <v>625</v>
      </c>
      <c r="O244" s="10"/>
      <c r="P244" s="1"/>
      <c r="Q244" s="2" t="s">
        <v>932</v>
      </c>
      <c r="R244" s="13"/>
      <c r="S244" s="14"/>
      <c r="T244" s="2"/>
      <c r="U244" s="16"/>
      <c r="AC244" s="9" t="s">
        <v>555</v>
      </c>
      <c r="AE244" s="77"/>
      <c r="AF244" s="80"/>
      <c r="AG244" s="26"/>
      <c r="AH244" s="26"/>
      <c r="AI244" s="26"/>
    </row>
    <row r="245" spans="1:35" ht="76.5" x14ac:dyDescent="0.25">
      <c r="A245" s="1" t="s">
        <v>28</v>
      </c>
      <c r="B245" s="1" t="s">
        <v>31</v>
      </c>
      <c r="C245" s="1" t="s">
        <v>34</v>
      </c>
      <c r="D245" s="5" t="s">
        <v>93</v>
      </c>
      <c r="E245" s="6" t="s">
        <v>352</v>
      </c>
      <c r="F245" s="6" t="s">
        <v>366</v>
      </c>
      <c r="G245" s="8">
        <f t="shared" si="6"/>
        <v>1</v>
      </c>
      <c r="H245" s="7">
        <f t="shared" si="7"/>
        <v>1</v>
      </c>
      <c r="I245" s="45"/>
      <c r="J245" s="10"/>
      <c r="K245" s="1" t="s">
        <v>429</v>
      </c>
      <c r="L245" s="1" t="s">
        <v>1302</v>
      </c>
      <c r="N245" s="1" t="s">
        <v>628</v>
      </c>
      <c r="O245" s="10"/>
      <c r="P245" s="1" t="s">
        <v>789</v>
      </c>
      <c r="Q245" s="2" t="s">
        <v>909</v>
      </c>
      <c r="R245" s="13"/>
      <c r="S245" s="14"/>
      <c r="T245" s="2"/>
      <c r="U245" s="16"/>
      <c r="AC245" s="9"/>
      <c r="AE245" s="77"/>
      <c r="AF245" s="80"/>
      <c r="AG245" s="26"/>
      <c r="AH245" s="26"/>
      <c r="AI245" s="26"/>
    </row>
    <row r="246" spans="1:35" ht="15.75" x14ac:dyDescent="0.25">
      <c r="A246" s="1" t="s">
        <v>28</v>
      </c>
      <c r="B246" s="1" t="s">
        <v>30</v>
      </c>
      <c r="C246" s="1" t="s">
        <v>34</v>
      </c>
      <c r="D246" s="5" t="s">
        <v>94</v>
      </c>
      <c r="E246" s="6" t="s">
        <v>352</v>
      </c>
      <c r="F246" s="6" t="s">
        <v>352</v>
      </c>
      <c r="G246" s="8">
        <f t="shared" si="6"/>
        <v>1</v>
      </c>
      <c r="H246" s="7">
        <f t="shared" si="7"/>
        <v>1</v>
      </c>
      <c r="I246" s="45"/>
      <c r="J246" s="10"/>
      <c r="K246" s="1" t="s">
        <v>430</v>
      </c>
      <c r="L246" s="1"/>
      <c r="N246" s="1" t="s">
        <v>629</v>
      </c>
      <c r="O246" s="10"/>
      <c r="P246" s="1" t="s">
        <v>790</v>
      </c>
      <c r="Q246" s="2" t="s">
        <v>910</v>
      </c>
      <c r="R246" s="13"/>
      <c r="S246" s="14"/>
      <c r="T246" s="2"/>
      <c r="U246" s="16"/>
      <c r="AC246" s="9" t="s">
        <v>1271</v>
      </c>
      <c r="AE246" s="77"/>
      <c r="AF246" s="80"/>
      <c r="AG246" s="26"/>
      <c r="AH246" s="26"/>
      <c r="AI246" s="26"/>
    </row>
    <row r="247" spans="1:35" ht="15.75" x14ac:dyDescent="0.25">
      <c r="A247" s="1" t="s">
        <v>28</v>
      </c>
      <c r="B247" s="1" t="s">
        <v>30</v>
      </c>
      <c r="C247" s="1" t="s">
        <v>34</v>
      </c>
      <c r="D247" s="5" t="s">
        <v>95</v>
      </c>
      <c r="E247" s="6" t="s">
        <v>353</v>
      </c>
      <c r="F247" s="6" t="s">
        <v>366</v>
      </c>
      <c r="G247" s="8">
        <f t="shared" si="6"/>
        <v>1</v>
      </c>
      <c r="H247" s="7">
        <f t="shared" si="7"/>
        <v>1</v>
      </c>
      <c r="I247" s="45"/>
      <c r="J247" s="10"/>
      <c r="K247" s="1" t="s">
        <v>421</v>
      </c>
      <c r="L247" s="1" t="s">
        <v>556</v>
      </c>
      <c r="N247" s="1"/>
      <c r="O247" s="10"/>
      <c r="P247" s="1" t="s">
        <v>791</v>
      </c>
      <c r="Q247" s="2" t="s">
        <v>911</v>
      </c>
      <c r="R247" s="13"/>
      <c r="S247" s="14"/>
      <c r="T247" s="2"/>
      <c r="U247" s="16"/>
      <c r="AC247" s="9" t="s">
        <v>1283</v>
      </c>
      <c r="AE247" s="77"/>
      <c r="AF247" s="81"/>
      <c r="AG247" s="26"/>
      <c r="AH247" s="26"/>
      <c r="AI247" s="26"/>
    </row>
    <row r="248" spans="1:35" ht="178.5" x14ac:dyDescent="0.25">
      <c r="A248" s="1" t="s">
        <v>28</v>
      </c>
      <c r="B248" s="1" t="s">
        <v>31</v>
      </c>
      <c r="C248" s="1" t="s">
        <v>34</v>
      </c>
      <c r="D248" s="5" t="s">
        <v>96</v>
      </c>
      <c r="E248" s="6">
        <v>41646</v>
      </c>
      <c r="F248" s="6" t="s">
        <v>367</v>
      </c>
      <c r="G248" s="8">
        <f t="shared" si="6"/>
        <v>1</v>
      </c>
      <c r="H248" s="7">
        <f t="shared" si="7"/>
        <v>1</v>
      </c>
      <c r="I248" s="45"/>
      <c r="J248" s="10"/>
      <c r="K248" s="1" t="s">
        <v>431</v>
      </c>
      <c r="L248" s="1" t="s">
        <v>1305</v>
      </c>
      <c r="N248" s="1" t="s">
        <v>630</v>
      </c>
      <c r="O248" s="10" t="s">
        <v>893</v>
      </c>
      <c r="P248" s="1">
        <v>200357730</v>
      </c>
      <c r="Q248" s="2" t="s">
        <v>1196</v>
      </c>
      <c r="R248" s="13"/>
      <c r="S248" s="14"/>
      <c r="T248" s="2"/>
      <c r="U248" s="16"/>
      <c r="AC248" s="9" t="s">
        <v>1285</v>
      </c>
      <c r="AE248" s="77"/>
      <c r="AF248" s="81"/>
      <c r="AG248" s="26"/>
      <c r="AH248" s="26"/>
      <c r="AI248" s="26"/>
    </row>
    <row r="249" spans="1:35" ht="15.75" x14ac:dyDescent="0.25">
      <c r="A249" s="1" t="s">
        <v>28</v>
      </c>
      <c r="B249" s="1" t="s">
        <v>30</v>
      </c>
      <c r="C249" s="1" t="s">
        <v>34</v>
      </c>
      <c r="D249" s="5" t="s">
        <v>97</v>
      </c>
      <c r="E249" s="6" t="s">
        <v>354</v>
      </c>
      <c r="F249" s="6" t="s">
        <v>368</v>
      </c>
      <c r="G249" s="8">
        <f t="shared" si="6"/>
        <v>1</v>
      </c>
      <c r="H249" s="7">
        <f t="shared" si="7"/>
        <v>1</v>
      </c>
      <c r="I249" s="45"/>
      <c r="J249" s="10"/>
      <c r="K249" s="1" t="s">
        <v>432</v>
      </c>
      <c r="L249" s="1" t="s">
        <v>534</v>
      </c>
      <c r="N249" s="1" t="s">
        <v>631</v>
      </c>
      <c r="O249" s="10"/>
      <c r="P249" s="1" t="s">
        <v>792</v>
      </c>
      <c r="Q249" s="2" t="s">
        <v>912</v>
      </c>
      <c r="R249" s="13"/>
      <c r="S249" s="14"/>
      <c r="T249" s="2"/>
      <c r="U249" s="16"/>
      <c r="AC249" s="9" t="s">
        <v>1283</v>
      </c>
      <c r="AE249" s="77"/>
      <c r="AF249" s="81"/>
      <c r="AG249" s="26"/>
      <c r="AH249" s="26"/>
      <c r="AI249" s="26"/>
    </row>
    <row r="250" spans="1:35" ht="15.75" x14ac:dyDescent="0.25">
      <c r="A250" s="1" t="s">
        <v>28</v>
      </c>
      <c r="B250" s="1" t="s">
        <v>30</v>
      </c>
      <c r="C250" s="1" t="s">
        <v>34</v>
      </c>
      <c r="D250" s="5" t="s">
        <v>98</v>
      </c>
      <c r="E250" s="6" t="s">
        <v>355</v>
      </c>
      <c r="F250" s="6" t="s">
        <v>366</v>
      </c>
      <c r="G250" s="8">
        <f t="shared" si="6"/>
        <v>1</v>
      </c>
      <c r="H250" s="7">
        <f t="shared" si="7"/>
        <v>1</v>
      </c>
      <c r="I250" s="45"/>
      <c r="J250" s="10"/>
      <c r="K250" s="1" t="s">
        <v>433</v>
      </c>
      <c r="L250" s="1" t="s">
        <v>533</v>
      </c>
      <c r="N250" s="1"/>
      <c r="O250" s="10"/>
      <c r="P250" s="1" t="s">
        <v>793</v>
      </c>
      <c r="Q250" s="2" t="s">
        <v>913</v>
      </c>
      <c r="R250" s="13"/>
      <c r="S250" s="14"/>
      <c r="T250" s="2"/>
      <c r="U250" s="16"/>
      <c r="AC250" s="9"/>
      <c r="AE250" s="77"/>
      <c r="AF250" s="81"/>
      <c r="AG250" s="26"/>
      <c r="AH250" s="26"/>
      <c r="AI250" s="26"/>
    </row>
    <row r="251" spans="1:35" ht="102" x14ac:dyDescent="0.25">
      <c r="A251" s="1" t="s">
        <v>28</v>
      </c>
      <c r="B251" s="1" t="s">
        <v>31</v>
      </c>
      <c r="C251" s="1" t="s">
        <v>35</v>
      </c>
      <c r="D251" s="5" t="s">
        <v>99</v>
      </c>
      <c r="E251" s="6" t="s">
        <v>355</v>
      </c>
      <c r="F251" s="6" t="s">
        <v>369</v>
      </c>
      <c r="G251" s="8">
        <f t="shared" si="6"/>
        <v>1</v>
      </c>
      <c r="H251" s="7">
        <f t="shared" si="7"/>
        <v>2</v>
      </c>
      <c r="I251" s="45"/>
      <c r="J251" s="10"/>
      <c r="K251" s="1" t="s">
        <v>411</v>
      </c>
      <c r="L251" s="1" t="s">
        <v>550</v>
      </c>
      <c r="N251" s="1" t="s">
        <v>608</v>
      </c>
      <c r="O251" s="10"/>
      <c r="P251" s="1">
        <v>200358422</v>
      </c>
      <c r="Q251" s="2" t="s">
        <v>1197</v>
      </c>
      <c r="R251" s="13"/>
      <c r="S251" s="14"/>
      <c r="T251" s="2" t="s">
        <v>847</v>
      </c>
      <c r="U251" s="16"/>
      <c r="AC251" s="9"/>
      <c r="AE251" s="77"/>
      <c r="AF251" s="81"/>
      <c r="AG251" s="26"/>
      <c r="AH251" s="26"/>
      <c r="AI251" s="26"/>
    </row>
    <row r="252" spans="1:35" ht="15.75" x14ac:dyDescent="0.25">
      <c r="A252" s="1" t="s">
        <v>28</v>
      </c>
      <c r="B252" s="1" t="s">
        <v>30</v>
      </c>
      <c r="C252" s="1" t="s">
        <v>34</v>
      </c>
      <c r="D252" s="5" t="s">
        <v>100</v>
      </c>
      <c r="E252" s="6" t="s">
        <v>356</v>
      </c>
      <c r="F252" s="6" t="s">
        <v>358</v>
      </c>
      <c r="G252" s="8">
        <f t="shared" si="6"/>
        <v>1</v>
      </c>
      <c r="H252" s="7">
        <f t="shared" si="7"/>
        <v>1</v>
      </c>
      <c r="I252" s="45"/>
      <c r="J252" s="10"/>
      <c r="K252" s="1" t="s">
        <v>391</v>
      </c>
      <c r="L252" s="1" t="s">
        <v>533</v>
      </c>
      <c r="N252" s="1" t="s">
        <v>632</v>
      </c>
      <c r="O252" s="10"/>
      <c r="P252" s="1"/>
      <c r="Q252" s="2" t="s">
        <v>914</v>
      </c>
      <c r="R252" s="13"/>
      <c r="S252" s="14"/>
      <c r="T252" s="2"/>
      <c r="U252" s="16"/>
      <c r="AC252" s="9" t="s">
        <v>1271</v>
      </c>
      <c r="AE252" s="77"/>
      <c r="AF252" s="81"/>
      <c r="AG252" s="26"/>
      <c r="AH252" s="26"/>
      <c r="AI252" s="26"/>
    </row>
    <row r="253" spans="1:35" ht="15.75" x14ac:dyDescent="0.25">
      <c r="A253" s="1" t="s">
        <v>28</v>
      </c>
      <c r="B253" s="1" t="s">
        <v>30</v>
      </c>
      <c r="C253" s="1" t="s">
        <v>34</v>
      </c>
      <c r="D253" s="5" t="s">
        <v>101</v>
      </c>
      <c r="E253" s="6" t="s">
        <v>357</v>
      </c>
      <c r="F253" s="6" t="s">
        <v>357</v>
      </c>
      <c r="G253" s="8">
        <f t="shared" si="6"/>
        <v>1</v>
      </c>
      <c r="H253" s="7">
        <f t="shared" si="7"/>
        <v>1</v>
      </c>
      <c r="I253" s="45"/>
      <c r="J253" s="10"/>
      <c r="K253" s="1" t="s">
        <v>391</v>
      </c>
      <c r="L253" s="1" t="s">
        <v>533</v>
      </c>
      <c r="N253" s="1" t="s">
        <v>586</v>
      </c>
      <c r="O253" s="10"/>
      <c r="P253" s="1"/>
      <c r="Q253" s="2" t="s">
        <v>914</v>
      </c>
      <c r="R253" s="13"/>
      <c r="S253" s="14"/>
      <c r="T253" s="2"/>
      <c r="U253" s="16"/>
      <c r="AC253" s="9" t="s">
        <v>1271</v>
      </c>
      <c r="AE253" s="77"/>
      <c r="AF253" s="81"/>
      <c r="AG253" s="26"/>
      <c r="AH253" s="26"/>
      <c r="AI253" s="26"/>
    </row>
    <row r="254" spans="1:35" ht="102" x14ac:dyDescent="0.25">
      <c r="A254" s="1" t="s">
        <v>28</v>
      </c>
      <c r="B254" s="1" t="s">
        <v>31</v>
      </c>
      <c r="C254" s="1" t="s">
        <v>34</v>
      </c>
      <c r="D254" s="5" t="s">
        <v>102</v>
      </c>
      <c r="E254" s="6" t="s">
        <v>357</v>
      </c>
      <c r="F254" s="6" t="s">
        <v>370</v>
      </c>
      <c r="G254" s="8">
        <f t="shared" si="6"/>
        <v>1</v>
      </c>
      <c r="H254" s="7">
        <f t="shared" si="7"/>
        <v>1</v>
      </c>
      <c r="I254" s="45"/>
      <c r="J254" s="10">
        <v>301127671</v>
      </c>
      <c r="K254" s="1" t="s">
        <v>391</v>
      </c>
      <c r="L254" s="1" t="s">
        <v>533</v>
      </c>
      <c r="N254" s="1" t="s">
        <v>586</v>
      </c>
      <c r="O254" s="10"/>
      <c r="P254" s="1">
        <v>200358238</v>
      </c>
      <c r="Q254" s="2" t="s">
        <v>915</v>
      </c>
      <c r="R254" s="13"/>
      <c r="S254" s="14"/>
      <c r="T254" s="2"/>
      <c r="U254" s="16"/>
      <c r="AC254" s="9" t="s">
        <v>1274</v>
      </c>
      <c r="AE254" s="77"/>
      <c r="AF254" s="81"/>
      <c r="AG254" s="26"/>
      <c r="AH254" s="26"/>
      <c r="AI254" s="26"/>
    </row>
    <row r="255" spans="1:35" ht="25.5" x14ac:dyDescent="0.25">
      <c r="A255" s="1" t="s">
        <v>28</v>
      </c>
      <c r="B255" s="1" t="s">
        <v>31</v>
      </c>
      <c r="C255" s="1" t="s">
        <v>34</v>
      </c>
      <c r="D255" s="5" t="s">
        <v>103</v>
      </c>
      <c r="E255" s="6" t="s">
        <v>358</v>
      </c>
      <c r="F255" s="6" t="s">
        <v>371</v>
      </c>
      <c r="G255" s="8">
        <f t="shared" si="6"/>
        <v>1</v>
      </c>
      <c r="H255" s="7">
        <f t="shared" si="7"/>
        <v>1</v>
      </c>
      <c r="I255" s="45"/>
      <c r="J255" s="10">
        <v>301128594</v>
      </c>
      <c r="K255" s="1" t="s">
        <v>434</v>
      </c>
      <c r="L255" s="1" t="s">
        <v>549</v>
      </c>
      <c r="N255" s="1" t="s">
        <v>633</v>
      </c>
      <c r="O255" s="10"/>
      <c r="P255" s="1"/>
      <c r="Q255" s="2" t="s">
        <v>916</v>
      </c>
      <c r="R255" s="13"/>
      <c r="S255" s="14"/>
      <c r="T255" s="2"/>
      <c r="U255" s="16"/>
      <c r="AC255" s="71" t="s">
        <v>1278</v>
      </c>
      <c r="AE255" s="77"/>
      <c r="AF255" s="81"/>
      <c r="AG255" s="26"/>
      <c r="AH255" s="26"/>
      <c r="AI255" s="26"/>
    </row>
    <row r="256" spans="1:35" ht="25.5" x14ac:dyDescent="0.25">
      <c r="A256" s="47" t="s">
        <v>28</v>
      </c>
      <c r="B256" s="47"/>
      <c r="C256" s="47"/>
      <c r="D256" s="49" t="s">
        <v>41</v>
      </c>
      <c r="E256" s="52" t="s">
        <v>350</v>
      </c>
      <c r="F256" s="52" t="s">
        <v>362</v>
      </c>
      <c r="G256" s="54">
        <f t="shared" si="6"/>
        <v>12</v>
      </c>
      <c r="H256" s="55">
        <f t="shared" si="7"/>
        <v>12</v>
      </c>
      <c r="I256" s="57"/>
      <c r="J256" s="60" t="s">
        <v>1294</v>
      </c>
      <c r="K256" s="47"/>
      <c r="L256" s="47"/>
      <c r="M256" s="43"/>
      <c r="N256" s="47"/>
      <c r="O256" s="60"/>
      <c r="P256" s="47"/>
      <c r="Q256" s="63" t="s">
        <v>1154</v>
      </c>
      <c r="R256" s="65" t="s">
        <v>1275</v>
      </c>
      <c r="S256" s="60"/>
      <c r="T256" s="63"/>
      <c r="U256" s="68"/>
      <c r="V256" s="43"/>
      <c r="W256" s="35"/>
      <c r="X256" s="43"/>
      <c r="Y256" s="43"/>
      <c r="Z256" s="43"/>
      <c r="AA256" s="43"/>
      <c r="AB256" s="43"/>
      <c r="AC256" s="44"/>
      <c r="AE256" s="77"/>
      <c r="AF256" s="81"/>
      <c r="AG256" s="26"/>
      <c r="AH256" s="26"/>
      <c r="AI256" s="26"/>
    </row>
    <row r="257" spans="1:35" ht="25.5" x14ac:dyDescent="0.25">
      <c r="A257" s="1" t="s">
        <v>28</v>
      </c>
      <c r="B257" s="1" t="s">
        <v>31</v>
      </c>
      <c r="C257" s="1"/>
      <c r="D257" s="5" t="s">
        <v>39</v>
      </c>
      <c r="E257" s="6" t="s">
        <v>350</v>
      </c>
      <c r="F257" s="6" t="s">
        <v>361</v>
      </c>
      <c r="G257" s="8">
        <f t="shared" si="6"/>
        <v>12</v>
      </c>
      <c r="H257" s="7">
        <f t="shared" si="7"/>
        <v>12</v>
      </c>
      <c r="I257" s="56"/>
      <c r="J257" s="10">
        <v>301066867</v>
      </c>
      <c r="K257" s="1" t="s">
        <v>390</v>
      </c>
      <c r="L257" s="1" t="s">
        <v>532</v>
      </c>
      <c r="N257" s="1" t="s">
        <v>585</v>
      </c>
      <c r="O257" s="10" t="s">
        <v>867</v>
      </c>
      <c r="P257" s="1">
        <v>200341899</v>
      </c>
      <c r="Q257" s="2" t="s">
        <v>1152</v>
      </c>
      <c r="R257" s="13" t="s">
        <v>1273</v>
      </c>
      <c r="S257" s="14"/>
      <c r="T257" s="2"/>
      <c r="U257" s="16"/>
      <c r="AC257" s="9"/>
      <c r="AE257" s="77"/>
      <c r="AF257" s="81"/>
      <c r="AG257" s="26"/>
      <c r="AH257" s="26"/>
      <c r="AI257" s="26"/>
    </row>
    <row r="258" spans="1:35" ht="38.25" x14ac:dyDescent="0.25">
      <c r="A258" s="1" t="s">
        <v>28</v>
      </c>
      <c r="B258" s="1" t="s">
        <v>30</v>
      </c>
      <c r="C258" s="1" t="s">
        <v>33</v>
      </c>
      <c r="D258" s="5" t="s">
        <v>42</v>
      </c>
      <c r="E258" s="6" t="s">
        <v>351</v>
      </c>
      <c r="F258" s="6" t="s">
        <v>363</v>
      </c>
      <c r="G258" s="8">
        <f t="shared" ref="G258:G321" si="8">IF(E258="",,MONTH(E258))</f>
        <v>1</v>
      </c>
      <c r="H258" s="7">
        <f t="shared" ref="H258:H321" si="9">IF(F258="",,MONTH(F258))</f>
        <v>1</v>
      </c>
      <c r="I258" s="56"/>
      <c r="J258" s="10">
        <v>301066354</v>
      </c>
      <c r="K258" s="1" t="s">
        <v>392</v>
      </c>
      <c r="L258" s="1" t="s">
        <v>534</v>
      </c>
      <c r="N258" s="1" t="s">
        <v>587</v>
      </c>
      <c r="O258" s="10" t="s">
        <v>869</v>
      </c>
      <c r="P258" s="1">
        <v>200342507</v>
      </c>
      <c r="Q258" s="2" t="s">
        <v>1155</v>
      </c>
      <c r="R258" s="13" t="s">
        <v>1273</v>
      </c>
      <c r="S258" s="14"/>
      <c r="T258" s="2"/>
      <c r="U258" s="16"/>
      <c r="AC258" s="9"/>
      <c r="AE258" s="77"/>
      <c r="AF258" s="81"/>
      <c r="AG258" s="26"/>
      <c r="AH258" s="26"/>
      <c r="AI258" s="26"/>
    </row>
    <row r="259" spans="1:35" ht="25.5" x14ac:dyDescent="0.25">
      <c r="A259" s="1" t="s">
        <v>28</v>
      </c>
      <c r="B259" s="1" t="s">
        <v>30</v>
      </c>
      <c r="C259" s="1"/>
      <c r="D259" s="5" t="s">
        <v>175</v>
      </c>
      <c r="E259" s="6"/>
      <c r="F259" s="6">
        <v>41711</v>
      </c>
      <c r="G259" s="8">
        <f t="shared" si="8"/>
        <v>0</v>
      </c>
      <c r="H259" s="7">
        <f t="shared" si="9"/>
        <v>3</v>
      </c>
      <c r="I259" s="9"/>
      <c r="J259" s="10"/>
      <c r="K259" s="1" t="s">
        <v>427</v>
      </c>
      <c r="L259" s="1" t="s">
        <v>555</v>
      </c>
      <c r="N259" s="1"/>
      <c r="O259" s="10"/>
      <c r="P259" s="1"/>
      <c r="Q259" s="2" t="s">
        <v>981</v>
      </c>
      <c r="R259" s="13"/>
      <c r="S259" s="14"/>
      <c r="T259" s="2"/>
      <c r="U259" s="16"/>
      <c r="AC259" s="9" t="s">
        <v>1271</v>
      </c>
      <c r="AE259" s="77"/>
      <c r="AF259" s="78"/>
      <c r="AG259" s="26"/>
      <c r="AH259" s="26"/>
      <c r="AI259" s="26"/>
    </row>
    <row r="260" spans="1:35" ht="38.25" x14ac:dyDescent="0.25">
      <c r="A260" s="1" t="s">
        <v>28</v>
      </c>
      <c r="B260" s="1" t="s">
        <v>31</v>
      </c>
      <c r="C260" s="1" t="s">
        <v>34</v>
      </c>
      <c r="D260" s="5" t="s">
        <v>180</v>
      </c>
      <c r="E260" s="6"/>
      <c r="F260" s="6"/>
      <c r="G260" s="8">
        <f t="shared" si="8"/>
        <v>0</v>
      </c>
      <c r="H260" s="7">
        <f t="shared" si="9"/>
        <v>0</v>
      </c>
      <c r="I260" s="9"/>
      <c r="J260" s="10"/>
      <c r="K260" s="1"/>
      <c r="L260" s="1"/>
      <c r="N260" s="1"/>
      <c r="O260" s="10"/>
      <c r="P260" s="1"/>
      <c r="Q260" s="2" t="s">
        <v>986</v>
      </c>
      <c r="R260" s="13"/>
      <c r="S260" s="14"/>
      <c r="T260" s="2"/>
      <c r="U260" s="16"/>
      <c r="AC260" s="9" t="s">
        <v>1274</v>
      </c>
    </row>
    <row r="261" spans="1:35" x14ac:dyDescent="0.25">
      <c r="A261" s="1" t="s">
        <v>28</v>
      </c>
      <c r="B261" s="1"/>
      <c r="C261" s="1"/>
      <c r="D261" s="5" t="s">
        <v>206</v>
      </c>
      <c r="E261" s="6"/>
      <c r="F261" s="6"/>
      <c r="G261" s="8">
        <f t="shared" si="8"/>
        <v>0</v>
      </c>
      <c r="H261" s="7">
        <f t="shared" si="9"/>
        <v>0</v>
      </c>
      <c r="I261" s="9"/>
      <c r="J261" s="10"/>
      <c r="K261" s="1"/>
      <c r="L261" s="1"/>
      <c r="N261" s="1"/>
      <c r="O261" s="10"/>
      <c r="P261" s="1"/>
      <c r="Q261" s="2" t="s">
        <v>1012</v>
      </c>
      <c r="R261" s="13"/>
      <c r="S261" s="14"/>
      <c r="T261" s="2"/>
      <c r="U261" s="16"/>
      <c r="AC261" s="9" t="s">
        <v>1304</v>
      </c>
    </row>
    <row r="262" spans="1:35" ht="38.25" x14ac:dyDescent="0.25">
      <c r="A262" s="1" t="s">
        <v>1293</v>
      </c>
      <c r="B262" s="1" t="s">
        <v>31</v>
      </c>
      <c r="C262" s="1"/>
      <c r="D262" s="5" t="s">
        <v>210</v>
      </c>
      <c r="E262" s="6"/>
      <c r="F262" s="6"/>
      <c r="G262" s="8">
        <f t="shared" si="8"/>
        <v>0</v>
      </c>
      <c r="H262" s="7">
        <f t="shared" si="9"/>
        <v>0</v>
      </c>
      <c r="I262" s="9"/>
      <c r="J262" s="10"/>
      <c r="K262" s="1" t="s">
        <v>470</v>
      </c>
      <c r="L262" s="2" t="s">
        <v>1298</v>
      </c>
      <c r="N262" s="1" t="s">
        <v>688</v>
      </c>
      <c r="O262" s="10"/>
      <c r="P262" s="1"/>
      <c r="Q262" s="2" t="s">
        <v>1016</v>
      </c>
      <c r="R262" s="13"/>
      <c r="S262" s="14"/>
      <c r="T262" s="2"/>
      <c r="U262" s="16"/>
      <c r="AC262" s="9" t="s">
        <v>1283</v>
      </c>
    </row>
    <row r="263" spans="1:35" ht="25.5" x14ac:dyDescent="0.25">
      <c r="A263" s="1" t="s">
        <v>28</v>
      </c>
      <c r="B263" s="1"/>
      <c r="C263" s="1"/>
      <c r="D263" s="5" t="s">
        <v>212</v>
      </c>
      <c r="E263" s="6"/>
      <c r="F263" s="6"/>
      <c r="G263" s="8">
        <f t="shared" si="8"/>
        <v>0</v>
      </c>
      <c r="H263" s="7">
        <f t="shared" si="9"/>
        <v>0</v>
      </c>
      <c r="I263" s="9"/>
      <c r="J263" s="10"/>
      <c r="K263" s="1"/>
      <c r="L263" s="1" t="s">
        <v>532</v>
      </c>
      <c r="N263" s="1" t="s">
        <v>599</v>
      </c>
      <c r="O263" s="10"/>
      <c r="P263" s="1"/>
      <c r="Q263" s="2" t="s">
        <v>1018</v>
      </c>
      <c r="R263" s="13"/>
      <c r="S263" s="14"/>
      <c r="T263" s="2"/>
      <c r="U263" s="16"/>
      <c r="AC263" s="9" t="s">
        <v>1288</v>
      </c>
    </row>
    <row r="264" spans="1:35" ht="178.5" x14ac:dyDescent="0.25">
      <c r="A264" s="1"/>
      <c r="B264" s="1" t="s">
        <v>31</v>
      </c>
      <c r="C264" s="1"/>
      <c r="D264" s="5" t="s">
        <v>275</v>
      </c>
      <c r="E264" s="6"/>
      <c r="F264" s="6"/>
      <c r="G264" s="8">
        <f t="shared" si="8"/>
        <v>0</v>
      </c>
      <c r="H264" s="7">
        <f t="shared" si="9"/>
        <v>0</v>
      </c>
      <c r="I264" s="9"/>
      <c r="J264" s="10"/>
      <c r="K264" s="1" t="s">
        <v>499</v>
      </c>
      <c r="L264" s="1" t="s">
        <v>532</v>
      </c>
      <c r="N264" s="1" t="s">
        <v>732</v>
      </c>
      <c r="O264" s="10"/>
      <c r="P264" s="1">
        <v>200380970</v>
      </c>
      <c r="Q264" s="2" t="s">
        <v>1079</v>
      </c>
      <c r="R264" s="13"/>
      <c r="S264" s="14"/>
      <c r="T264" s="2" t="s">
        <v>1248</v>
      </c>
      <c r="U264" s="16"/>
      <c r="AC264" s="9" t="s">
        <v>1274</v>
      </c>
    </row>
    <row r="265" spans="1:35" ht="39" x14ac:dyDescent="0.25">
      <c r="A265" s="1"/>
      <c r="B265" s="1"/>
      <c r="C265" s="1"/>
      <c r="D265" s="5" t="s">
        <v>348</v>
      </c>
      <c r="E265" s="6"/>
      <c r="F265" s="6">
        <v>41823</v>
      </c>
      <c r="G265" s="8">
        <f t="shared" si="8"/>
        <v>0</v>
      </c>
      <c r="H265" s="7">
        <f t="shared" si="9"/>
        <v>7</v>
      </c>
      <c r="I265" s="9"/>
      <c r="J265" s="10"/>
      <c r="K265" s="1"/>
      <c r="L265" s="1"/>
      <c r="N265" s="1"/>
      <c r="O265" s="10"/>
      <c r="P265" s="1">
        <v>200388030</v>
      </c>
      <c r="Q265" s="2" t="s">
        <v>1148</v>
      </c>
      <c r="R265" s="4"/>
      <c r="S265" s="1"/>
      <c r="T265" s="1"/>
      <c r="U265" s="17"/>
      <c r="AC265" s="9" t="s">
        <v>1271</v>
      </c>
    </row>
    <row r="266" spans="1:35" ht="165.75" x14ac:dyDescent="0.25">
      <c r="A266" s="1" t="s">
        <v>28</v>
      </c>
      <c r="B266" s="1"/>
      <c r="C266" s="1"/>
      <c r="D266" s="5" t="s">
        <v>49</v>
      </c>
      <c r="E266" s="6"/>
      <c r="F266" s="6" t="s">
        <v>364</v>
      </c>
      <c r="G266" s="8">
        <f t="shared" si="8"/>
        <v>0</v>
      </c>
      <c r="H266" s="7">
        <f t="shared" si="9"/>
        <v>4</v>
      </c>
      <c r="I266" s="58" t="s">
        <v>375</v>
      </c>
      <c r="J266" s="10">
        <v>301017967</v>
      </c>
      <c r="K266" s="1" t="s">
        <v>397</v>
      </c>
      <c r="L266" s="1" t="s">
        <v>537</v>
      </c>
      <c r="N266" s="1" t="s">
        <v>591</v>
      </c>
      <c r="O266" s="10"/>
      <c r="P266" s="1" t="s">
        <v>777</v>
      </c>
      <c r="Q266" s="2" t="s">
        <v>1161</v>
      </c>
      <c r="R266" s="13"/>
      <c r="S266" s="14"/>
      <c r="T266" s="2"/>
      <c r="U266" s="16"/>
      <c r="AC266" s="9"/>
    </row>
    <row r="267" spans="1:35" x14ac:dyDescent="0.25">
      <c r="A267" s="47" t="s">
        <v>28</v>
      </c>
      <c r="B267" s="47"/>
      <c r="C267" s="47"/>
      <c r="D267" s="49" t="s">
        <v>47</v>
      </c>
      <c r="E267" s="47"/>
      <c r="F267" s="47"/>
      <c r="G267" s="8">
        <f t="shared" si="8"/>
        <v>0</v>
      </c>
      <c r="H267" s="7">
        <f t="shared" si="9"/>
        <v>0</v>
      </c>
      <c r="I267" s="59"/>
      <c r="J267" s="60" t="s">
        <v>1295</v>
      </c>
      <c r="K267" s="47" t="s">
        <v>395</v>
      </c>
      <c r="L267" s="1" t="s">
        <v>536</v>
      </c>
      <c r="M267" s="43"/>
      <c r="N267" s="47" t="s">
        <v>589</v>
      </c>
      <c r="O267" s="60" t="s">
        <v>871</v>
      </c>
      <c r="P267" s="47">
        <v>200335549</v>
      </c>
      <c r="Q267" s="63" t="s">
        <v>847</v>
      </c>
      <c r="R267" s="65" t="s">
        <v>1275</v>
      </c>
      <c r="S267" s="60"/>
      <c r="T267" s="63"/>
      <c r="U267" s="68"/>
      <c r="V267" s="43"/>
      <c r="W267" s="43"/>
      <c r="X267" s="43"/>
      <c r="Y267" s="43"/>
      <c r="Z267" s="43"/>
      <c r="AA267" s="43"/>
      <c r="AB267" s="43"/>
      <c r="AC267" s="44"/>
    </row>
    <row r="268" spans="1:35" ht="63.75" x14ac:dyDescent="0.25">
      <c r="A268" s="1" t="s">
        <v>28</v>
      </c>
      <c r="B268" s="1"/>
      <c r="C268" s="1"/>
      <c r="D268" s="5" t="s">
        <v>43</v>
      </c>
      <c r="E268" s="6"/>
      <c r="F268" s="6"/>
      <c r="G268" s="8">
        <f t="shared" si="8"/>
        <v>0</v>
      </c>
      <c r="H268" s="7">
        <f t="shared" si="9"/>
        <v>0</v>
      </c>
      <c r="I268" s="56"/>
      <c r="J268" s="10">
        <v>301064578</v>
      </c>
      <c r="K268" s="1" t="s">
        <v>391</v>
      </c>
      <c r="L268" s="1" t="s">
        <v>533</v>
      </c>
      <c r="N268" s="1" t="s">
        <v>586</v>
      </c>
      <c r="O268" s="10" t="s">
        <v>868</v>
      </c>
      <c r="P268" s="1">
        <v>200342577</v>
      </c>
      <c r="Q268" s="2" t="s">
        <v>1156</v>
      </c>
      <c r="R268" s="13" t="s">
        <v>1272</v>
      </c>
      <c r="S268" s="14"/>
      <c r="T268" s="2"/>
      <c r="U268" s="16"/>
      <c r="AC268" s="9"/>
    </row>
    <row r="269" spans="1:35" ht="89.25" x14ac:dyDescent="0.25">
      <c r="A269" s="1" t="s">
        <v>28</v>
      </c>
      <c r="B269" s="1"/>
      <c r="C269" s="1"/>
      <c r="D269" s="5" t="s">
        <v>44</v>
      </c>
      <c r="E269" s="6"/>
      <c r="F269" s="6"/>
      <c r="G269" s="8">
        <f t="shared" si="8"/>
        <v>0</v>
      </c>
      <c r="H269" s="7">
        <f t="shared" si="9"/>
        <v>0</v>
      </c>
      <c r="I269" s="56"/>
      <c r="J269" s="10">
        <v>301064578</v>
      </c>
      <c r="K269" s="1" t="s">
        <v>391</v>
      </c>
      <c r="L269" s="1" t="s">
        <v>533</v>
      </c>
      <c r="N269" s="1" t="s">
        <v>586</v>
      </c>
      <c r="O269" s="10" t="s">
        <v>868</v>
      </c>
      <c r="P269" s="1">
        <v>200344488</v>
      </c>
      <c r="Q269" s="2" t="s">
        <v>1157</v>
      </c>
      <c r="R269" s="13" t="s">
        <v>1273</v>
      </c>
      <c r="S269" s="14"/>
      <c r="T269" s="2"/>
      <c r="U269" s="16"/>
      <c r="AC269" s="9"/>
    </row>
    <row r="270" spans="1:35" ht="51" x14ac:dyDescent="0.25">
      <c r="A270" s="1" t="s">
        <v>28</v>
      </c>
      <c r="B270" s="1"/>
      <c r="C270" s="1"/>
      <c r="D270" s="5" t="s">
        <v>45</v>
      </c>
      <c r="E270" s="6"/>
      <c r="F270" s="6"/>
      <c r="G270" s="8">
        <f t="shared" si="8"/>
        <v>0</v>
      </c>
      <c r="H270" s="7">
        <f t="shared" si="9"/>
        <v>0</v>
      </c>
      <c r="I270" s="56"/>
      <c r="J270" s="10">
        <v>301071732</v>
      </c>
      <c r="K270" s="1" t="s">
        <v>393</v>
      </c>
      <c r="L270" s="1" t="s">
        <v>535</v>
      </c>
      <c r="N270" s="1" t="s">
        <v>588</v>
      </c>
      <c r="O270" s="10" t="s">
        <v>870</v>
      </c>
      <c r="P270" s="1">
        <v>200344424</v>
      </c>
      <c r="Q270" s="2" t="s">
        <v>1158</v>
      </c>
      <c r="R270" s="13" t="s">
        <v>1273</v>
      </c>
      <c r="S270" s="14"/>
      <c r="T270" s="2"/>
      <c r="U270" s="16"/>
      <c r="AC270" s="9"/>
    </row>
    <row r="271" spans="1:35" ht="51" x14ac:dyDescent="0.25">
      <c r="A271" s="1" t="s">
        <v>28</v>
      </c>
      <c r="B271" s="1"/>
      <c r="C271" s="1"/>
      <c r="D271" s="5" t="s">
        <v>46</v>
      </c>
      <c r="E271" s="6"/>
      <c r="F271" s="6"/>
      <c r="G271" s="8">
        <f t="shared" si="8"/>
        <v>0</v>
      </c>
      <c r="H271" s="7">
        <f t="shared" si="9"/>
        <v>0</v>
      </c>
      <c r="I271" s="56"/>
      <c r="J271" s="10">
        <v>301070875</v>
      </c>
      <c r="K271" s="1" t="s">
        <v>394</v>
      </c>
      <c r="L271" s="1" t="s">
        <v>531</v>
      </c>
      <c r="N271" s="1" t="s">
        <v>584</v>
      </c>
      <c r="O271" s="10" t="s">
        <v>866</v>
      </c>
      <c r="P271" s="1"/>
      <c r="Q271" s="2" t="s">
        <v>1159</v>
      </c>
      <c r="R271" s="13" t="s">
        <v>1273</v>
      </c>
      <c r="S271" s="14"/>
      <c r="T271" s="2"/>
      <c r="U271" s="16"/>
      <c r="AC271" s="9"/>
    </row>
    <row r="272" spans="1:35" ht="76.5" x14ac:dyDescent="0.25">
      <c r="A272" s="1" t="s">
        <v>28</v>
      </c>
      <c r="B272" s="1"/>
      <c r="C272" s="1"/>
      <c r="D272" s="5" t="s">
        <v>48</v>
      </c>
      <c r="E272" s="6"/>
      <c r="F272" s="6"/>
      <c r="G272" s="8">
        <f t="shared" si="8"/>
        <v>0</v>
      </c>
      <c r="H272" s="7">
        <f t="shared" si="9"/>
        <v>0</v>
      </c>
      <c r="I272" s="56"/>
      <c r="J272" s="10">
        <v>301071944</v>
      </c>
      <c r="K272" s="1" t="s">
        <v>396</v>
      </c>
      <c r="L272" s="1" t="s">
        <v>544</v>
      </c>
      <c r="N272" s="1" t="s">
        <v>590</v>
      </c>
      <c r="O272" s="10" t="s">
        <v>872</v>
      </c>
      <c r="P272" s="1">
        <v>200344927</v>
      </c>
      <c r="Q272" s="2" t="s">
        <v>1160</v>
      </c>
      <c r="R272" s="13" t="s">
        <v>1276</v>
      </c>
      <c r="S272" s="14"/>
      <c r="T272" s="2"/>
      <c r="U272" s="16"/>
      <c r="AC272" s="9"/>
    </row>
    <row r="273" spans="1:29" ht="38.25" x14ac:dyDescent="0.25">
      <c r="A273" s="1" t="s">
        <v>28</v>
      </c>
      <c r="B273" s="1"/>
      <c r="C273" s="1"/>
      <c r="D273" s="5" t="s">
        <v>52</v>
      </c>
      <c r="E273" s="6"/>
      <c r="F273" s="6"/>
      <c r="G273" s="8">
        <f t="shared" si="8"/>
        <v>0</v>
      </c>
      <c r="H273" s="7">
        <f t="shared" si="9"/>
        <v>0</v>
      </c>
      <c r="I273" s="56"/>
      <c r="J273" s="10">
        <v>301070912</v>
      </c>
      <c r="K273" s="1" t="s">
        <v>391</v>
      </c>
      <c r="L273" s="1" t="s">
        <v>533</v>
      </c>
      <c r="N273" s="1" t="s">
        <v>594</v>
      </c>
      <c r="O273" s="10" t="s">
        <v>874</v>
      </c>
      <c r="P273" s="1">
        <v>200345725</v>
      </c>
      <c r="Q273" s="2" t="s">
        <v>1164</v>
      </c>
      <c r="R273" s="13"/>
      <c r="S273" s="14"/>
      <c r="T273" s="2"/>
      <c r="U273" s="16"/>
      <c r="AC273" s="9"/>
    </row>
    <row r="274" spans="1:29" ht="25.5" x14ac:dyDescent="0.25">
      <c r="A274" s="1" t="s">
        <v>28</v>
      </c>
      <c r="B274" s="1"/>
      <c r="C274" s="1"/>
      <c r="D274" s="5" t="s">
        <v>50</v>
      </c>
      <c r="E274" s="6"/>
      <c r="F274" s="6"/>
      <c r="G274" s="8">
        <f t="shared" si="8"/>
        <v>0</v>
      </c>
      <c r="H274" s="7">
        <f t="shared" si="9"/>
        <v>0</v>
      </c>
      <c r="I274" s="56"/>
      <c r="J274" s="10">
        <v>301074142</v>
      </c>
      <c r="K274" s="1" t="s">
        <v>398</v>
      </c>
      <c r="L274" s="1" t="s">
        <v>537</v>
      </c>
      <c r="N274" s="1" t="s">
        <v>592</v>
      </c>
      <c r="O274" s="10"/>
      <c r="P274" s="1"/>
      <c r="Q274" s="2" t="s">
        <v>1162</v>
      </c>
      <c r="R274" s="13"/>
      <c r="S274" s="14"/>
      <c r="T274" s="2"/>
      <c r="U274" s="16"/>
      <c r="AC274" s="9"/>
    </row>
    <row r="275" spans="1:29" ht="38.25" x14ac:dyDescent="0.25">
      <c r="A275" s="1" t="s">
        <v>28</v>
      </c>
      <c r="B275" s="1"/>
      <c r="C275" s="1"/>
      <c r="D275" s="5" t="s">
        <v>51</v>
      </c>
      <c r="E275" s="6"/>
      <c r="F275" s="6"/>
      <c r="G275" s="8">
        <f t="shared" si="8"/>
        <v>0</v>
      </c>
      <c r="H275" s="7">
        <f t="shared" si="9"/>
        <v>0</v>
      </c>
      <c r="I275" s="56"/>
      <c r="J275" s="10">
        <v>301077434</v>
      </c>
      <c r="K275" s="1" t="s">
        <v>399</v>
      </c>
      <c r="L275" s="1" t="s">
        <v>537</v>
      </c>
      <c r="N275" s="1" t="s">
        <v>593</v>
      </c>
      <c r="O275" s="10" t="s">
        <v>873</v>
      </c>
      <c r="P275" s="1" t="s">
        <v>778</v>
      </c>
      <c r="Q275" s="2" t="s">
        <v>1163</v>
      </c>
      <c r="R275" s="13"/>
      <c r="S275" s="14"/>
      <c r="T275" s="2"/>
      <c r="U275" s="16"/>
      <c r="AC275" s="9"/>
    </row>
    <row r="276" spans="1:29" ht="63.75" x14ac:dyDescent="0.25">
      <c r="A276" s="1" t="s">
        <v>28</v>
      </c>
      <c r="B276" s="1"/>
      <c r="C276" s="1"/>
      <c r="D276" s="5" t="s">
        <v>53</v>
      </c>
      <c r="E276" s="6"/>
      <c r="F276" s="6"/>
      <c r="G276" s="8">
        <f t="shared" si="8"/>
        <v>0</v>
      </c>
      <c r="H276" s="7">
        <f t="shared" si="9"/>
        <v>0</v>
      </c>
      <c r="I276" s="56"/>
      <c r="J276" s="10">
        <v>301077841</v>
      </c>
      <c r="K276" s="1" t="s">
        <v>401</v>
      </c>
      <c r="L276" s="1" t="s">
        <v>541</v>
      </c>
      <c r="N276" s="1" t="s">
        <v>597</v>
      </c>
      <c r="O276" s="10" t="s">
        <v>876</v>
      </c>
      <c r="P276" s="1">
        <v>200346386</v>
      </c>
      <c r="Q276" s="2" t="s">
        <v>1167</v>
      </c>
      <c r="R276" s="13"/>
      <c r="S276" s="14"/>
      <c r="T276" s="2"/>
      <c r="U276" s="16"/>
      <c r="AC276" s="9"/>
    </row>
    <row r="277" spans="1:29" ht="51" x14ac:dyDescent="0.25">
      <c r="A277" s="1" t="s">
        <v>28</v>
      </c>
      <c r="B277" s="1"/>
      <c r="C277" s="1"/>
      <c r="D277" s="5" t="s">
        <v>54</v>
      </c>
      <c r="E277" s="6"/>
      <c r="F277" s="6"/>
      <c r="G277" s="8">
        <f t="shared" si="8"/>
        <v>0</v>
      </c>
      <c r="H277" s="7">
        <f t="shared" si="9"/>
        <v>0</v>
      </c>
      <c r="I277" s="56"/>
      <c r="J277" s="10">
        <v>301022686</v>
      </c>
      <c r="K277" s="1" t="s">
        <v>402</v>
      </c>
      <c r="L277" s="1" t="s">
        <v>533</v>
      </c>
      <c r="N277" s="1" t="s">
        <v>598</v>
      </c>
      <c r="O277" s="10"/>
      <c r="P277" s="1"/>
      <c r="Q277" s="2" t="s">
        <v>1168</v>
      </c>
      <c r="R277" s="13"/>
      <c r="S277" s="14"/>
      <c r="T277" s="2"/>
      <c r="U277" s="16"/>
      <c r="AC277" s="9"/>
    </row>
    <row r="278" spans="1:29" ht="38.25" x14ac:dyDescent="0.25">
      <c r="A278" s="1" t="s">
        <v>28</v>
      </c>
      <c r="B278" s="1"/>
      <c r="C278" s="1"/>
      <c r="D278" s="5" t="s">
        <v>55</v>
      </c>
      <c r="E278" s="6"/>
      <c r="F278" s="6"/>
      <c r="G278" s="8">
        <f t="shared" si="8"/>
        <v>0</v>
      </c>
      <c r="H278" s="7">
        <f t="shared" si="9"/>
        <v>0</v>
      </c>
      <c r="I278" s="56"/>
      <c r="J278" s="10">
        <v>301089246</v>
      </c>
      <c r="K278" s="1" t="s">
        <v>403</v>
      </c>
      <c r="L278" s="1" t="s">
        <v>539</v>
      </c>
      <c r="N278" s="1" t="s">
        <v>599</v>
      </c>
      <c r="O278" s="10"/>
      <c r="P278" s="1">
        <v>200329054</v>
      </c>
      <c r="Q278" s="2" t="s">
        <v>897</v>
      </c>
      <c r="R278" s="13"/>
      <c r="S278" s="14"/>
      <c r="T278" s="2"/>
      <c r="U278" s="16"/>
      <c r="AC278" s="9"/>
    </row>
    <row r="279" spans="1:29" ht="25.5" x14ac:dyDescent="0.25">
      <c r="A279" s="1" t="s">
        <v>28</v>
      </c>
      <c r="B279" s="1"/>
      <c r="C279" s="1"/>
      <c r="D279" s="5" t="s">
        <v>56</v>
      </c>
      <c r="E279" s="6"/>
      <c r="F279" s="6"/>
      <c r="G279" s="8">
        <f t="shared" si="8"/>
        <v>0</v>
      </c>
      <c r="H279" s="7">
        <f t="shared" si="9"/>
        <v>0</v>
      </c>
      <c r="I279" s="56"/>
      <c r="J279" s="10">
        <v>301087124</v>
      </c>
      <c r="K279" s="1" t="s">
        <v>404</v>
      </c>
      <c r="L279" s="1" t="s">
        <v>480</v>
      </c>
      <c r="N279" s="1" t="s">
        <v>600</v>
      </c>
      <c r="O279" s="10"/>
      <c r="P279" s="1" t="s">
        <v>779</v>
      </c>
      <c r="Q279" s="2" t="s">
        <v>898</v>
      </c>
      <c r="R279" s="13"/>
      <c r="S279" s="14"/>
      <c r="T279" s="2"/>
      <c r="U279" s="16"/>
      <c r="AC279" s="9"/>
    </row>
    <row r="280" spans="1:29" ht="38.25" x14ac:dyDescent="0.25">
      <c r="A280" s="1" t="s">
        <v>28</v>
      </c>
      <c r="B280" s="1"/>
      <c r="C280" s="1"/>
      <c r="D280" s="5" t="s">
        <v>67</v>
      </c>
      <c r="E280" s="6"/>
      <c r="F280" s="6"/>
      <c r="G280" s="8">
        <f t="shared" si="8"/>
        <v>0</v>
      </c>
      <c r="H280" s="7">
        <f t="shared" si="9"/>
        <v>0</v>
      </c>
      <c r="I280" s="45"/>
      <c r="J280" s="10">
        <v>301068001</v>
      </c>
      <c r="K280" s="1" t="s">
        <v>413</v>
      </c>
      <c r="L280" s="1" t="s">
        <v>544</v>
      </c>
      <c r="N280" s="1" t="s">
        <v>610</v>
      </c>
      <c r="O280" s="10" t="s">
        <v>878</v>
      </c>
      <c r="P280" s="1">
        <v>200311016</v>
      </c>
      <c r="Q280" s="2" t="s">
        <v>1178</v>
      </c>
      <c r="R280" s="13"/>
      <c r="S280" s="14"/>
      <c r="T280" s="2"/>
      <c r="U280" s="16"/>
      <c r="AC280" s="9"/>
    </row>
    <row r="281" spans="1:29" ht="51" x14ac:dyDescent="0.25">
      <c r="A281" s="1" t="s">
        <v>28</v>
      </c>
      <c r="B281" s="1"/>
      <c r="C281" s="1"/>
      <c r="D281" s="5" t="s">
        <v>57</v>
      </c>
      <c r="E281" s="6"/>
      <c r="F281" s="6">
        <v>41709</v>
      </c>
      <c r="G281" s="8">
        <f t="shared" si="8"/>
        <v>0</v>
      </c>
      <c r="H281" s="7">
        <f t="shared" si="9"/>
        <v>3</v>
      </c>
      <c r="I281" s="56"/>
      <c r="J281" s="10">
        <v>301081232</v>
      </c>
      <c r="K281" s="1" t="s">
        <v>405</v>
      </c>
      <c r="L281" s="1" t="s">
        <v>544</v>
      </c>
      <c r="N281" s="1" t="s">
        <v>601</v>
      </c>
      <c r="O281" s="10"/>
      <c r="P281" s="1">
        <v>200350570</v>
      </c>
      <c r="Q281" s="2" t="s">
        <v>1169</v>
      </c>
      <c r="R281" s="13"/>
      <c r="S281" s="14"/>
      <c r="T281" s="2"/>
      <c r="U281" s="16"/>
      <c r="AC281" s="9" t="s">
        <v>1274</v>
      </c>
    </row>
    <row r="282" spans="1:29" ht="63.75" x14ac:dyDescent="0.25">
      <c r="A282" s="1" t="s">
        <v>28</v>
      </c>
      <c r="B282" s="1"/>
      <c r="C282" s="1"/>
      <c r="D282" s="5" t="s">
        <v>58</v>
      </c>
      <c r="E282" s="6"/>
      <c r="F282" s="6"/>
      <c r="G282" s="8">
        <f t="shared" si="8"/>
        <v>0</v>
      </c>
      <c r="H282" s="7">
        <f t="shared" si="9"/>
        <v>0</v>
      </c>
      <c r="I282" s="56"/>
      <c r="J282" s="10">
        <v>301090782</v>
      </c>
      <c r="K282" s="1" t="s">
        <v>406</v>
      </c>
      <c r="L282" s="1" t="s">
        <v>540</v>
      </c>
      <c r="N282" s="1" t="s">
        <v>602</v>
      </c>
      <c r="O282" s="10"/>
      <c r="P282" s="1">
        <v>200349398</v>
      </c>
      <c r="Q282" s="2" t="s">
        <v>1170</v>
      </c>
      <c r="R282" s="13"/>
      <c r="S282" s="14"/>
      <c r="T282" s="2"/>
      <c r="U282" s="16"/>
      <c r="AC282" s="9"/>
    </row>
    <row r="283" spans="1:29" ht="38.25" x14ac:dyDescent="0.25">
      <c r="A283" s="1" t="s">
        <v>28</v>
      </c>
      <c r="B283" s="1"/>
      <c r="C283" s="1"/>
      <c r="D283" s="5" t="s">
        <v>60</v>
      </c>
      <c r="E283" s="6"/>
      <c r="F283" s="6"/>
      <c r="G283" s="8">
        <f t="shared" si="8"/>
        <v>0</v>
      </c>
      <c r="H283" s="7">
        <f t="shared" si="9"/>
        <v>0</v>
      </c>
      <c r="I283" s="45"/>
      <c r="J283" s="10">
        <v>301095379</v>
      </c>
      <c r="K283" s="1" t="s">
        <v>407</v>
      </c>
      <c r="L283" s="1" t="s">
        <v>539</v>
      </c>
      <c r="N283" s="1" t="s">
        <v>604</v>
      </c>
      <c r="O283" s="10"/>
      <c r="P283" s="1" t="s">
        <v>780</v>
      </c>
      <c r="Q283" s="2" t="s">
        <v>1171</v>
      </c>
      <c r="R283" s="13"/>
      <c r="S283" s="14"/>
      <c r="T283" s="2"/>
      <c r="U283" s="16"/>
      <c r="AC283" s="9"/>
    </row>
    <row r="284" spans="1:29" ht="25.5" x14ac:dyDescent="0.25">
      <c r="A284" s="1" t="s">
        <v>28</v>
      </c>
      <c r="B284" s="1"/>
      <c r="C284" s="1"/>
      <c r="D284" s="5" t="s">
        <v>63</v>
      </c>
      <c r="E284" s="6"/>
      <c r="F284" s="6"/>
      <c r="G284" s="8">
        <f t="shared" si="8"/>
        <v>0</v>
      </c>
      <c r="H284" s="7">
        <f t="shared" si="9"/>
        <v>0</v>
      </c>
      <c r="I284" s="45"/>
      <c r="J284" s="10">
        <v>301099500</v>
      </c>
      <c r="K284" s="1" t="s">
        <v>403</v>
      </c>
      <c r="L284" s="1" t="s">
        <v>531</v>
      </c>
      <c r="N284" s="1" t="s">
        <v>606</v>
      </c>
      <c r="O284" s="10"/>
      <c r="P284" s="1">
        <v>200329054</v>
      </c>
      <c r="Q284" s="2" t="s">
        <v>1174</v>
      </c>
      <c r="R284" s="13"/>
      <c r="S284" s="14"/>
      <c r="T284" s="2"/>
      <c r="U284" s="16"/>
      <c r="AC284" s="9"/>
    </row>
    <row r="285" spans="1:29" ht="25.5" x14ac:dyDescent="0.25">
      <c r="A285" s="1" t="s">
        <v>28</v>
      </c>
      <c r="B285" s="1"/>
      <c r="C285" s="1"/>
      <c r="D285" s="5" t="s">
        <v>62</v>
      </c>
      <c r="E285" s="6"/>
      <c r="F285" s="6"/>
      <c r="G285" s="8">
        <f t="shared" si="8"/>
        <v>0</v>
      </c>
      <c r="H285" s="7">
        <f t="shared" si="9"/>
        <v>0</v>
      </c>
      <c r="I285" s="45"/>
      <c r="J285" s="10">
        <v>301096593</v>
      </c>
      <c r="K285" s="1" t="s">
        <v>409</v>
      </c>
      <c r="L285" s="1" t="s">
        <v>542</v>
      </c>
      <c r="N285" s="1" t="s">
        <v>605</v>
      </c>
      <c r="O285" s="10"/>
      <c r="P285" s="1" t="s">
        <v>781</v>
      </c>
      <c r="Q285" s="2" t="s">
        <v>1173</v>
      </c>
      <c r="R285" s="13"/>
      <c r="S285" s="14"/>
      <c r="T285" s="2"/>
      <c r="U285" s="16"/>
      <c r="AC285" s="9"/>
    </row>
    <row r="286" spans="1:29" ht="38.25" x14ac:dyDescent="0.25">
      <c r="A286" s="1" t="s">
        <v>28</v>
      </c>
      <c r="B286" s="1"/>
      <c r="C286" s="1"/>
      <c r="D286" s="5" t="s">
        <v>59</v>
      </c>
      <c r="E286" s="6"/>
      <c r="F286" s="6"/>
      <c r="G286" s="8">
        <f t="shared" si="8"/>
        <v>0</v>
      </c>
      <c r="H286" s="7">
        <f t="shared" si="9"/>
        <v>0</v>
      </c>
      <c r="I286" s="45"/>
      <c r="J286" s="10">
        <v>301022686</v>
      </c>
      <c r="K286" s="1" t="s">
        <v>402</v>
      </c>
      <c r="L286" s="1" t="s">
        <v>533</v>
      </c>
      <c r="N286" s="1" t="s">
        <v>603</v>
      </c>
      <c r="O286" s="10"/>
      <c r="P286" s="1">
        <v>200350083</v>
      </c>
      <c r="Q286" s="2" t="s">
        <v>899</v>
      </c>
      <c r="R286" s="13"/>
      <c r="S286" s="14"/>
      <c r="T286" s="2"/>
      <c r="U286" s="16"/>
      <c r="AC286" s="9"/>
    </row>
    <row r="287" spans="1:29" ht="51" x14ac:dyDescent="0.25">
      <c r="A287" s="1" t="s">
        <v>28</v>
      </c>
      <c r="B287" s="1"/>
      <c r="C287" s="1"/>
      <c r="D287" s="5" t="s">
        <v>61</v>
      </c>
      <c r="E287" s="6"/>
      <c r="F287" s="6"/>
      <c r="G287" s="8">
        <f t="shared" si="8"/>
        <v>0</v>
      </c>
      <c r="H287" s="7">
        <f t="shared" si="9"/>
        <v>0</v>
      </c>
      <c r="I287" s="45"/>
      <c r="J287" s="10">
        <v>301077740</v>
      </c>
      <c r="K287" s="1" t="s">
        <v>408</v>
      </c>
      <c r="L287" s="1" t="s">
        <v>541</v>
      </c>
      <c r="N287" s="1" t="s">
        <v>597</v>
      </c>
      <c r="O287" s="10"/>
      <c r="P287" s="1"/>
      <c r="Q287" s="2" t="s">
        <v>1172</v>
      </c>
      <c r="R287" s="13"/>
      <c r="S287" s="14"/>
      <c r="T287" s="2"/>
      <c r="U287" s="16"/>
      <c r="AC287" s="9"/>
    </row>
    <row r="288" spans="1:29" ht="38.25" x14ac:dyDescent="0.25">
      <c r="A288" s="1" t="s">
        <v>28</v>
      </c>
      <c r="B288" s="1"/>
      <c r="C288" s="1"/>
      <c r="D288" s="5" t="s">
        <v>64</v>
      </c>
      <c r="E288" s="6"/>
      <c r="F288" s="6"/>
      <c r="G288" s="8">
        <f t="shared" si="8"/>
        <v>0</v>
      </c>
      <c r="H288" s="7">
        <f t="shared" si="9"/>
        <v>0</v>
      </c>
      <c r="I288" s="45"/>
      <c r="J288" s="10">
        <v>301089311</v>
      </c>
      <c r="K288" s="1" t="s">
        <v>410</v>
      </c>
      <c r="L288" s="1" t="s">
        <v>543</v>
      </c>
      <c r="N288" s="1" t="s">
        <v>607</v>
      </c>
      <c r="O288" s="10"/>
      <c r="P288" s="1" t="s">
        <v>782</v>
      </c>
      <c r="Q288" s="2" t="s">
        <v>1175</v>
      </c>
      <c r="R288" s="13"/>
      <c r="S288" s="14"/>
      <c r="T288" s="2"/>
      <c r="U288" s="16"/>
      <c r="AC288" s="9"/>
    </row>
    <row r="289" spans="1:29" ht="63.75" x14ac:dyDescent="0.25">
      <c r="A289" s="1" t="s">
        <v>28</v>
      </c>
      <c r="B289" s="1"/>
      <c r="C289" s="1"/>
      <c r="D289" s="5" t="s">
        <v>65</v>
      </c>
      <c r="E289" s="6"/>
      <c r="F289" s="6"/>
      <c r="G289" s="8">
        <f t="shared" si="8"/>
        <v>0</v>
      </c>
      <c r="H289" s="7">
        <f t="shared" si="9"/>
        <v>0</v>
      </c>
      <c r="I289" s="45"/>
      <c r="J289" s="10">
        <v>301096451</v>
      </c>
      <c r="K289" s="1" t="s">
        <v>411</v>
      </c>
      <c r="L289" s="1" t="s">
        <v>550</v>
      </c>
      <c r="N289" s="1" t="s">
        <v>608</v>
      </c>
      <c r="O289" s="10"/>
      <c r="P289" s="1">
        <v>200350420</v>
      </c>
      <c r="Q289" s="2" t="s">
        <v>1176</v>
      </c>
      <c r="R289" s="13"/>
      <c r="S289" s="14"/>
      <c r="T289" s="2"/>
      <c r="U289" s="16"/>
      <c r="AC289" s="9"/>
    </row>
    <row r="290" spans="1:29" ht="38.25" x14ac:dyDescent="0.25">
      <c r="A290" s="1" t="s">
        <v>28</v>
      </c>
      <c r="B290" s="1"/>
      <c r="C290" s="1"/>
      <c r="D290" s="5" t="s">
        <v>66</v>
      </c>
      <c r="E290" s="6"/>
      <c r="F290" s="6"/>
      <c r="G290" s="8">
        <f t="shared" si="8"/>
        <v>0</v>
      </c>
      <c r="H290" s="7">
        <f t="shared" si="9"/>
        <v>0</v>
      </c>
      <c r="I290" s="45"/>
      <c r="J290" s="10">
        <v>301096602</v>
      </c>
      <c r="K290" s="1" t="s">
        <v>412</v>
      </c>
      <c r="L290" s="1" t="s">
        <v>521</v>
      </c>
      <c r="N290" s="1" t="s">
        <v>609</v>
      </c>
      <c r="O290" s="10" t="s">
        <v>877</v>
      </c>
      <c r="P290" s="1">
        <v>200350980</v>
      </c>
      <c r="Q290" s="2" t="s">
        <v>1177</v>
      </c>
      <c r="R290" s="13"/>
      <c r="S290" s="14"/>
      <c r="T290" s="2"/>
      <c r="U290" s="16"/>
      <c r="AC290" s="9"/>
    </row>
    <row r="291" spans="1:29" ht="89.25" x14ac:dyDescent="0.25">
      <c r="A291" s="1" t="s">
        <v>28</v>
      </c>
      <c r="B291" s="1"/>
      <c r="C291" s="1"/>
      <c r="D291" s="5" t="s">
        <v>71</v>
      </c>
      <c r="E291" s="6"/>
      <c r="F291" s="6"/>
      <c r="G291" s="8">
        <f t="shared" si="8"/>
        <v>0</v>
      </c>
      <c r="H291" s="7">
        <f t="shared" si="9"/>
        <v>0</v>
      </c>
      <c r="I291" s="45"/>
      <c r="J291" s="10">
        <v>301100055</v>
      </c>
      <c r="K291" s="1" t="s">
        <v>414</v>
      </c>
      <c r="L291" s="1" t="s">
        <v>546</v>
      </c>
      <c r="N291" s="1" t="s">
        <v>613</v>
      </c>
      <c r="O291" s="10" t="s">
        <v>882</v>
      </c>
      <c r="P291" s="1">
        <v>200351720</v>
      </c>
      <c r="Q291" s="2" t="s">
        <v>1182</v>
      </c>
      <c r="R291" s="13"/>
      <c r="S291" s="14"/>
      <c r="T291" s="2"/>
      <c r="U291" s="16"/>
      <c r="AC291" s="9"/>
    </row>
    <row r="292" spans="1:29" ht="38.25" x14ac:dyDescent="0.25">
      <c r="A292" s="1" t="s">
        <v>28</v>
      </c>
      <c r="B292" s="1"/>
      <c r="C292" s="1"/>
      <c r="D292" s="5" t="s">
        <v>68</v>
      </c>
      <c r="E292" s="6"/>
      <c r="F292" s="6"/>
      <c r="G292" s="8">
        <f t="shared" si="8"/>
        <v>0</v>
      </c>
      <c r="H292" s="7">
        <f t="shared" si="9"/>
        <v>0</v>
      </c>
      <c r="I292" s="45"/>
      <c r="J292" s="10">
        <v>301097393</v>
      </c>
      <c r="K292" s="1" t="s">
        <v>412</v>
      </c>
      <c r="L292" s="1" t="s">
        <v>521</v>
      </c>
      <c r="N292" s="1" t="s">
        <v>611</v>
      </c>
      <c r="O292" s="10" t="s">
        <v>879</v>
      </c>
      <c r="P292" s="1">
        <v>200351554</v>
      </c>
      <c r="Q292" s="2" t="s">
        <v>1179</v>
      </c>
      <c r="R292" s="13"/>
      <c r="S292" s="14"/>
      <c r="T292" s="2" t="s">
        <v>1206</v>
      </c>
      <c r="U292" s="16">
        <v>41605</v>
      </c>
      <c r="AC292" s="9"/>
    </row>
    <row r="293" spans="1:29" ht="51" x14ac:dyDescent="0.25">
      <c r="A293" s="1" t="s">
        <v>28</v>
      </c>
      <c r="B293" s="1"/>
      <c r="C293" s="1"/>
      <c r="D293" s="5" t="s">
        <v>69</v>
      </c>
      <c r="E293" s="6"/>
      <c r="F293" s="6"/>
      <c r="G293" s="8">
        <f t="shared" si="8"/>
        <v>0</v>
      </c>
      <c r="H293" s="7">
        <f t="shared" si="9"/>
        <v>0</v>
      </c>
      <c r="I293" s="45"/>
      <c r="J293" s="10">
        <v>301096455</v>
      </c>
      <c r="K293" s="1" t="s">
        <v>411</v>
      </c>
      <c r="L293" s="1" t="s">
        <v>545</v>
      </c>
      <c r="N293" s="1" t="s">
        <v>608</v>
      </c>
      <c r="O293" s="10" t="s">
        <v>880</v>
      </c>
      <c r="P293" s="1" t="s">
        <v>783</v>
      </c>
      <c r="Q293" s="2" t="s">
        <v>1180</v>
      </c>
      <c r="R293" s="13"/>
      <c r="S293" s="14"/>
      <c r="T293" s="2"/>
      <c r="U293" s="16"/>
      <c r="AC293" s="9"/>
    </row>
    <row r="294" spans="1:29" ht="51" x14ac:dyDescent="0.25">
      <c r="A294" s="1" t="s">
        <v>28</v>
      </c>
      <c r="B294" s="1"/>
      <c r="C294" s="1"/>
      <c r="D294" s="5" t="s">
        <v>70</v>
      </c>
      <c r="E294" s="6"/>
      <c r="F294" s="6"/>
      <c r="G294" s="8">
        <f t="shared" si="8"/>
        <v>0</v>
      </c>
      <c r="H294" s="7">
        <f t="shared" si="9"/>
        <v>0</v>
      </c>
      <c r="I294" s="45"/>
      <c r="J294" s="10">
        <v>301100166</v>
      </c>
      <c r="K294" s="1" t="s">
        <v>391</v>
      </c>
      <c r="L294" s="1" t="s">
        <v>533</v>
      </c>
      <c r="N294" s="1" t="s">
        <v>612</v>
      </c>
      <c r="O294" s="10" t="s">
        <v>881</v>
      </c>
      <c r="P294" s="1">
        <v>200351712</v>
      </c>
      <c r="Q294" s="2" t="s">
        <v>1181</v>
      </c>
      <c r="R294" s="13"/>
      <c r="S294" s="14"/>
      <c r="T294" s="2"/>
      <c r="U294" s="16"/>
      <c r="AC294" s="9"/>
    </row>
    <row r="295" spans="1:29" ht="102" x14ac:dyDescent="0.25">
      <c r="A295" s="1" t="s">
        <v>28</v>
      </c>
      <c r="B295" s="1"/>
      <c r="C295" s="1"/>
      <c r="D295" s="5" t="s">
        <v>72</v>
      </c>
      <c r="E295" s="6"/>
      <c r="F295" s="6"/>
      <c r="G295" s="8">
        <f t="shared" si="8"/>
        <v>0</v>
      </c>
      <c r="H295" s="7">
        <f t="shared" si="9"/>
        <v>0</v>
      </c>
      <c r="I295" s="45"/>
      <c r="J295" s="10">
        <v>301100166</v>
      </c>
      <c r="K295" s="1" t="s">
        <v>391</v>
      </c>
      <c r="L295" s="1" t="s">
        <v>533</v>
      </c>
      <c r="N295" s="1" t="s">
        <v>612</v>
      </c>
      <c r="O295" s="10" t="s">
        <v>881</v>
      </c>
      <c r="P295" s="1">
        <v>200352378</v>
      </c>
      <c r="Q295" s="2" t="s">
        <v>1183</v>
      </c>
      <c r="R295" s="13"/>
      <c r="S295" s="14"/>
      <c r="T295" s="2" t="s">
        <v>1207</v>
      </c>
      <c r="U295" s="16">
        <v>41614</v>
      </c>
      <c r="AC295" s="9"/>
    </row>
    <row r="296" spans="1:29" ht="51" x14ac:dyDescent="0.25">
      <c r="A296" s="1" t="s">
        <v>28</v>
      </c>
      <c r="B296" s="1"/>
      <c r="C296" s="1"/>
      <c r="D296" s="5" t="s">
        <v>73</v>
      </c>
      <c r="E296" s="6"/>
      <c r="F296" s="6"/>
      <c r="G296" s="8">
        <f t="shared" si="8"/>
        <v>0</v>
      </c>
      <c r="H296" s="7">
        <f t="shared" si="9"/>
        <v>0</v>
      </c>
      <c r="I296" s="45"/>
      <c r="J296" s="10">
        <v>301101584</v>
      </c>
      <c r="K296" s="1" t="s">
        <v>412</v>
      </c>
      <c r="L296" s="1" t="s">
        <v>521</v>
      </c>
      <c r="N296" s="1" t="s">
        <v>611</v>
      </c>
      <c r="O296" s="10"/>
      <c r="P296" s="1" t="s">
        <v>784</v>
      </c>
      <c r="Q296" s="2" t="s">
        <v>1184</v>
      </c>
      <c r="R296" s="13"/>
      <c r="S296" s="14"/>
      <c r="T296" s="2"/>
      <c r="U296" s="16"/>
      <c r="AC296" s="9"/>
    </row>
    <row r="297" spans="1:29" ht="38.25" x14ac:dyDescent="0.25">
      <c r="A297" s="1" t="s">
        <v>28</v>
      </c>
      <c r="B297" s="1"/>
      <c r="C297" s="1"/>
      <c r="D297" s="5" t="s">
        <v>74</v>
      </c>
      <c r="E297" s="6"/>
      <c r="F297" s="6"/>
      <c r="G297" s="8">
        <f t="shared" si="8"/>
        <v>0</v>
      </c>
      <c r="H297" s="7">
        <f t="shared" si="9"/>
        <v>0</v>
      </c>
      <c r="I297" s="45"/>
      <c r="J297" s="10">
        <v>301104716</v>
      </c>
      <c r="K297" s="1" t="s">
        <v>415</v>
      </c>
      <c r="L297" s="1" t="s">
        <v>1299</v>
      </c>
      <c r="N297" s="1" t="s">
        <v>614</v>
      </c>
      <c r="O297" s="10"/>
      <c r="P297" s="1"/>
      <c r="Q297" s="2" t="s">
        <v>900</v>
      </c>
      <c r="R297" s="13"/>
      <c r="S297" s="14"/>
      <c r="T297" s="2" t="s">
        <v>1208</v>
      </c>
      <c r="U297" s="16">
        <v>41614</v>
      </c>
      <c r="AC297" s="9"/>
    </row>
    <row r="298" spans="1:29" ht="25.5" x14ac:dyDescent="0.25">
      <c r="A298" s="1" t="s">
        <v>28</v>
      </c>
      <c r="B298" s="1"/>
      <c r="C298" s="1"/>
      <c r="D298" s="5" t="s">
        <v>75</v>
      </c>
      <c r="E298" s="6"/>
      <c r="F298" s="6"/>
      <c r="G298" s="8">
        <f t="shared" si="8"/>
        <v>0</v>
      </c>
      <c r="H298" s="7">
        <f t="shared" si="9"/>
        <v>0</v>
      </c>
      <c r="I298" s="45"/>
      <c r="J298" s="10">
        <v>301104209</v>
      </c>
      <c r="K298" s="1" t="s">
        <v>416</v>
      </c>
      <c r="L298" s="1" t="s">
        <v>532</v>
      </c>
      <c r="N298" s="1" t="s">
        <v>615</v>
      </c>
      <c r="O298" s="10"/>
      <c r="P298" s="1" t="s">
        <v>785</v>
      </c>
      <c r="Q298" s="2" t="s">
        <v>1185</v>
      </c>
      <c r="R298" s="13"/>
      <c r="S298" s="14"/>
      <c r="T298" s="2"/>
      <c r="U298" s="16"/>
      <c r="AC298" s="9"/>
    </row>
    <row r="299" spans="1:29" ht="38.25" x14ac:dyDescent="0.25">
      <c r="A299" s="1" t="s">
        <v>28</v>
      </c>
      <c r="B299" s="1"/>
      <c r="C299" s="1"/>
      <c r="D299" s="5" t="s">
        <v>76</v>
      </c>
      <c r="E299" s="6"/>
      <c r="F299" s="6"/>
      <c r="G299" s="8">
        <f t="shared" si="8"/>
        <v>0</v>
      </c>
      <c r="H299" s="7">
        <f t="shared" si="9"/>
        <v>0</v>
      </c>
      <c r="I299" s="45"/>
      <c r="J299" s="10">
        <v>301046103</v>
      </c>
      <c r="K299" s="1" t="s">
        <v>417</v>
      </c>
      <c r="L299" s="1" t="s">
        <v>547</v>
      </c>
      <c r="N299" s="1" t="s">
        <v>616</v>
      </c>
      <c r="O299" s="10"/>
      <c r="P299" s="1" t="s">
        <v>786</v>
      </c>
      <c r="Q299" s="2" t="s">
        <v>1186</v>
      </c>
      <c r="R299" s="13"/>
      <c r="S299" s="14"/>
      <c r="T299" s="2" t="s">
        <v>837</v>
      </c>
      <c r="U299" s="16">
        <v>41652</v>
      </c>
      <c r="AC299" s="9"/>
    </row>
    <row r="300" spans="1:29" ht="25.5" x14ac:dyDescent="0.25">
      <c r="A300" s="1" t="s">
        <v>28</v>
      </c>
      <c r="B300" s="1"/>
      <c r="C300" s="1"/>
      <c r="D300" s="5" t="s">
        <v>79</v>
      </c>
      <c r="E300" s="6"/>
      <c r="F300" s="6"/>
      <c r="G300" s="8">
        <f t="shared" si="8"/>
        <v>0</v>
      </c>
      <c r="H300" s="7">
        <f t="shared" si="9"/>
        <v>0</v>
      </c>
      <c r="I300" s="45"/>
      <c r="J300" s="10">
        <v>301104701</v>
      </c>
      <c r="K300" s="1" t="s">
        <v>419</v>
      </c>
      <c r="L300" s="1" t="s">
        <v>524</v>
      </c>
      <c r="N300" s="1"/>
      <c r="O300" s="10"/>
      <c r="P300" s="1"/>
      <c r="Q300" s="2" t="s">
        <v>901</v>
      </c>
      <c r="R300" s="13"/>
      <c r="S300" s="14"/>
      <c r="T300" s="2" t="s">
        <v>1209</v>
      </c>
      <c r="U300" s="16"/>
      <c r="AC300" s="9"/>
    </row>
    <row r="301" spans="1:29" ht="229.5" x14ac:dyDescent="0.25">
      <c r="A301" s="1" t="s">
        <v>28</v>
      </c>
      <c r="B301" s="1"/>
      <c r="C301" s="1"/>
      <c r="D301" s="5" t="s">
        <v>78</v>
      </c>
      <c r="E301" s="6"/>
      <c r="F301" s="6"/>
      <c r="G301" s="8">
        <f t="shared" si="8"/>
        <v>0</v>
      </c>
      <c r="H301" s="7">
        <f t="shared" si="9"/>
        <v>0</v>
      </c>
      <c r="I301" s="45"/>
      <c r="J301" s="10">
        <v>301104203</v>
      </c>
      <c r="K301" s="1" t="s">
        <v>418</v>
      </c>
      <c r="L301" s="1" t="s">
        <v>577</v>
      </c>
      <c r="N301" s="1" t="s">
        <v>618</v>
      </c>
      <c r="O301" s="10" t="s">
        <v>884</v>
      </c>
      <c r="P301" s="1">
        <v>200353374</v>
      </c>
      <c r="Q301" s="2" t="s">
        <v>1188</v>
      </c>
      <c r="R301" s="13" t="s">
        <v>1277</v>
      </c>
      <c r="S301" s="14"/>
      <c r="T301" s="2"/>
      <c r="U301" s="16"/>
      <c r="AC301" s="9"/>
    </row>
    <row r="302" spans="1:29" ht="38.25" x14ac:dyDescent="0.25">
      <c r="A302" s="1" t="s">
        <v>28</v>
      </c>
      <c r="B302" s="1"/>
      <c r="C302" s="1"/>
      <c r="D302" s="5" t="s">
        <v>77</v>
      </c>
      <c r="E302" s="6"/>
      <c r="F302" s="6"/>
      <c r="G302" s="8">
        <f t="shared" si="8"/>
        <v>0</v>
      </c>
      <c r="H302" s="7">
        <f t="shared" si="9"/>
        <v>0</v>
      </c>
      <c r="I302" s="45"/>
      <c r="J302" s="10">
        <v>301104203</v>
      </c>
      <c r="K302" s="1" t="s">
        <v>412</v>
      </c>
      <c r="L302" s="1" t="s">
        <v>521</v>
      </c>
      <c r="N302" s="1" t="s">
        <v>617</v>
      </c>
      <c r="O302" s="10" t="s">
        <v>883</v>
      </c>
      <c r="P302" s="1">
        <v>200353287</v>
      </c>
      <c r="Q302" s="2" t="s">
        <v>1187</v>
      </c>
      <c r="R302" s="13"/>
      <c r="S302" s="14"/>
      <c r="T302" s="2"/>
      <c r="U302" s="16"/>
      <c r="AC302" s="9"/>
    </row>
    <row r="303" spans="1:29" ht="25.5" x14ac:dyDescent="0.25">
      <c r="A303" s="1" t="s">
        <v>28</v>
      </c>
      <c r="B303" s="1"/>
      <c r="C303" s="1"/>
      <c r="D303" s="5" t="s">
        <v>80</v>
      </c>
      <c r="E303" s="6"/>
      <c r="F303" s="6"/>
      <c r="G303" s="8">
        <f t="shared" si="8"/>
        <v>0</v>
      </c>
      <c r="H303" s="7">
        <f t="shared" si="9"/>
        <v>0</v>
      </c>
      <c r="I303" s="45"/>
      <c r="J303" s="10">
        <v>301104898</v>
      </c>
      <c r="K303" s="1" t="s">
        <v>420</v>
      </c>
      <c r="L303" s="1" t="s">
        <v>548</v>
      </c>
      <c r="N303" s="1" t="s">
        <v>619</v>
      </c>
      <c r="O303" s="10"/>
      <c r="P303" s="1" t="s">
        <v>787</v>
      </c>
      <c r="Q303" s="2" t="s">
        <v>1189</v>
      </c>
      <c r="R303" s="13"/>
      <c r="S303" s="14"/>
      <c r="T303" s="2"/>
      <c r="U303" s="16"/>
      <c r="AC303" s="9"/>
    </row>
    <row r="304" spans="1:29" ht="38.25" x14ac:dyDescent="0.25">
      <c r="A304" s="1" t="s">
        <v>28</v>
      </c>
      <c r="B304" s="1"/>
      <c r="C304" s="1"/>
      <c r="D304" s="5" t="s">
        <v>81</v>
      </c>
      <c r="E304" s="6"/>
      <c r="F304" s="6"/>
      <c r="G304" s="8">
        <f t="shared" si="8"/>
        <v>0</v>
      </c>
      <c r="H304" s="7">
        <f t="shared" si="9"/>
        <v>0</v>
      </c>
      <c r="I304" s="45"/>
      <c r="J304" s="10">
        <v>301107212</v>
      </c>
      <c r="K304" s="1" t="s">
        <v>421</v>
      </c>
      <c r="L304" s="1" t="s">
        <v>556</v>
      </c>
      <c r="N304" s="1" t="s">
        <v>620</v>
      </c>
      <c r="O304" s="10"/>
      <c r="P304" s="1">
        <v>200353771</v>
      </c>
      <c r="Q304" s="2" t="s">
        <v>1190</v>
      </c>
      <c r="R304" s="13"/>
      <c r="S304" s="14"/>
      <c r="T304" s="2"/>
      <c r="U304" s="16"/>
      <c r="AC304" s="9"/>
    </row>
    <row r="305" spans="1:29" ht="38.25" x14ac:dyDescent="0.25">
      <c r="A305" s="1" t="s">
        <v>28</v>
      </c>
      <c r="B305" s="1"/>
      <c r="C305" s="1"/>
      <c r="D305" s="5" t="s">
        <v>82</v>
      </c>
      <c r="E305" s="6"/>
      <c r="F305" s="6"/>
      <c r="G305" s="8">
        <f t="shared" si="8"/>
        <v>0</v>
      </c>
      <c r="H305" s="7">
        <f t="shared" si="9"/>
        <v>0</v>
      </c>
      <c r="I305" s="45"/>
      <c r="J305" s="10">
        <v>301101585</v>
      </c>
      <c r="K305" s="1" t="s">
        <v>412</v>
      </c>
      <c r="L305" s="1" t="s">
        <v>521</v>
      </c>
      <c r="N305" s="1" t="s">
        <v>611</v>
      </c>
      <c r="O305" s="10" t="s">
        <v>885</v>
      </c>
      <c r="P305" s="1"/>
      <c r="Q305" s="2" t="s">
        <v>902</v>
      </c>
      <c r="R305" s="13"/>
      <c r="S305" s="14"/>
      <c r="T305" s="2"/>
      <c r="U305" s="16"/>
      <c r="AC305" s="46"/>
    </row>
    <row r="306" spans="1:29" ht="51" x14ac:dyDescent="0.25">
      <c r="A306" s="1" t="s">
        <v>28</v>
      </c>
      <c r="B306" s="1"/>
      <c r="C306" s="1"/>
      <c r="D306" s="5" t="s">
        <v>83</v>
      </c>
      <c r="E306" s="6"/>
      <c r="F306" s="6"/>
      <c r="G306" s="8">
        <f t="shared" si="8"/>
        <v>0</v>
      </c>
      <c r="H306" s="7">
        <f t="shared" si="9"/>
        <v>0</v>
      </c>
      <c r="I306" s="45"/>
      <c r="J306" s="10">
        <v>301107218</v>
      </c>
      <c r="K306" s="1" t="s">
        <v>422</v>
      </c>
      <c r="L306" s="1" t="s">
        <v>544</v>
      </c>
      <c r="N306" s="1" t="s">
        <v>621</v>
      </c>
      <c r="O306" s="10" t="s">
        <v>886</v>
      </c>
      <c r="P306" s="1">
        <v>200354791</v>
      </c>
      <c r="Q306" s="2" t="s">
        <v>1191</v>
      </c>
      <c r="R306" s="13"/>
      <c r="S306" s="14"/>
      <c r="T306" s="2"/>
      <c r="U306" s="16"/>
      <c r="AC306" s="10"/>
    </row>
    <row r="307" spans="1:29" ht="38.25" x14ac:dyDescent="0.25">
      <c r="A307" s="1" t="s">
        <v>28</v>
      </c>
      <c r="B307" s="1"/>
      <c r="C307" s="1"/>
      <c r="D307" s="5" t="s">
        <v>86</v>
      </c>
      <c r="E307" s="6"/>
      <c r="F307" s="6"/>
      <c r="G307" s="8">
        <f t="shared" si="8"/>
        <v>0</v>
      </c>
      <c r="H307" s="7">
        <f t="shared" si="9"/>
        <v>0</v>
      </c>
      <c r="I307" s="45"/>
      <c r="J307" s="10">
        <v>301090985</v>
      </c>
      <c r="K307" s="1" t="s">
        <v>424</v>
      </c>
      <c r="L307" s="1" t="s">
        <v>521</v>
      </c>
      <c r="N307" s="1"/>
      <c r="O307" s="10"/>
      <c r="P307" s="1">
        <v>200355416</v>
      </c>
      <c r="Q307" s="2" t="s">
        <v>1194</v>
      </c>
      <c r="R307" s="13"/>
      <c r="S307" s="14"/>
      <c r="T307" s="2"/>
      <c r="U307" s="16"/>
      <c r="AC307" s="46"/>
    </row>
    <row r="308" spans="1:29" ht="25.5" x14ac:dyDescent="0.25">
      <c r="A308" s="1" t="s">
        <v>28</v>
      </c>
      <c r="B308" s="1"/>
      <c r="C308" s="1"/>
      <c r="D308" s="5" t="s">
        <v>84</v>
      </c>
      <c r="E308" s="6"/>
      <c r="F308" s="6"/>
      <c r="G308" s="8">
        <f t="shared" si="8"/>
        <v>0</v>
      </c>
      <c r="H308" s="7">
        <f t="shared" si="9"/>
        <v>0</v>
      </c>
      <c r="I308" s="45"/>
      <c r="J308" s="10">
        <v>301112427</v>
      </c>
      <c r="K308" s="1" t="s">
        <v>423</v>
      </c>
      <c r="L308" s="1" t="s">
        <v>549</v>
      </c>
      <c r="N308" s="1" t="s">
        <v>622</v>
      </c>
      <c r="O308" s="10"/>
      <c r="P308" s="1"/>
      <c r="Q308" s="2" t="s">
        <v>1192</v>
      </c>
      <c r="R308" s="13"/>
      <c r="S308" s="14"/>
      <c r="T308" s="2"/>
      <c r="U308" s="16"/>
      <c r="AC308" s="10"/>
    </row>
    <row r="309" spans="1:29" ht="51" x14ac:dyDescent="0.25">
      <c r="A309" s="1" t="s">
        <v>28</v>
      </c>
      <c r="B309" s="1"/>
      <c r="C309" s="1"/>
      <c r="D309" s="5" t="s">
        <v>85</v>
      </c>
      <c r="E309" s="6"/>
      <c r="F309" s="6" t="s">
        <v>365</v>
      </c>
      <c r="G309" s="8">
        <f t="shared" si="8"/>
        <v>0</v>
      </c>
      <c r="H309" s="7">
        <f t="shared" si="9"/>
        <v>1</v>
      </c>
      <c r="I309" s="45"/>
      <c r="J309" s="10">
        <v>301067864</v>
      </c>
      <c r="K309" s="1" t="s">
        <v>423</v>
      </c>
      <c r="L309" s="1" t="s">
        <v>537</v>
      </c>
      <c r="N309" s="1" t="s">
        <v>623</v>
      </c>
      <c r="O309" s="10"/>
      <c r="P309" s="1">
        <v>200329054</v>
      </c>
      <c r="Q309" s="2" t="s">
        <v>1193</v>
      </c>
      <c r="R309" s="13"/>
      <c r="S309" s="14"/>
      <c r="T309" s="2" t="s">
        <v>1210</v>
      </c>
      <c r="U309" s="16">
        <v>41661</v>
      </c>
      <c r="AC309" s="10"/>
    </row>
    <row r="310" spans="1:29" ht="38.25" x14ac:dyDescent="0.25">
      <c r="A310" s="1" t="s">
        <v>28</v>
      </c>
      <c r="B310" s="1"/>
      <c r="C310" s="1"/>
      <c r="D310" s="5" t="s">
        <v>87</v>
      </c>
      <c r="E310" s="6"/>
      <c r="F310" s="6"/>
      <c r="G310" s="8">
        <f t="shared" si="8"/>
        <v>0</v>
      </c>
      <c r="H310" s="7">
        <f t="shared" si="9"/>
        <v>0</v>
      </c>
      <c r="I310" s="45"/>
      <c r="J310" s="10">
        <v>301110447</v>
      </c>
      <c r="K310" s="1" t="s">
        <v>425</v>
      </c>
      <c r="L310" s="1" t="s">
        <v>480</v>
      </c>
      <c r="N310" s="1" t="s">
        <v>624</v>
      </c>
      <c r="O310" s="10"/>
      <c r="P310" s="1"/>
      <c r="Q310" s="2" t="s">
        <v>1195</v>
      </c>
      <c r="R310" s="13"/>
      <c r="S310" s="14"/>
      <c r="T310" s="2" t="s">
        <v>1211</v>
      </c>
      <c r="U310" s="16">
        <v>41628</v>
      </c>
      <c r="AC310" s="10"/>
    </row>
    <row r="311" spans="1:29" ht="25.5" x14ac:dyDescent="0.25">
      <c r="A311" s="1" t="s">
        <v>28</v>
      </c>
      <c r="B311" s="1"/>
      <c r="C311" s="1"/>
      <c r="D311" s="5" t="s">
        <v>88</v>
      </c>
      <c r="E311" s="6"/>
      <c r="F311" s="6"/>
      <c r="G311" s="8">
        <f t="shared" si="8"/>
        <v>0</v>
      </c>
      <c r="H311" s="7">
        <f t="shared" si="9"/>
        <v>0</v>
      </c>
      <c r="I311" s="45"/>
      <c r="J311" s="10">
        <v>301092081</v>
      </c>
      <c r="K311" s="1" t="s">
        <v>426</v>
      </c>
      <c r="L311" s="1" t="s">
        <v>388</v>
      </c>
      <c r="N311" s="1" t="s">
        <v>625</v>
      </c>
      <c r="O311" s="10" t="s">
        <v>887</v>
      </c>
      <c r="P311" s="1">
        <v>200359625</v>
      </c>
      <c r="Q311" s="2" t="s">
        <v>903</v>
      </c>
      <c r="R311" s="13" t="s">
        <v>1212</v>
      </c>
      <c r="S311" s="14">
        <v>41652</v>
      </c>
      <c r="T311" s="2" t="s">
        <v>1212</v>
      </c>
      <c r="U311" s="16">
        <v>41652</v>
      </c>
      <c r="AC311" s="46"/>
    </row>
    <row r="312" spans="1:29" ht="38.25" x14ac:dyDescent="0.25">
      <c r="A312" s="1" t="s">
        <v>28</v>
      </c>
      <c r="B312" s="1"/>
      <c r="C312" s="1"/>
      <c r="D312" s="5" t="s">
        <v>89</v>
      </c>
      <c r="E312" s="6"/>
      <c r="F312" s="6"/>
      <c r="G312" s="8">
        <f t="shared" si="8"/>
        <v>0</v>
      </c>
      <c r="H312" s="7">
        <f t="shared" si="9"/>
        <v>0</v>
      </c>
      <c r="I312" s="45"/>
      <c r="J312" s="10">
        <v>301092081</v>
      </c>
      <c r="K312" s="1" t="s">
        <v>426</v>
      </c>
      <c r="L312" s="1" t="s">
        <v>388</v>
      </c>
      <c r="N312" s="1" t="s">
        <v>625</v>
      </c>
      <c r="O312" s="10" t="s">
        <v>888</v>
      </c>
      <c r="P312" s="1">
        <v>200359625</v>
      </c>
      <c r="Q312" s="2" t="s">
        <v>904</v>
      </c>
      <c r="R312" s="13" t="s">
        <v>1212</v>
      </c>
      <c r="S312" s="14">
        <v>41652</v>
      </c>
      <c r="T312" s="2" t="s">
        <v>1212</v>
      </c>
      <c r="U312" s="16">
        <v>41652</v>
      </c>
      <c r="AC312" s="46"/>
    </row>
    <row r="313" spans="1:29" ht="25.5" x14ac:dyDescent="0.25">
      <c r="A313" s="1" t="s">
        <v>28</v>
      </c>
      <c r="B313" s="1"/>
      <c r="C313" s="1"/>
      <c r="D313" s="5" t="s">
        <v>90</v>
      </c>
      <c r="E313" s="6"/>
      <c r="F313" s="6"/>
      <c r="G313" s="8">
        <f t="shared" si="8"/>
        <v>0</v>
      </c>
      <c r="H313" s="7">
        <f t="shared" si="9"/>
        <v>0</v>
      </c>
      <c r="I313" s="45"/>
      <c r="J313" s="10">
        <v>301092081</v>
      </c>
      <c r="K313" s="1" t="s">
        <v>426</v>
      </c>
      <c r="L313" s="1" t="s">
        <v>388</v>
      </c>
      <c r="N313" s="1" t="s">
        <v>625</v>
      </c>
      <c r="O313" s="10" t="s">
        <v>889</v>
      </c>
      <c r="P313" s="1">
        <v>200359625</v>
      </c>
      <c r="Q313" s="2" t="s">
        <v>905</v>
      </c>
      <c r="R313" s="13" t="s">
        <v>1212</v>
      </c>
      <c r="S313" s="14">
        <v>41652</v>
      </c>
      <c r="T313" s="2" t="s">
        <v>1212</v>
      </c>
      <c r="U313" s="16">
        <v>41652</v>
      </c>
      <c r="AC313" s="46"/>
    </row>
    <row r="314" spans="1:29" ht="25.5" x14ac:dyDescent="0.25">
      <c r="A314" s="1" t="s">
        <v>28</v>
      </c>
      <c r="B314" s="1"/>
      <c r="C314" s="1"/>
      <c r="D314" s="5" t="s">
        <v>91</v>
      </c>
      <c r="E314" s="6"/>
      <c r="F314" s="6"/>
      <c r="G314" s="8">
        <f t="shared" si="8"/>
        <v>0</v>
      </c>
      <c r="H314" s="7">
        <f t="shared" si="9"/>
        <v>0</v>
      </c>
      <c r="I314" s="45"/>
      <c r="J314" s="10">
        <v>301092081</v>
      </c>
      <c r="K314" s="1" t="s">
        <v>426</v>
      </c>
      <c r="L314" s="1" t="s">
        <v>388</v>
      </c>
      <c r="N314" s="1" t="s">
        <v>625</v>
      </c>
      <c r="O314" s="10" t="s">
        <v>890</v>
      </c>
      <c r="P314" s="1">
        <v>200359625</v>
      </c>
      <c r="Q314" s="2" t="s">
        <v>905</v>
      </c>
      <c r="R314" s="13" t="s">
        <v>1212</v>
      </c>
      <c r="S314" s="14">
        <v>41652</v>
      </c>
      <c r="T314" s="2" t="s">
        <v>1212</v>
      </c>
      <c r="U314" s="16">
        <v>41652</v>
      </c>
      <c r="AC314" s="46"/>
    </row>
    <row r="315" spans="1:29" x14ac:dyDescent="0.25">
      <c r="A315" s="1" t="s">
        <v>28</v>
      </c>
      <c r="B315" s="1"/>
      <c r="C315" s="1"/>
      <c r="D315" s="5" t="s">
        <v>92</v>
      </c>
      <c r="E315" s="6"/>
      <c r="F315" s="6"/>
      <c r="G315" s="8">
        <f t="shared" si="8"/>
        <v>0</v>
      </c>
      <c r="H315" s="7">
        <f t="shared" si="9"/>
        <v>0</v>
      </c>
      <c r="I315" s="45"/>
      <c r="J315" s="10">
        <v>301104626</v>
      </c>
      <c r="K315" s="1" t="s">
        <v>427</v>
      </c>
      <c r="L315" s="1" t="s">
        <v>561</v>
      </c>
      <c r="N315" s="1" t="s">
        <v>626</v>
      </c>
      <c r="O315" s="10"/>
      <c r="P315" s="1" t="s">
        <v>788</v>
      </c>
      <c r="Q315" s="2" t="s">
        <v>907</v>
      </c>
      <c r="R315" s="13"/>
      <c r="S315" s="14"/>
      <c r="T315" s="2"/>
      <c r="U315" s="16"/>
      <c r="AC315" s="10"/>
    </row>
    <row r="316" spans="1:29" ht="25.5" x14ac:dyDescent="0.25">
      <c r="A316" s="1" t="s">
        <v>28</v>
      </c>
      <c r="B316" s="1" t="s">
        <v>31</v>
      </c>
      <c r="C316" s="1" t="s">
        <v>34</v>
      </c>
      <c r="D316" s="5"/>
      <c r="E316" s="6"/>
      <c r="F316" s="6"/>
      <c r="G316" s="8">
        <f t="shared" si="8"/>
        <v>0</v>
      </c>
      <c r="H316" s="7">
        <f t="shared" si="9"/>
        <v>0</v>
      </c>
      <c r="I316" s="9"/>
      <c r="J316" s="10"/>
      <c r="K316" s="1" t="s">
        <v>441</v>
      </c>
      <c r="L316" s="1" t="s">
        <v>553</v>
      </c>
      <c r="N316" s="1"/>
      <c r="O316" s="10"/>
      <c r="P316" s="1" t="s">
        <v>800</v>
      </c>
      <c r="Q316" s="2" t="s">
        <v>930</v>
      </c>
      <c r="R316" s="13"/>
      <c r="S316" s="14"/>
      <c r="T316" s="2"/>
      <c r="U316" s="16"/>
      <c r="AC316" s="82" t="s">
        <v>1278</v>
      </c>
    </row>
    <row r="317" spans="1:29" x14ac:dyDescent="0.25">
      <c r="A317" s="1" t="s">
        <v>28</v>
      </c>
      <c r="B317" s="1" t="s">
        <v>31</v>
      </c>
      <c r="C317" s="1"/>
      <c r="D317" s="5"/>
      <c r="E317" s="6"/>
      <c r="F317" s="6"/>
      <c r="G317" s="8">
        <f t="shared" si="8"/>
        <v>0</v>
      </c>
      <c r="H317" s="7">
        <f t="shared" si="9"/>
        <v>0</v>
      </c>
      <c r="I317" s="9"/>
      <c r="J317" s="10"/>
      <c r="K317" s="1" t="s">
        <v>442</v>
      </c>
      <c r="L317" s="1" t="s">
        <v>534</v>
      </c>
      <c r="N317" s="1" t="s">
        <v>639</v>
      </c>
      <c r="O317" s="10"/>
      <c r="P317" s="1"/>
      <c r="Q317" s="2" t="s">
        <v>934</v>
      </c>
      <c r="R317" s="13"/>
      <c r="S317" s="14"/>
      <c r="T317" s="2" t="s">
        <v>1217</v>
      </c>
      <c r="U317" s="16">
        <v>41757</v>
      </c>
      <c r="AC317" s="82" t="s">
        <v>1278</v>
      </c>
    </row>
    <row r="318" spans="1:29" ht="51" x14ac:dyDescent="0.25">
      <c r="A318" s="1" t="s">
        <v>28</v>
      </c>
      <c r="B318" s="1"/>
      <c r="C318" s="1"/>
      <c r="D318" s="5"/>
      <c r="E318" s="6"/>
      <c r="F318" s="6"/>
      <c r="G318" s="8">
        <f t="shared" si="8"/>
        <v>0</v>
      </c>
      <c r="H318" s="7">
        <f t="shared" si="9"/>
        <v>0</v>
      </c>
      <c r="I318" s="56"/>
      <c r="J318" s="10"/>
      <c r="K318" s="1" t="s">
        <v>400</v>
      </c>
      <c r="L318" s="1" t="s">
        <v>528</v>
      </c>
      <c r="N318" s="1" t="s">
        <v>596</v>
      </c>
      <c r="O318" s="10"/>
      <c r="P318" s="1">
        <v>200346389</v>
      </c>
      <c r="Q318" s="2" t="s">
        <v>1166</v>
      </c>
      <c r="R318" s="13"/>
      <c r="S318" s="14"/>
      <c r="T318" s="2"/>
      <c r="U318" s="16"/>
      <c r="AC318" s="10"/>
    </row>
    <row r="319" spans="1:29" ht="63.75" x14ac:dyDescent="0.25">
      <c r="A319" s="1" t="s">
        <v>28</v>
      </c>
      <c r="B319" s="1"/>
      <c r="C319" s="1"/>
      <c r="D319" s="5"/>
      <c r="E319" s="6"/>
      <c r="F319" s="6"/>
      <c r="G319" s="8">
        <f t="shared" si="8"/>
        <v>0</v>
      </c>
      <c r="H319" s="7">
        <f t="shared" si="9"/>
        <v>0</v>
      </c>
      <c r="I319" s="45"/>
      <c r="J319" s="10">
        <v>301046103</v>
      </c>
      <c r="K319" s="1" t="s">
        <v>417</v>
      </c>
      <c r="L319" s="1" t="s">
        <v>537</v>
      </c>
      <c r="N319" s="1" t="s">
        <v>616</v>
      </c>
      <c r="O319" s="10" t="s">
        <v>891</v>
      </c>
      <c r="P319" s="1">
        <v>200355042</v>
      </c>
      <c r="Q319" s="2" t="s">
        <v>906</v>
      </c>
      <c r="R319" s="13"/>
      <c r="S319" s="14"/>
      <c r="T319" s="2" t="s">
        <v>1213</v>
      </c>
      <c r="U319" s="16">
        <v>41690</v>
      </c>
      <c r="AC319" s="10"/>
    </row>
    <row r="320" spans="1:29" ht="25.5" x14ac:dyDescent="0.25">
      <c r="A320" s="1" t="s">
        <v>28</v>
      </c>
      <c r="B320" s="1"/>
      <c r="C320" s="1"/>
      <c r="D320" s="5"/>
      <c r="E320" s="6"/>
      <c r="F320" s="6">
        <v>41666</v>
      </c>
      <c r="G320" s="8">
        <f t="shared" si="8"/>
        <v>0</v>
      </c>
      <c r="H320" s="7">
        <f t="shared" si="9"/>
        <v>1</v>
      </c>
      <c r="I320" s="45"/>
      <c r="J320" s="10"/>
      <c r="K320" s="1" t="s">
        <v>428</v>
      </c>
      <c r="L320" s="1" t="s">
        <v>537</v>
      </c>
      <c r="N320" s="1" t="s">
        <v>627</v>
      </c>
      <c r="O320" s="10" t="s">
        <v>892</v>
      </c>
      <c r="P320" s="1">
        <v>200355837</v>
      </c>
      <c r="Q320" s="2" t="s">
        <v>908</v>
      </c>
      <c r="R320" s="13"/>
      <c r="S320" s="14"/>
      <c r="T320" s="2"/>
      <c r="U320" s="16"/>
      <c r="AC320" s="10"/>
    </row>
    <row r="321" spans="1:38" ht="344.25" x14ac:dyDescent="0.25">
      <c r="A321" s="1" t="s">
        <v>28</v>
      </c>
      <c r="B321" s="1"/>
      <c r="C321" s="1"/>
      <c r="D321" s="5"/>
      <c r="E321" s="6"/>
      <c r="F321" s="6"/>
      <c r="G321" s="8">
        <f t="shared" si="8"/>
        <v>0</v>
      </c>
      <c r="H321" s="7">
        <f t="shared" si="9"/>
        <v>0</v>
      </c>
      <c r="I321" s="56"/>
      <c r="J321" s="10">
        <v>301065401</v>
      </c>
      <c r="K321" s="1" t="s">
        <v>392</v>
      </c>
      <c r="L321" s="1" t="s">
        <v>538</v>
      </c>
      <c r="N321" s="1" t="s">
        <v>595</v>
      </c>
      <c r="O321" s="10" t="s">
        <v>875</v>
      </c>
      <c r="P321" s="1">
        <v>200345973</v>
      </c>
      <c r="Q321" s="2" t="s">
        <v>1165</v>
      </c>
      <c r="R321" s="13"/>
      <c r="S321" s="14"/>
      <c r="T321" s="2"/>
      <c r="U321" s="16"/>
      <c r="AC321" s="10"/>
    </row>
    <row r="322" spans="1:38" x14ac:dyDescent="0.25">
      <c r="A322" s="1" t="s">
        <v>28</v>
      </c>
      <c r="B322" s="1"/>
      <c r="C322" s="1"/>
      <c r="D322" s="5"/>
      <c r="E322" s="6"/>
      <c r="F322" s="6"/>
      <c r="G322" s="8">
        <f t="shared" ref="G322:G327" si="10">IF(E322="",,MONTH(E322))</f>
        <v>0</v>
      </c>
      <c r="H322" s="7">
        <f t="shared" ref="H322:H327" si="11">IF(F322="",,MONTH(F322))</f>
        <v>0</v>
      </c>
      <c r="I322" s="45"/>
      <c r="J322" s="10"/>
      <c r="K322" s="1"/>
      <c r="L322" s="1"/>
      <c r="N322" s="1"/>
      <c r="O322" s="10"/>
      <c r="P322" s="1"/>
      <c r="Q322" s="2"/>
      <c r="R322" s="13"/>
      <c r="S322" s="14"/>
      <c r="T322" s="2"/>
      <c r="U322" s="16"/>
      <c r="AC322" s="10"/>
    </row>
    <row r="323" spans="1:38" x14ac:dyDescent="0.25">
      <c r="A323" s="1" t="s">
        <v>28</v>
      </c>
      <c r="B323" s="1"/>
      <c r="C323" s="1"/>
      <c r="D323" s="5"/>
      <c r="E323" s="6"/>
      <c r="F323" s="6"/>
      <c r="G323" s="8">
        <f t="shared" si="10"/>
        <v>0</v>
      </c>
      <c r="H323" s="7">
        <f t="shared" si="11"/>
        <v>0</v>
      </c>
      <c r="I323" s="9"/>
      <c r="J323" s="10"/>
      <c r="K323" s="1"/>
      <c r="L323" s="1"/>
      <c r="N323" s="1"/>
      <c r="O323" s="10"/>
      <c r="P323" s="1"/>
      <c r="Q323" s="2"/>
      <c r="R323" s="13"/>
      <c r="S323" s="14"/>
      <c r="T323" s="2"/>
      <c r="U323" s="16"/>
      <c r="AC323" s="10"/>
    </row>
    <row r="324" spans="1:38" x14ac:dyDescent="0.25">
      <c r="A324" s="1" t="s">
        <v>28</v>
      </c>
      <c r="B324" s="1"/>
      <c r="C324" s="1"/>
      <c r="D324" s="5"/>
      <c r="E324" s="6"/>
      <c r="F324" s="6"/>
      <c r="G324" s="8">
        <f t="shared" si="10"/>
        <v>0</v>
      </c>
      <c r="H324" s="7">
        <f t="shared" si="11"/>
        <v>0</v>
      </c>
      <c r="I324" s="9"/>
      <c r="J324" s="10"/>
      <c r="K324" s="1"/>
      <c r="L324" s="1"/>
      <c r="N324" s="1"/>
      <c r="O324" s="10"/>
      <c r="P324" s="1"/>
      <c r="Q324" s="2"/>
      <c r="R324" s="13"/>
      <c r="S324" s="14"/>
      <c r="T324" s="2"/>
      <c r="U324" s="16"/>
      <c r="AC324" s="10"/>
    </row>
    <row r="325" spans="1:38" x14ac:dyDescent="0.25">
      <c r="A325" s="1" t="s">
        <v>28</v>
      </c>
      <c r="B325" s="1"/>
      <c r="C325" s="1"/>
      <c r="D325" s="5"/>
      <c r="E325" s="6"/>
      <c r="F325" s="6"/>
      <c r="G325" s="8">
        <f t="shared" si="10"/>
        <v>0</v>
      </c>
      <c r="H325" s="7">
        <f t="shared" si="11"/>
        <v>0</v>
      </c>
      <c r="I325" s="9"/>
      <c r="J325" s="10"/>
      <c r="K325" s="1"/>
      <c r="L325" s="1"/>
      <c r="N325" s="1"/>
      <c r="O325" s="10"/>
      <c r="P325" s="1"/>
      <c r="Q325" s="2"/>
      <c r="R325" s="13"/>
      <c r="S325" s="14"/>
      <c r="T325" s="2"/>
      <c r="U325" s="16"/>
      <c r="AC325" s="10"/>
    </row>
    <row r="326" spans="1:38" x14ac:dyDescent="0.25">
      <c r="A326" s="1" t="s">
        <v>28</v>
      </c>
      <c r="B326" s="1"/>
      <c r="C326" s="1"/>
      <c r="D326" s="5"/>
      <c r="E326" s="6"/>
      <c r="F326" s="6"/>
      <c r="G326" s="8">
        <f t="shared" si="10"/>
        <v>0</v>
      </c>
      <c r="H326" s="7">
        <f t="shared" si="11"/>
        <v>0</v>
      </c>
      <c r="I326" s="9"/>
      <c r="J326" s="10"/>
      <c r="K326" s="1"/>
      <c r="L326" s="1"/>
      <c r="N326" s="1"/>
      <c r="O326" s="10"/>
      <c r="P326" s="1"/>
      <c r="Q326" s="2"/>
      <c r="R326" s="13"/>
      <c r="S326" s="14"/>
      <c r="T326" s="2"/>
      <c r="U326" s="16"/>
      <c r="AC326" s="10"/>
    </row>
    <row r="327" spans="1:38" x14ac:dyDescent="0.25">
      <c r="A327" s="1" t="s">
        <v>28</v>
      </c>
      <c r="B327" s="1"/>
      <c r="C327" s="1"/>
      <c r="D327" s="5"/>
      <c r="E327" s="6"/>
      <c r="F327" s="6"/>
      <c r="G327" s="28">
        <f t="shared" si="10"/>
        <v>0</v>
      </c>
      <c r="H327" s="19">
        <f t="shared" si="11"/>
        <v>0</v>
      </c>
      <c r="I327" s="9"/>
      <c r="J327" s="20"/>
      <c r="K327" s="21"/>
      <c r="L327" s="21"/>
      <c r="N327" s="21"/>
      <c r="O327" s="20"/>
      <c r="P327" s="45"/>
      <c r="Q327" s="29"/>
      <c r="R327" s="64"/>
      <c r="S327" s="66"/>
      <c r="T327" s="29"/>
      <c r="U327" s="67"/>
      <c r="AC327" s="9"/>
    </row>
    <row r="328" spans="1:38" x14ac:dyDescent="0.25">
      <c r="G328" s="30"/>
      <c r="H328" s="22"/>
      <c r="I328" s="23"/>
      <c r="J328" s="24"/>
      <c r="K328" s="23"/>
      <c r="L328" s="25"/>
      <c r="M328" s="26"/>
      <c r="N328" s="26"/>
      <c r="O328" s="30"/>
      <c r="P328" s="26"/>
      <c r="Q328" s="23"/>
      <c r="R328" s="26"/>
      <c r="S328" s="24"/>
      <c r="T328" s="23"/>
      <c r="U328" s="31"/>
      <c r="V328" s="26"/>
      <c r="W328" s="26"/>
      <c r="X328" s="26"/>
      <c r="Y328" s="26"/>
      <c r="Z328" s="26"/>
      <c r="AA328" s="26"/>
      <c r="AB328" s="26"/>
      <c r="AC328" s="26"/>
      <c r="AD328" s="26"/>
      <c r="AE328" s="26"/>
      <c r="AF328" s="26"/>
      <c r="AG328" s="26"/>
      <c r="AH328" s="26"/>
      <c r="AI328" s="26"/>
      <c r="AJ328" s="26"/>
      <c r="AK328" s="26"/>
      <c r="AL328" s="26"/>
    </row>
    <row r="329" spans="1:38" x14ac:dyDescent="0.25">
      <c r="G329" s="30"/>
      <c r="H329" s="22"/>
      <c r="I329" s="23"/>
      <c r="J329" s="24"/>
      <c r="K329" s="23"/>
      <c r="L329" s="25"/>
      <c r="M329" s="26"/>
      <c r="N329" s="26"/>
      <c r="O329" s="30"/>
      <c r="P329" s="26"/>
      <c r="Q329" s="26"/>
      <c r="R329" s="26"/>
      <c r="S329" s="26"/>
      <c r="T329" s="23"/>
      <c r="U329" s="31"/>
      <c r="V329" s="26"/>
      <c r="W329" s="26"/>
      <c r="X329" s="26"/>
      <c r="Y329" s="26"/>
      <c r="Z329" s="26"/>
      <c r="AA329" s="26"/>
      <c r="AB329" s="26"/>
      <c r="AC329" s="26"/>
      <c r="AD329" s="26"/>
      <c r="AE329" s="26"/>
      <c r="AF329" s="26"/>
      <c r="AG329" s="26"/>
      <c r="AH329" s="26"/>
      <c r="AI329" s="26"/>
      <c r="AJ329" s="26"/>
      <c r="AK329" s="26"/>
      <c r="AL329" s="26"/>
    </row>
    <row r="330" spans="1:38" x14ac:dyDescent="0.25">
      <c r="G330" s="26"/>
      <c r="H330" s="22"/>
      <c r="I330" s="23"/>
      <c r="J330" s="24"/>
      <c r="K330" s="23"/>
      <c r="L330" s="25"/>
      <c r="M330" s="26"/>
      <c r="N330" s="26"/>
      <c r="O330" s="26"/>
      <c r="P330" s="26"/>
      <c r="Q330" s="26"/>
      <c r="R330" s="26"/>
      <c r="S330" s="26"/>
      <c r="T330" s="26"/>
      <c r="U330" s="31"/>
      <c r="V330" s="26"/>
      <c r="W330" s="26"/>
      <c r="X330" s="26"/>
      <c r="Y330" s="26"/>
      <c r="Z330" s="26"/>
      <c r="AA330" s="26"/>
      <c r="AB330" s="26"/>
      <c r="AC330" s="26"/>
      <c r="AD330" s="26"/>
      <c r="AE330" s="26"/>
      <c r="AF330" s="26"/>
      <c r="AG330" s="26"/>
      <c r="AH330" s="26"/>
      <c r="AI330" s="26"/>
      <c r="AJ330" s="26"/>
      <c r="AK330" s="26"/>
      <c r="AL330" s="26"/>
    </row>
    <row r="331" spans="1:38" x14ac:dyDescent="0.25">
      <c r="G331" s="26"/>
      <c r="H331" s="22"/>
      <c r="I331" s="23"/>
      <c r="J331" s="24"/>
      <c r="K331" s="23"/>
      <c r="L331" s="25"/>
      <c r="M331" s="26"/>
      <c r="N331" s="26"/>
      <c r="O331" s="26"/>
      <c r="P331" s="26"/>
      <c r="Q331" s="26"/>
      <c r="R331" s="26"/>
      <c r="S331" s="26"/>
      <c r="T331" s="26"/>
      <c r="U331" s="31"/>
      <c r="V331" s="26"/>
      <c r="W331" s="26"/>
      <c r="X331" s="26"/>
      <c r="Y331" s="26"/>
      <c r="Z331" s="26"/>
      <c r="AA331" s="26"/>
      <c r="AB331" s="26"/>
      <c r="AC331" s="26"/>
      <c r="AD331" s="26"/>
      <c r="AE331" s="26"/>
      <c r="AF331" s="26"/>
      <c r="AG331" s="26"/>
      <c r="AH331" s="26"/>
      <c r="AI331" s="26"/>
      <c r="AJ331" s="26"/>
      <c r="AK331" s="26"/>
      <c r="AL331" s="26"/>
    </row>
    <row r="332" spans="1:38" x14ac:dyDescent="0.25">
      <c r="G332" s="26"/>
      <c r="H332" s="22"/>
      <c r="I332" s="23"/>
      <c r="J332" s="24"/>
      <c r="K332" s="23"/>
      <c r="L332" s="25"/>
      <c r="M332" s="26"/>
      <c r="N332" s="26"/>
      <c r="O332" s="26"/>
      <c r="P332" s="26"/>
      <c r="Q332" s="26"/>
      <c r="R332" s="26"/>
      <c r="S332" s="26"/>
      <c r="T332" s="26"/>
      <c r="U332" s="31"/>
      <c r="V332" s="26"/>
      <c r="W332" s="26"/>
      <c r="X332" s="26"/>
      <c r="Y332" s="26"/>
      <c r="Z332" s="26"/>
      <c r="AA332" s="26"/>
      <c r="AB332" s="26"/>
      <c r="AC332" s="26"/>
      <c r="AD332" s="26"/>
      <c r="AE332" s="26"/>
      <c r="AF332" s="26"/>
      <c r="AG332" s="26"/>
      <c r="AH332" s="26"/>
      <c r="AI332" s="26"/>
      <c r="AJ332" s="26"/>
      <c r="AK332" s="26"/>
      <c r="AL332" s="26"/>
    </row>
    <row r="333" spans="1:38" x14ac:dyDescent="0.25">
      <c r="E333" s="15" t="s">
        <v>1320</v>
      </c>
      <c r="G333" s="26"/>
      <c r="H333" s="22"/>
      <c r="I333" s="23"/>
      <c r="J333" s="24"/>
      <c r="K333" s="23"/>
      <c r="L333" s="25"/>
      <c r="M333" s="26"/>
      <c r="N333" s="26"/>
      <c r="O333" s="26"/>
      <c r="P333" s="26"/>
      <c r="Q333" s="26"/>
      <c r="R333" s="26"/>
      <c r="S333" s="26"/>
      <c r="T333" s="26"/>
      <c r="U333" s="31"/>
      <c r="V333" s="26"/>
      <c r="W333" s="26"/>
      <c r="X333" s="26"/>
      <c r="Y333" s="26"/>
      <c r="Z333" s="26"/>
      <c r="AA333" s="26"/>
      <c r="AB333" s="26"/>
      <c r="AC333" s="26"/>
      <c r="AD333" s="26"/>
      <c r="AE333" s="26"/>
      <c r="AF333" s="26"/>
      <c r="AG333" s="26"/>
      <c r="AH333" s="26"/>
      <c r="AI333" s="26"/>
      <c r="AJ333" s="26"/>
      <c r="AK333" s="26"/>
      <c r="AL333" s="26"/>
    </row>
    <row r="334" spans="1:38" x14ac:dyDescent="0.25">
      <c r="G334" s="26"/>
      <c r="H334" s="22"/>
      <c r="I334" s="23"/>
      <c r="J334" s="24"/>
      <c r="K334" s="23"/>
      <c r="L334" s="25"/>
      <c r="M334" s="26"/>
      <c r="N334" s="26"/>
      <c r="O334" s="26"/>
      <c r="P334" s="26"/>
      <c r="Q334" s="26"/>
      <c r="R334" s="26"/>
      <c r="S334" s="26"/>
      <c r="T334" s="26"/>
      <c r="U334" s="32"/>
      <c r="V334" s="26"/>
      <c r="W334" s="26"/>
      <c r="X334" s="26"/>
      <c r="Y334" s="26"/>
      <c r="Z334" s="26"/>
      <c r="AA334" s="26"/>
      <c r="AB334" s="26"/>
      <c r="AC334" s="26"/>
      <c r="AD334" s="26"/>
      <c r="AE334" s="26"/>
      <c r="AF334" s="26"/>
      <c r="AG334" s="26"/>
      <c r="AH334" s="26"/>
      <c r="AI334" s="26"/>
      <c r="AJ334" s="26"/>
      <c r="AK334" s="26"/>
      <c r="AL334" s="26"/>
    </row>
    <row r="335" spans="1:38" x14ac:dyDescent="0.25">
      <c r="G335" s="26"/>
      <c r="H335" s="22"/>
      <c r="I335" s="23"/>
      <c r="J335" s="24"/>
      <c r="K335" s="23"/>
      <c r="L335" s="25"/>
      <c r="M335" s="26"/>
      <c r="N335" s="26"/>
      <c r="O335" s="26"/>
      <c r="P335" s="26"/>
      <c r="Q335" s="26"/>
      <c r="R335" s="26"/>
      <c r="S335" s="26"/>
      <c r="T335" s="26"/>
      <c r="U335" s="32"/>
      <c r="V335" s="26"/>
      <c r="W335" s="26"/>
      <c r="X335" s="26"/>
      <c r="Y335" s="26"/>
      <c r="Z335" s="26"/>
      <c r="AA335" s="26"/>
      <c r="AB335" s="26"/>
      <c r="AC335" s="26"/>
      <c r="AD335" s="26"/>
      <c r="AE335" s="26"/>
      <c r="AF335" s="26"/>
      <c r="AG335" s="26"/>
      <c r="AH335" s="26"/>
      <c r="AI335" s="26"/>
      <c r="AJ335" s="26"/>
      <c r="AK335" s="26"/>
      <c r="AL335" s="26"/>
    </row>
    <row r="336" spans="1:38" x14ac:dyDescent="0.25">
      <c r="G336" s="26"/>
      <c r="H336" s="22"/>
      <c r="I336" s="23"/>
      <c r="J336" s="24"/>
      <c r="K336" s="23"/>
      <c r="L336" s="25"/>
      <c r="M336" s="26"/>
      <c r="N336" s="26"/>
      <c r="O336" s="26"/>
      <c r="P336" s="26"/>
      <c r="Q336" s="26"/>
      <c r="R336" s="26"/>
      <c r="S336" s="26"/>
      <c r="T336" s="26"/>
      <c r="U336" s="32"/>
      <c r="V336" s="26"/>
      <c r="W336" s="26"/>
      <c r="X336" s="26"/>
      <c r="Y336" s="26"/>
      <c r="Z336" s="26"/>
      <c r="AA336" s="26"/>
      <c r="AB336" s="26"/>
      <c r="AC336" s="26"/>
      <c r="AD336" s="26"/>
      <c r="AE336" s="26"/>
      <c r="AF336" s="26"/>
      <c r="AG336" s="26"/>
      <c r="AH336" s="26"/>
      <c r="AI336" s="26"/>
      <c r="AJ336" s="26"/>
      <c r="AK336" s="26"/>
      <c r="AL336" s="26"/>
    </row>
    <row r="337" spans="5:14" x14ac:dyDescent="0.25">
      <c r="H337" s="22"/>
      <c r="I337" s="23"/>
      <c r="J337" s="24"/>
      <c r="K337" s="23"/>
      <c r="L337" s="25"/>
      <c r="M337" s="26"/>
      <c r="N337" s="26"/>
    </row>
    <row r="338" spans="5:14" x14ac:dyDescent="0.25">
      <c r="H338" s="22"/>
      <c r="I338" s="23"/>
      <c r="J338" s="24"/>
      <c r="K338" s="23"/>
      <c r="L338" s="25"/>
      <c r="M338" s="26"/>
      <c r="N338" s="26"/>
    </row>
    <row r="339" spans="5:14" x14ac:dyDescent="0.25">
      <c r="E339" s="15" t="str">
        <f ca="1">CELL("Address",INDEX(AC:AC,MATCH(DATE(2014,7,1),E:E,0)))</f>
        <v>$AC$243</v>
      </c>
      <c r="H339" s="22"/>
      <c r="I339" s="23"/>
      <c r="J339" s="24"/>
      <c r="K339" s="23"/>
      <c r="L339" s="25"/>
      <c r="M339" s="26"/>
      <c r="N339" s="26"/>
    </row>
    <row r="340" spans="5:14" x14ac:dyDescent="0.25">
      <c r="H340" s="22"/>
      <c r="I340" s="23"/>
      <c r="J340" s="24"/>
      <c r="K340" s="23"/>
      <c r="L340" s="25"/>
      <c r="M340" s="26"/>
      <c r="N340" s="26"/>
    </row>
    <row r="341" spans="5:14" x14ac:dyDescent="0.25">
      <c r="H341" s="22"/>
      <c r="I341" s="23"/>
      <c r="J341" s="24"/>
      <c r="K341" s="23"/>
      <c r="L341" s="25"/>
      <c r="M341" s="26"/>
      <c r="N341" s="26"/>
    </row>
    <row r="342" spans="5:14" x14ac:dyDescent="0.25">
      <c r="H342" s="22"/>
      <c r="I342" s="23"/>
      <c r="J342" s="24"/>
      <c r="K342" s="23"/>
      <c r="L342" s="25"/>
      <c r="M342" s="26"/>
      <c r="N342" s="26"/>
    </row>
    <row r="343" spans="5:14" x14ac:dyDescent="0.25">
      <c r="E343" s="85">
        <f>MATCH(DATE(2014,7,1),E:E,0)</f>
        <v>243</v>
      </c>
      <c r="H343" s="22"/>
      <c r="I343" s="23"/>
      <c r="J343" s="24"/>
      <c r="K343" s="23"/>
      <c r="L343" s="25"/>
      <c r="M343" s="26"/>
      <c r="N343" s="26"/>
    </row>
    <row r="344" spans="5:14" x14ac:dyDescent="0.25">
      <c r="H344" s="22"/>
      <c r="I344" s="23"/>
      <c r="J344" s="24"/>
      <c r="K344" s="23"/>
      <c r="L344" s="25"/>
      <c r="M344" s="26"/>
      <c r="N344" s="26"/>
    </row>
    <row r="345" spans="5:14" x14ac:dyDescent="0.25">
      <c r="H345" s="22"/>
      <c r="I345" s="23"/>
      <c r="J345" s="24"/>
      <c r="K345" s="23"/>
      <c r="L345" s="25"/>
      <c r="M345" s="26"/>
      <c r="N345" s="26"/>
    </row>
    <row r="346" spans="5:14" x14ac:dyDescent="0.25">
      <c r="H346" s="22"/>
      <c r="I346" s="23"/>
      <c r="J346" s="26"/>
      <c r="K346" s="23"/>
      <c r="L346" s="26"/>
      <c r="M346" s="26"/>
      <c r="N346" s="26"/>
    </row>
    <row r="347" spans="5:14" x14ac:dyDescent="0.25">
      <c r="H347" s="22"/>
      <c r="I347" s="23"/>
      <c r="J347" s="26"/>
      <c r="K347" s="23"/>
      <c r="L347" s="26"/>
      <c r="M347" s="26"/>
      <c r="N347" s="26"/>
    </row>
    <row r="348" spans="5:14" x14ac:dyDescent="0.25">
      <c r="H348" s="22"/>
      <c r="I348" s="23"/>
      <c r="J348" s="26"/>
      <c r="K348" s="23"/>
      <c r="L348" s="26"/>
      <c r="M348" s="26"/>
      <c r="N348" s="26"/>
    </row>
    <row r="349" spans="5:14" x14ac:dyDescent="0.25">
      <c r="H349" s="22"/>
      <c r="I349" s="23"/>
      <c r="J349" s="26"/>
      <c r="K349" s="23"/>
      <c r="L349" s="26"/>
      <c r="M349" s="26"/>
      <c r="N349" s="26"/>
    </row>
    <row r="350" spans="5:14" x14ac:dyDescent="0.25">
      <c r="H350" s="22"/>
      <c r="I350" s="23"/>
      <c r="J350" s="26"/>
      <c r="K350" s="23"/>
      <c r="L350" s="26"/>
      <c r="M350" s="26"/>
      <c r="N350" s="26"/>
    </row>
    <row r="351" spans="5:14" x14ac:dyDescent="0.25">
      <c r="H351" s="22"/>
      <c r="I351" s="23"/>
      <c r="J351" s="26"/>
      <c r="K351" s="23"/>
      <c r="L351" s="26"/>
      <c r="M351" s="26"/>
      <c r="N351" s="26"/>
    </row>
    <row r="352" spans="5:14" x14ac:dyDescent="0.25">
      <c r="H352" s="22"/>
      <c r="I352" s="23"/>
      <c r="J352" s="26"/>
      <c r="K352" s="23"/>
      <c r="L352" s="26"/>
      <c r="M352" s="26"/>
      <c r="N352" s="26"/>
    </row>
    <row r="353" spans="8:14" x14ac:dyDescent="0.25">
      <c r="H353" s="22"/>
      <c r="I353" s="23"/>
      <c r="J353" s="26"/>
      <c r="K353" s="23"/>
      <c r="L353" s="26"/>
      <c r="M353" s="26"/>
      <c r="N353" s="26"/>
    </row>
    <row r="354" spans="8:14" x14ac:dyDescent="0.25">
      <c r="H354" s="22"/>
      <c r="I354" s="23"/>
      <c r="J354" s="26"/>
      <c r="K354" s="23"/>
      <c r="L354" s="26"/>
      <c r="M354" s="26"/>
      <c r="N354" s="26"/>
    </row>
    <row r="355" spans="8:14" x14ac:dyDescent="0.25">
      <c r="H355" s="22"/>
      <c r="I355" s="23"/>
      <c r="J355" s="26"/>
      <c r="K355" s="23"/>
      <c r="L355" s="26"/>
      <c r="M355" s="26"/>
      <c r="N355" s="26"/>
    </row>
    <row r="356" spans="8:14" x14ac:dyDescent="0.25">
      <c r="H356" s="22"/>
      <c r="I356" s="23"/>
      <c r="J356" s="26"/>
      <c r="K356" s="23"/>
      <c r="L356" s="26"/>
      <c r="M356" s="26"/>
      <c r="N356" s="26"/>
    </row>
    <row r="357" spans="8:14" x14ac:dyDescent="0.25">
      <c r="H357" s="22"/>
      <c r="I357" s="23"/>
      <c r="J357" s="26"/>
      <c r="K357" s="23"/>
      <c r="L357" s="26"/>
      <c r="M357" s="26"/>
      <c r="N357" s="26"/>
    </row>
    <row r="358" spans="8:14" x14ac:dyDescent="0.25">
      <c r="H358" s="22"/>
      <c r="I358" s="23"/>
      <c r="J358" s="26"/>
      <c r="K358" s="23"/>
      <c r="L358" s="26"/>
      <c r="M358" s="26"/>
      <c r="N358" s="26"/>
    </row>
    <row r="359" spans="8:14" x14ac:dyDescent="0.25">
      <c r="H359" s="22"/>
      <c r="I359" s="23"/>
      <c r="J359" s="26"/>
      <c r="K359" s="23"/>
      <c r="L359" s="26"/>
      <c r="M359" s="26"/>
      <c r="N359" s="26"/>
    </row>
    <row r="360" spans="8:14" x14ac:dyDescent="0.25">
      <c r="H360" s="22"/>
      <c r="I360" s="23"/>
      <c r="J360" s="26"/>
      <c r="K360" s="23"/>
      <c r="L360" s="26"/>
      <c r="M360" s="26"/>
      <c r="N360" s="26"/>
    </row>
    <row r="361" spans="8:14" x14ac:dyDescent="0.25">
      <c r="H361" s="22"/>
      <c r="I361" s="23"/>
      <c r="J361" s="26"/>
      <c r="K361" s="23"/>
      <c r="L361" s="26"/>
      <c r="M361" s="26"/>
      <c r="N361" s="26"/>
    </row>
    <row r="362" spans="8:14" x14ac:dyDescent="0.25">
      <c r="H362" s="22"/>
      <c r="I362" s="23"/>
      <c r="J362" s="26"/>
      <c r="K362" s="23"/>
      <c r="L362" s="26"/>
      <c r="M362" s="26"/>
      <c r="N362" s="26"/>
    </row>
    <row r="363" spans="8:14" x14ac:dyDescent="0.25">
      <c r="H363" s="22"/>
      <c r="I363" s="23"/>
      <c r="J363" s="26"/>
      <c r="K363" s="23"/>
      <c r="L363" s="26"/>
      <c r="M363" s="26"/>
      <c r="N363" s="26"/>
    </row>
    <row r="364" spans="8:14" x14ac:dyDescent="0.25">
      <c r="H364" s="22"/>
      <c r="I364" s="23"/>
      <c r="J364" s="26"/>
      <c r="K364" s="23"/>
      <c r="L364" s="26"/>
      <c r="M364" s="26"/>
      <c r="N364" s="26"/>
    </row>
    <row r="365" spans="8:14" x14ac:dyDescent="0.25">
      <c r="H365" s="22"/>
      <c r="I365" s="23"/>
      <c r="J365" s="26"/>
      <c r="K365" s="23"/>
      <c r="L365" s="26"/>
      <c r="M365" s="26"/>
      <c r="N365" s="26"/>
    </row>
    <row r="366" spans="8:14" x14ac:dyDescent="0.25">
      <c r="H366" s="22"/>
      <c r="I366" s="23"/>
      <c r="J366" s="26"/>
      <c r="K366" s="23"/>
      <c r="L366" s="26"/>
      <c r="M366" s="26"/>
      <c r="N366" s="26"/>
    </row>
    <row r="367" spans="8:14" x14ac:dyDescent="0.25">
      <c r="H367" s="22"/>
      <c r="I367" s="23"/>
      <c r="J367" s="26"/>
      <c r="K367" s="23"/>
      <c r="L367" s="26"/>
      <c r="M367" s="26"/>
      <c r="N367" s="26"/>
    </row>
    <row r="368" spans="8:14" x14ac:dyDescent="0.25">
      <c r="H368" s="22"/>
      <c r="I368" s="23"/>
      <c r="J368" s="26"/>
      <c r="K368" s="23"/>
      <c r="L368" s="26"/>
      <c r="M368" s="26"/>
      <c r="N368" s="26"/>
    </row>
    <row r="369" spans="8:14" x14ac:dyDescent="0.25">
      <c r="H369" s="22"/>
      <c r="I369" s="23"/>
      <c r="J369" s="26"/>
      <c r="K369" s="23"/>
      <c r="L369" s="26"/>
      <c r="M369" s="26"/>
      <c r="N369" s="26"/>
    </row>
    <row r="370" spans="8:14" x14ac:dyDescent="0.25">
      <c r="H370" s="22"/>
      <c r="I370" s="23"/>
      <c r="J370" s="26"/>
      <c r="K370" s="23"/>
      <c r="L370" s="26"/>
      <c r="M370" s="26"/>
      <c r="N370" s="26"/>
    </row>
    <row r="371" spans="8:14" x14ac:dyDescent="0.25">
      <c r="H371" s="22"/>
      <c r="I371" s="23"/>
      <c r="J371" s="26"/>
      <c r="K371" s="23"/>
      <c r="L371" s="26"/>
      <c r="M371" s="26"/>
      <c r="N371" s="26"/>
    </row>
    <row r="372" spans="8:14" x14ac:dyDescent="0.25">
      <c r="H372" s="22"/>
      <c r="I372" s="23"/>
      <c r="J372" s="26"/>
      <c r="K372" s="23"/>
      <c r="L372" s="26"/>
      <c r="M372" s="26"/>
      <c r="N372" s="26"/>
    </row>
    <row r="373" spans="8:14" x14ac:dyDescent="0.25">
      <c r="H373" s="22"/>
      <c r="I373" s="23"/>
      <c r="J373" s="26"/>
      <c r="K373" s="23"/>
      <c r="L373" s="26"/>
      <c r="M373" s="26"/>
      <c r="N373" s="26"/>
    </row>
    <row r="374" spans="8:14" x14ac:dyDescent="0.25">
      <c r="H374" s="22"/>
      <c r="I374" s="23"/>
      <c r="J374" s="26"/>
      <c r="K374" s="23"/>
      <c r="L374" s="26"/>
      <c r="M374" s="26"/>
      <c r="N374" s="26"/>
    </row>
    <row r="375" spans="8:14" x14ac:dyDescent="0.25">
      <c r="H375" s="22"/>
      <c r="I375" s="23"/>
      <c r="J375" s="26"/>
      <c r="K375" s="23"/>
      <c r="L375" s="26"/>
      <c r="M375" s="26"/>
      <c r="N375" s="26"/>
    </row>
    <row r="376" spans="8:14" x14ac:dyDescent="0.25">
      <c r="H376" s="22"/>
      <c r="I376" s="23"/>
      <c r="J376" s="26"/>
      <c r="K376" s="23"/>
      <c r="L376" s="26"/>
      <c r="M376" s="26"/>
      <c r="N376" s="26"/>
    </row>
    <row r="377" spans="8:14" x14ac:dyDescent="0.25">
      <c r="H377" s="22"/>
      <c r="I377" s="23"/>
      <c r="J377" s="26"/>
      <c r="K377" s="23"/>
      <c r="L377" s="26"/>
      <c r="M377" s="26"/>
      <c r="N377" s="26"/>
    </row>
    <row r="378" spans="8:14" x14ac:dyDescent="0.25">
      <c r="H378" s="22"/>
      <c r="I378" s="23"/>
      <c r="J378" s="26"/>
      <c r="K378" s="23"/>
      <c r="L378" s="26"/>
      <c r="M378" s="26"/>
      <c r="N378" s="26"/>
    </row>
    <row r="379" spans="8:14" x14ac:dyDescent="0.25">
      <c r="H379" s="22"/>
      <c r="I379" s="23"/>
      <c r="J379" s="26"/>
      <c r="K379" s="23"/>
      <c r="L379" s="26"/>
      <c r="M379" s="26"/>
      <c r="N379" s="26"/>
    </row>
    <row r="380" spans="8:14" x14ac:dyDescent="0.25">
      <c r="H380" s="22"/>
      <c r="I380" s="23"/>
      <c r="J380" s="26"/>
      <c r="K380" s="23"/>
      <c r="L380" s="26"/>
      <c r="M380" s="26"/>
      <c r="N380" s="26"/>
    </row>
    <row r="381" spans="8:14" x14ac:dyDescent="0.25">
      <c r="H381" s="22"/>
      <c r="I381" s="23"/>
      <c r="J381" s="26"/>
      <c r="K381" s="23"/>
      <c r="L381" s="26"/>
      <c r="M381" s="26"/>
      <c r="N381" s="26"/>
    </row>
    <row r="382" spans="8:14" x14ac:dyDescent="0.25">
      <c r="H382" s="22"/>
      <c r="I382" s="23"/>
      <c r="J382" s="26"/>
      <c r="K382" s="23"/>
      <c r="L382" s="26"/>
      <c r="M382" s="26"/>
      <c r="N382" s="26"/>
    </row>
    <row r="383" spans="8:14" x14ac:dyDescent="0.25">
      <c r="H383" s="22"/>
      <c r="I383" s="23"/>
      <c r="J383" s="26"/>
      <c r="K383" s="23"/>
      <c r="L383" s="26"/>
      <c r="M383" s="26"/>
      <c r="N383" s="26"/>
    </row>
    <row r="384" spans="8:14" x14ac:dyDescent="0.25">
      <c r="H384" s="22"/>
      <c r="I384" s="23"/>
      <c r="J384" s="26"/>
      <c r="K384" s="23"/>
      <c r="L384" s="26"/>
      <c r="M384" s="26"/>
      <c r="N384" s="26"/>
    </row>
    <row r="385" spans="8:14" x14ac:dyDescent="0.25">
      <c r="H385" s="22"/>
      <c r="I385" s="23"/>
      <c r="J385" s="26"/>
      <c r="K385" s="23"/>
      <c r="L385" s="26"/>
      <c r="M385" s="26"/>
      <c r="N385" s="26"/>
    </row>
    <row r="386" spans="8:14" x14ac:dyDescent="0.25">
      <c r="H386" s="22"/>
      <c r="I386" s="23"/>
      <c r="J386" s="26"/>
      <c r="K386" s="23"/>
      <c r="L386" s="26"/>
      <c r="M386" s="26"/>
      <c r="N386" s="26"/>
    </row>
    <row r="387" spans="8:14" x14ac:dyDescent="0.25">
      <c r="H387" s="22"/>
      <c r="I387" s="23"/>
      <c r="J387" s="26"/>
      <c r="K387" s="23"/>
      <c r="L387" s="26"/>
      <c r="M387" s="26"/>
      <c r="N387" s="26"/>
    </row>
    <row r="388" spans="8:14" x14ac:dyDescent="0.25">
      <c r="H388" s="22"/>
      <c r="I388" s="23"/>
      <c r="J388" s="26"/>
      <c r="K388" s="23"/>
      <c r="L388" s="26"/>
      <c r="M388" s="26"/>
      <c r="N388" s="26"/>
    </row>
    <row r="389" spans="8:14" x14ac:dyDescent="0.25">
      <c r="H389" s="22"/>
      <c r="I389" s="23"/>
      <c r="J389" s="26"/>
      <c r="K389" s="23"/>
      <c r="L389" s="26"/>
      <c r="M389" s="26"/>
      <c r="N389" s="26"/>
    </row>
    <row r="390" spans="8:14" x14ac:dyDescent="0.25">
      <c r="H390" s="22"/>
      <c r="I390" s="23"/>
      <c r="J390" s="26"/>
      <c r="K390" s="23"/>
      <c r="L390" s="26"/>
      <c r="M390" s="26"/>
      <c r="N390" s="26"/>
    </row>
    <row r="391" spans="8:14" x14ac:dyDescent="0.25">
      <c r="H391" s="22"/>
      <c r="I391" s="23"/>
      <c r="J391" s="26"/>
      <c r="K391" s="23"/>
      <c r="L391" s="26"/>
      <c r="M391" s="26"/>
      <c r="N391" s="26"/>
    </row>
    <row r="392" spans="8:14" x14ac:dyDescent="0.25">
      <c r="H392" s="22"/>
      <c r="I392" s="23"/>
      <c r="J392" s="26"/>
      <c r="K392" s="23"/>
      <c r="L392" s="26"/>
      <c r="M392" s="26"/>
      <c r="N392" s="26"/>
    </row>
    <row r="393" spans="8:14" x14ac:dyDescent="0.25">
      <c r="H393" s="22"/>
      <c r="I393" s="23"/>
      <c r="J393" s="26"/>
      <c r="K393" s="23"/>
      <c r="L393" s="26"/>
      <c r="M393" s="26"/>
      <c r="N393" s="26"/>
    </row>
    <row r="394" spans="8:14" x14ac:dyDescent="0.25">
      <c r="H394" s="22"/>
      <c r="I394" s="23"/>
      <c r="J394" s="26"/>
      <c r="K394" s="23"/>
      <c r="L394" s="26"/>
      <c r="M394" s="26"/>
      <c r="N394" s="26"/>
    </row>
    <row r="395" spans="8:14" x14ac:dyDescent="0.25">
      <c r="H395" s="22"/>
      <c r="I395" s="23"/>
      <c r="J395" s="26"/>
      <c r="K395" s="23"/>
      <c r="L395" s="26"/>
      <c r="M395" s="26"/>
      <c r="N395" s="26"/>
    </row>
    <row r="396" spans="8:14" x14ac:dyDescent="0.25">
      <c r="H396" s="22"/>
      <c r="I396" s="23"/>
      <c r="J396" s="26"/>
      <c r="K396" s="23"/>
      <c r="L396" s="26"/>
      <c r="M396" s="26"/>
      <c r="N396" s="26"/>
    </row>
    <row r="397" spans="8:14" x14ac:dyDescent="0.25">
      <c r="H397" s="22"/>
      <c r="I397" s="23"/>
      <c r="J397" s="26"/>
      <c r="K397" s="23"/>
      <c r="L397" s="26"/>
      <c r="M397" s="26"/>
      <c r="N397" s="26"/>
    </row>
    <row r="398" spans="8:14" x14ac:dyDescent="0.25">
      <c r="H398" s="22"/>
      <c r="I398" s="23"/>
      <c r="J398" s="26"/>
      <c r="K398" s="23"/>
      <c r="L398" s="26"/>
      <c r="M398" s="26"/>
      <c r="N398" s="26"/>
    </row>
    <row r="399" spans="8:14" x14ac:dyDescent="0.25">
      <c r="H399" s="22"/>
      <c r="I399" s="23"/>
      <c r="J399" s="26"/>
      <c r="K399" s="23"/>
      <c r="L399" s="26"/>
      <c r="M399" s="26"/>
      <c r="N399" s="26"/>
    </row>
    <row r="400" spans="8:14" x14ac:dyDescent="0.25">
      <c r="H400" s="22"/>
      <c r="I400" s="23"/>
      <c r="J400" s="26"/>
      <c r="K400" s="23"/>
      <c r="L400" s="26"/>
      <c r="M400" s="26"/>
      <c r="N400" s="26"/>
    </row>
    <row r="401" spans="8:14" x14ac:dyDescent="0.25">
      <c r="H401" s="22"/>
      <c r="I401" s="23"/>
      <c r="J401" s="26"/>
      <c r="K401" s="23"/>
      <c r="L401" s="26"/>
      <c r="M401" s="26"/>
      <c r="N401" s="26"/>
    </row>
    <row r="402" spans="8:14" x14ac:dyDescent="0.25">
      <c r="H402" s="22"/>
      <c r="I402" s="23"/>
      <c r="J402" s="26"/>
      <c r="K402" s="23"/>
      <c r="L402" s="26"/>
      <c r="M402" s="26"/>
      <c r="N402" s="26"/>
    </row>
    <row r="403" spans="8:14" x14ac:dyDescent="0.25">
      <c r="H403" s="22"/>
      <c r="I403" s="23"/>
      <c r="J403" s="26"/>
      <c r="K403" s="23"/>
      <c r="L403" s="26"/>
      <c r="M403" s="26"/>
      <c r="N403" s="26"/>
    </row>
    <row r="404" spans="8:14" x14ac:dyDescent="0.25">
      <c r="H404" s="22"/>
      <c r="I404" s="23"/>
      <c r="J404" s="26"/>
      <c r="K404" s="23"/>
      <c r="L404" s="26"/>
      <c r="M404" s="26"/>
      <c r="N404" s="26"/>
    </row>
    <row r="405" spans="8:14" x14ac:dyDescent="0.25">
      <c r="H405" s="22"/>
      <c r="I405" s="23"/>
      <c r="J405" s="26"/>
      <c r="K405" s="23"/>
      <c r="L405" s="26"/>
      <c r="M405" s="26"/>
      <c r="N405" s="26"/>
    </row>
    <row r="406" spans="8:14" x14ac:dyDescent="0.25">
      <c r="H406" s="22"/>
      <c r="I406" s="23"/>
      <c r="J406" s="26"/>
      <c r="K406" s="23"/>
      <c r="L406" s="26"/>
      <c r="M406" s="26"/>
      <c r="N406" s="26"/>
    </row>
    <row r="407" spans="8:14" x14ac:dyDescent="0.25">
      <c r="H407" s="22"/>
      <c r="I407" s="23"/>
      <c r="J407" s="26"/>
      <c r="K407" s="23"/>
      <c r="L407" s="26"/>
      <c r="M407" s="26"/>
      <c r="N407" s="26"/>
    </row>
    <row r="408" spans="8:14" x14ac:dyDescent="0.25">
      <c r="H408" s="22"/>
      <c r="I408" s="23"/>
      <c r="J408" s="26"/>
      <c r="K408" s="23"/>
      <c r="L408" s="26"/>
      <c r="M408" s="26"/>
      <c r="N408" s="26"/>
    </row>
    <row r="409" spans="8:14" x14ac:dyDescent="0.25">
      <c r="H409" s="22"/>
      <c r="I409" s="23"/>
      <c r="J409" s="26"/>
      <c r="K409" s="23"/>
      <c r="L409" s="26"/>
      <c r="M409" s="26"/>
      <c r="N409" s="26"/>
    </row>
    <row r="410" spans="8:14" x14ac:dyDescent="0.25">
      <c r="H410" s="22"/>
      <c r="I410" s="23"/>
      <c r="J410" s="26"/>
      <c r="K410" s="23"/>
      <c r="L410" s="26"/>
      <c r="M410" s="26"/>
      <c r="N410" s="26"/>
    </row>
    <row r="411" spans="8:14" x14ac:dyDescent="0.25">
      <c r="H411" s="22"/>
      <c r="I411" s="23"/>
      <c r="J411" s="26"/>
      <c r="K411" s="23"/>
      <c r="L411" s="26"/>
      <c r="M411" s="26"/>
      <c r="N411" s="26"/>
    </row>
    <row r="412" spans="8:14" x14ac:dyDescent="0.25">
      <c r="H412" s="22"/>
      <c r="I412" s="23"/>
      <c r="J412" s="26"/>
      <c r="K412" s="23"/>
      <c r="L412" s="26"/>
      <c r="M412" s="26"/>
      <c r="N412" s="26"/>
    </row>
    <row r="413" spans="8:14" x14ac:dyDescent="0.25">
      <c r="H413" s="22"/>
      <c r="I413" s="23"/>
      <c r="J413" s="26"/>
      <c r="K413" s="23"/>
      <c r="L413" s="26"/>
      <c r="M413" s="26"/>
      <c r="N413" s="26"/>
    </row>
    <row r="414" spans="8:14" x14ac:dyDescent="0.25">
      <c r="H414" s="22"/>
      <c r="I414" s="23"/>
      <c r="J414" s="26"/>
      <c r="K414" s="23"/>
      <c r="L414" s="26"/>
      <c r="M414" s="26"/>
      <c r="N414" s="26"/>
    </row>
    <row r="415" spans="8:14" x14ac:dyDescent="0.25">
      <c r="H415" s="22"/>
      <c r="I415" s="23"/>
      <c r="J415" s="26"/>
      <c r="K415" s="23"/>
      <c r="L415" s="26"/>
      <c r="M415" s="26"/>
      <c r="N415" s="26"/>
    </row>
    <row r="416" spans="8:14" x14ac:dyDescent="0.25">
      <c r="H416" s="22"/>
      <c r="I416" s="23"/>
      <c r="J416" s="26"/>
      <c r="K416" s="23"/>
      <c r="L416" s="26"/>
      <c r="M416" s="26"/>
      <c r="N416" s="26"/>
    </row>
    <row r="417" spans="8:14" x14ac:dyDescent="0.25">
      <c r="H417" s="22"/>
      <c r="I417" s="23"/>
      <c r="J417" s="26"/>
      <c r="K417" s="23"/>
      <c r="L417" s="26"/>
      <c r="M417" s="26"/>
      <c r="N417" s="26"/>
    </row>
    <row r="418" spans="8:14" x14ac:dyDescent="0.25">
      <c r="H418" s="22"/>
      <c r="I418" s="23"/>
      <c r="J418" s="26"/>
      <c r="K418" s="23"/>
      <c r="L418" s="26"/>
      <c r="M418" s="26"/>
      <c r="N418" s="26"/>
    </row>
    <row r="419" spans="8:14" x14ac:dyDescent="0.25">
      <c r="H419" s="22"/>
      <c r="I419" s="23"/>
      <c r="J419" s="26"/>
      <c r="K419" s="23"/>
      <c r="L419" s="26"/>
      <c r="M419" s="26"/>
      <c r="N419" s="26"/>
    </row>
    <row r="420" spans="8:14" x14ac:dyDescent="0.25">
      <c r="H420" s="22"/>
      <c r="I420" s="23"/>
      <c r="J420" s="26"/>
      <c r="K420" s="23"/>
      <c r="L420" s="26"/>
      <c r="M420" s="26"/>
      <c r="N420" s="26"/>
    </row>
    <row r="421" spans="8:14" x14ac:dyDescent="0.25">
      <c r="H421" s="22"/>
      <c r="I421" s="23"/>
      <c r="J421" s="26"/>
      <c r="K421" s="23"/>
      <c r="L421" s="26"/>
      <c r="M421" s="26"/>
      <c r="N421" s="26"/>
    </row>
    <row r="422" spans="8:14" x14ac:dyDescent="0.25">
      <c r="H422" s="22"/>
      <c r="I422" s="23"/>
      <c r="J422" s="26"/>
      <c r="K422" s="23"/>
      <c r="L422" s="26"/>
      <c r="M422" s="26"/>
      <c r="N422" s="26"/>
    </row>
    <row r="423" spans="8:14" x14ac:dyDescent="0.25">
      <c r="H423" s="22"/>
      <c r="I423" s="23"/>
      <c r="J423" s="26"/>
      <c r="K423" s="23"/>
      <c r="L423" s="26"/>
      <c r="M423" s="26"/>
      <c r="N423" s="26"/>
    </row>
    <row r="424" spans="8:14" x14ac:dyDescent="0.25">
      <c r="H424" s="22"/>
      <c r="I424" s="23"/>
      <c r="J424" s="26"/>
      <c r="K424" s="23"/>
      <c r="L424" s="26"/>
      <c r="M424" s="26"/>
      <c r="N424" s="26"/>
    </row>
    <row r="425" spans="8:14" x14ac:dyDescent="0.25">
      <c r="H425" s="22"/>
      <c r="I425" s="23"/>
      <c r="J425" s="26"/>
      <c r="K425" s="23"/>
      <c r="L425" s="26"/>
      <c r="M425" s="26"/>
      <c r="N425" s="26"/>
    </row>
    <row r="426" spans="8:14" x14ac:dyDescent="0.25">
      <c r="H426" s="22"/>
      <c r="I426" s="23"/>
      <c r="J426" s="26"/>
      <c r="K426" s="23"/>
      <c r="L426" s="26"/>
      <c r="M426" s="26"/>
      <c r="N426" s="26"/>
    </row>
    <row r="427" spans="8:14" x14ac:dyDescent="0.25">
      <c r="H427" s="22"/>
      <c r="I427" s="23"/>
      <c r="J427" s="26"/>
      <c r="K427" s="23"/>
      <c r="L427" s="26"/>
      <c r="M427" s="26"/>
      <c r="N427" s="26"/>
    </row>
    <row r="428" spans="8:14" x14ac:dyDescent="0.25">
      <c r="H428" s="22"/>
      <c r="I428" s="23"/>
      <c r="J428" s="26"/>
      <c r="K428" s="23"/>
      <c r="L428" s="26"/>
      <c r="M428" s="26"/>
      <c r="N428" s="26"/>
    </row>
    <row r="429" spans="8:14" x14ac:dyDescent="0.25">
      <c r="H429" s="22"/>
      <c r="I429" s="23"/>
      <c r="J429" s="26"/>
      <c r="K429" s="23"/>
      <c r="L429" s="26"/>
      <c r="M429" s="26"/>
      <c r="N429" s="26"/>
    </row>
    <row r="430" spans="8:14" x14ac:dyDescent="0.25">
      <c r="H430" s="22"/>
      <c r="I430" s="23"/>
      <c r="J430" s="26"/>
      <c r="K430" s="23"/>
      <c r="L430" s="26"/>
      <c r="M430" s="26"/>
      <c r="N430" s="26"/>
    </row>
    <row r="431" spans="8:14" x14ac:dyDescent="0.25">
      <c r="H431" s="22"/>
      <c r="I431" s="23"/>
      <c r="J431" s="26"/>
      <c r="K431" s="23"/>
      <c r="L431" s="26"/>
      <c r="M431" s="26"/>
      <c r="N431" s="26"/>
    </row>
    <row r="432" spans="8:14" x14ac:dyDescent="0.25">
      <c r="H432" s="22"/>
      <c r="I432" s="23"/>
      <c r="J432" s="26"/>
      <c r="K432" s="23"/>
      <c r="L432" s="26"/>
      <c r="M432" s="26"/>
      <c r="N432" s="26"/>
    </row>
    <row r="433" spans="8:14" x14ac:dyDescent="0.25">
      <c r="H433" s="22"/>
      <c r="I433" s="26"/>
      <c r="J433" s="26"/>
      <c r="K433" s="23"/>
      <c r="L433" s="26"/>
      <c r="M433" s="26"/>
      <c r="N433" s="26"/>
    </row>
    <row r="434" spans="8:14" x14ac:dyDescent="0.25">
      <c r="H434" s="22"/>
      <c r="I434" s="26"/>
      <c r="J434" s="26"/>
      <c r="K434" s="23"/>
      <c r="L434" s="26"/>
      <c r="M434" s="26"/>
      <c r="N434" s="26"/>
    </row>
    <row r="435" spans="8:14" x14ac:dyDescent="0.25">
      <c r="H435" s="22"/>
      <c r="I435" s="26"/>
      <c r="J435" s="26"/>
      <c r="K435" s="23"/>
      <c r="L435" s="26"/>
      <c r="M435" s="26"/>
      <c r="N435" s="26"/>
    </row>
    <row r="436" spans="8:14" x14ac:dyDescent="0.25">
      <c r="H436" s="22"/>
      <c r="I436" s="26"/>
      <c r="J436" s="26"/>
      <c r="K436" s="23"/>
      <c r="L436" s="26"/>
      <c r="M436" s="26"/>
      <c r="N436" s="26"/>
    </row>
    <row r="437" spans="8:14" x14ac:dyDescent="0.25">
      <c r="H437" s="22"/>
      <c r="I437" s="26"/>
      <c r="J437" s="26"/>
      <c r="K437" s="23"/>
      <c r="L437" s="26"/>
      <c r="M437" s="26"/>
      <c r="N437" s="26"/>
    </row>
    <row r="438" spans="8:14" x14ac:dyDescent="0.25">
      <c r="H438" s="22"/>
      <c r="I438" s="26"/>
      <c r="J438" s="26"/>
      <c r="K438" s="23"/>
      <c r="L438" s="26"/>
      <c r="M438" s="26"/>
      <c r="N438" s="26"/>
    </row>
    <row r="439" spans="8:14" x14ac:dyDescent="0.25">
      <c r="H439" s="22"/>
      <c r="I439" s="26"/>
      <c r="J439" s="26"/>
      <c r="K439" s="23"/>
      <c r="L439" s="26"/>
      <c r="M439" s="26"/>
      <c r="N439" s="26"/>
    </row>
    <row r="440" spans="8:14" x14ac:dyDescent="0.25">
      <c r="H440" s="22"/>
      <c r="I440" s="26"/>
      <c r="J440" s="26"/>
      <c r="K440" s="23"/>
      <c r="L440" s="26"/>
      <c r="M440" s="26"/>
      <c r="N440" s="26"/>
    </row>
    <row r="441" spans="8:14" x14ac:dyDescent="0.25">
      <c r="H441" s="22"/>
      <c r="I441" s="26"/>
      <c r="J441" s="26"/>
      <c r="K441" s="23"/>
      <c r="L441" s="26"/>
      <c r="M441" s="26"/>
      <c r="N441" s="26"/>
    </row>
    <row r="442" spans="8:14" x14ac:dyDescent="0.25">
      <c r="H442" s="22"/>
      <c r="I442" s="26"/>
      <c r="J442" s="26"/>
      <c r="K442" s="23"/>
      <c r="L442" s="26"/>
      <c r="M442" s="26"/>
      <c r="N442" s="26"/>
    </row>
    <row r="443" spans="8:14" x14ac:dyDescent="0.25">
      <c r="H443" s="22"/>
      <c r="I443" s="26"/>
      <c r="J443" s="26"/>
      <c r="K443" s="23"/>
      <c r="L443" s="26"/>
      <c r="M443" s="26"/>
      <c r="N443" s="26"/>
    </row>
    <row r="444" spans="8:14" x14ac:dyDescent="0.25">
      <c r="H444" s="22"/>
      <c r="I444" s="26"/>
      <c r="J444" s="26"/>
      <c r="K444" s="23"/>
      <c r="L444" s="26"/>
      <c r="M444" s="26"/>
      <c r="N444" s="26"/>
    </row>
    <row r="445" spans="8:14" x14ac:dyDescent="0.25">
      <c r="H445" s="22"/>
      <c r="I445" s="26"/>
      <c r="J445" s="26"/>
      <c r="K445" s="23"/>
      <c r="L445" s="26"/>
      <c r="M445" s="26"/>
      <c r="N445" s="26"/>
    </row>
    <row r="446" spans="8:14" x14ac:dyDescent="0.25">
      <c r="H446" s="22"/>
      <c r="I446" s="26"/>
      <c r="J446" s="26"/>
      <c r="K446" s="23"/>
      <c r="L446" s="26"/>
      <c r="M446" s="26"/>
      <c r="N446" s="26"/>
    </row>
    <row r="447" spans="8:14" x14ac:dyDescent="0.25">
      <c r="H447" s="22"/>
      <c r="I447" s="26"/>
      <c r="J447" s="26"/>
      <c r="K447" s="23"/>
      <c r="L447" s="26"/>
      <c r="M447" s="26"/>
      <c r="N447" s="26"/>
    </row>
    <row r="448" spans="8:14" x14ac:dyDescent="0.25">
      <c r="H448" s="22"/>
      <c r="I448" s="26"/>
      <c r="J448" s="26"/>
      <c r="K448" s="23"/>
      <c r="L448" s="26"/>
      <c r="M448" s="26"/>
      <c r="N448" s="26"/>
    </row>
    <row r="449" spans="5:14" x14ac:dyDescent="0.25">
      <c r="H449" s="22"/>
      <c r="I449" s="26"/>
      <c r="J449" s="26"/>
      <c r="K449" s="23"/>
      <c r="L449" s="26"/>
      <c r="M449" s="26"/>
      <c r="N449" s="26"/>
    </row>
    <row r="450" spans="5:14" x14ac:dyDescent="0.25">
      <c r="H450" s="22"/>
      <c r="I450" s="26"/>
      <c r="J450" s="26"/>
      <c r="K450" s="23"/>
      <c r="L450" s="26"/>
      <c r="M450" s="26"/>
      <c r="N450" s="26"/>
    </row>
    <row r="451" spans="5:14" x14ac:dyDescent="0.25">
      <c r="H451" s="22"/>
      <c r="I451" s="26"/>
      <c r="J451" s="26"/>
      <c r="K451" s="23"/>
      <c r="L451" s="26"/>
      <c r="M451" s="26"/>
      <c r="N451" s="26"/>
    </row>
    <row r="452" spans="5:14" x14ac:dyDescent="0.25">
      <c r="H452" s="22"/>
      <c r="I452" s="26"/>
      <c r="J452" s="26"/>
      <c r="K452" s="23"/>
      <c r="L452" s="26"/>
      <c r="M452" s="26"/>
      <c r="N452" s="26"/>
    </row>
    <row r="453" spans="5:14" x14ac:dyDescent="0.25">
      <c r="H453" s="22"/>
      <c r="I453" s="26"/>
      <c r="J453" s="26"/>
      <c r="K453" s="23"/>
      <c r="L453" s="26"/>
      <c r="M453" s="26"/>
      <c r="N453" s="26"/>
    </row>
    <row r="454" spans="5:14" x14ac:dyDescent="0.25">
      <c r="H454" s="22"/>
      <c r="I454" s="26"/>
      <c r="J454" s="26"/>
      <c r="K454" s="23"/>
      <c r="L454" s="26"/>
      <c r="M454" s="26"/>
      <c r="N454" s="26"/>
    </row>
    <row r="455" spans="5:14" x14ac:dyDescent="0.25">
      <c r="H455" s="22"/>
      <c r="I455" s="26"/>
      <c r="J455" s="26"/>
      <c r="K455" s="23"/>
      <c r="L455" s="26"/>
      <c r="M455" s="26"/>
      <c r="N455" s="26"/>
    </row>
    <row r="456" spans="5:14" x14ac:dyDescent="0.25">
      <c r="H456" s="22"/>
      <c r="I456" s="26"/>
      <c r="J456" s="26"/>
      <c r="K456" s="23"/>
      <c r="L456" s="26"/>
      <c r="M456" s="26"/>
      <c r="N456" s="26"/>
    </row>
    <row r="457" spans="5:14" x14ac:dyDescent="0.25">
      <c r="H457" s="22"/>
      <c r="I457" s="26"/>
      <c r="J457" s="26"/>
      <c r="K457" s="23"/>
      <c r="L457" s="26"/>
      <c r="M457" s="26"/>
      <c r="N457" s="26"/>
    </row>
    <row r="458" spans="5:14" x14ac:dyDescent="0.25">
      <c r="H458" s="22"/>
      <c r="I458" s="26"/>
      <c r="J458" s="26"/>
      <c r="K458" s="23"/>
      <c r="L458" s="26"/>
      <c r="M458" s="26"/>
      <c r="N458" s="26"/>
    </row>
    <row r="459" spans="5:14" x14ac:dyDescent="0.25">
      <c r="H459" s="22"/>
      <c r="I459" s="26"/>
      <c r="J459" s="26"/>
      <c r="K459" s="23"/>
      <c r="L459" s="26"/>
      <c r="M459" s="26"/>
      <c r="N459" s="26"/>
    </row>
    <row r="460" spans="5:14" x14ac:dyDescent="0.25">
      <c r="H460" s="22"/>
      <c r="I460" s="26"/>
      <c r="J460" s="26"/>
      <c r="K460" s="23"/>
      <c r="L460" s="26"/>
      <c r="M460" s="26"/>
      <c r="N460" s="26"/>
    </row>
    <row r="461" spans="5:14" x14ac:dyDescent="0.25">
      <c r="E461" s="27"/>
      <c r="F461" s="27"/>
      <c r="G461" s="26"/>
      <c r="H461" s="22"/>
      <c r="I461" s="26"/>
      <c r="J461" s="26"/>
      <c r="K461" s="23"/>
      <c r="L461" s="26"/>
      <c r="M461" s="26"/>
      <c r="N461" s="26"/>
    </row>
    <row r="462" spans="5:14" x14ac:dyDescent="0.25">
      <c r="E462" s="27"/>
      <c r="F462" s="27"/>
      <c r="G462" s="26"/>
      <c r="H462" s="22"/>
      <c r="I462" s="26"/>
      <c r="J462" s="26"/>
      <c r="K462" s="23"/>
      <c r="L462" s="26"/>
      <c r="M462" s="26"/>
      <c r="N462" s="26"/>
    </row>
    <row r="463" spans="5:14" x14ac:dyDescent="0.25">
      <c r="E463" s="27"/>
      <c r="F463" s="27"/>
      <c r="G463" s="26"/>
      <c r="H463" s="22"/>
      <c r="I463" s="26"/>
      <c r="J463" s="26"/>
      <c r="K463" s="23"/>
      <c r="L463" s="26"/>
      <c r="M463" s="26"/>
      <c r="N463" s="26"/>
    </row>
    <row r="464" spans="5:14" x14ac:dyDescent="0.25">
      <c r="E464" s="27"/>
      <c r="F464" s="27"/>
      <c r="G464" s="26"/>
      <c r="H464" s="22"/>
      <c r="I464" s="26"/>
      <c r="J464" s="26"/>
      <c r="K464" s="23"/>
      <c r="L464" s="26"/>
      <c r="M464" s="26"/>
      <c r="N464" s="26"/>
    </row>
    <row r="465" spans="5:11" x14ac:dyDescent="0.25">
      <c r="E465" s="27"/>
      <c r="F465" s="27"/>
      <c r="G465" s="26"/>
      <c r="H465" s="22"/>
      <c r="I465" s="26"/>
      <c r="J465" s="26"/>
      <c r="K465" s="9"/>
    </row>
    <row r="466" spans="5:11" x14ac:dyDescent="0.25">
      <c r="E466" s="27"/>
      <c r="F466" s="27"/>
      <c r="G466" s="26"/>
      <c r="H466" s="22"/>
      <c r="I466" s="26"/>
      <c r="J466" s="26"/>
      <c r="K466" s="9"/>
    </row>
    <row r="467" spans="5:11" x14ac:dyDescent="0.25">
      <c r="E467" s="27"/>
      <c r="F467" s="27"/>
      <c r="G467" s="26"/>
      <c r="H467" s="22"/>
      <c r="I467" s="26"/>
      <c r="J467" s="26"/>
      <c r="K467" s="9"/>
    </row>
    <row r="468" spans="5:11" x14ac:dyDescent="0.25">
      <c r="E468" s="27"/>
      <c r="F468" s="27"/>
      <c r="G468" s="26"/>
      <c r="H468" s="22"/>
      <c r="I468" s="26"/>
      <c r="J468" s="26"/>
      <c r="K468" s="9"/>
    </row>
    <row r="469" spans="5:11" x14ac:dyDescent="0.25">
      <c r="E469" s="27"/>
      <c r="F469" s="27"/>
      <c r="G469" s="26"/>
      <c r="H469" s="22"/>
      <c r="I469" s="26"/>
      <c r="J469" s="26"/>
      <c r="K469" s="9"/>
    </row>
    <row r="470" spans="5:11" x14ac:dyDescent="0.25">
      <c r="E470" s="27"/>
      <c r="F470" s="27"/>
      <c r="G470" s="26"/>
      <c r="H470" s="22"/>
      <c r="I470" s="26"/>
      <c r="J470" s="26"/>
      <c r="K470" s="9"/>
    </row>
    <row r="471" spans="5:11" x14ac:dyDescent="0.25">
      <c r="E471" s="27"/>
      <c r="F471" s="27"/>
      <c r="G471" s="26"/>
      <c r="H471" s="22"/>
      <c r="I471" s="26"/>
      <c r="J471" s="26"/>
      <c r="K471" s="9"/>
    </row>
    <row r="472" spans="5:11" x14ac:dyDescent="0.25">
      <c r="E472" s="27"/>
      <c r="F472" s="27"/>
      <c r="G472" s="26"/>
      <c r="H472" s="26"/>
      <c r="I472" s="26"/>
      <c r="J472" s="26"/>
      <c r="K472" s="9"/>
    </row>
    <row r="473" spans="5:11" x14ac:dyDescent="0.25">
      <c r="E473" s="27"/>
      <c r="F473" s="27"/>
      <c r="G473" s="26"/>
      <c r="H473" s="26"/>
      <c r="I473" s="26"/>
      <c r="J473" s="26"/>
      <c r="K473" s="9"/>
    </row>
    <row r="474" spans="5:11" x14ac:dyDescent="0.25">
      <c r="E474" s="27"/>
      <c r="F474" s="27"/>
      <c r="G474" s="26"/>
      <c r="H474" s="26"/>
      <c r="I474" s="26"/>
      <c r="J474" s="26"/>
      <c r="K474" s="9"/>
    </row>
    <row r="475" spans="5:11" x14ac:dyDescent="0.25">
      <c r="E475" s="27"/>
      <c r="F475" s="27"/>
      <c r="G475" s="26"/>
      <c r="H475" s="26"/>
      <c r="I475" s="26"/>
      <c r="J475" s="26"/>
      <c r="K475" s="9"/>
    </row>
    <row r="476" spans="5:11" x14ac:dyDescent="0.25">
      <c r="E476" s="27"/>
      <c r="F476" s="27"/>
      <c r="G476" s="26"/>
      <c r="H476" s="26"/>
      <c r="I476" s="26"/>
      <c r="J476" s="26"/>
      <c r="K476" s="9"/>
    </row>
    <row r="477" spans="5:11" x14ac:dyDescent="0.25">
      <c r="K477" s="9"/>
    </row>
    <row r="478" spans="5:11" x14ac:dyDescent="0.25">
      <c r="K478" s="9"/>
    </row>
    <row r="479" spans="5:11" x14ac:dyDescent="0.25">
      <c r="K479" s="9"/>
    </row>
  </sheetData>
  <autoFilter ref="A1:AC327">
    <sortState ref="A2:AC327">
      <sortCondition ref="E1:E327"/>
    </sortState>
  </autoFilter>
  <conditionalFormatting sqref="U2:U315">
    <cfRule type="cellIs" dxfId="0" priority="1" operator="between">
      <formula>1/10/2013</formula>
      <formula>$AI$1-1</formula>
    </cfRule>
  </conditionalFormatting>
  <dataValidations count="3">
    <dataValidation type="list" allowBlank="1" showInputMessage="1" showErrorMessage="1" sqref="B13:B1048576 B3:B11 B1">
      <formula1>Listetype</formula1>
    </dataValidation>
    <dataValidation type="list" allowBlank="1" showInputMessage="1" showErrorMessage="1" sqref="C13:C1048576 C1:C11">
      <formula1>listeLMH</formula1>
    </dataValidation>
    <dataValidation type="list" errorStyle="warning" allowBlank="1" showInputMessage="1" showErrorMessage="1" errorTitle="Ereur" error="Normalement, le tye choisi doit être L1 ou L2" sqref="B2">
      <formula1>Listetype</formula1>
    </dataValidation>
  </dataValidations>
  <hyperlinks>
    <hyperlink ref="N156" r:id="rId1" display="http://dun1web.net.fmcti.com/cgi-bin/search/part-url.cgi?item=P2000037939"/>
    <hyperlink ref="N161" r:id="rId2" display="http://dun1web.net.fmcti.com/cgi-bin/search/part-url.cgi?item=P2000012705"/>
    <hyperlink ref="P103" r:id="rId3" display="http://dun1web.net.fmcti.com/cgi-bin/search/part-url.cgi?ecn=%222267370%22"/>
    <hyperlink ref="Q49" r:id="rId4" display="http://hou1web.net.fmcti.com/cgi-bin/search/part-url.cgi?part=P1000127441"/>
    <hyperlink ref="Q55" r:id="rId5" display="http://dun1web.net.fmcti.com/cgi-bin/search/part-url.cgi?part=P2000024022"/>
    <hyperlink ref="Q87" r:id="rId6" display="http://dun1web.net.fmcti.com/cgi-bin/search/part-url.cgi?part=48-180-006"/>
    <hyperlink ref="Q46" r:id="rId7" display="http://hou1web.net.fmcti.com/cgi-bin/search/part-url.cgi?part=P1000127441"/>
    <hyperlink ref="Q98" r:id="rId8" display="http://dun1web.net.fmcti.com/cgi-bin/search/part-url.cgi?part=48-180-018"/>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M38"/>
  <sheetViews>
    <sheetView tabSelected="1" workbookViewId="0">
      <selection activeCell="C27" sqref="C27"/>
    </sheetView>
  </sheetViews>
  <sheetFormatPr baseColWidth="10" defaultColWidth="9.140625" defaultRowHeight="15" x14ac:dyDescent="0.25"/>
  <cols>
    <col min="2" max="2" width="20.42578125" customWidth="1"/>
    <col min="4" max="4" width="9.140625" customWidth="1"/>
    <col min="6" max="6" width="18.7109375" customWidth="1"/>
    <col min="7" max="8" width="10.7109375" bestFit="1" customWidth="1"/>
  </cols>
  <sheetData>
    <row r="1" spans="2:13" x14ac:dyDescent="0.25">
      <c r="M1" s="95" t="s">
        <v>1328</v>
      </c>
    </row>
    <row r="2" spans="2:13" x14ac:dyDescent="0.25">
      <c r="B2" t="s">
        <v>1291</v>
      </c>
      <c r="C2" t="s">
        <v>2</v>
      </c>
    </row>
    <row r="3" spans="2:13" x14ac:dyDescent="0.25">
      <c r="B3" t="s">
        <v>30</v>
      </c>
      <c r="C3" t="s">
        <v>34</v>
      </c>
    </row>
    <row r="4" spans="2:13" x14ac:dyDescent="0.25">
      <c r="B4" t="s">
        <v>31</v>
      </c>
      <c r="C4" t="s">
        <v>35</v>
      </c>
    </row>
    <row r="5" spans="2:13" x14ac:dyDescent="0.25">
      <c r="C5" t="s">
        <v>33</v>
      </c>
      <c r="M5" s="94"/>
    </row>
    <row r="7" spans="2:13" x14ac:dyDescent="0.25">
      <c r="B7" s="91">
        <f ca="1">COUNTIF(D30:D31,"Supplier")</f>
        <v>0</v>
      </c>
    </row>
    <row r="8" spans="2:13" x14ac:dyDescent="0.25">
      <c r="F8" t="s">
        <v>1316</v>
      </c>
    </row>
    <row r="9" spans="2:13" x14ac:dyDescent="0.25">
      <c r="M9" s="94"/>
    </row>
    <row r="10" spans="2:13" x14ac:dyDescent="0.25">
      <c r="B10" t="s">
        <v>1285</v>
      </c>
      <c r="C10" s="91">
        <f>COUNTIF(Sheet1!AC:AC,"Supplier")</f>
        <v>54</v>
      </c>
      <c r="F10" t="s">
        <v>1317</v>
      </c>
      <c r="G10" s="15">
        <v>41673</v>
      </c>
      <c r="H10" s="92">
        <f ca="1">VLOOKUP(G10,Sheet1!E:AC,25,TRUE)</f>
        <v>0</v>
      </c>
    </row>
    <row r="11" spans="2:13" x14ac:dyDescent="0.25">
      <c r="B11" t="s">
        <v>1283</v>
      </c>
      <c r="C11" s="91">
        <f>COUNTIF(Sheet1!AC:AC,"Engineering")</f>
        <v>45</v>
      </c>
      <c r="F11" t="s">
        <v>1318</v>
      </c>
      <c r="G11" s="15" t="s">
        <v>1319</v>
      </c>
    </row>
    <row r="12" spans="2:13" x14ac:dyDescent="0.25">
      <c r="B12" t="s">
        <v>1271</v>
      </c>
      <c r="C12" s="91">
        <f>COUNTIF(Sheet1!AC:AC,"Warehouse")</f>
        <v>43</v>
      </c>
    </row>
    <row r="13" spans="2:13" x14ac:dyDescent="0.25">
      <c r="B13" t="s">
        <v>1312</v>
      </c>
      <c r="C13" s="91">
        <f>COUNTIF(Sheet1!AC:AC,"Cancel")</f>
        <v>14</v>
      </c>
    </row>
    <row r="14" spans="2:13" x14ac:dyDescent="0.25">
      <c r="B14" t="s">
        <v>1289</v>
      </c>
      <c r="C14" s="91">
        <f>COUNTIF(Sheet1!AC:AC,"Contrôle production")</f>
        <v>8</v>
      </c>
    </row>
    <row r="15" spans="2:13" x14ac:dyDescent="0.25">
      <c r="B15" t="s">
        <v>1304</v>
      </c>
      <c r="C15" s="91">
        <f>COUNTIF(Sheet1!AC:AC,"Méthodes")</f>
        <v>13</v>
      </c>
    </row>
    <row r="16" spans="2:13" x14ac:dyDescent="0.25">
      <c r="B16" t="s">
        <v>1274</v>
      </c>
      <c r="C16" s="91">
        <f>COUNTIF(Sheet1!AC:AC,"Production")</f>
        <v>30</v>
      </c>
      <c r="F16" s="91" t="e">
        <f>VLOOKUP</f>
        <v>#NAME?</v>
      </c>
    </row>
    <row r="17" spans="2:11" x14ac:dyDescent="0.25">
      <c r="B17" t="s">
        <v>1306</v>
      </c>
      <c r="C17" s="91">
        <f>COUNTIF(Sheet1!AC:AC,"Impossible to define")</f>
        <v>5</v>
      </c>
    </row>
    <row r="18" spans="2:11" x14ac:dyDescent="0.25">
      <c r="B18" t="s">
        <v>555</v>
      </c>
      <c r="C18" s="91">
        <f>COUNTIF(Sheet1!AC:AC,"Sonatrach")</f>
        <v>10</v>
      </c>
    </row>
    <row r="19" spans="2:11" ht="15.75" x14ac:dyDescent="0.3">
      <c r="B19" t="s">
        <v>1290</v>
      </c>
      <c r="C19" s="91">
        <f>COUNTIF(Sheet1!AC:AC,"Routing")</f>
        <v>1</v>
      </c>
      <c r="J19" s="88"/>
    </row>
    <row r="20" spans="2:11" x14ac:dyDescent="0.25">
      <c r="B20" t="s">
        <v>1287</v>
      </c>
      <c r="C20" s="91">
        <f>COUNTIF(Sheet1!AC:AC,"BOM")</f>
        <v>5</v>
      </c>
    </row>
    <row r="22" spans="2:11" x14ac:dyDescent="0.25">
      <c r="B22" t="s">
        <v>1313</v>
      </c>
      <c r="C22" s="91">
        <f>SUM(C10:C20)</f>
        <v>228</v>
      </c>
    </row>
    <row r="24" spans="2:11" ht="15.75" x14ac:dyDescent="0.3">
      <c r="B24" t="s">
        <v>1314</v>
      </c>
      <c r="C24" s="91">
        <f>COUNTA(Sheet1!AC:AC)</f>
        <v>252</v>
      </c>
      <c r="D24" t="s">
        <v>1315</v>
      </c>
      <c r="F24" s="88" t="s">
        <v>1322</v>
      </c>
      <c r="K24" s="87"/>
    </row>
    <row r="26" spans="2:11" x14ac:dyDescent="0.25">
      <c r="B26" s="90" t="s">
        <v>1326</v>
      </c>
    </row>
    <row r="27" spans="2:11" x14ac:dyDescent="0.25">
      <c r="B27" s="93">
        <f>COUNTIF(Sheet1!$AC$136:'Sheet1'!$AC$243,"Supplier")</f>
        <v>30</v>
      </c>
      <c r="C27" s="96">
        <f ca="1">COUNTIF(INDIRECT("'" &amp; MID(D30,SEARCH("]",D30,1)+1,100)&amp;":" &amp; MID(D31,SEARCH("!",D31,1)+1,100)),"Supplier")</f>
        <v>30</v>
      </c>
    </row>
    <row r="28" spans="2:11" x14ac:dyDescent="0.25">
      <c r="B28" s="93">
        <f>COUNTIF(Cell1:Cell2,"Supplier")</f>
        <v>0</v>
      </c>
      <c r="F28" s="86"/>
    </row>
    <row r="30" spans="2:11" x14ac:dyDescent="0.25">
      <c r="D30" s="93" t="str">
        <f ca="1">CELL("Address",INDEX(Sheet1!AC:AC,MATCH(DATE(2014,7,1),Sheet1!E:E,0)))</f>
        <v>'[Clementsd22 Formule indirect V001.xlsx]Sheet1'!$AC$243</v>
      </c>
      <c r="H30" s="89" t="s">
        <v>1324</v>
      </c>
    </row>
    <row r="31" spans="2:11" x14ac:dyDescent="0.25">
      <c r="D31" s="93" t="str">
        <f ca="1">CELL("Address",INDEX(Sheet1!AC:AC,MATCH(DATE(2014,5,5),Sheet1!E:E,0)))</f>
        <v>'[Clementsd22 Formule indirect V001.xlsx]Sheet1'!$AC$136</v>
      </c>
    </row>
    <row r="32" spans="2:11" x14ac:dyDescent="0.25">
      <c r="D32" s="89" t="s">
        <v>1325</v>
      </c>
    </row>
    <row r="33" spans="2:9" x14ac:dyDescent="0.25">
      <c r="D33" s="89" t="s">
        <v>1327</v>
      </c>
    </row>
    <row r="35" spans="2:9" x14ac:dyDescent="0.25">
      <c r="B35" t="s">
        <v>1321</v>
      </c>
    </row>
    <row r="36" spans="2:9" x14ac:dyDescent="0.25">
      <c r="B36" t="s">
        <v>1323</v>
      </c>
    </row>
    <row r="38" spans="2:9" x14ac:dyDescent="0.25">
      <c r="I38" t="str">
        <f ca="1">"'" &amp; MID(D30,SEARCH("]",D30,1)+1,100)&amp;":'" &amp; MID(D31,SEARCH("]",D31,1)+1,100)</f>
        <v>'Sheet1'!$AC$243:'Sheet1'!$AC$136</v>
      </c>
    </row>
  </sheetData>
  <hyperlinks>
    <hyperlink ref="M1" r:id="rId1"/>
  </hyperlinks>
  <pageMargins left="0.7" right="0.7" top="0.75" bottom="0.75" header="0.3" footer="0.3"/>
  <pageSetup paperSize="9" orientation="portrait" r:id="rId2"/>
  <drawing r:id="rId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topLeftCell="A4" workbookViewId="0">
      <selection activeCell="B38" sqref="B38:B39"/>
    </sheetView>
  </sheetViews>
  <sheetFormatPr baseColWidth="10" defaultColWidth="9.140625"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4</vt:i4>
      </vt:variant>
    </vt:vector>
  </HeadingPairs>
  <TitlesOfParts>
    <vt:vector size="7" baseType="lpstr">
      <vt:lpstr>Sheet1</vt:lpstr>
      <vt:lpstr>Sheet2</vt:lpstr>
      <vt:lpstr>Sheet3</vt:lpstr>
      <vt:lpstr>Cell1</vt:lpstr>
      <vt:lpstr>Cell2</vt:lpstr>
      <vt:lpstr>listeLMH</vt:lpstr>
      <vt:lpstr>Listetype</vt:lpstr>
    </vt:vector>
  </TitlesOfParts>
  <Company>FMC Technologies</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souillc</dc:creator>
  <cp:lastModifiedBy>Michel</cp:lastModifiedBy>
  <dcterms:created xsi:type="dcterms:W3CDTF">2014-07-09T11:09:49Z</dcterms:created>
  <dcterms:modified xsi:type="dcterms:W3CDTF">2014-07-24T12:19:33Z</dcterms:modified>
</cp:coreProperties>
</file>