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435" activeTab="8"/>
  </bookViews>
  <sheets>
    <sheet name="Agents" sheetId="10" r:id="rId1"/>
    <sheet name="Original" sheetId="1" r:id="rId2"/>
    <sheet name="Vacances" sheetId="14" r:id="rId3"/>
    <sheet name="hide" sheetId="2" r:id="rId4"/>
    <sheet name="S1" sheetId="9" r:id="rId5"/>
    <sheet name="S2" sheetId="11" r:id="rId6"/>
    <sheet name="S3" sheetId="12" r:id="rId7"/>
    <sheet name="S4" sheetId="13" r:id="rId8"/>
    <sheet name="Congés et HotLine 2015" sheetId="16" r:id="rId9"/>
  </sheets>
  <functionGroups builtInGroupCount="17"/>
  <definedNames>
    <definedName name="_xlnm._FilterDatabase" localSheetId="8" hidden="1">'Congés et HotLine 2015'!$C$11:$BL$153</definedName>
    <definedName name="_xlnm._FilterDatabase" localSheetId="1" hidden="1">Original!$C$11:$BL$153</definedName>
    <definedName name="a">hide!$B$3</definedName>
    <definedName name="an">hide!$F$3</definedName>
    <definedName name="Base">#REF!,#REF!,#REF!,#REF!,#REF!,#REF!</definedName>
    <definedName name="Case" localSheetId="8">'Congés et HotLine 2015'!$C$11:$BI$11</definedName>
    <definedName name="Case">Original!$C$11:$BI$11</definedName>
    <definedName name="case2" localSheetId="8">'Congés et HotLine 2015'!$B$14</definedName>
    <definedName name="case2">Original!$B$14</definedName>
    <definedName name="case3" localSheetId="8">'Congés et HotLine 2015'!$B$15</definedName>
    <definedName name="case3">Original!$B$15</definedName>
    <definedName name="DATEREF">hide!$F$2</definedName>
    <definedName name="Excel_BuiltIn_Print_Area_55" localSheetId="8">#REF!</definedName>
    <definedName name="Excel_BuiltIn_Print_Area_55" localSheetId="1">#REF!</definedName>
    <definedName name="Excel_BuiltIn_Print_Area_55">#REF!</definedName>
    <definedName name="Excel_builtin_print_area_55bis" localSheetId="8">#REF!</definedName>
    <definedName name="Excel_builtin_print_area_55bis" localSheetId="1">#REF!</definedName>
    <definedName name="Excel_builtin_print_area_55bis">#REF!</definedName>
    <definedName name="excel_builtin_print_area_55ter" localSheetId="8">#REF!</definedName>
    <definedName name="excel_builtin_print_area_55ter">#REF!</definedName>
    <definedName name="Excel_BuiltIn_Print_Area_56" localSheetId="8">#REF!</definedName>
    <definedName name="Excel_BuiltIn_Print_Area_56">#REF!</definedName>
    <definedName name="Excel_BuiltIn_Print_Area_57" localSheetId="8">#REF!</definedName>
    <definedName name="Excel_BuiltIn_Print_Area_57">#REF!</definedName>
    <definedName name="Fériés">hide!$E$4:$F$15</definedName>
    <definedName name="LaBase">#REF!,#REF!,#REF!,#REF!,#REF!,#REF!</definedName>
    <definedName name="Listnum" localSheetId="8">'Congés et HotLine 2015'!$B$1:$B$53</definedName>
    <definedName name="Listnum">Original!$B$1:$B$53</definedName>
    <definedName name="Paques">Vacances!$B$3</definedName>
    <definedName name="_xlnm.Print_Area" localSheetId="8">'Congés et HotLine 2015'!$B$1:$BL$153</definedName>
    <definedName name="_xlnm.Print_Area" localSheetId="1">Original!$B$1:$BL$153</definedName>
  </definedNames>
  <calcPr calcId="145621"/>
</workbook>
</file>

<file path=xl/calcChain.xml><?xml version="1.0" encoding="utf-8"?>
<calcChain xmlns="http://schemas.openxmlformats.org/spreadsheetml/2006/main">
  <c r="BP2" i="16" l="1"/>
  <c r="F64" i="13" l="1"/>
  <c r="C69" i="13" l="1"/>
  <c r="D69" i="13"/>
  <c r="D70" i="13" s="1"/>
  <c r="E69" i="13"/>
  <c r="E70" i="13" s="1"/>
  <c r="F69" i="13"/>
  <c r="F71" i="13" s="1"/>
  <c r="G69" i="13"/>
  <c r="G71" i="13" s="1"/>
  <c r="C66" i="13"/>
  <c r="C68" i="13" s="1"/>
  <c r="D66" i="13"/>
  <c r="E66" i="13"/>
  <c r="E67" i="13" s="1"/>
  <c r="F66" i="13"/>
  <c r="G66" i="13"/>
  <c r="G67" i="13" s="1"/>
  <c r="C63" i="13"/>
  <c r="D63" i="13"/>
  <c r="D64" i="13" s="1"/>
  <c r="E63" i="13"/>
  <c r="F63" i="13"/>
  <c r="G63" i="13"/>
  <c r="G64" i="13" s="1"/>
  <c r="C60" i="13"/>
  <c r="C61" i="13" s="1"/>
  <c r="D60" i="13"/>
  <c r="D61" i="13" s="1"/>
  <c r="E60" i="13"/>
  <c r="F60" i="13"/>
  <c r="G60" i="13"/>
  <c r="G62" i="13" s="1"/>
  <c r="C57" i="13"/>
  <c r="C58" i="13" s="1"/>
  <c r="D57" i="13"/>
  <c r="D59" i="13" s="1"/>
  <c r="E57" i="13"/>
  <c r="E58" i="13" s="1"/>
  <c r="F57" i="13"/>
  <c r="F58" i="13" s="1"/>
  <c r="G57" i="13"/>
  <c r="G58" i="13" s="1"/>
  <c r="C54" i="13"/>
  <c r="C56" i="13" s="1"/>
  <c r="D54" i="13"/>
  <c r="D55" i="13" s="1"/>
  <c r="E54" i="13"/>
  <c r="E56" i="13" s="1"/>
  <c r="F54" i="13"/>
  <c r="F55" i="13" s="1"/>
  <c r="G54" i="13"/>
  <c r="G56" i="13" s="1"/>
  <c r="C43" i="13"/>
  <c r="D43" i="13"/>
  <c r="D44" i="13" s="1"/>
  <c r="E43" i="13"/>
  <c r="E45" i="13" s="1"/>
  <c r="F43" i="13"/>
  <c r="F44" i="13" s="1"/>
  <c r="G43" i="13"/>
  <c r="G44" i="13" s="1"/>
  <c r="C40" i="13"/>
  <c r="C41" i="13" s="1"/>
  <c r="D40" i="13"/>
  <c r="D42" i="13" s="1"/>
  <c r="E40" i="13"/>
  <c r="E42" i="13" s="1"/>
  <c r="F40" i="13"/>
  <c r="F41" i="13" s="1"/>
  <c r="G40" i="13"/>
  <c r="G42" i="13" s="1"/>
  <c r="C37" i="13"/>
  <c r="C38" i="13" s="1"/>
  <c r="D37" i="13"/>
  <c r="D38" i="13" s="1"/>
  <c r="E37" i="13"/>
  <c r="F37" i="13"/>
  <c r="F38" i="13" s="1"/>
  <c r="G37" i="13"/>
  <c r="G39" i="13" s="1"/>
  <c r="C34" i="13"/>
  <c r="C35" i="13" s="1"/>
  <c r="D34" i="13"/>
  <c r="D35" i="13" s="1"/>
  <c r="E34" i="13"/>
  <c r="E35" i="13" s="1"/>
  <c r="F34" i="13"/>
  <c r="F36" i="13" s="1"/>
  <c r="G34" i="13"/>
  <c r="G36" i="13" s="1"/>
  <c r="C31" i="13"/>
  <c r="C32" i="13" s="1"/>
  <c r="D31" i="13"/>
  <c r="D33" i="13" s="1"/>
  <c r="E31" i="13"/>
  <c r="E33" i="13" s="1"/>
  <c r="F31" i="13"/>
  <c r="F32" i="13" s="1"/>
  <c r="G31" i="13"/>
  <c r="G32" i="13" s="1"/>
  <c r="C28" i="13"/>
  <c r="C30" i="13" s="1"/>
  <c r="D28" i="13"/>
  <c r="D29" i="13" s="1"/>
  <c r="E28" i="13"/>
  <c r="E30" i="13" s="1"/>
  <c r="F28" i="13"/>
  <c r="F29" i="13" s="1"/>
  <c r="G28" i="13"/>
  <c r="G29" i="13" s="1"/>
  <c r="C25" i="13"/>
  <c r="D25" i="13"/>
  <c r="D26" i="13" s="1"/>
  <c r="E25" i="13"/>
  <c r="E27" i="13" s="1"/>
  <c r="F25" i="13"/>
  <c r="F27" i="13" s="1"/>
  <c r="G25" i="13"/>
  <c r="G27" i="13" s="1"/>
  <c r="C22" i="13"/>
  <c r="C23" i="13" s="1"/>
  <c r="D22" i="13"/>
  <c r="E22" i="13"/>
  <c r="E23" i="13" s="1"/>
  <c r="F22" i="13"/>
  <c r="F23" i="13" s="1"/>
  <c r="G22" i="13"/>
  <c r="C19" i="13"/>
  <c r="C20" i="13" s="1"/>
  <c r="D19" i="13"/>
  <c r="D20" i="13" s="1"/>
  <c r="E19" i="13"/>
  <c r="F19" i="13"/>
  <c r="F20" i="13" s="1"/>
  <c r="G19" i="13"/>
  <c r="G20" i="13" s="1"/>
  <c r="C16" i="13"/>
  <c r="C17" i="13" s="1"/>
  <c r="D16" i="13"/>
  <c r="D17" i="13" s="1"/>
  <c r="E16" i="13"/>
  <c r="E17" i="13" s="1"/>
  <c r="F16" i="13"/>
  <c r="F18" i="13" s="1"/>
  <c r="G16" i="13"/>
  <c r="G18" i="13" s="1"/>
  <c r="C13" i="13"/>
  <c r="C14" i="13" s="1"/>
  <c r="D13" i="13"/>
  <c r="D15" i="13" s="1"/>
  <c r="E13" i="13"/>
  <c r="F13" i="13"/>
  <c r="F14" i="13" s="1"/>
  <c r="G13" i="13"/>
  <c r="G14" i="13" s="1"/>
  <c r="C10" i="13"/>
  <c r="C12" i="13" s="1"/>
  <c r="D10" i="13"/>
  <c r="D11" i="13" s="1"/>
  <c r="E10" i="13"/>
  <c r="F10" i="13"/>
  <c r="F11" i="13" s="1"/>
  <c r="G10" i="13"/>
  <c r="G11" i="13" s="1"/>
  <c r="C7" i="13"/>
  <c r="C9" i="13" s="1"/>
  <c r="D7" i="13"/>
  <c r="D8" i="13" s="1"/>
  <c r="E7" i="13"/>
  <c r="E8" i="13" s="1"/>
  <c r="F7" i="13"/>
  <c r="F9" i="13" s="1"/>
  <c r="G7" i="13"/>
  <c r="G9" i="13" s="1"/>
  <c r="C4" i="13"/>
  <c r="D4" i="13"/>
  <c r="D6" i="13" s="1"/>
  <c r="E4" i="13"/>
  <c r="E6" i="13" s="1"/>
  <c r="F4" i="13"/>
  <c r="F5" i="13" s="1"/>
  <c r="G4" i="13"/>
  <c r="G6" i="13" s="1"/>
  <c r="A70" i="13"/>
  <c r="G70" i="13"/>
  <c r="C70" i="13"/>
  <c r="E68" i="13"/>
  <c r="A67" i="13"/>
  <c r="F67" i="13"/>
  <c r="D68" i="13"/>
  <c r="E65" i="13"/>
  <c r="A64" i="13"/>
  <c r="E64" i="13"/>
  <c r="A61" i="13"/>
  <c r="F62" i="13"/>
  <c r="G59" i="13"/>
  <c r="A58" i="13"/>
  <c r="A55" i="13"/>
  <c r="B53" i="13"/>
  <c r="A53" i="13"/>
  <c r="C45" i="13"/>
  <c r="A44" i="13"/>
  <c r="C44" i="13"/>
  <c r="A41" i="13"/>
  <c r="E39" i="13"/>
  <c r="A38" i="13"/>
  <c r="E38" i="13"/>
  <c r="A35" i="13"/>
  <c r="G33" i="13"/>
  <c r="A32" i="13"/>
  <c r="A29" i="13"/>
  <c r="C27" i="13"/>
  <c r="A26" i="13"/>
  <c r="C26" i="13"/>
  <c r="A23" i="13"/>
  <c r="D24" i="13"/>
  <c r="E21" i="13"/>
  <c r="A20" i="13"/>
  <c r="E20" i="13"/>
  <c r="A17" i="13"/>
  <c r="A14" i="13"/>
  <c r="A11" i="13"/>
  <c r="A8" i="13"/>
  <c r="A5" i="13"/>
  <c r="C69" i="12"/>
  <c r="C71" i="12" s="1"/>
  <c r="D69" i="12"/>
  <c r="D70" i="12" s="1"/>
  <c r="E69" i="12"/>
  <c r="E70" i="12" s="1"/>
  <c r="F69" i="12"/>
  <c r="F71" i="12" s="1"/>
  <c r="G69" i="12"/>
  <c r="C66" i="12"/>
  <c r="C67" i="12" s="1"/>
  <c r="D66" i="12"/>
  <c r="D68" i="12" s="1"/>
  <c r="E66" i="12"/>
  <c r="F66" i="12"/>
  <c r="F68" i="12" s="1"/>
  <c r="G66" i="12"/>
  <c r="G67" i="12" s="1"/>
  <c r="C63" i="12"/>
  <c r="C65" i="12" s="1"/>
  <c r="D63" i="12"/>
  <c r="D65" i="12" s="1"/>
  <c r="E63" i="12"/>
  <c r="E65" i="12" s="1"/>
  <c r="F63" i="12"/>
  <c r="F64" i="12" s="1"/>
  <c r="G63" i="12"/>
  <c r="G64" i="12" s="1"/>
  <c r="C60" i="12"/>
  <c r="D60" i="12"/>
  <c r="D61" i="12" s="1"/>
  <c r="E60" i="12"/>
  <c r="E61" i="12" s="1"/>
  <c r="F60" i="12"/>
  <c r="F62" i="12" s="1"/>
  <c r="G60" i="12"/>
  <c r="G61" i="12" s="1"/>
  <c r="C57" i="12"/>
  <c r="C59" i="12" s="1"/>
  <c r="D57" i="12"/>
  <c r="D59" i="12" s="1"/>
  <c r="E57" i="12"/>
  <c r="E58" i="12" s="1"/>
  <c r="F57" i="12"/>
  <c r="F59" i="12" s="1"/>
  <c r="G57" i="12"/>
  <c r="G58" i="12" s="1"/>
  <c r="C54" i="12"/>
  <c r="C55" i="12" s="1"/>
  <c r="D54" i="12"/>
  <c r="D56" i="12" s="1"/>
  <c r="E54" i="12"/>
  <c r="E56" i="12" s="1"/>
  <c r="F54" i="12"/>
  <c r="F55" i="12" s="1"/>
  <c r="G54" i="12"/>
  <c r="G56" i="12" s="1"/>
  <c r="C43" i="12"/>
  <c r="C44" i="12" s="1"/>
  <c r="D43" i="12"/>
  <c r="D44" i="12" s="1"/>
  <c r="E43" i="12"/>
  <c r="E44" i="12" s="1"/>
  <c r="F43" i="12"/>
  <c r="F45" i="12" s="1"/>
  <c r="G43" i="12"/>
  <c r="C40" i="12"/>
  <c r="C41" i="12" s="1"/>
  <c r="D40" i="12"/>
  <c r="D42" i="12" s="1"/>
  <c r="E40" i="12"/>
  <c r="E41" i="12" s="1"/>
  <c r="F40" i="12"/>
  <c r="F41" i="12" s="1"/>
  <c r="G40" i="12"/>
  <c r="G41" i="12" s="1"/>
  <c r="C37" i="12"/>
  <c r="D37" i="12"/>
  <c r="D38" i="12" s="1"/>
  <c r="E37" i="12"/>
  <c r="E39" i="12" s="1"/>
  <c r="F37" i="12"/>
  <c r="F38" i="12" s="1"/>
  <c r="G37" i="12"/>
  <c r="G38" i="12" s="1"/>
  <c r="C34" i="12"/>
  <c r="C35" i="12" s="1"/>
  <c r="D34" i="12"/>
  <c r="D35" i="12" s="1"/>
  <c r="E34" i="12"/>
  <c r="E35" i="12" s="1"/>
  <c r="F34" i="12"/>
  <c r="F36" i="12" s="1"/>
  <c r="G34" i="12"/>
  <c r="G36" i="12" s="1"/>
  <c r="C31" i="12"/>
  <c r="C32" i="12" s="1"/>
  <c r="D31" i="12"/>
  <c r="D33" i="12" s="1"/>
  <c r="E31" i="12"/>
  <c r="E32" i="12" s="1"/>
  <c r="F31" i="12"/>
  <c r="F32" i="12" s="1"/>
  <c r="G31" i="12"/>
  <c r="G32" i="12" s="1"/>
  <c r="C28" i="12"/>
  <c r="C29" i="12" s="1"/>
  <c r="D28" i="12"/>
  <c r="D29" i="12" s="1"/>
  <c r="E28" i="12"/>
  <c r="F28" i="12"/>
  <c r="F29" i="12" s="1"/>
  <c r="G28" i="12"/>
  <c r="G29" i="12" s="1"/>
  <c r="C25" i="12"/>
  <c r="C27" i="12" s="1"/>
  <c r="D25" i="12"/>
  <c r="D26" i="12" s="1"/>
  <c r="E25" i="12"/>
  <c r="E26" i="12" s="1"/>
  <c r="F25" i="12"/>
  <c r="F27" i="12" s="1"/>
  <c r="G25" i="12"/>
  <c r="G26" i="12" s="1"/>
  <c r="C22" i="12"/>
  <c r="C24" i="12" s="1"/>
  <c r="D22" i="12"/>
  <c r="D24" i="12" s="1"/>
  <c r="E22" i="12"/>
  <c r="E24" i="12" s="1"/>
  <c r="F22" i="12"/>
  <c r="F23" i="12" s="1"/>
  <c r="G22" i="12"/>
  <c r="G23" i="12" s="1"/>
  <c r="C19" i="12"/>
  <c r="C20" i="12" s="1"/>
  <c r="D19" i="12"/>
  <c r="D20" i="12" s="1"/>
  <c r="E19" i="12"/>
  <c r="E21" i="12" s="1"/>
  <c r="F19" i="12"/>
  <c r="F20" i="12" s="1"/>
  <c r="G19" i="12"/>
  <c r="G21" i="12" s="1"/>
  <c r="C16" i="12"/>
  <c r="C17" i="12" s="1"/>
  <c r="D16" i="12"/>
  <c r="D17" i="12" s="1"/>
  <c r="E16" i="12"/>
  <c r="E18" i="12" s="1"/>
  <c r="F16" i="12"/>
  <c r="F18" i="12" s="1"/>
  <c r="G16" i="12"/>
  <c r="G17" i="12" s="1"/>
  <c r="C13" i="12"/>
  <c r="C14" i="12" s="1"/>
  <c r="D13" i="12"/>
  <c r="D15" i="12" s="1"/>
  <c r="E13" i="12"/>
  <c r="F13" i="12"/>
  <c r="F14" i="12" s="1"/>
  <c r="G13" i="12"/>
  <c r="G14" i="12" s="1"/>
  <c r="C10" i="12"/>
  <c r="C11" i="12" s="1"/>
  <c r="D10" i="12"/>
  <c r="D11" i="12" s="1"/>
  <c r="E10" i="12"/>
  <c r="E11" i="12" s="1"/>
  <c r="F10" i="12"/>
  <c r="F11" i="12" s="1"/>
  <c r="G10" i="12"/>
  <c r="G11" i="12" s="1"/>
  <c r="C7" i="12"/>
  <c r="C8" i="12" s="1"/>
  <c r="D7" i="12"/>
  <c r="D8" i="12" s="1"/>
  <c r="E7" i="12"/>
  <c r="F7" i="12"/>
  <c r="F9" i="12" s="1"/>
  <c r="G7" i="12"/>
  <c r="G9" i="12" s="1"/>
  <c r="C4" i="12"/>
  <c r="C6" i="12" s="1"/>
  <c r="D4" i="12"/>
  <c r="D6" i="12" s="1"/>
  <c r="E4" i="12"/>
  <c r="E5" i="12" s="1"/>
  <c r="F4" i="12"/>
  <c r="F6" i="12" s="1"/>
  <c r="G4" i="12"/>
  <c r="A70" i="12"/>
  <c r="C68" i="12"/>
  <c r="A67" i="12"/>
  <c r="A64" i="12"/>
  <c r="A61" i="12"/>
  <c r="A58" i="12"/>
  <c r="A55" i="12"/>
  <c r="B53" i="12"/>
  <c r="A53" i="12"/>
  <c r="A44" i="12"/>
  <c r="A41" i="12"/>
  <c r="A38" i="12"/>
  <c r="A35" i="12"/>
  <c r="A32" i="12"/>
  <c r="A29" i="12"/>
  <c r="A26" i="12"/>
  <c r="A23" i="12"/>
  <c r="A20" i="12"/>
  <c r="A17" i="12"/>
  <c r="A14" i="12"/>
  <c r="A11" i="12"/>
  <c r="A8" i="12"/>
  <c r="A5" i="12"/>
  <c r="C69" i="11"/>
  <c r="C71" i="11" s="1"/>
  <c r="D69" i="11"/>
  <c r="D71" i="11" s="1"/>
  <c r="E69" i="11"/>
  <c r="E70" i="11" s="1"/>
  <c r="F69" i="11"/>
  <c r="F70" i="11" s="1"/>
  <c r="G69" i="11"/>
  <c r="G70" i="11" s="1"/>
  <c r="C66" i="11"/>
  <c r="C67" i="11" s="1"/>
  <c r="D66" i="11"/>
  <c r="D67" i="11" s="1"/>
  <c r="E66" i="11"/>
  <c r="E68" i="11" s="1"/>
  <c r="F66" i="11"/>
  <c r="F67" i="11" s="1"/>
  <c r="G66" i="11"/>
  <c r="G68" i="11" s="1"/>
  <c r="C63" i="11"/>
  <c r="C64" i="11" s="1"/>
  <c r="D63" i="11"/>
  <c r="D64" i="11" s="1"/>
  <c r="E63" i="11"/>
  <c r="E64" i="11" s="1"/>
  <c r="F63" i="11"/>
  <c r="F65" i="11" s="1"/>
  <c r="G63" i="11"/>
  <c r="G65" i="11" s="1"/>
  <c r="C60" i="11"/>
  <c r="C62" i="11" s="1"/>
  <c r="D60" i="11"/>
  <c r="D61" i="11" s="1"/>
  <c r="E60" i="11"/>
  <c r="E61" i="11" s="1"/>
  <c r="F60" i="11"/>
  <c r="F62" i="11" s="1"/>
  <c r="G60" i="11"/>
  <c r="G61" i="11" s="1"/>
  <c r="C57" i="11"/>
  <c r="C59" i="11" s="1"/>
  <c r="D57" i="11"/>
  <c r="D59" i="11" s="1"/>
  <c r="E57" i="11"/>
  <c r="E58" i="11" s="1"/>
  <c r="F57" i="11"/>
  <c r="F58" i="11" s="1"/>
  <c r="G57" i="11"/>
  <c r="G59" i="11" s="1"/>
  <c r="C54" i="11"/>
  <c r="C55" i="11" s="1"/>
  <c r="D54" i="11"/>
  <c r="D55" i="11" s="1"/>
  <c r="E54" i="11"/>
  <c r="E56" i="11" s="1"/>
  <c r="F54" i="11"/>
  <c r="F56" i="11" s="1"/>
  <c r="G54" i="11"/>
  <c r="G56" i="11" s="1"/>
  <c r="C43" i="11"/>
  <c r="C45" i="11" s="1"/>
  <c r="D43" i="11"/>
  <c r="D45" i="11" s="1"/>
  <c r="E43" i="11"/>
  <c r="E45" i="11" s="1"/>
  <c r="F43" i="11"/>
  <c r="F44" i="11" s="1"/>
  <c r="G43" i="11"/>
  <c r="G45" i="11" s="1"/>
  <c r="C40" i="11"/>
  <c r="C41" i="11" s="1"/>
  <c r="D40" i="11"/>
  <c r="D42" i="11" s="1"/>
  <c r="E40" i="11"/>
  <c r="E41" i="11" s="1"/>
  <c r="F40" i="11"/>
  <c r="F41" i="11" s="1"/>
  <c r="G40" i="11"/>
  <c r="G42" i="11" s="1"/>
  <c r="C37" i="11"/>
  <c r="C39" i="11" s="1"/>
  <c r="D37" i="11"/>
  <c r="D38" i="11" s="1"/>
  <c r="E37" i="11"/>
  <c r="E39" i="11" s="1"/>
  <c r="F37" i="11"/>
  <c r="F38" i="11" s="1"/>
  <c r="G37" i="11"/>
  <c r="G38" i="11" s="1"/>
  <c r="C34" i="11"/>
  <c r="C36" i="11" s="1"/>
  <c r="D34" i="11"/>
  <c r="D36" i="11" s="1"/>
  <c r="E34" i="11"/>
  <c r="E35" i="11" s="1"/>
  <c r="F34" i="11"/>
  <c r="F35" i="11" s="1"/>
  <c r="G34" i="11"/>
  <c r="G36" i="11" s="1"/>
  <c r="C31" i="11"/>
  <c r="C32" i="11" s="1"/>
  <c r="D31" i="11"/>
  <c r="E31" i="11"/>
  <c r="E33" i="11" s="1"/>
  <c r="F31" i="11"/>
  <c r="F32" i="11" s="1"/>
  <c r="G31" i="11"/>
  <c r="G33" i="11" s="1"/>
  <c r="C28" i="11"/>
  <c r="C30" i="11" s="1"/>
  <c r="D28" i="11"/>
  <c r="D29" i="11" s="1"/>
  <c r="E28" i="11"/>
  <c r="E30" i="11" s="1"/>
  <c r="F28" i="11"/>
  <c r="F29" i="11" s="1"/>
  <c r="G28" i="11"/>
  <c r="G29" i="11" s="1"/>
  <c r="C25" i="11"/>
  <c r="C27" i="11" s="1"/>
  <c r="D25" i="11"/>
  <c r="D26" i="11" s="1"/>
  <c r="E25" i="11"/>
  <c r="E26" i="11" s="1"/>
  <c r="F25" i="11"/>
  <c r="F26" i="11" s="1"/>
  <c r="G25" i="11"/>
  <c r="G26" i="11" s="1"/>
  <c r="C22" i="11"/>
  <c r="C23" i="11" s="1"/>
  <c r="D22" i="11"/>
  <c r="D24" i="11" s="1"/>
  <c r="E22" i="11"/>
  <c r="E23" i="11" s="1"/>
  <c r="F22" i="11"/>
  <c r="F23" i="11" s="1"/>
  <c r="G22" i="11"/>
  <c r="G24" i="11" s="1"/>
  <c r="C19" i="11"/>
  <c r="C20" i="11" s="1"/>
  <c r="D19" i="11"/>
  <c r="D20" i="11" s="1"/>
  <c r="E19" i="11"/>
  <c r="E21" i="11" s="1"/>
  <c r="F19" i="11"/>
  <c r="F20" i="11" s="1"/>
  <c r="G19" i="11"/>
  <c r="G20" i="11" s="1"/>
  <c r="C16" i="11"/>
  <c r="C18" i="11" s="1"/>
  <c r="D16" i="11"/>
  <c r="D18" i="11" s="1"/>
  <c r="E16" i="11"/>
  <c r="E18" i="11" s="1"/>
  <c r="F16" i="11"/>
  <c r="F17" i="11" s="1"/>
  <c r="G16" i="11"/>
  <c r="G17" i="11" s="1"/>
  <c r="C13" i="11"/>
  <c r="C14" i="11" s="1"/>
  <c r="D13" i="11"/>
  <c r="D14" i="11" s="1"/>
  <c r="E13" i="11"/>
  <c r="E14" i="11" s="1"/>
  <c r="F13" i="11"/>
  <c r="F14" i="11" s="1"/>
  <c r="G13" i="11"/>
  <c r="G15" i="11" s="1"/>
  <c r="C10" i="11"/>
  <c r="C12" i="11" s="1"/>
  <c r="D10" i="11"/>
  <c r="D11" i="11" s="1"/>
  <c r="E10" i="11"/>
  <c r="E12" i="11" s="1"/>
  <c r="F10" i="11"/>
  <c r="F11" i="11" s="1"/>
  <c r="G10" i="11"/>
  <c r="C7" i="11"/>
  <c r="C9" i="11" s="1"/>
  <c r="D7" i="11"/>
  <c r="D8" i="11" s="1"/>
  <c r="E7" i="11"/>
  <c r="F7" i="11"/>
  <c r="F8" i="11" s="1"/>
  <c r="G7" i="11"/>
  <c r="G8" i="11" s="1"/>
  <c r="C4" i="11"/>
  <c r="D4" i="11"/>
  <c r="D6" i="11" s="1"/>
  <c r="E4" i="11"/>
  <c r="E5" i="11" s="1"/>
  <c r="F4" i="11"/>
  <c r="F5" i="11" s="1"/>
  <c r="G4" i="11"/>
  <c r="G6" i="11" s="1"/>
  <c r="A70" i="11"/>
  <c r="A67" i="11"/>
  <c r="A64" i="11"/>
  <c r="A61" i="11"/>
  <c r="A58" i="11"/>
  <c r="A55" i="11"/>
  <c r="B53" i="11"/>
  <c r="A53" i="11"/>
  <c r="A44" i="11"/>
  <c r="A41" i="11"/>
  <c r="A38" i="11"/>
  <c r="A35" i="11"/>
  <c r="A32" i="11"/>
  <c r="A29" i="11"/>
  <c r="A26" i="11"/>
  <c r="A23" i="11"/>
  <c r="A20" i="11"/>
  <c r="A17" i="11"/>
  <c r="A14" i="11"/>
  <c r="A11" i="11"/>
  <c r="A8" i="11"/>
  <c r="A5" i="11"/>
  <c r="G17" i="13" l="1"/>
  <c r="F45" i="11"/>
  <c r="E45" i="12"/>
  <c r="E55" i="13"/>
  <c r="E44" i="13"/>
  <c r="D58" i="11"/>
  <c r="F71" i="11"/>
  <c r="F24" i="12"/>
  <c r="C38" i="11"/>
  <c r="C56" i="12"/>
  <c r="E17" i="12"/>
  <c r="F58" i="12"/>
  <c r="C56" i="11"/>
  <c r="F33" i="12"/>
  <c r="E62" i="12"/>
  <c r="F18" i="11"/>
  <c r="E29" i="13"/>
  <c r="D70" i="11"/>
  <c r="C26" i="12"/>
  <c r="E38" i="12"/>
  <c r="D27" i="11"/>
  <c r="D21" i="12"/>
  <c r="D39" i="12"/>
  <c r="D64" i="12"/>
  <c r="F39" i="11"/>
  <c r="F64" i="11"/>
  <c r="C23" i="12"/>
  <c r="C15" i="13"/>
  <c r="D9" i="11"/>
  <c r="G15" i="13"/>
  <c r="E27" i="11"/>
  <c r="C58" i="11"/>
  <c r="G64" i="11"/>
  <c r="C11" i="11"/>
  <c r="E24" i="11"/>
  <c r="C29" i="11"/>
  <c r="G35" i="11"/>
  <c r="G33" i="12"/>
  <c r="E64" i="12"/>
  <c r="C70" i="12"/>
  <c r="F21" i="11"/>
  <c r="E42" i="11"/>
  <c r="E71" i="11"/>
  <c r="C30" i="12"/>
  <c r="G21" i="11"/>
  <c r="D44" i="11"/>
  <c r="G30" i="12"/>
  <c r="G55" i="12"/>
  <c r="F30" i="11"/>
  <c r="G62" i="11"/>
  <c r="C42" i="12"/>
  <c r="E26" i="13"/>
  <c r="C33" i="13"/>
  <c r="C15" i="11"/>
  <c r="F36" i="11"/>
  <c r="C68" i="11"/>
  <c r="G18" i="12"/>
  <c r="E42" i="12"/>
  <c r="E55" i="12"/>
  <c r="C59" i="13"/>
  <c r="C24" i="11"/>
  <c r="D35" i="11"/>
  <c r="D12" i="12"/>
  <c r="E23" i="12"/>
  <c r="D41" i="11"/>
  <c r="E44" i="11"/>
  <c r="E20" i="12"/>
  <c r="E36" i="12"/>
  <c r="C45" i="12"/>
  <c r="E24" i="13"/>
  <c r="C29" i="13"/>
  <c r="G35" i="13"/>
  <c r="E6" i="11"/>
  <c r="C5" i="12"/>
  <c r="E9" i="13"/>
  <c r="C11" i="13"/>
  <c r="D5" i="11"/>
  <c r="F61" i="11"/>
  <c r="E65" i="11"/>
  <c r="D68" i="11"/>
  <c r="D23" i="11"/>
  <c r="C64" i="12"/>
  <c r="G68" i="12"/>
  <c r="C39" i="13"/>
  <c r="D17" i="11"/>
  <c r="E32" i="11"/>
  <c r="C42" i="11"/>
  <c r="D62" i="11"/>
  <c r="G65" i="12"/>
  <c r="E17" i="11"/>
  <c r="C21" i="11"/>
  <c r="F27" i="11"/>
  <c r="G44" i="11"/>
  <c r="E62" i="11"/>
  <c r="G20" i="12"/>
  <c r="C33" i="12"/>
  <c r="C36" i="12"/>
  <c r="F42" i="12"/>
  <c r="G26" i="13"/>
  <c r="C33" i="11"/>
  <c r="E36" i="11"/>
  <c r="E59" i="11"/>
  <c r="C9" i="12"/>
  <c r="C18" i="12"/>
  <c r="E33" i="12"/>
  <c r="D55" i="12"/>
  <c r="C58" i="12"/>
  <c r="E5" i="13"/>
  <c r="C18" i="13"/>
  <c r="E32" i="13"/>
  <c r="C36" i="13"/>
  <c r="G61" i="13"/>
  <c r="C12" i="12"/>
  <c r="F12" i="11"/>
  <c r="G5" i="13"/>
  <c r="F9" i="11"/>
  <c r="F15" i="12"/>
  <c r="C6" i="13"/>
  <c r="C5" i="13"/>
  <c r="E61" i="13"/>
  <c r="E62" i="13"/>
  <c r="E15" i="12"/>
  <c r="E14" i="12"/>
  <c r="C38" i="12"/>
  <c r="C39" i="12"/>
  <c r="G44" i="12"/>
  <c r="G45" i="12"/>
  <c r="G71" i="12"/>
  <c r="G70" i="12"/>
  <c r="E15" i="13"/>
  <c r="E14" i="13"/>
  <c r="C64" i="13"/>
  <c r="C65" i="13"/>
  <c r="G5" i="12"/>
  <c r="G6" i="12"/>
  <c r="E29" i="12"/>
  <c r="E30" i="12"/>
  <c r="C61" i="12"/>
  <c r="C62" i="12"/>
  <c r="C21" i="13"/>
  <c r="C24" i="13"/>
  <c r="G45" i="13"/>
  <c r="G55" i="13"/>
  <c r="E12" i="13"/>
  <c r="E11" i="13"/>
  <c r="G23" i="13"/>
  <c r="G24" i="13"/>
  <c r="C21" i="12"/>
  <c r="E8" i="12"/>
  <c r="E9" i="12"/>
  <c r="E18" i="13"/>
  <c r="E36" i="13"/>
  <c r="G41" i="13"/>
  <c r="F45" i="13"/>
  <c r="C62" i="13"/>
  <c r="C67" i="13"/>
  <c r="G68" i="13"/>
  <c r="F55" i="11"/>
  <c r="D32" i="11"/>
  <c r="D33" i="11"/>
  <c r="F5" i="12"/>
  <c r="D30" i="12"/>
  <c r="F67" i="12"/>
  <c r="E67" i="12"/>
  <c r="E68" i="12"/>
  <c r="E59" i="13"/>
  <c r="G55" i="11"/>
  <c r="C65" i="11"/>
  <c r="E9" i="11"/>
  <c r="E8" i="11"/>
  <c r="E27" i="12"/>
  <c r="G35" i="12"/>
  <c r="E59" i="12"/>
  <c r="G8" i="13"/>
  <c r="C42" i="13"/>
  <c r="E67" i="11"/>
  <c r="E41" i="13"/>
  <c r="C55" i="13"/>
  <c r="C5" i="11"/>
  <c r="C6" i="11"/>
  <c r="G11" i="11"/>
  <c r="G12" i="11"/>
  <c r="C8" i="13"/>
  <c r="D15" i="11"/>
  <c r="E15" i="11"/>
  <c r="E12" i="12"/>
  <c r="C15" i="12"/>
  <c r="G8" i="12"/>
  <c r="G65" i="13"/>
  <c r="G38" i="13"/>
  <c r="G30" i="13"/>
  <c r="G21" i="13"/>
  <c r="G12" i="13"/>
  <c r="D41" i="13"/>
  <c r="D67" i="13"/>
  <c r="F70" i="13"/>
  <c r="F6" i="13"/>
  <c r="D12" i="13"/>
  <c r="F15" i="13"/>
  <c r="D21" i="13"/>
  <c r="F24" i="13"/>
  <c r="D30" i="13"/>
  <c r="F33" i="13"/>
  <c r="D39" i="13"/>
  <c r="F42" i="13"/>
  <c r="D56" i="13"/>
  <c r="F59" i="13"/>
  <c r="D65" i="13"/>
  <c r="F68" i="13"/>
  <c r="C71" i="13"/>
  <c r="D32" i="13"/>
  <c r="F61" i="13"/>
  <c r="D9" i="13"/>
  <c r="F12" i="13"/>
  <c r="D18" i="13"/>
  <c r="F21" i="13"/>
  <c r="D27" i="13"/>
  <c r="F30" i="13"/>
  <c r="D36" i="13"/>
  <c r="F39" i="13"/>
  <c r="D45" i="13"/>
  <c r="F56" i="13"/>
  <c r="D62" i="13"/>
  <c r="F65" i="13"/>
  <c r="D71" i="13"/>
  <c r="D5" i="13"/>
  <c r="F35" i="13"/>
  <c r="E71" i="13"/>
  <c r="F8" i="13"/>
  <c r="D14" i="13"/>
  <c r="F17" i="13"/>
  <c r="D23" i="13"/>
  <c r="F26" i="13"/>
  <c r="D58" i="13"/>
  <c r="G62" i="12"/>
  <c r="G59" i="12"/>
  <c r="G42" i="12"/>
  <c r="G39" i="12"/>
  <c r="G27" i="12"/>
  <c r="G24" i="12"/>
  <c r="G15" i="12"/>
  <c r="G12" i="12"/>
  <c r="E6" i="12"/>
  <c r="D5" i="12"/>
  <c r="F8" i="12"/>
  <c r="F17" i="12"/>
  <c r="D32" i="12"/>
  <c r="F35" i="12"/>
  <c r="D41" i="12"/>
  <c r="D58" i="12"/>
  <c r="F61" i="12"/>
  <c r="D9" i="12"/>
  <c r="F12" i="12"/>
  <c r="D18" i="12"/>
  <c r="F21" i="12"/>
  <c r="D27" i="12"/>
  <c r="F30" i="12"/>
  <c r="D36" i="12"/>
  <c r="F39" i="12"/>
  <c r="D45" i="12"/>
  <c r="F56" i="12"/>
  <c r="D62" i="12"/>
  <c r="F65" i="12"/>
  <c r="D71" i="12"/>
  <c r="D14" i="12"/>
  <c r="F26" i="12"/>
  <c r="D67" i="12"/>
  <c r="E71" i="12"/>
  <c r="D23" i="12"/>
  <c r="F44" i="12"/>
  <c r="F70" i="12"/>
  <c r="G71" i="11"/>
  <c r="G39" i="11"/>
  <c r="G30" i="11"/>
  <c r="G27" i="11"/>
  <c r="G18" i="11"/>
  <c r="G9" i="11"/>
  <c r="C17" i="11"/>
  <c r="E20" i="11"/>
  <c r="G23" i="11"/>
  <c r="G32" i="11"/>
  <c r="C44" i="11"/>
  <c r="G58" i="11"/>
  <c r="F6" i="11"/>
  <c r="D12" i="11"/>
  <c r="F15" i="11"/>
  <c r="D21" i="11"/>
  <c r="F24" i="11"/>
  <c r="D30" i="11"/>
  <c r="F33" i="11"/>
  <c r="D39" i="11"/>
  <c r="F42" i="11"/>
  <c r="D56" i="11"/>
  <c r="F59" i="11"/>
  <c r="D65" i="11"/>
  <c r="F68" i="11"/>
  <c r="G5" i="11"/>
  <c r="C8" i="11"/>
  <c r="E11" i="11"/>
  <c r="G14" i="11"/>
  <c r="C26" i="11"/>
  <c r="E29" i="11"/>
  <c r="C35" i="11"/>
  <c r="E38" i="11"/>
  <c r="G41" i="11"/>
  <c r="E55" i="11"/>
  <c r="C61" i="11"/>
  <c r="G67" i="11"/>
  <c r="C70" i="11"/>
  <c r="C4" i="9"/>
  <c r="C6" i="9" l="1"/>
  <c r="C5" i="9"/>
  <c r="A70" i="9" l="1"/>
  <c r="G69" i="9"/>
  <c r="F69" i="9"/>
  <c r="E69" i="9"/>
  <c r="D69" i="9"/>
  <c r="C69" i="9"/>
  <c r="A67" i="9"/>
  <c r="G66" i="9"/>
  <c r="F66" i="9"/>
  <c r="E66" i="9"/>
  <c r="D66" i="9"/>
  <c r="C66" i="9"/>
  <c r="A64" i="9"/>
  <c r="G63" i="9"/>
  <c r="F63" i="9"/>
  <c r="E63" i="9"/>
  <c r="D63" i="9"/>
  <c r="C63" i="9"/>
  <c r="A61" i="9"/>
  <c r="G60" i="9"/>
  <c r="F60" i="9"/>
  <c r="E60" i="9"/>
  <c r="D60" i="9"/>
  <c r="C60" i="9"/>
  <c r="A58" i="9"/>
  <c r="G57" i="9"/>
  <c r="F57" i="9"/>
  <c r="E57" i="9"/>
  <c r="D57" i="9"/>
  <c r="C57" i="9"/>
  <c r="A55" i="9"/>
  <c r="G54" i="9"/>
  <c r="F54" i="9"/>
  <c r="E54" i="9"/>
  <c r="D54" i="9"/>
  <c r="C54" i="9"/>
  <c r="B53" i="9"/>
  <c r="A53" i="9"/>
  <c r="A44" i="9"/>
  <c r="G43" i="9"/>
  <c r="F43" i="9"/>
  <c r="E43" i="9"/>
  <c r="D43" i="9"/>
  <c r="C43" i="9"/>
  <c r="A41" i="9"/>
  <c r="G40" i="9"/>
  <c r="F40" i="9"/>
  <c r="E40" i="9"/>
  <c r="D40" i="9"/>
  <c r="C40" i="9"/>
  <c r="A38" i="9"/>
  <c r="G37" i="9"/>
  <c r="F37" i="9"/>
  <c r="E37" i="9"/>
  <c r="D37" i="9"/>
  <c r="C37" i="9"/>
  <c r="A35" i="9"/>
  <c r="G34" i="9"/>
  <c r="F34" i="9"/>
  <c r="E34" i="9"/>
  <c r="D34" i="9"/>
  <c r="C34" i="9"/>
  <c r="A32" i="9"/>
  <c r="G31" i="9"/>
  <c r="F31" i="9"/>
  <c r="E31" i="9"/>
  <c r="D31" i="9"/>
  <c r="C31" i="9"/>
  <c r="A29" i="9"/>
  <c r="G28" i="9"/>
  <c r="F28" i="9"/>
  <c r="E28" i="9"/>
  <c r="D28" i="9"/>
  <c r="C28" i="9"/>
  <c r="A26" i="9"/>
  <c r="G25" i="9"/>
  <c r="F25" i="9"/>
  <c r="E25" i="9"/>
  <c r="D25" i="9"/>
  <c r="C25" i="9"/>
  <c r="A23" i="9"/>
  <c r="G22" i="9"/>
  <c r="F22" i="9"/>
  <c r="E22" i="9"/>
  <c r="D22" i="9"/>
  <c r="C22" i="9"/>
  <c r="A20" i="9"/>
  <c r="G19" i="9"/>
  <c r="F19" i="9"/>
  <c r="E19" i="9"/>
  <c r="D19" i="9"/>
  <c r="C19" i="9"/>
  <c r="A17" i="9"/>
  <c r="G16" i="9"/>
  <c r="F16" i="9"/>
  <c r="E16" i="9"/>
  <c r="D16" i="9"/>
  <c r="C16" i="9"/>
  <c r="A14" i="9"/>
  <c r="G13" i="9"/>
  <c r="F13" i="9"/>
  <c r="E13" i="9"/>
  <c r="D13" i="9"/>
  <c r="C13" i="9"/>
  <c r="A11" i="9"/>
  <c r="G10" i="9"/>
  <c r="F10" i="9"/>
  <c r="E10" i="9"/>
  <c r="D10" i="9"/>
  <c r="C10" i="9"/>
  <c r="A8" i="9"/>
  <c r="G7" i="9"/>
  <c r="F7" i="9"/>
  <c r="E7" i="9"/>
  <c r="D7" i="9"/>
  <c r="C7" i="9"/>
  <c r="A5" i="9"/>
  <c r="G4" i="9"/>
  <c r="F4" i="9"/>
  <c r="E4" i="9"/>
  <c r="D4" i="9"/>
  <c r="J4" i="2"/>
  <c r="J3" i="2"/>
  <c r="F3" i="2"/>
  <c r="J2" i="2"/>
  <c r="AH60" i="1"/>
  <c r="AI60" i="1" s="1"/>
  <c r="AJ60" i="1" s="1"/>
  <c r="AK60" i="1" s="1"/>
  <c r="AL60" i="1" s="1"/>
  <c r="AM60" i="1" s="1"/>
  <c r="AN60" i="1" s="1"/>
  <c r="AO60" i="1" s="1"/>
  <c r="AP60" i="1" s="1"/>
  <c r="AQ60" i="1" s="1"/>
  <c r="AR60" i="1" s="1"/>
  <c r="AS60" i="1" s="1"/>
  <c r="AT60" i="1" s="1"/>
  <c r="AU60" i="1" s="1"/>
  <c r="AV60" i="1" s="1"/>
  <c r="AW60" i="1" s="1"/>
  <c r="AX60" i="1" s="1"/>
  <c r="AY60" i="1" s="1"/>
  <c r="AZ60" i="1" s="1"/>
  <c r="BA60" i="1" s="1"/>
  <c r="BB60" i="1" s="1"/>
  <c r="BC60" i="1" s="1"/>
  <c r="BD60" i="1" s="1"/>
  <c r="BE60" i="1" s="1"/>
  <c r="BF60" i="1" s="1"/>
  <c r="BG60" i="1" s="1"/>
  <c r="BH60" i="1" s="1"/>
  <c r="BI60" i="1" s="1"/>
  <c r="BJ60" i="1" s="1"/>
  <c r="BK60" i="1" s="1"/>
  <c r="BL60" i="1" s="1"/>
  <c r="BM60" i="1" s="1"/>
  <c r="C85" i="1" s="1"/>
  <c r="D85" i="1" s="1"/>
  <c r="E85" i="1" s="1"/>
  <c r="F85" i="1" s="1"/>
  <c r="G85" i="1" s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AE85" i="1" s="1"/>
  <c r="AF85" i="1" s="1"/>
  <c r="AG85" i="1" s="1"/>
  <c r="AH85" i="1" s="1"/>
  <c r="AI85" i="1" s="1"/>
  <c r="AJ85" i="1" s="1"/>
  <c r="AK85" i="1" s="1"/>
  <c r="AL85" i="1" s="1"/>
  <c r="AM85" i="1" s="1"/>
  <c r="AN85" i="1" s="1"/>
  <c r="AO85" i="1" s="1"/>
  <c r="AP85" i="1" s="1"/>
  <c r="AQ85" i="1" s="1"/>
  <c r="AR85" i="1" s="1"/>
  <c r="AS85" i="1" s="1"/>
  <c r="AT85" i="1" s="1"/>
  <c r="AU85" i="1" s="1"/>
  <c r="AV85" i="1" s="1"/>
  <c r="AW85" i="1" s="1"/>
  <c r="AX85" i="1" s="1"/>
  <c r="AY85" i="1" s="1"/>
  <c r="AZ85" i="1" s="1"/>
  <c r="BA85" i="1" s="1"/>
  <c r="BB85" i="1" s="1"/>
  <c r="BC85" i="1" s="1"/>
  <c r="BD85" i="1" s="1"/>
  <c r="BE85" i="1" s="1"/>
  <c r="BF85" i="1" s="1"/>
  <c r="BG85" i="1" s="1"/>
  <c r="BH85" i="1" s="1"/>
  <c r="BI85" i="1" s="1"/>
  <c r="BJ85" i="1" s="1"/>
  <c r="BK85" i="1" s="1"/>
  <c r="BL85" i="1" s="1"/>
  <c r="BM85" i="1" s="1"/>
  <c r="C109" i="1" s="1"/>
  <c r="D109" i="1" s="1"/>
  <c r="E109" i="1" s="1"/>
  <c r="F109" i="1" s="1"/>
  <c r="G109" i="1" s="1"/>
  <c r="H109" i="1" s="1"/>
  <c r="I109" i="1" s="1"/>
  <c r="J109" i="1" s="1"/>
  <c r="K109" i="1" s="1"/>
  <c r="L109" i="1" s="1"/>
  <c r="M109" i="1" s="1"/>
  <c r="N109" i="1" s="1"/>
  <c r="O109" i="1" s="1"/>
  <c r="P109" i="1" s="1"/>
  <c r="Q109" i="1" s="1"/>
  <c r="R109" i="1" s="1"/>
  <c r="S109" i="1" s="1"/>
  <c r="T109" i="1" s="1"/>
  <c r="U109" i="1" s="1"/>
  <c r="V109" i="1" s="1"/>
  <c r="W109" i="1" s="1"/>
  <c r="X109" i="1" s="1"/>
  <c r="Y109" i="1" s="1"/>
  <c r="Z109" i="1" s="1"/>
  <c r="AA109" i="1" s="1"/>
  <c r="AB109" i="1" s="1"/>
  <c r="AC109" i="1" s="1"/>
  <c r="AD109" i="1" s="1"/>
  <c r="AE109" i="1" s="1"/>
  <c r="AF109" i="1" s="1"/>
  <c r="AG109" i="1" s="1"/>
  <c r="AH109" i="1" s="1"/>
  <c r="AI109" i="1" s="1"/>
  <c r="AJ109" i="1" s="1"/>
  <c r="AK109" i="1" s="1"/>
  <c r="AL109" i="1" s="1"/>
  <c r="AM109" i="1" s="1"/>
  <c r="AN109" i="1" s="1"/>
  <c r="AO109" i="1" s="1"/>
  <c r="AP109" i="1" s="1"/>
  <c r="AQ109" i="1" s="1"/>
  <c r="AR109" i="1" s="1"/>
  <c r="AS109" i="1" s="1"/>
  <c r="AT109" i="1" s="1"/>
  <c r="AU109" i="1" s="1"/>
  <c r="AV109" i="1" s="1"/>
  <c r="AW109" i="1" s="1"/>
  <c r="AX109" i="1" s="1"/>
  <c r="AY109" i="1" s="1"/>
  <c r="AZ109" i="1" s="1"/>
  <c r="BA109" i="1" s="1"/>
  <c r="BB109" i="1" s="1"/>
  <c r="BC109" i="1" s="1"/>
  <c r="BD109" i="1" s="1"/>
  <c r="BE109" i="1" s="1"/>
  <c r="BF109" i="1" s="1"/>
  <c r="BG109" i="1" s="1"/>
  <c r="BH109" i="1" s="1"/>
  <c r="BI109" i="1" s="1"/>
  <c r="BJ109" i="1" s="1"/>
  <c r="BK109" i="1" s="1"/>
  <c r="BL109" i="1" s="1"/>
  <c r="BM109" i="1" s="1"/>
  <c r="C133" i="1" s="1"/>
  <c r="D133" i="1" s="1"/>
  <c r="E133" i="1" s="1"/>
  <c r="F133" i="1" s="1"/>
  <c r="G133" i="1" s="1"/>
  <c r="H133" i="1" s="1"/>
  <c r="I133" i="1" s="1"/>
  <c r="J133" i="1" s="1"/>
  <c r="K133" i="1" s="1"/>
  <c r="L133" i="1" s="1"/>
  <c r="M133" i="1" s="1"/>
  <c r="N133" i="1" s="1"/>
  <c r="O133" i="1" s="1"/>
  <c r="P133" i="1" s="1"/>
  <c r="Q133" i="1" s="1"/>
  <c r="R133" i="1" s="1"/>
  <c r="S133" i="1" s="1"/>
  <c r="T133" i="1" s="1"/>
  <c r="U133" i="1" s="1"/>
  <c r="V133" i="1" s="1"/>
  <c r="W133" i="1" s="1"/>
  <c r="X133" i="1" s="1"/>
  <c r="Y133" i="1" s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AJ133" i="1" s="1"/>
  <c r="AK133" i="1" s="1"/>
  <c r="AL133" i="1" s="1"/>
  <c r="AM133" i="1" s="1"/>
  <c r="AN133" i="1" s="1"/>
  <c r="AO133" i="1" s="1"/>
  <c r="AP133" i="1" s="1"/>
  <c r="AQ133" i="1" s="1"/>
  <c r="AR133" i="1" s="1"/>
  <c r="AS133" i="1" s="1"/>
  <c r="AT133" i="1" s="1"/>
  <c r="AU133" i="1" s="1"/>
  <c r="AV133" i="1" s="1"/>
  <c r="AW133" i="1" s="1"/>
  <c r="AX133" i="1" s="1"/>
  <c r="AY133" i="1" s="1"/>
  <c r="AZ133" i="1" s="1"/>
  <c r="BA133" i="1" s="1"/>
  <c r="BB133" i="1" s="1"/>
  <c r="BC133" i="1" s="1"/>
  <c r="BD133" i="1" s="1"/>
  <c r="BE133" i="1" s="1"/>
  <c r="BF133" i="1" s="1"/>
  <c r="BG133" i="1" s="1"/>
  <c r="BH133" i="1" s="1"/>
  <c r="BI133" i="1" s="1"/>
  <c r="BJ133" i="1" s="1"/>
  <c r="BK133" i="1" s="1"/>
  <c r="BL133" i="1" s="1"/>
  <c r="BM133" i="1" s="1"/>
  <c r="BP2" i="1"/>
  <c r="R7" i="2" l="1"/>
  <c r="R8" i="2"/>
  <c r="R3" i="2"/>
  <c r="R9" i="2"/>
  <c r="R4" i="2"/>
  <c r="R10" i="2"/>
  <c r="R5" i="2"/>
  <c r="R11" i="2"/>
  <c r="R6" i="2"/>
  <c r="R12" i="2"/>
  <c r="F15" i="2"/>
  <c r="M57" i="2"/>
  <c r="M36" i="2"/>
  <c r="M42" i="2"/>
  <c r="M48" i="2"/>
  <c r="M9" i="2"/>
  <c r="M15" i="2"/>
  <c r="M21" i="2"/>
  <c r="M27" i="2"/>
  <c r="M33" i="2"/>
  <c r="R17" i="2"/>
  <c r="R23" i="2"/>
  <c r="R29" i="2"/>
  <c r="R35" i="2"/>
  <c r="R41" i="2"/>
  <c r="M58" i="2"/>
  <c r="M37" i="2"/>
  <c r="M43" i="2"/>
  <c r="M49" i="2"/>
  <c r="M10" i="2"/>
  <c r="M16" i="2"/>
  <c r="M22" i="2"/>
  <c r="M28" i="2"/>
  <c r="M34" i="2"/>
  <c r="R18" i="2"/>
  <c r="R24" i="2"/>
  <c r="R30" i="2"/>
  <c r="R36" i="2"/>
  <c r="R42" i="2"/>
  <c r="M53" i="2"/>
  <c r="M59" i="2"/>
  <c r="M38" i="2"/>
  <c r="M44" i="2"/>
  <c r="M50" i="2"/>
  <c r="M5" i="2"/>
  <c r="M11" i="2"/>
  <c r="M17" i="2"/>
  <c r="M23" i="2"/>
  <c r="M29" i="2"/>
  <c r="M4" i="2"/>
  <c r="R19" i="2"/>
  <c r="R25" i="2"/>
  <c r="R31" i="2"/>
  <c r="R37" i="2"/>
  <c r="R13" i="2"/>
  <c r="M54" i="2"/>
  <c r="M60" i="2"/>
  <c r="M39" i="2"/>
  <c r="M45" i="2"/>
  <c r="M51" i="2"/>
  <c r="M6" i="2"/>
  <c r="M12" i="2"/>
  <c r="M18" i="2"/>
  <c r="M24" i="2"/>
  <c r="M30" i="2"/>
  <c r="R14" i="2"/>
  <c r="R20" i="2"/>
  <c r="R26" i="2"/>
  <c r="R32" i="2"/>
  <c r="R38" i="2"/>
  <c r="M55" i="2"/>
  <c r="M61" i="2"/>
  <c r="M40" i="2"/>
  <c r="M46" i="2"/>
  <c r="M52" i="2"/>
  <c r="M7" i="2"/>
  <c r="M13" i="2"/>
  <c r="M19" i="2"/>
  <c r="M25" i="2"/>
  <c r="M31" i="2"/>
  <c r="R15" i="2"/>
  <c r="R21" i="2"/>
  <c r="R27" i="2"/>
  <c r="R33" i="2"/>
  <c r="R39" i="2"/>
  <c r="M56" i="2"/>
  <c r="M62" i="2"/>
  <c r="M41" i="2"/>
  <c r="M47" i="2"/>
  <c r="M35" i="2"/>
  <c r="M8" i="2"/>
  <c r="M14" i="2"/>
  <c r="R28" i="2"/>
  <c r="M20" i="2"/>
  <c r="R34" i="2"/>
  <c r="M26" i="2"/>
  <c r="R40" i="2"/>
  <c r="M32" i="2"/>
  <c r="R16" i="2"/>
  <c r="R22" i="2"/>
  <c r="F2" i="2"/>
  <c r="F15" i="9"/>
  <c r="F14" i="9"/>
  <c r="C18" i="9"/>
  <c r="C17" i="9"/>
  <c r="E17" i="9"/>
  <c r="E18" i="9"/>
  <c r="C20" i="9"/>
  <c r="C21" i="9"/>
  <c r="E21" i="9"/>
  <c r="E20" i="9"/>
  <c r="G21" i="9"/>
  <c r="G20" i="9"/>
  <c r="C24" i="9"/>
  <c r="C23" i="9"/>
  <c r="E24" i="9"/>
  <c r="E23" i="9"/>
  <c r="G24" i="9"/>
  <c r="G23" i="9"/>
  <c r="C26" i="9"/>
  <c r="C27" i="9"/>
  <c r="E27" i="9"/>
  <c r="E26" i="9"/>
  <c r="G27" i="9"/>
  <c r="G26" i="9"/>
  <c r="C29" i="9"/>
  <c r="C30" i="9"/>
  <c r="E30" i="9"/>
  <c r="E29" i="9"/>
  <c r="G30" i="9"/>
  <c r="G29" i="9"/>
  <c r="C32" i="9"/>
  <c r="C33" i="9"/>
  <c r="E33" i="9"/>
  <c r="E32" i="9"/>
  <c r="G32" i="9"/>
  <c r="G33" i="9"/>
  <c r="C35" i="9"/>
  <c r="C36" i="9"/>
  <c r="E36" i="9"/>
  <c r="E35" i="9"/>
  <c r="C38" i="9"/>
  <c r="C39" i="9"/>
  <c r="E39" i="9"/>
  <c r="E38" i="9"/>
  <c r="G39" i="9"/>
  <c r="G38" i="9"/>
  <c r="C41" i="9"/>
  <c r="C42" i="9"/>
  <c r="E42" i="9"/>
  <c r="E41" i="9"/>
  <c r="G42" i="9"/>
  <c r="G41" i="9"/>
  <c r="C44" i="9"/>
  <c r="C45" i="9"/>
  <c r="E45" i="9"/>
  <c r="E44" i="9"/>
  <c r="G44" i="9"/>
  <c r="G45" i="9"/>
  <c r="C55" i="9"/>
  <c r="C56" i="9"/>
  <c r="E56" i="9"/>
  <c r="E55" i="9"/>
  <c r="G56" i="9"/>
  <c r="G55" i="9"/>
  <c r="C58" i="9"/>
  <c r="C59" i="9"/>
  <c r="E59" i="9"/>
  <c r="E58" i="9"/>
  <c r="G58" i="9"/>
  <c r="G59" i="9"/>
  <c r="C61" i="9"/>
  <c r="C62" i="9"/>
  <c r="E62" i="9"/>
  <c r="E61" i="9"/>
  <c r="C64" i="9"/>
  <c r="C65" i="9"/>
  <c r="G64" i="9"/>
  <c r="G65" i="9"/>
  <c r="C67" i="9"/>
  <c r="C68" i="9"/>
  <c r="E68" i="9"/>
  <c r="E67" i="9"/>
  <c r="G68" i="9"/>
  <c r="G67" i="9"/>
  <c r="C70" i="9"/>
  <c r="C71" i="9"/>
  <c r="E71" i="9"/>
  <c r="E70" i="9"/>
  <c r="G70" i="9"/>
  <c r="G71" i="9"/>
  <c r="D17" i="9"/>
  <c r="D18" i="9"/>
  <c r="D20" i="9"/>
  <c r="D21" i="9"/>
  <c r="F20" i="9"/>
  <c r="F21" i="9"/>
  <c r="D24" i="9"/>
  <c r="D23" i="9"/>
  <c r="D27" i="9"/>
  <c r="D26" i="9"/>
  <c r="F27" i="9"/>
  <c r="F26" i="9"/>
  <c r="D30" i="9"/>
  <c r="D29" i="9"/>
  <c r="F30" i="9"/>
  <c r="F29" i="9"/>
  <c r="D32" i="9"/>
  <c r="D33" i="9"/>
  <c r="D35" i="9"/>
  <c r="D36" i="9"/>
  <c r="F35" i="9"/>
  <c r="F36" i="9"/>
  <c r="D39" i="9"/>
  <c r="D38" i="9"/>
  <c r="F39" i="9"/>
  <c r="F38" i="9"/>
  <c r="D42" i="9"/>
  <c r="D41" i="9"/>
  <c r="F42" i="9"/>
  <c r="F41" i="9"/>
  <c r="D44" i="9"/>
  <c r="D45" i="9"/>
  <c r="D56" i="9"/>
  <c r="D55" i="9"/>
  <c r="F56" i="9"/>
  <c r="F55" i="9"/>
  <c r="D58" i="9"/>
  <c r="D59" i="9"/>
  <c r="D61" i="9"/>
  <c r="D62" i="9"/>
  <c r="F61" i="9"/>
  <c r="F62" i="9"/>
  <c r="D64" i="9"/>
  <c r="D65" i="9"/>
  <c r="F65" i="9"/>
  <c r="F64" i="9"/>
  <c r="D68" i="9"/>
  <c r="D67" i="9"/>
  <c r="F68" i="9"/>
  <c r="F67" i="9"/>
  <c r="D70" i="9"/>
  <c r="D71" i="9"/>
  <c r="D6" i="9"/>
  <c r="D5" i="9"/>
  <c r="F6" i="9"/>
  <c r="F5" i="9"/>
  <c r="D15" i="9"/>
  <c r="D14" i="9"/>
  <c r="E6" i="9"/>
  <c r="E5" i="9"/>
  <c r="G6" i="9"/>
  <c r="G5" i="9"/>
  <c r="C9" i="9"/>
  <c r="C8" i="9"/>
  <c r="E9" i="9"/>
  <c r="E8" i="9"/>
  <c r="G9" i="9"/>
  <c r="G8" i="9"/>
  <c r="C12" i="9"/>
  <c r="C11" i="9"/>
  <c r="E12" i="9"/>
  <c r="E11" i="9"/>
  <c r="G12" i="9"/>
  <c r="G11" i="9"/>
  <c r="C15" i="9"/>
  <c r="C14" i="9"/>
  <c r="G15" i="9"/>
  <c r="G14" i="9"/>
  <c r="D9" i="9"/>
  <c r="D8" i="9"/>
  <c r="F9" i="9"/>
  <c r="F8" i="9"/>
  <c r="D12" i="9"/>
  <c r="D11" i="9"/>
  <c r="F12" i="9"/>
  <c r="F11" i="9"/>
  <c r="G17" i="9"/>
  <c r="G18" i="9"/>
  <c r="F71" i="9"/>
  <c r="F70" i="9"/>
  <c r="E65" i="9"/>
  <c r="E64" i="9"/>
  <c r="G62" i="9"/>
  <c r="G61" i="9"/>
  <c r="F59" i="9"/>
  <c r="F58" i="9"/>
  <c r="F45" i="9"/>
  <c r="F44" i="9"/>
  <c r="G36" i="9"/>
  <c r="G35" i="9"/>
  <c r="F33" i="9"/>
  <c r="F32" i="9"/>
  <c r="F23" i="9"/>
  <c r="F24" i="9"/>
  <c r="F17" i="9"/>
  <c r="F18" i="9"/>
  <c r="E15" i="9"/>
  <c r="E14" i="9"/>
  <c r="F8" i="2"/>
  <c r="F14" i="2"/>
  <c r="F12" i="2"/>
  <c r="F4" i="2"/>
  <c r="F5" i="2"/>
  <c r="F7" i="2"/>
  <c r="F11" i="2"/>
  <c r="F13" i="2"/>
  <c r="C12" i="16" l="1"/>
  <c r="D12" i="16" s="1"/>
  <c r="E12" i="16" s="1"/>
  <c r="F12" i="16" s="1"/>
  <c r="G12" i="16" s="1"/>
  <c r="H12" i="16" s="1"/>
  <c r="I12" i="16" s="1"/>
  <c r="J12" i="16" s="1"/>
  <c r="K12" i="16" s="1"/>
  <c r="L12" i="16" s="1"/>
  <c r="M12" i="16" s="1"/>
  <c r="N12" i="16" s="1"/>
  <c r="O12" i="16" s="1"/>
  <c r="P12" i="16" s="1"/>
  <c r="Q12" i="16" s="1"/>
  <c r="R12" i="16" s="1"/>
  <c r="S12" i="16" s="1"/>
  <c r="T12" i="16" s="1"/>
  <c r="U12" i="16" s="1"/>
  <c r="V12" i="16" s="1"/>
  <c r="W12" i="16" s="1"/>
  <c r="X12" i="16" s="1"/>
  <c r="Y12" i="16" s="1"/>
  <c r="Z12" i="16" s="1"/>
  <c r="AA12" i="16" s="1"/>
  <c r="AB12" i="16" s="1"/>
  <c r="AC12" i="16" s="1"/>
  <c r="AD12" i="16" s="1"/>
  <c r="AE12" i="16" s="1"/>
  <c r="AF12" i="16" s="1"/>
  <c r="AG12" i="16" s="1"/>
  <c r="AH12" i="16" s="1"/>
  <c r="AI12" i="16" s="1"/>
  <c r="AJ12" i="16" s="1"/>
  <c r="AK12" i="16" s="1"/>
  <c r="AL12" i="16" s="1"/>
  <c r="AM12" i="16" s="1"/>
  <c r="AN12" i="16" s="1"/>
  <c r="AO12" i="16" s="1"/>
  <c r="AP12" i="16" s="1"/>
  <c r="AQ12" i="16" s="1"/>
  <c r="AR12" i="16" s="1"/>
  <c r="AS12" i="16" s="1"/>
  <c r="AT12" i="16" s="1"/>
  <c r="AU12" i="16" s="1"/>
  <c r="AV12" i="16" s="1"/>
  <c r="AW12" i="16" s="1"/>
  <c r="AX12" i="16" s="1"/>
  <c r="AY12" i="16" s="1"/>
  <c r="AZ12" i="16" s="1"/>
  <c r="BA12" i="16" s="1"/>
  <c r="BB12" i="16" s="1"/>
  <c r="BC12" i="16" s="1"/>
  <c r="BD12" i="16" s="1"/>
  <c r="BE12" i="16" s="1"/>
  <c r="BF12" i="16" s="1"/>
  <c r="BG12" i="16" s="1"/>
  <c r="BH12" i="16" s="1"/>
  <c r="BI12" i="16" s="1"/>
  <c r="BJ12" i="16" s="1"/>
  <c r="BK12" i="16" s="1"/>
  <c r="BL12" i="16" s="1"/>
  <c r="BM12" i="16" s="1"/>
  <c r="C36" i="16" s="1"/>
  <c r="D36" i="16" s="1"/>
  <c r="E36" i="16" s="1"/>
  <c r="F36" i="16" s="1"/>
  <c r="G36" i="16" s="1"/>
  <c r="H36" i="16" s="1"/>
  <c r="I36" i="16" s="1"/>
  <c r="J36" i="16" s="1"/>
  <c r="K36" i="16" s="1"/>
  <c r="L36" i="16" s="1"/>
  <c r="M36" i="16" s="1"/>
  <c r="N36" i="16" s="1"/>
  <c r="O36" i="16" s="1"/>
  <c r="P36" i="16" s="1"/>
  <c r="Q36" i="16" s="1"/>
  <c r="R36" i="16" s="1"/>
  <c r="S36" i="16" s="1"/>
  <c r="T36" i="16" s="1"/>
  <c r="U36" i="16" s="1"/>
  <c r="V36" i="16" s="1"/>
  <c r="W36" i="16" s="1"/>
  <c r="X36" i="16" s="1"/>
  <c r="Y36" i="16" s="1"/>
  <c r="Z36" i="16" s="1"/>
  <c r="AA36" i="16" s="1"/>
  <c r="AB36" i="16" s="1"/>
  <c r="AC36" i="16" s="1"/>
  <c r="AD36" i="16" s="1"/>
  <c r="AE36" i="16" s="1"/>
  <c r="AF36" i="16" s="1"/>
  <c r="AG36" i="16" s="1"/>
  <c r="AH36" i="16" s="1"/>
  <c r="AI36" i="16" s="1"/>
  <c r="AJ36" i="16" s="1"/>
  <c r="AK36" i="16" s="1"/>
  <c r="AL36" i="16" s="1"/>
  <c r="AM36" i="16" s="1"/>
  <c r="AN36" i="16" s="1"/>
  <c r="AO36" i="16" s="1"/>
  <c r="AP36" i="16" s="1"/>
  <c r="AQ36" i="16" s="1"/>
  <c r="AR36" i="16" s="1"/>
  <c r="AS36" i="16" s="1"/>
  <c r="AT36" i="16" s="1"/>
  <c r="AU36" i="16" s="1"/>
  <c r="AV36" i="16" s="1"/>
  <c r="AW36" i="16" s="1"/>
  <c r="AX36" i="16" s="1"/>
  <c r="AY36" i="16" s="1"/>
  <c r="AZ36" i="16" s="1"/>
  <c r="BA36" i="16" s="1"/>
  <c r="BB36" i="16" s="1"/>
  <c r="BC36" i="16" s="1"/>
  <c r="BD36" i="16" s="1"/>
  <c r="BE36" i="16" s="1"/>
  <c r="BF36" i="16" s="1"/>
  <c r="BG36" i="16" s="1"/>
  <c r="BH36" i="16" s="1"/>
  <c r="BI36" i="16" s="1"/>
  <c r="BJ36" i="16" s="1"/>
  <c r="BK36" i="16" s="1"/>
  <c r="BL36" i="16" s="1"/>
  <c r="BM36" i="16" s="1"/>
  <c r="C60" i="16" s="1"/>
  <c r="D60" i="16" s="1"/>
  <c r="E60" i="16" s="1"/>
  <c r="F60" i="16" s="1"/>
  <c r="G60" i="16" s="1"/>
  <c r="H60" i="16" s="1"/>
  <c r="I60" i="16" s="1"/>
  <c r="J60" i="16" s="1"/>
  <c r="K60" i="16" s="1"/>
  <c r="L60" i="16" s="1"/>
  <c r="M60" i="16" s="1"/>
  <c r="N60" i="16" s="1"/>
  <c r="O60" i="16" s="1"/>
  <c r="P60" i="16" s="1"/>
  <c r="Q60" i="16" s="1"/>
  <c r="R60" i="16" s="1"/>
  <c r="S60" i="16" s="1"/>
  <c r="T60" i="16" s="1"/>
  <c r="U60" i="16" s="1"/>
  <c r="V60" i="16" s="1"/>
  <c r="W60" i="16" s="1"/>
  <c r="X60" i="16" s="1"/>
  <c r="Y60" i="16" s="1"/>
  <c r="Z60" i="16" s="1"/>
  <c r="AA60" i="16" s="1"/>
  <c r="AB60" i="16" s="1"/>
  <c r="AC60" i="16" s="1"/>
  <c r="AD60" i="16" s="1"/>
  <c r="AE60" i="16" s="1"/>
  <c r="AF60" i="16" s="1"/>
  <c r="AG60" i="16" s="1"/>
  <c r="AH60" i="16" s="1"/>
  <c r="AI60" i="16" s="1"/>
  <c r="AJ60" i="16" s="1"/>
  <c r="AK60" i="16" s="1"/>
  <c r="AL60" i="16" s="1"/>
  <c r="AM60" i="16" s="1"/>
  <c r="AN60" i="16" s="1"/>
  <c r="AO60" i="16" s="1"/>
  <c r="AP60" i="16" s="1"/>
  <c r="AQ60" i="16" s="1"/>
  <c r="AR60" i="16" s="1"/>
  <c r="AS60" i="16" s="1"/>
  <c r="AT60" i="16" s="1"/>
  <c r="AU60" i="16" s="1"/>
  <c r="AV60" i="16" s="1"/>
  <c r="AW60" i="16" s="1"/>
  <c r="AX60" i="16" s="1"/>
  <c r="AY60" i="16" s="1"/>
  <c r="AZ60" i="16" s="1"/>
  <c r="BA60" i="16" s="1"/>
  <c r="BB60" i="16" s="1"/>
  <c r="BC60" i="16" s="1"/>
  <c r="BD60" i="16" s="1"/>
  <c r="BE60" i="16" s="1"/>
  <c r="BF60" i="16" s="1"/>
  <c r="BG60" i="16" s="1"/>
  <c r="BH60" i="16" s="1"/>
  <c r="BI60" i="16" s="1"/>
  <c r="BJ60" i="16" s="1"/>
  <c r="BK60" i="16" s="1"/>
  <c r="BL60" i="16" s="1"/>
  <c r="BM60" i="16" s="1"/>
  <c r="C85" i="16" s="1"/>
  <c r="D85" i="16" s="1"/>
  <c r="E85" i="16" s="1"/>
  <c r="F85" i="16" s="1"/>
  <c r="G85" i="16" s="1"/>
  <c r="H85" i="16" s="1"/>
  <c r="I85" i="16" s="1"/>
  <c r="J85" i="16" s="1"/>
  <c r="K85" i="16" s="1"/>
  <c r="L85" i="16" s="1"/>
  <c r="M85" i="16" s="1"/>
  <c r="N85" i="16" s="1"/>
  <c r="O85" i="16" s="1"/>
  <c r="P85" i="16" s="1"/>
  <c r="Q85" i="16" s="1"/>
  <c r="R85" i="16" s="1"/>
  <c r="S85" i="16" s="1"/>
  <c r="T85" i="16" s="1"/>
  <c r="U85" i="16" s="1"/>
  <c r="V85" i="16" s="1"/>
  <c r="W85" i="16" s="1"/>
  <c r="X85" i="16" s="1"/>
  <c r="Y85" i="16" s="1"/>
  <c r="Z85" i="16" s="1"/>
  <c r="AA85" i="16" s="1"/>
  <c r="AB85" i="16" s="1"/>
  <c r="AC85" i="16" s="1"/>
  <c r="AD85" i="16" s="1"/>
  <c r="AE85" i="16" s="1"/>
  <c r="AF85" i="16" s="1"/>
  <c r="AG85" i="16" s="1"/>
  <c r="AH85" i="16" s="1"/>
  <c r="AI85" i="16" s="1"/>
  <c r="AJ85" i="16" s="1"/>
  <c r="AK85" i="16" s="1"/>
  <c r="AL85" i="16" s="1"/>
  <c r="AM85" i="16" s="1"/>
  <c r="AN85" i="16" s="1"/>
  <c r="AO85" i="16" s="1"/>
  <c r="AP85" i="16" s="1"/>
  <c r="AQ85" i="16" s="1"/>
  <c r="AR85" i="16" s="1"/>
  <c r="AS85" i="16" s="1"/>
  <c r="AT85" i="16" s="1"/>
  <c r="AU85" i="16" s="1"/>
  <c r="AV85" i="16" s="1"/>
  <c r="AW85" i="16" s="1"/>
  <c r="AX85" i="16" s="1"/>
  <c r="AY85" i="16" s="1"/>
  <c r="AZ85" i="16" s="1"/>
  <c r="BA85" i="16" s="1"/>
  <c r="BB85" i="16" s="1"/>
  <c r="BC85" i="16" s="1"/>
  <c r="BD85" i="16" s="1"/>
  <c r="BE85" i="16" s="1"/>
  <c r="BF85" i="16" s="1"/>
  <c r="BG85" i="16" s="1"/>
  <c r="BH85" i="16" s="1"/>
  <c r="BI85" i="16" s="1"/>
  <c r="BJ85" i="16" s="1"/>
  <c r="BK85" i="16" s="1"/>
  <c r="BL85" i="16" s="1"/>
  <c r="BM85" i="16" s="1"/>
  <c r="C109" i="16" s="1"/>
  <c r="D109" i="16" s="1"/>
  <c r="E109" i="16" s="1"/>
  <c r="F109" i="16" s="1"/>
  <c r="G109" i="16" s="1"/>
  <c r="H109" i="16" s="1"/>
  <c r="I109" i="16" s="1"/>
  <c r="J109" i="16" s="1"/>
  <c r="K109" i="16" s="1"/>
  <c r="L109" i="16" s="1"/>
  <c r="M109" i="16" s="1"/>
  <c r="N109" i="16" s="1"/>
  <c r="O109" i="16" s="1"/>
  <c r="P109" i="16" s="1"/>
  <c r="Q109" i="16" s="1"/>
  <c r="R109" i="16" s="1"/>
  <c r="S109" i="16" s="1"/>
  <c r="T109" i="16" s="1"/>
  <c r="U109" i="16" s="1"/>
  <c r="V109" i="16" s="1"/>
  <c r="W109" i="16" s="1"/>
  <c r="X109" i="16" s="1"/>
  <c r="Y109" i="16" s="1"/>
  <c r="Z109" i="16" s="1"/>
  <c r="AA109" i="16" s="1"/>
  <c r="AB109" i="16" s="1"/>
  <c r="AC109" i="16" s="1"/>
  <c r="AD109" i="16" s="1"/>
  <c r="AE109" i="16" s="1"/>
  <c r="AF109" i="16" s="1"/>
  <c r="AG109" i="16" s="1"/>
  <c r="AH109" i="16" s="1"/>
  <c r="AI109" i="16" s="1"/>
  <c r="AJ109" i="16" s="1"/>
  <c r="AK109" i="16" s="1"/>
  <c r="AL109" i="16" s="1"/>
  <c r="AM109" i="16" s="1"/>
  <c r="AN109" i="16" s="1"/>
  <c r="AO109" i="16" s="1"/>
  <c r="AP109" i="16" s="1"/>
  <c r="AQ109" i="16" s="1"/>
  <c r="AR109" i="16" s="1"/>
  <c r="AS109" i="16" s="1"/>
  <c r="AT109" i="16" s="1"/>
  <c r="AU109" i="16" s="1"/>
  <c r="AV109" i="16" s="1"/>
  <c r="AW109" i="16" s="1"/>
  <c r="AX109" i="16" s="1"/>
  <c r="AY109" i="16" s="1"/>
  <c r="AZ109" i="16" s="1"/>
  <c r="BA109" i="16" s="1"/>
  <c r="BB109" i="16" s="1"/>
  <c r="BC109" i="16" s="1"/>
  <c r="BD109" i="16" s="1"/>
  <c r="BE109" i="16" s="1"/>
  <c r="BF109" i="16" s="1"/>
  <c r="BG109" i="16" s="1"/>
  <c r="BH109" i="16" s="1"/>
  <c r="BI109" i="16" s="1"/>
  <c r="BJ109" i="16" s="1"/>
  <c r="BK109" i="16" s="1"/>
  <c r="BL109" i="16" s="1"/>
  <c r="BM109" i="16" s="1"/>
  <c r="C133" i="16" s="1"/>
  <c r="D133" i="16" s="1"/>
  <c r="E133" i="16" s="1"/>
  <c r="F133" i="16" s="1"/>
  <c r="G133" i="16" s="1"/>
  <c r="H133" i="16" s="1"/>
  <c r="I133" i="16" s="1"/>
  <c r="J133" i="16" s="1"/>
  <c r="K133" i="16" s="1"/>
  <c r="L133" i="16" s="1"/>
  <c r="M133" i="16" s="1"/>
  <c r="N133" i="16" s="1"/>
  <c r="O133" i="16" s="1"/>
  <c r="P133" i="16" s="1"/>
  <c r="Q133" i="16" s="1"/>
  <c r="R133" i="16" s="1"/>
  <c r="S133" i="16" s="1"/>
  <c r="T133" i="16" s="1"/>
  <c r="U133" i="16" s="1"/>
  <c r="V133" i="16" s="1"/>
  <c r="W133" i="16" s="1"/>
  <c r="X133" i="16" s="1"/>
  <c r="Y133" i="16" s="1"/>
  <c r="Z133" i="16" s="1"/>
  <c r="AA133" i="16" s="1"/>
  <c r="AB133" i="16" s="1"/>
  <c r="AC133" i="16" s="1"/>
  <c r="AD133" i="16" s="1"/>
  <c r="AE133" i="16" s="1"/>
  <c r="AF133" i="16" s="1"/>
  <c r="AG133" i="16" s="1"/>
  <c r="AH133" i="16" s="1"/>
  <c r="AI133" i="16" s="1"/>
  <c r="AJ133" i="16" s="1"/>
  <c r="AK133" i="16" s="1"/>
  <c r="AL133" i="16" s="1"/>
  <c r="AM133" i="16" s="1"/>
  <c r="AN133" i="16" s="1"/>
  <c r="AO133" i="16" s="1"/>
  <c r="AP133" i="16" s="1"/>
  <c r="AQ133" i="16" s="1"/>
  <c r="AR133" i="16" s="1"/>
  <c r="AS133" i="16" s="1"/>
  <c r="AT133" i="16" s="1"/>
  <c r="AU133" i="16" s="1"/>
  <c r="AV133" i="16" s="1"/>
  <c r="AW133" i="16" s="1"/>
  <c r="AX133" i="16" s="1"/>
  <c r="AY133" i="16" s="1"/>
  <c r="AZ133" i="16" s="1"/>
  <c r="BA133" i="16" s="1"/>
  <c r="BB133" i="16" s="1"/>
  <c r="BC133" i="16" s="1"/>
  <c r="BD133" i="16" s="1"/>
  <c r="BE133" i="16" s="1"/>
  <c r="BF133" i="16" s="1"/>
  <c r="BG133" i="16" s="1"/>
  <c r="BH133" i="16" s="1"/>
  <c r="BI133" i="16" s="1"/>
  <c r="BJ133" i="16" s="1"/>
  <c r="BK133" i="16" s="1"/>
  <c r="BL133" i="16" s="1"/>
  <c r="BM133" i="16" s="1"/>
  <c r="C12" i="1"/>
  <c r="C74" i="9" s="1"/>
  <c r="AC5" i="2"/>
  <c r="F6" i="2"/>
  <c r="AC6" i="2" s="1"/>
  <c r="C74" i="11" l="1"/>
  <c r="C48" i="9"/>
  <c r="C74" i="12"/>
  <c r="C48" i="11"/>
  <c r="C74" i="13"/>
  <c r="C48" i="13"/>
  <c r="D12" i="1"/>
  <c r="E12" i="1" s="1"/>
  <c r="E74" i="9" s="1"/>
  <c r="C53" i="11"/>
  <c r="C48" i="12"/>
  <c r="C3" i="9"/>
  <c r="C53" i="9"/>
  <c r="C53" i="13"/>
  <c r="C53" i="12"/>
  <c r="F9" i="2"/>
  <c r="AC7" i="2" s="1"/>
  <c r="F10" i="2"/>
  <c r="AC8" i="2" s="1"/>
  <c r="D48" i="13"/>
  <c r="D53" i="9" l="1"/>
  <c r="D53" i="12"/>
  <c r="D74" i="12"/>
  <c r="E48" i="9"/>
  <c r="E74" i="11"/>
  <c r="E53" i="11"/>
  <c r="D3" i="9"/>
  <c r="E53" i="9"/>
  <c r="D74" i="13"/>
  <c r="D53" i="13"/>
  <c r="D48" i="9"/>
  <c r="E53" i="12"/>
  <c r="E48" i="13"/>
  <c r="E3" i="9"/>
  <c r="D48" i="11"/>
  <c r="D74" i="11"/>
  <c r="E74" i="12"/>
  <c r="E74" i="13"/>
  <c r="E53" i="13"/>
  <c r="D74" i="9"/>
  <c r="F12" i="1"/>
  <c r="F3" i="9" s="1"/>
  <c r="D53" i="11"/>
  <c r="D48" i="12"/>
  <c r="E48" i="12"/>
  <c r="E48" i="11"/>
  <c r="F48" i="9" l="1"/>
  <c r="F74" i="11"/>
  <c r="F74" i="12"/>
  <c r="F74" i="13"/>
  <c r="F74" i="9"/>
  <c r="F53" i="11"/>
  <c r="G12" i="1"/>
  <c r="G74" i="9" s="1"/>
  <c r="F48" i="12"/>
  <c r="F48" i="11"/>
  <c r="F53" i="9"/>
  <c r="F53" i="13"/>
  <c r="F53" i="12"/>
  <c r="F48" i="13"/>
  <c r="G74" i="11" l="1"/>
  <c r="G74" i="13"/>
  <c r="G48" i="9"/>
  <c r="H12" i="1"/>
  <c r="I12" i="1" s="1"/>
  <c r="J12" i="1" s="1"/>
  <c r="C3" i="11" s="1"/>
  <c r="G48" i="11"/>
  <c r="G53" i="9"/>
  <c r="G48" i="13"/>
  <c r="G74" i="12"/>
  <c r="G53" i="11"/>
  <c r="G48" i="12"/>
  <c r="G53" i="13"/>
  <c r="G53" i="12"/>
  <c r="G3" i="9"/>
  <c r="K12" i="1" l="1"/>
  <c r="D3" i="11" s="1"/>
  <c r="L12" i="1" l="1"/>
  <c r="E3" i="11" s="1"/>
  <c r="M12" i="1" l="1"/>
  <c r="F3" i="11" s="1"/>
  <c r="N12" i="1" l="1"/>
  <c r="G3" i="11" s="1"/>
  <c r="O12" i="1" l="1"/>
  <c r="P12" i="1" s="1"/>
  <c r="Q12" i="1" s="1"/>
  <c r="C3" i="12" s="1"/>
  <c r="R12" i="1" l="1"/>
  <c r="D3" i="12" s="1"/>
  <c r="S12" i="1" l="1"/>
  <c r="E3" i="12" s="1"/>
  <c r="T12" i="1" l="1"/>
  <c r="F3" i="12" s="1"/>
  <c r="U12" i="1" l="1"/>
  <c r="G3" i="12" s="1"/>
  <c r="V12" i="1" l="1"/>
  <c r="W12" i="1" s="1"/>
  <c r="X12" i="1" s="1"/>
  <c r="C3" i="13" s="1"/>
  <c r="Y12" i="1" l="1"/>
  <c r="D3" i="13" s="1"/>
  <c r="Z12" i="1" l="1"/>
  <c r="E3" i="13" s="1"/>
  <c r="AA12" i="1" l="1"/>
  <c r="F3" i="13" s="1"/>
  <c r="AB12" i="1" l="1"/>
  <c r="G3" i="13" s="1"/>
  <c r="AC12" i="1" l="1"/>
  <c r="AD12" i="1" s="1"/>
  <c r="AE12" i="1" s="1"/>
  <c r="AF12" i="1" s="1"/>
  <c r="AG12" i="1" s="1"/>
  <c r="AH12" i="1" l="1"/>
  <c r="AI12" i="1" l="1"/>
  <c r="AJ12" i="1" l="1"/>
  <c r="AK12" i="1" s="1"/>
  <c r="AL12" i="1" s="1"/>
  <c r="AM12" i="1" l="1"/>
  <c r="AN12" i="1" l="1"/>
  <c r="AO12" i="1" l="1"/>
  <c r="AP12" i="1" l="1"/>
  <c r="AQ12" i="1" l="1"/>
  <c r="AR12" i="1" s="1"/>
  <c r="AS12" i="1" s="1"/>
  <c r="AT12" i="1" l="1"/>
  <c r="AU12" i="1" l="1"/>
  <c r="AV12" i="1" l="1"/>
  <c r="AW12" i="1" l="1"/>
  <c r="AX12" i="1" l="1"/>
  <c r="AY12" i="1" s="1"/>
  <c r="AZ12" i="1" s="1"/>
  <c r="BA12" i="1" l="1"/>
  <c r="BB12" i="1" l="1"/>
  <c r="BC12" i="1" l="1"/>
  <c r="BD12" i="1" l="1"/>
  <c r="BE12" i="1" l="1"/>
  <c r="BF12" i="1" s="1"/>
  <c r="BG12" i="1" s="1"/>
  <c r="BH12" i="1" l="1"/>
  <c r="BI12" i="1" l="1"/>
  <c r="BJ12" i="1" l="1"/>
  <c r="BK12" i="1" l="1"/>
  <c r="BL12" i="1" l="1"/>
  <c r="BM12" i="1" s="1"/>
  <c r="C36" i="1" s="1"/>
  <c r="D36" i="1" l="1"/>
  <c r="E36" i="1" l="1"/>
  <c r="F36" i="1" l="1"/>
  <c r="G36" i="1" l="1"/>
  <c r="H36" i="1" l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C60" i="1" s="1"/>
  <c r="D60" i="1" s="1"/>
  <c r="E60" i="1" s="1"/>
  <c r="F60" i="1" s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S60" i="1" s="1"/>
  <c r="T60" i="1" s="1"/>
  <c r="U60" i="1" s="1"/>
  <c r="V60" i="1" s="1"/>
  <c r="W60" i="1" s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</calcChain>
</file>

<file path=xl/comments1.xml><?xml version="1.0" encoding="utf-8"?>
<comments xmlns="http://schemas.openxmlformats.org/spreadsheetml/2006/main">
  <authors>
    <author>ADRAGNA Patrice (INFRA/TP A/ELOG PDL/ASTI-UPI-GPR)</author>
  </authors>
  <commentList>
    <comment ref="J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AE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BG22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FORMATION CESI</t>
        </r>
      </text>
    </comment>
    <comment ref="AL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M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N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O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P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S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T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U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V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W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Z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A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B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C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D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G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H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I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J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BK24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GROUPE TECHNIQUE</t>
        </r>
      </text>
    </comment>
    <comment ref="AF25" authorId="0">
      <text>
        <r>
          <rPr>
            <b/>
            <sz val="8"/>
            <color indexed="81"/>
            <rFont val="Tahoma"/>
            <family val="2"/>
          </rPr>
          <t>ADRAGNA Patrice (INFRA/TP A/ELOG PDL/ASTI-UPI-GPR):</t>
        </r>
        <r>
          <rPr>
            <sz val="8"/>
            <color indexed="81"/>
            <rFont val="Tahoma"/>
            <family val="2"/>
          </rPr>
          <t xml:space="preserve">
Portail achat</t>
        </r>
      </text>
    </comment>
  </commentList>
</comments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<sst xmlns="http://schemas.openxmlformats.org/spreadsheetml/2006/main" count="699" uniqueCount="185">
  <si>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</si>
  <si>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</si>
  <si>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</si>
  <si>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</si>
  <si>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</si>
  <si>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</si>
  <si>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</si>
  <si>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</si>
  <si>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</si>
  <si>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</si>
  <si>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</si>
  <si>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</si>
  <si>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</si>
  <si>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</si>
  <si>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</si>
  <si>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</si>
  <si>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</si>
  <si>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</si>
  <si>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</si>
  <si>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</si>
  <si>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</si>
  <si>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</si>
  <si>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</si>
  <si>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</si>
  <si>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</si>
  <si>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</si>
  <si>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</si>
  <si>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</si>
  <si>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</si>
  <si>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</si>
  <si>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</si>
  <si>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</si>
  <si>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</si>
  <si>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</si>
  <si>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</si>
  <si>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</si>
  <si>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</si>
  <si>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</si>
  <si>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</si>
  <si>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</si>
  <si>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</si>
  <si>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</si>
  <si>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</si>
  <si>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</si>
  <si>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</si>
  <si>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</si>
  <si>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</si>
  <si>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</si>
  <si>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</si>
  <si>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</si>
  <si>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</si>
  <si>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</si>
  <si>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</si>
  <si>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</si>
  <si>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</si>
  <si>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</si>
  <si>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</si>
  <si>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</si>
  <si>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</si>
  <si>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</si>
  <si>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</si>
  <si>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</si>
  <si>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</si>
  <si>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</si>
  <si>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</si>
  <si>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</si>
  <si>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</si>
  <si>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</si>
  <si>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</si>
  <si>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</si>
  <si>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</si>
  <si>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</si>
  <si>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</si>
  <si>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</si>
  <si>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</si>
  <si>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</si>
  <si>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</si>
  <si>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</si>
  <si>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</si>
  <si>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Années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</si>
  <si>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</si>
  <si>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</si>
  <si>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</si>
  <si>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</si>
  <si>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</si>
  <si>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</si>
  <si>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</si>
  <si>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</si>
  <si>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</si>
  <si>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</si>
  <si>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</si>
  <si>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</si>
  <si>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</si>
  <si>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</si>
  <si>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Vacances</t>
  </si>
  <si>
    <t>DATE REFERENCE</t>
  </si>
  <si>
    <t>Semaine  26</t>
  </si>
  <si>
    <t xml:space="preserve">Semaine </t>
  </si>
  <si>
    <t>Ouest</t>
  </si>
  <si>
    <t>Observations</t>
  </si>
  <si>
    <t>LEGENDE COULEURS</t>
  </si>
  <si>
    <t>Technicien d'Astreinte</t>
  </si>
  <si>
    <t>Technicien de HOT LINE à 7h30</t>
  </si>
  <si>
    <t>Station 703761-Agent 703918</t>
  </si>
  <si>
    <t>Technicien de HOT LINE à 8h45</t>
  </si>
  <si>
    <t>Station 703762-Agent 703919</t>
  </si>
  <si>
    <t>Agent Débordement</t>
  </si>
  <si>
    <t>Station 703763-Agent 703920</t>
  </si>
  <si>
    <t>Intervention sur le Réseau</t>
  </si>
  <si>
    <t>les activités utilisant une police " italique soulignée " ont fait l'objet d'un rendez-vous. En cas d'impossibilité, le technicien doit décommander</t>
  </si>
  <si>
    <t>Dates de réservation du Véhicule de Nantes</t>
  </si>
  <si>
    <t>Matin</t>
  </si>
  <si>
    <t>Après-Midi</t>
  </si>
  <si>
    <t>Est</t>
  </si>
  <si>
    <t>Dates de réservation du Véhicule du Mans</t>
  </si>
  <si>
    <t>Nom court</t>
  </si>
  <si>
    <t>Prenom</t>
  </si>
  <si>
    <t>Patrice</t>
  </si>
  <si>
    <t xml:space="preserve">Murielle </t>
  </si>
  <si>
    <t>CORBINEAU</t>
  </si>
  <si>
    <t>Cédric</t>
  </si>
  <si>
    <t>GAUDY</t>
  </si>
  <si>
    <t xml:space="preserve">William </t>
  </si>
  <si>
    <t>GOURGON</t>
  </si>
  <si>
    <t>Julien</t>
  </si>
  <si>
    <t>LEFEUVRE</t>
  </si>
  <si>
    <t xml:space="preserve">Chantal </t>
  </si>
  <si>
    <t>MILIN</t>
  </si>
  <si>
    <t>Morgan</t>
  </si>
  <si>
    <t>PENICAUD</t>
  </si>
  <si>
    <t xml:space="preserve">Manuel  </t>
  </si>
  <si>
    <t>PERRISSEAU</t>
  </si>
  <si>
    <t xml:space="preserve">Denis </t>
  </si>
  <si>
    <t>RABUT</t>
  </si>
  <si>
    <t xml:space="preserve">Yves </t>
  </si>
  <si>
    <t>ROGER</t>
  </si>
  <si>
    <t xml:space="preserve">Amélie </t>
  </si>
  <si>
    <t>THEBAUD</t>
  </si>
  <si>
    <t xml:space="preserve">Josette </t>
  </si>
  <si>
    <t>Liste des agents</t>
  </si>
  <si>
    <t>BENYAKhOU</t>
  </si>
  <si>
    <t xml:space="preserve">Julien </t>
  </si>
  <si>
    <t>BEY</t>
  </si>
  <si>
    <t xml:space="preserve">Alexandre    </t>
  </si>
  <si>
    <t>GLEIZE</t>
  </si>
  <si>
    <t xml:space="preserve">Michel </t>
  </si>
  <si>
    <t>GOSME</t>
  </si>
  <si>
    <t xml:space="preserve">Lara </t>
  </si>
  <si>
    <t>ADRAGNA</t>
  </si>
  <si>
    <t>Nom long</t>
  </si>
  <si>
    <t>BOURGOIN</t>
  </si>
  <si>
    <t>Arnaud</t>
  </si>
  <si>
    <t>HARTMANN</t>
  </si>
  <si>
    <t>MANGEANT</t>
  </si>
  <si>
    <t>teraz</t>
  </si>
  <si>
    <t>rzer</t>
  </si>
  <si>
    <t>semaine 1</t>
  </si>
  <si>
    <t>Sopin</t>
  </si>
  <si>
    <t>mai</t>
  </si>
  <si>
    <t>avril</t>
  </si>
  <si>
    <t>juin</t>
  </si>
  <si>
    <t>Calcul auto jours fériés</t>
  </si>
  <si>
    <t xml:space="preserve">samedi 17 octobre 2015 </t>
  </si>
  <si>
    <t xml:space="preserve"> lundi 2 novembre 2015 </t>
  </si>
  <si>
    <t>samedi 19 décembre 2015</t>
  </si>
  <si>
    <t>lundi 4 janvier 2016</t>
  </si>
  <si>
    <t>Vacances d'hiver</t>
  </si>
  <si>
    <t>samedi 6 février 2016</t>
  </si>
  <si>
    <t>lundi 22 février 2016</t>
  </si>
  <si>
    <t>Vacances de printemps</t>
  </si>
  <si>
    <t>samedi 2 avril 2016</t>
  </si>
  <si>
    <t>lundi 18 avril 2016</t>
  </si>
  <si>
    <t>Vacances d'été</t>
  </si>
  <si>
    <t>mardi 5 juillet 2016</t>
  </si>
  <si>
    <t>2015 /2016</t>
  </si>
  <si>
    <t>2016 /2017</t>
  </si>
  <si>
    <t>2017 /2018</t>
  </si>
  <si>
    <t>Samedi 7 juillet 2018</t>
  </si>
  <si>
    <t>RQ</t>
  </si>
  <si>
    <t>C</t>
  </si>
  <si>
    <t>C/2</t>
  </si>
  <si>
    <t>VT</t>
  </si>
  <si>
    <t>RP</t>
  </si>
  <si>
    <t>Form Agent</t>
  </si>
  <si>
    <t>http://forum.excel-pratique.com/excel/fusion-de-cellule-changeant-en-fonction-des-annees-t67032.html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</si>
</sst>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dddd\ dd"/>
    <numFmt numFmtId="166" formatCode="dd"/>
    <numFmt numFmtId="167" formatCode="dd/mm/yy;@"/>
    <numFmt numFmtId="168" formatCode="[$-F800]dddd\,\ mmmm\ dd\,\ yyyy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rgb="FFFFC000"/>
        <bgColor indexed="51"/>
      </patternFill>
    </fill>
    <fill>
      <patternFill patternType="solid">
        <fgColor rgb="FFCCFFCC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9966"/>
        <bgColor indexed="64"/>
      </patternFill>
    </fill>
  </fills>
  <borders count="15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/>
      <top style="thin">
        <color indexed="8"/>
      </top>
      <bottom style="medium">
        <color rgb="FF00B0F0"/>
      </bottom>
      <diagonal/>
    </border>
    <border>
      <left/>
      <right style="thin">
        <color indexed="8"/>
      </right>
      <top style="thin">
        <color indexed="8"/>
      </top>
      <bottom style="medium">
        <color rgb="FF00B0F0"/>
      </bottom>
      <diagonal/>
    </border>
    <border>
      <left/>
      <right/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/>
      <diagonal/>
    </border>
    <border>
      <left style="thin">
        <color indexed="8"/>
      </left>
      <right style="thin">
        <color indexed="8"/>
      </right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medium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/>
      <top style="medium">
        <color rgb="FF00B0F0"/>
      </top>
      <bottom/>
      <diagonal/>
    </border>
    <border>
      <left style="thin">
        <color indexed="8"/>
      </left>
      <right/>
      <top style="thin">
        <color indexed="8"/>
      </top>
      <bottom style="medium">
        <color rgb="FF00B0F0"/>
      </bottom>
      <diagonal/>
    </border>
    <border>
      <left style="thin">
        <color indexed="8"/>
      </left>
      <right/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rgb="FF00B0F0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thin">
        <color indexed="8"/>
      </left>
      <right/>
      <top style="medium">
        <color rgb="FF00B0F0"/>
      </top>
      <bottom style="medium">
        <color indexed="64"/>
      </bottom>
      <diagonal/>
    </border>
    <border>
      <left/>
      <right/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B0F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B0F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1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32" fillId="0" borderId="0" applyNumberFormat="0" applyFill="0" applyBorder="0" applyAlignment="0" applyProtection="0"/>
  </cellStyleXfs>
  <cellXfs count="51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8" borderId="10" xfId="1" applyFill="1" applyBorder="1" applyAlignment="1">
      <alignment horizontal="center"/>
    </xf>
    <xf numFmtId="0" fontId="2" fillId="9" borderId="10" xfId="1" applyFill="1" applyBorder="1" applyAlignment="1">
      <alignment horizontal="center"/>
    </xf>
    <xf numFmtId="0" fontId="2" fillId="10" borderId="10" xfId="1" applyFill="1" applyBorder="1" applyAlignment="1">
      <alignment horizontal="center"/>
    </xf>
    <xf numFmtId="0" fontId="2" fillId="11" borderId="10" xfId="1" applyFont="1" applyFill="1" applyBorder="1" applyAlignment="1">
      <alignment horizontal="center"/>
    </xf>
    <xf numFmtId="0" fontId="2" fillId="12" borderId="10" xfId="1" applyFill="1" applyBorder="1"/>
    <xf numFmtId="0" fontId="2" fillId="0" borderId="0" xfId="1" applyFill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10" xfId="1" applyBorder="1" applyAlignment="1"/>
    <xf numFmtId="0" fontId="2" fillId="2" borderId="0" xfId="2" applyFill="1" applyBorder="1" applyAlignment="1">
      <alignment horizontal="center"/>
    </xf>
    <xf numFmtId="164" fontId="7" fillId="6" borderId="20" xfId="1" applyNumberFormat="1" applyFont="1" applyFill="1" applyBorder="1" applyAlignment="1">
      <alignment horizontal="center"/>
    </xf>
    <xf numFmtId="164" fontId="7" fillId="2" borderId="17" xfId="1" applyNumberFormat="1" applyFont="1" applyFill="1" applyBorder="1" applyAlignment="1">
      <alignment horizontal="center"/>
    </xf>
    <xf numFmtId="164" fontId="7" fillId="2" borderId="18" xfId="1" applyNumberFormat="1" applyFont="1" applyFill="1" applyBorder="1" applyAlignment="1">
      <alignment horizontal="center"/>
    </xf>
    <xf numFmtId="0" fontId="6" fillId="0" borderId="42" xfId="1" applyFont="1" applyFill="1" applyBorder="1" applyAlignment="1">
      <alignment horizontal="center"/>
    </xf>
    <xf numFmtId="0" fontId="6" fillId="0" borderId="43" xfId="1" applyFont="1" applyFill="1" applyBorder="1" applyAlignment="1">
      <alignment horizontal="center"/>
    </xf>
    <xf numFmtId="0" fontId="6" fillId="0" borderId="54" xfId="1" applyFont="1" applyFill="1" applyBorder="1" applyAlignment="1">
      <alignment horizontal="center"/>
    </xf>
    <xf numFmtId="0" fontId="6" fillId="0" borderId="55" xfId="1" applyFont="1" applyFill="1" applyBorder="1" applyAlignment="1">
      <alignment horizontal="center"/>
    </xf>
    <xf numFmtId="0" fontId="0" fillId="0" borderId="55" xfId="0" applyFill="1" applyBorder="1"/>
    <xf numFmtId="0" fontId="6" fillId="0" borderId="57" xfId="1" applyFont="1" applyFill="1" applyBorder="1" applyAlignment="1">
      <alignment horizontal="center"/>
    </xf>
    <xf numFmtId="0" fontId="6" fillId="0" borderId="58" xfId="1" applyFont="1" applyFill="1" applyBorder="1" applyAlignment="1">
      <alignment horizontal="center"/>
    </xf>
    <xf numFmtId="0" fontId="6" fillId="0" borderId="12" xfId="1" applyFont="1" applyFill="1" applyBorder="1" applyAlignment="1">
      <alignment horizontal="center"/>
    </xf>
    <xf numFmtId="0" fontId="6" fillId="0" borderId="27" xfId="1" applyFont="1" applyFill="1" applyBorder="1" applyAlignment="1">
      <alignment horizontal="center"/>
    </xf>
    <xf numFmtId="0" fontId="6" fillId="0" borderId="28" xfId="1" applyFont="1" applyFill="1" applyBorder="1" applyAlignment="1">
      <alignment horizontal="center"/>
    </xf>
    <xf numFmtId="0" fontId="7" fillId="0" borderId="28" xfId="1" applyFont="1" applyFill="1" applyBorder="1" applyAlignment="1">
      <alignment horizontal="center"/>
    </xf>
    <xf numFmtId="0" fontId="7" fillId="0" borderId="55" xfId="1" applyFont="1" applyFill="1" applyBorder="1" applyAlignment="1">
      <alignment horizontal="center"/>
    </xf>
    <xf numFmtId="0" fontId="6" fillId="0" borderId="47" xfId="1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28" xfId="2" applyFont="1" applyFill="1" applyBorder="1" applyAlignment="1">
      <alignment horizontal="center"/>
    </xf>
    <xf numFmtId="0" fontId="6" fillId="0" borderId="55" xfId="2" applyFont="1" applyFill="1" applyBorder="1" applyAlignment="1">
      <alignment horizontal="center"/>
    </xf>
    <xf numFmtId="0" fontId="6" fillId="0" borderId="58" xfId="2" applyFont="1" applyFill="1" applyBorder="1" applyAlignment="1">
      <alignment horizontal="center"/>
    </xf>
    <xf numFmtId="0" fontId="6" fillId="0" borderId="49" xfId="1" applyFont="1" applyFill="1" applyBorder="1" applyAlignment="1">
      <alignment horizontal="center"/>
    </xf>
    <xf numFmtId="0" fontId="6" fillId="0" borderId="50" xfId="1" applyFont="1" applyFill="1" applyBorder="1" applyAlignment="1">
      <alignment horizontal="center"/>
    </xf>
    <xf numFmtId="0" fontId="6" fillId="0" borderId="82" xfId="1" applyFont="1" applyFill="1" applyBorder="1" applyAlignment="1">
      <alignment horizontal="center"/>
    </xf>
    <xf numFmtId="0" fontId="6" fillId="0" borderId="71" xfId="1" applyFont="1" applyFill="1" applyBorder="1" applyAlignment="1">
      <alignment horizontal="center"/>
    </xf>
    <xf numFmtId="0" fontId="6" fillId="0" borderId="72" xfId="1" applyFont="1" applyFill="1" applyBorder="1" applyAlignment="1">
      <alignment horizontal="center"/>
    </xf>
    <xf numFmtId="0" fontId="6" fillId="0" borderId="75" xfId="1" applyFont="1" applyFill="1" applyBorder="1" applyAlignment="1">
      <alignment horizontal="center"/>
    </xf>
    <xf numFmtId="0" fontId="6" fillId="0" borderId="76" xfId="1" applyFont="1" applyFill="1" applyBorder="1" applyAlignment="1">
      <alignment horizontal="center"/>
    </xf>
    <xf numFmtId="0" fontId="6" fillId="0" borderId="79" xfId="1" applyFont="1" applyFill="1" applyBorder="1" applyAlignment="1">
      <alignment horizontal="center"/>
    </xf>
    <xf numFmtId="0" fontId="0" fillId="0" borderId="81" xfId="0" applyFill="1" applyBorder="1"/>
    <xf numFmtId="0" fontId="6" fillId="0" borderId="64" xfId="1" applyFont="1" applyFill="1" applyBorder="1" applyAlignment="1">
      <alignment horizontal="center"/>
    </xf>
    <xf numFmtId="0" fontId="6" fillId="0" borderId="80" xfId="1" applyFont="1" applyFill="1" applyBorder="1" applyAlignment="1">
      <alignment horizontal="center"/>
    </xf>
    <xf numFmtId="0" fontId="6" fillId="0" borderId="65" xfId="1" applyFont="1" applyFill="1" applyBorder="1" applyAlignment="1">
      <alignment horizontal="center"/>
    </xf>
    <xf numFmtId="0" fontId="6" fillId="0" borderId="83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23" xfId="1" applyFont="1" applyFill="1" applyBorder="1" applyAlignment="1">
      <alignment horizontal="center"/>
    </xf>
    <xf numFmtId="0" fontId="7" fillId="0" borderId="76" xfId="1" applyFont="1" applyFill="1" applyBorder="1" applyAlignment="1">
      <alignment horizontal="center"/>
    </xf>
    <xf numFmtId="0" fontId="8" fillId="0" borderId="76" xfId="1" applyFont="1" applyFill="1" applyBorder="1" applyAlignment="1">
      <alignment horizontal="center"/>
    </xf>
    <xf numFmtId="0" fontId="6" fillId="0" borderId="76" xfId="2" applyFont="1" applyFill="1" applyBorder="1" applyAlignment="1">
      <alignment horizontal="center"/>
    </xf>
    <xf numFmtId="0" fontId="6" fillId="0" borderId="65" xfId="2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77" xfId="1" applyFont="1" applyFill="1" applyBorder="1" applyAlignment="1">
      <alignment horizontal="center"/>
    </xf>
    <xf numFmtId="0" fontId="6" fillId="0" borderId="6" xfId="2" applyFont="1" applyFill="1" applyBorder="1" applyAlignment="1">
      <alignment horizontal="center"/>
    </xf>
    <xf numFmtId="0" fontId="6" fillId="0" borderId="53" xfId="1" applyFont="1" applyFill="1" applyBorder="1" applyAlignment="1">
      <alignment horizontal="center"/>
    </xf>
    <xf numFmtId="0" fontId="6" fillId="0" borderId="74" xfId="1" applyFont="1" applyFill="1" applyBorder="1" applyAlignment="1">
      <alignment horizontal="center"/>
    </xf>
    <xf numFmtId="0" fontId="6" fillId="0" borderId="70" xfId="1" applyFont="1" applyFill="1" applyBorder="1" applyAlignment="1">
      <alignment horizontal="center"/>
    </xf>
    <xf numFmtId="0" fontId="6" fillId="0" borderId="78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5" xfId="1" applyFont="1" applyFill="1" applyBorder="1" applyAlignment="1">
      <alignment horizontal="center"/>
    </xf>
    <xf numFmtId="0" fontId="6" fillId="0" borderId="63" xfId="1" applyFont="1" applyFill="1" applyBorder="1" applyAlignment="1">
      <alignment horizontal="center"/>
    </xf>
    <xf numFmtId="0" fontId="6" fillId="0" borderId="63" xfId="2" applyFont="1" applyFill="1" applyBorder="1" applyAlignment="1">
      <alignment horizontal="center"/>
    </xf>
    <xf numFmtId="0" fontId="9" fillId="0" borderId="55" xfId="1" applyFont="1" applyFill="1" applyBorder="1" applyAlignment="1">
      <alignment horizontal="center"/>
    </xf>
    <xf numFmtId="0" fontId="9" fillId="0" borderId="58" xfId="1" applyFont="1" applyFill="1" applyBorder="1" applyAlignment="1">
      <alignment horizontal="center"/>
    </xf>
    <xf numFmtId="0" fontId="10" fillId="0" borderId="49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6" fillId="0" borderId="56" xfId="1" applyFont="1" applyFill="1" applyBorder="1" applyAlignment="1">
      <alignment horizontal="center"/>
    </xf>
    <xf numFmtId="0" fontId="6" fillId="0" borderId="59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8" fillId="0" borderId="28" xfId="1" applyFont="1" applyFill="1" applyBorder="1" applyAlignment="1">
      <alignment horizontal="center"/>
    </xf>
    <xf numFmtId="0" fontId="6" fillId="0" borderId="60" xfId="1" applyFont="1" applyFill="1" applyBorder="1" applyAlignment="1">
      <alignment horizontal="center"/>
    </xf>
    <xf numFmtId="0" fontId="6" fillId="0" borderId="52" xfId="1" applyFont="1" applyFill="1" applyBorder="1" applyAlignment="1">
      <alignment horizontal="center"/>
    </xf>
    <xf numFmtId="0" fontId="6" fillId="0" borderId="61" xfId="1" applyFont="1" applyFill="1" applyBorder="1" applyAlignment="1">
      <alignment horizontal="center"/>
    </xf>
    <xf numFmtId="0" fontId="6" fillId="0" borderId="62" xfId="1" applyFont="1" applyFill="1" applyBorder="1" applyAlignment="1">
      <alignment horizontal="center"/>
    </xf>
    <xf numFmtId="0" fontId="6" fillId="0" borderId="44" xfId="1" applyFont="1" applyFill="1" applyBorder="1" applyAlignment="1">
      <alignment horizontal="center"/>
    </xf>
    <xf numFmtId="0" fontId="7" fillId="0" borderId="58" xfId="1" applyFont="1" applyFill="1" applyBorder="1" applyAlignment="1">
      <alignment horizontal="center"/>
    </xf>
    <xf numFmtId="0" fontId="6" fillId="0" borderId="66" xfId="1" applyFont="1" applyFill="1" applyBorder="1" applyAlignment="1">
      <alignment horizontal="center"/>
    </xf>
    <xf numFmtId="0" fontId="6" fillId="0" borderId="67" xfId="1" applyFont="1" applyFill="1" applyBorder="1" applyAlignment="1">
      <alignment horizontal="center"/>
    </xf>
    <xf numFmtId="0" fontId="6" fillId="0" borderId="67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" fontId="0" fillId="2" borderId="0" xfId="0" applyNumberFormat="1" applyFill="1"/>
    <xf numFmtId="164" fontId="7" fillId="6" borderId="0" xfId="1" applyNumberFormat="1" applyFont="1" applyFill="1" applyBorder="1" applyAlignment="1">
      <alignment horizontal="center"/>
    </xf>
    <xf numFmtId="1" fontId="6" fillId="6" borderId="0" xfId="1" applyNumberFormat="1" applyFont="1" applyFill="1" applyBorder="1" applyAlignment="1"/>
    <xf numFmtId="0" fontId="2" fillId="6" borderId="0" xfId="1" applyFill="1" applyBorder="1"/>
    <xf numFmtId="0" fontId="2" fillId="0" borderId="0" xfId="8"/>
    <xf numFmtId="0" fontId="22" fillId="0" borderId="0" xfId="8" applyFont="1" applyFill="1" applyAlignment="1">
      <alignment horizontal="center" wrapText="1"/>
    </xf>
    <xf numFmtId="0" fontId="3" fillId="0" borderId="6" xfId="8" applyFont="1" applyBorder="1" applyAlignment="1">
      <alignment horizontal="center" vertical="center"/>
    </xf>
    <xf numFmtId="0" fontId="4" fillId="0" borderId="23" xfId="8" applyFont="1" applyBorder="1" applyAlignment="1" applyProtection="1">
      <alignment horizontal="center" vertical="center" wrapText="1"/>
      <protection locked="0"/>
    </xf>
    <xf numFmtId="0" fontId="3" fillId="0" borderId="23" xfId="8" applyFont="1" applyBorder="1" applyAlignment="1" applyProtection="1">
      <alignment horizontal="center" vertical="center"/>
      <protection locked="0"/>
    </xf>
    <xf numFmtId="0" fontId="2" fillId="0" borderId="4" xfId="8" applyBorder="1" applyAlignment="1" applyProtection="1">
      <alignment horizontal="center" vertical="center"/>
      <protection locked="0"/>
    </xf>
    <xf numFmtId="0" fontId="24" fillId="0" borderId="92" xfId="8" applyFont="1" applyFill="1" applyBorder="1" applyAlignment="1" applyProtection="1">
      <alignment horizontal="center" vertical="center" wrapText="1"/>
      <protection locked="0"/>
    </xf>
    <xf numFmtId="0" fontId="11" fillId="13" borderId="93" xfId="8" applyFont="1" applyFill="1" applyBorder="1" applyAlignment="1">
      <alignment horizontal="center" vertical="center" wrapText="1"/>
    </xf>
    <xf numFmtId="0" fontId="25" fillId="14" borderId="94" xfId="8" applyFont="1" applyFill="1" applyBorder="1" applyAlignment="1" applyProtection="1">
      <alignment horizontal="center" vertical="center" wrapText="1"/>
      <protection locked="0"/>
    </xf>
    <xf numFmtId="0" fontId="11" fillId="15" borderId="94" xfId="8" applyFont="1" applyFill="1" applyBorder="1" applyAlignment="1" applyProtection="1">
      <alignment horizontal="center" vertical="center" wrapText="1"/>
      <protection locked="0"/>
    </xf>
    <xf numFmtId="0" fontId="25" fillId="9" borderId="94" xfId="8" applyFont="1" applyFill="1" applyBorder="1" applyAlignment="1" applyProtection="1">
      <alignment horizontal="center" vertical="center" wrapText="1"/>
      <protection locked="0"/>
    </xf>
    <xf numFmtId="0" fontId="11" fillId="16" borderId="94" xfId="8" applyFont="1" applyFill="1" applyBorder="1" applyAlignment="1" applyProtection="1">
      <alignment horizontal="center" vertical="center" wrapText="1"/>
      <protection locked="0"/>
    </xf>
    <xf numFmtId="0" fontId="26" fillId="17" borderId="94" xfId="8" applyFont="1" applyFill="1" applyBorder="1" applyAlignment="1" applyProtection="1">
      <alignment horizontal="center" vertical="center" wrapText="1"/>
      <protection locked="0"/>
    </xf>
    <xf numFmtId="0" fontId="23" fillId="0" borderId="0" xfId="8" applyFont="1" applyFill="1" applyAlignment="1">
      <alignment horizontal="left"/>
    </xf>
    <xf numFmtId="0" fontId="11" fillId="17" borderId="94" xfId="8" applyFont="1" applyFill="1" applyBorder="1" applyAlignment="1" applyProtection="1">
      <alignment horizontal="center" vertical="center" wrapText="1"/>
      <protection locked="0"/>
    </xf>
    <xf numFmtId="0" fontId="27" fillId="19" borderId="0" xfId="8" applyFont="1" applyFill="1" applyAlignment="1">
      <alignment vertical="center"/>
    </xf>
    <xf numFmtId="0" fontId="28" fillId="19" borderId="0" xfId="8" applyFont="1" applyFill="1"/>
    <xf numFmtId="0" fontId="2" fillId="19" borderId="0" xfId="8" applyFill="1" applyBorder="1" applyAlignment="1"/>
    <xf numFmtId="0" fontId="2" fillId="19" borderId="0" xfId="8" applyFill="1"/>
    <xf numFmtId="0" fontId="29" fillId="0" borderId="95" xfId="8" applyFont="1" applyBorder="1" applyAlignment="1" applyProtection="1">
      <alignment horizontal="center"/>
      <protection locked="0"/>
    </xf>
    <xf numFmtId="0" fontId="29" fillId="0" borderId="96" xfId="8" applyFont="1" applyBorder="1" applyAlignment="1" applyProtection="1">
      <alignment horizontal="center"/>
      <protection locked="0"/>
    </xf>
    <xf numFmtId="0" fontId="29" fillId="0" borderId="8" xfId="8" applyFont="1" applyBorder="1" applyAlignment="1" applyProtection="1">
      <alignment horizontal="center"/>
      <protection locked="0"/>
    </xf>
    <xf numFmtId="0" fontId="29" fillId="0" borderId="9" xfId="8" applyFont="1" applyBorder="1" applyAlignment="1" applyProtection="1">
      <alignment horizontal="center"/>
      <protection locked="0"/>
    </xf>
    <xf numFmtId="0" fontId="29" fillId="0" borderId="97" xfId="8" applyFont="1" applyBorder="1" applyAlignment="1" applyProtection="1">
      <alignment horizontal="center"/>
      <protection locked="0"/>
    </xf>
    <xf numFmtId="0" fontId="29" fillId="0" borderId="98" xfId="8" applyFont="1" applyBorder="1" applyAlignment="1" applyProtection="1">
      <alignment horizontal="center"/>
      <protection locked="0"/>
    </xf>
    <xf numFmtId="0" fontId="29" fillId="0" borderId="99" xfId="8" applyFont="1" applyBorder="1" applyAlignment="1" applyProtection="1">
      <alignment horizontal="center"/>
      <protection locked="0"/>
    </xf>
    <xf numFmtId="0" fontId="29" fillId="0" borderId="100" xfId="8" applyFont="1" applyBorder="1" applyAlignment="1" applyProtection="1">
      <alignment horizontal="center"/>
      <protection locked="0"/>
    </xf>
    <xf numFmtId="0" fontId="20" fillId="0" borderId="0" xfId="8" applyFont="1" applyBorder="1" applyAlignment="1">
      <alignment horizontal="center"/>
    </xf>
    <xf numFmtId="0" fontId="29" fillId="0" borderId="0" xfId="8" applyFont="1" applyBorder="1" applyAlignment="1" applyProtection="1">
      <alignment horizontal="center"/>
      <protection locked="0"/>
    </xf>
    <xf numFmtId="0" fontId="2" fillId="0" borderId="102" xfId="8" applyBorder="1"/>
    <xf numFmtId="0" fontId="4" fillId="0" borderId="23" xfId="8" applyFont="1" applyBorder="1" applyAlignment="1" applyProtection="1">
      <alignment horizontal="center" vertical="center"/>
      <protection locked="0"/>
    </xf>
    <xf numFmtId="0" fontId="2" fillId="0" borderId="23" xfId="8" applyBorder="1" applyAlignment="1" applyProtection="1">
      <alignment horizontal="center" vertical="center"/>
      <protection locked="0"/>
    </xf>
    <xf numFmtId="0" fontId="19" fillId="19" borderId="0" xfId="8" applyFont="1" applyFill="1" applyAlignment="1"/>
    <xf numFmtId="0" fontId="4" fillId="0" borderId="3" xfId="1" applyFont="1" applyBorder="1" applyAlignment="1">
      <alignment horizontal="left"/>
    </xf>
    <xf numFmtId="0" fontId="11" fillId="18" borderId="104" xfId="8" applyFont="1" applyFill="1" applyBorder="1" applyAlignment="1" applyProtection="1">
      <alignment horizontal="center" vertical="center" wrapText="1"/>
      <protection locked="0"/>
    </xf>
    <xf numFmtId="0" fontId="26" fillId="0" borderId="0" xfId="8" applyFont="1" applyFill="1" applyBorder="1" applyAlignment="1" applyProtection="1">
      <alignment horizontal="center" vertical="center" wrapText="1"/>
      <protection locked="0"/>
    </xf>
    <xf numFmtId="165" fontId="23" fillId="0" borderId="88" xfId="8" applyNumberFormat="1" applyFont="1" applyFill="1" applyBorder="1" applyAlignment="1">
      <alignment horizontal="center" vertical="center" wrapText="1"/>
    </xf>
    <xf numFmtId="165" fontId="23" fillId="0" borderId="91" xfId="8" applyNumberFormat="1" applyFont="1" applyFill="1" applyBorder="1" applyAlignment="1">
      <alignment horizontal="center" vertical="center" wrapText="1"/>
    </xf>
    <xf numFmtId="165" fontId="23" fillId="0" borderId="105" xfId="8" applyNumberFormat="1" applyFont="1" applyFill="1" applyBorder="1" applyAlignment="1">
      <alignment horizontal="center" vertical="center" wrapText="1"/>
    </xf>
    <xf numFmtId="165" fontId="23" fillId="0" borderId="31" xfId="8" applyNumberFormat="1" applyFont="1" applyFill="1" applyBorder="1" applyAlignment="1">
      <alignment horizontal="center" vertical="center" wrapText="1"/>
    </xf>
    <xf numFmtId="165" fontId="23" fillId="0" borderId="0" xfId="8" applyNumberFormat="1" applyFont="1" applyFill="1" applyBorder="1" applyAlignment="1">
      <alignment horizontal="center" vertical="center" wrapText="1"/>
    </xf>
    <xf numFmtId="0" fontId="23" fillId="0" borderId="0" xfId="8" applyFont="1" applyFill="1" applyBorder="1" applyAlignment="1">
      <alignment horizontal="center" wrapText="1"/>
    </xf>
    <xf numFmtId="0" fontId="11" fillId="0" borderId="31" xfId="8" applyFont="1" applyFill="1" applyBorder="1" applyAlignment="1" applyProtection="1">
      <alignment horizontal="center" vertical="center" wrapText="1"/>
      <protection locked="0"/>
    </xf>
    <xf numFmtId="0" fontId="21" fillId="0" borderId="96" xfId="8" applyFont="1" applyFill="1" applyBorder="1" applyAlignment="1" applyProtection="1">
      <alignment horizontal="center" vertical="center" wrapText="1"/>
      <protection locked="0"/>
    </xf>
    <xf numFmtId="0" fontId="21" fillId="0" borderId="90" xfId="8" applyFont="1" applyFill="1" applyBorder="1" applyAlignment="1" applyProtection="1">
      <alignment horizontal="center" vertical="center" wrapText="1"/>
      <protection locked="0"/>
    </xf>
    <xf numFmtId="0" fontId="23" fillId="0" borderId="89" xfId="8" applyFont="1" applyFill="1" applyBorder="1" applyAlignment="1">
      <alignment horizontal="center"/>
    </xf>
    <xf numFmtId="165" fontId="23" fillId="0" borderId="103" xfId="8" applyNumberFormat="1" applyFont="1" applyFill="1" applyBorder="1" applyAlignment="1">
      <alignment horizontal="center" vertical="center"/>
    </xf>
    <xf numFmtId="0" fontId="20" fillId="22" borderId="103" xfId="8" applyFont="1" applyFill="1" applyBorder="1" applyAlignment="1">
      <alignment horizontal="center" wrapText="1"/>
    </xf>
    <xf numFmtId="0" fontId="20" fillId="22" borderId="103" xfId="8" applyFont="1" applyFill="1" applyBorder="1" applyAlignment="1">
      <alignment horizontal="center" vertical="center" wrapText="1"/>
    </xf>
    <xf numFmtId="0" fontId="6" fillId="0" borderId="116" xfId="1" applyFont="1" applyFill="1" applyBorder="1" applyAlignment="1">
      <alignment horizontal="center"/>
    </xf>
    <xf numFmtId="0" fontId="6" fillId="7" borderId="116" xfId="1" applyFont="1" applyFill="1" applyBorder="1" applyAlignment="1">
      <alignment horizontal="center"/>
    </xf>
    <xf numFmtId="0" fontId="4" fillId="0" borderId="118" xfId="1" applyFont="1" applyBorder="1" applyAlignment="1">
      <alignment horizontal="left"/>
    </xf>
    <xf numFmtId="0" fontId="4" fillId="0" borderId="119" xfId="1" applyFont="1" applyBorder="1" applyAlignment="1">
      <alignment horizontal="left"/>
    </xf>
    <xf numFmtId="0" fontId="4" fillId="0" borderId="120" xfId="1" applyFont="1" applyBorder="1" applyAlignment="1">
      <alignment horizontal="left"/>
    </xf>
    <xf numFmtId="164" fontId="7" fillId="2" borderId="73" xfId="1" applyNumberFormat="1" applyFont="1" applyFill="1" applyBorder="1" applyAlignment="1">
      <alignment horizontal="center"/>
    </xf>
    <xf numFmtId="164" fontId="7" fillId="2" borderId="82" xfId="1" applyNumberFormat="1" applyFont="1" applyFill="1" applyBorder="1" applyAlignment="1">
      <alignment horizontal="center"/>
    </xf>
    <xf numFmtId="164" fontId="7" fillId="2" borderId="71" xfId="1" applyNumberFormat="1" applyFont="1" applyFill="1" applyBorder="1" applyAlignment="1">
      <alignment horizontal="center"/>
    </xf>
    <xf numFmtId="164" fontId="7" fillId="2" borderId="121" xfId="1" applyNumberFormat="1" applyFont="1" applyFill="1" applyBorder="1" applyAlignment="1">
      <alignment horizontal="center"/>
    </xf>
    <xf numFmtId="0" fontId="6" fillId="0" borderId="122" xfId="1" applyFont="1" applyFill="1" applyBorder="1" applyAlignment="1">
      <alignment horizontal="center"/>
    </xf>
    <xf numFmtId="0" fontId="6" fillId="0" borderId="123" xfId="1" applyFont="1" applyFill="1" applyBorder="1" applyAlignment="1">
      <alignment horizontal="center"/>
    </xf>
    <xf numFmtId="0" fontId="6" fillId="0" borderId="124" xfId="1" applyFont="1" applyFill="1" applyBorder="1" applyAlignment="1">
      <alignment horizontal="center"/>
    </xf>
    <xf numFmtId="0" fontId="6" fillId="0" borderId="125" xfId="1" applyFont="1" applyFill="1" applyBorder="1" applyAlignment="1">
      <alignment horizontal="center"/>
    </xf>
    <xf numFmtId="0" fontId="6" fillId="0" borderId="126" xfId="1" applyFont="1" applyFill="1" applyBorder="1" applyAlignment="1">
      <alignment horizontal="center"/>
    </xf>
    <xf numFmtId="0" fontId="6" fillId="0" borderId="127" xfId="1" applyFont="1" applyFill="1" applyBorder="1" applyAlignment="1">
      <alignment horizontal="center"/>
    </xf>
    <xf numFmtId="0" fontId="0" fillId="0" borderId="128" xfId="0" applyFill="1" applyBorder="1"/>
    <xf numFmtId="0" fontId="6" fillId="0" borderId="129" xfId="1" applyFont="1" applyFill="1" applyBorder="1" applyAlignment="1">
      <alignment horizontal="center"/>
    </xf>
    <xf numFmtId="0" fontId="7" fillId="0" borderId="23" xfId="1" applyFont="1" applyFill="1" applyBorder="1" applyAlignment="1">
      <alignment horizontal="center"/>
    </xf>
    <xf numFmtId="0" fontId="6" fillId="0" borderId="130" xfId="1" applyFont="1" applyFill="1" applyBorder="1" applyAlignment="1">
      <alignment horizontal="center"/>
    </xf>
    <xf numFmtId="0" fontId="6" fillId="0" borderId="23" xfId="2" applyFont="1" applyFill="1" applyBorder="1" applyAlignment="1">
      <alignment horizontal="center"/>
    </xf>
    <xf numFmtId="0" fontId="6" fillId="0" borderId="132" xfId="1" applyFont="1" applyFill="1" applyBorder="1" applyAlignment="1">
      <alignment horizontal="center"/>
    </xf>
    <xf numFmtId="0" fontId="6" fillId="0" borderId="133" xfId="1" applyFont="1" applyFill="1" applyBorder="1" applyAlignment="1">
      <alignment horizontal="center"/>
    </xf>
    <xf numFmtId="0" fontId="6" fillId="0" borderId="134" xfId="1" applyFont="1" applyFill="1" applyBorder="1" applyAlignment="1">
      <alignment horizontal="center"/>
    </xf>
    <xf numFmtId="0" fontId="6" fillId="0" borderId="135" xfId="1" applyFont="1" applyFill="1" applyBorder="1" applyAlignment="1">
      <alignment horizontal="center"/>
    </xf>
    <xf numFmtId="0" fontId="6" fillId="0" borderId="136" xfId="1" applyFont="1" applyFill="1" applyBorder="1" applyAlignment="1">
      <alignment horizontal="center"/>
    </xf>
    <xf numFmtId="164" fontId="7" fillId="2" borderId="137" xfId="1" applyNumberFormat="1" applyFont="1" applyFill="1" applyBorder="1" applyAlignment="1">
      <alignment horizontal="center"/>
    </xf>
    <xf numFmtId="0" fontId="6" fillId="0" borderId="140" xfId="1" applyFont="1" applyFill="1" applyBorder="1" applyAlignment="1">
      <alignment horizontal="center"/>
    </xf>
    <xf numFmtId="0" fontId="11" fillId="0" borderId="0" xfId="2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0" fillId="0" borderId="76" xfId="0" applyFill="1" applyBorder="1"/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23" fillId="0" borderId="110" xfId="8" applyFont="1" applyFill="1" applyBorder="1" applyAlignment="1">
      <alignment horizontal="center" vertical="center" wrapText="1"/>
    </xf>
    <xf numFmtId="0" fontId="23" fillId="0" borderId="111" xfId="8" applyFont="1" applyFill="1" applyBorder="1" applyAlignment="1">
      <alignment horizontal="center" vertical="center" wrapText="1"/>
    </xf>
    <xf numFmtId="0" fontId="23" fillId="0" borderId="106" xfId="8" applyFont="1" applyFill="1" applyBorder="1" applyAlignment="1">
      <alignment horizontal="center" vertical="center" wrapText="1"/>
    </xf>
    <xf numFmtId="0" fontId="23" fillId="0" borderId="107" xfId="8" applyFont="1" applyFill="1" applyBorder="1" applyAlignment="1">
      <alignment horizontal="center" vertical="center" wrapText="1"/>
    </xf>
    <xf numFmtId="0" fontId="19" fillId="0" borderId="106" xfId="8" applyFont="1" applyFill="1" applyBorder="1" applyAlignment="1">
      <alignment horizontal="center" vertical="center" wrapText="1"/>
    </xf>
    <xf numFmtId="0" fontId="19" fillId="0" borderId="107" xfId="8" applyFont="1" applyFill="1" applyBorder="1" applyAlignment="1">
      <alignment horizontal="center" vertical="center" wrapText="1"/>
    </xf>
    <xf numFmtId="0" fontId="23" fillId="0" borderId="0" xfId="8" applyFont="1" applyFill="1" applyBorder="1" applyAlignment="1">
      <alignment horizontal="center"/>
    </xf>
    <xf numFmtId="0" fontId="20" fillId="22" borderId="35" xfId="8" applyFont="1" applyFill="1" applyBorder="1" applyAlignment="1">
      <alignment horizontal="center" wrapText="1"/>
    </xf>
    <xf numFmtId="0" fontId="3" fillId="0" borderId="23" xfId="8" applyFont="1" applyBorder="1" applyAlignment="1">
      <alignment horizontal="center" vertical="center"/>
    </xf>
    <xf numFmtId="0" fontId="20" fillId="0" borderId="32" xfId="9" applyFont="1" applyBorder="1" applyAlignment="1">
      <alignment horizontal="center" vertical="center" wrapText="1"/>
    </xf>
    <xf numFmtId="0" fontId="20" fillId="0" borderId="39" xfId="9" applyFont="1" applyBorder="1" applyAlignment="1">
      <alignment horizontal="center" vertical="center" wrapText="1"/>
    </xf>
    <xf numFmtId="0" fontId="20" fillId="6" borderId="32" xfId="9" applyFont="1" applyFill="1" applyBorder="1" applyAlignment="1">
      <alignment horizontal="center" vertical="center" wrapText="1"/>
    </xf>
    <xf numFmtId="0" fontId="20" fillId="6" borderId="39" xfId="9" applyFont="1" applyFill="1" applyBorder="1" applyAlignment="1">
      <alignment horizontal="center" vertical="center" wrapText="1"/>
    </xf>
    <xf numFmtId="0" fontId="2" fillId="0" borderId="0" xfId="8" applyBorder="1" applyAlignment="1" applyProtection="1">
      <alignment horizontal="center" vertical="center"/>
      <protection locked="0"/>
    </xf>
    <xf numFmtId="0" fontId="24" fillId="0" borderId="143" xfId="8" applyFont="1" applyFill="1" applyBorder="1" applyAlignment="1" applyProtection="1">
      <alignment horizontal="center" vertical="center" wrapText="1"/>
      <protection locked="0"/>
    </xf>
    <xf numFmtId="0" fontId="11" fillId="18" borderId="0" xfId="8" applyFont="1" applyFill="1" applyBorder="1" applyAlignment="1" applyProtection="1">
      <alignment horizontal="center" vertical="center" wrapText="1"/>
      <protection locked="0"/>
    </xf>
    <xf numFmtId="165" fontId="23" fillId="0" borderId="33" xfId="8" applyNumberFormat="1" applyFont="1" applyFill="1" applyBorder="1" applyAlignment="1">
      <alignment horizontal="center" vertical="center"/>
    </xf>
    <xf numFmtId="0" fontId="20" fillId="22" borderId="35" xfId="8" applyFont="1" applyFill="1" applyBorder="1" applyAlignment="1">
      <alignment horizontal="center" vertical="center" wrapText="1"/>
    </xf>
    <xf numFmtId="0" fontId="23" fillId="0" borderId="32" xfId="8" applyFont="1" applyFill="1" applyBorder="1" applyAlignment="1">
      <alignment horizontal="center" vertical="center" wrapText="1"/>
    </xf>
    <xf numFmtId="0" fontId="23" fillId="0" borderId="39" xfId="8" applyFont="1" applyFill="1" applyBorder="1" applyAlignment="1">
      <alignment horizontal="center" vertical="center" wrapText="1"/>
    </xf>
    <xf numFmtId="0" fontId="23" fillId="0" borderId="142" xfId="8" applyNumberFormat="1" applyFont="1" applyFill="1" applyBorder="1" applyAlignment="1">
      <alignment horizontal="center" vertical="center" wrapText="1"/>
    </xf>
    <xf numFmtId="0" fontId="6" fillId="0" borderId="116" xfId="2" applyFont="1" applyFill="1" applyBorder="1" applyAlignment="1">
      <alignment horizontal="center"/>
    </xf>
    <xf numFmtId="0" fontId="6" fillId="24" borderId="146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2" fillId="0" borderId="0" xfId="1" applyFill="1"/>
    <xf numFmtId="164" fontId="7" fillId="23" borderId="18" xfId="1" applyNumberFormat="1" applyFont="1" applyFill="1" applyBorder="1" applyAlignment="1">
      <alignment horizontal="center"/>
    </xf>
    <xf numFmtId="0" fontId="6" fillId="23" borderId="43" xfId="1" applyFont="1" applyFill="1" applyBorder="1" applyAlignment="1">
      <alignment horizontal="center"/>
    </xf>
    <xf numFmtId="0" fontId="6" fillId="23" borderId="55" xfId="1" applyFont="1" applyFill="1" applyBorder="1" applyAlignment="1">
      <alignment horizontal="center"/>
    </xf>
    <xf numFmtId="0" fontId="6" fillId="23" borderId="58" xfId="1" applyFont="1" applyFill="1" applyBorder="1" applyAlignment="1">
      <alignment horizontal="center"/>
    </xf>
    <xf numFmtId="0" fontId="6" fillId="23" borderId="117" xfId="1" applyFont="1" applyFill="1" applyBorder="1" applyAlignment="1">
      <alignment horizontal="center"/>
    </xf>
    <xf numFmtId="164" fontId="7" fillId="23" borderId="138" xfId="1" applyNumberFormat="1" applyFont="1" applyFill="1" applyBorder="1" applyAlignment="1">
      <alignment horizontal="center"/>
    </xf>
    <xf numFmtId="164" fontId="7" fillId="23" borderId="139" xfId="1" applyNumberFormat="1" applyFont="1" applyFill="1" applyBorder="1" applyAlignment="1">
      <alignment horizontal="center"/>
    </xf>
    <xf numFmtId="0" fontId="2" fillId="23" borderId="46" xfId="1" applyFill="1" applyBorder="1"/>
    <xf numFmtId="0" fontId="2" fillId="23" borderId="68" xfId="1" applyFill="1" applyBorder="1"/>
    <xf numFmtId="0" fontId="2" fillId="23" borderId="69" xfId="1" applyFill="1" applyBorder="1"/>
    <xf numFmtId="0" fontId="6" fillId="23" borderId="12" xfId="1" applyFont="1" applyFill="1" applyBorder="1" applyAlignment="1">
      <alignment horizontal="center"/>
    </xf>
    <xf numFmtId="0" fontId="2" fillId="23" borderId="48" xfId="1" applyFill="1" applyBorder="1"/>
    <xf numFmtId="0" fontId="6" fillId="23" borderId="28" xfId="1" applyFont="1" applyFill="1" applyBorder="1" applyAlignment="1">
      <alignment horizontal="center"/>
    </xf>
    <xf numFmtId="0" fontId="2" fillId="23" borderId="29" xfId="1" applyFill="1" applyBorder="1"/>
    <xf numFmtId="0" fontId="6" fillId="23" borderId="50" xfId="1" applyFont="1" applyFill="1" applyBorder="1" applyAlignment="1">
      <alignment horizontal="center"/>
    </xf>
    <xf numFmtId="0" fontId="2" fillId="23" borderId="51" xfId="1" applyFill="1" applyBorder="1"/>
    <xf numFmtId="0" fontId="0" fillId="23" borderId="55" xfId="0" applyFill="1" applyBorder="1"/>
    <xf numFmtId="0" fontId="0" fillId="23" borderId="117" xfId="0" applyFill="1" applyBorder="1"/>
    <xf numFmtId="164" fontId="7" fillId="23" borderId="19" xfId="1" applyNumberFormat="1" applyFont="1" applyFill="1" applyBorder="1" applyAlignment="1">
      <alignment horizontal="center"/>
    </xf>
    <xf numFmtId="0" fontId="2" fillId="23" borderId="43" xfId="1" applyFill="1" applyBorder="1"/>
    <xf numFmtId="0" fontId="0" fillId="23" borderId="68" xfId="0" applyFill="1" applyBorder="1"/>
    <xf numFmtId="0" fontId="2" fillId="23" borderId="58" xfId="1" applyFill="1" applyBorder="1"/>
    <xf numFmtId="0" fontId="0" fillId="23" borderId="12" xfId="0" applyFill="1" applyBorder="1"/>
    <xf numFmtId="0" fontId="0" fillId="23" borderId="48" xfId="0" applyFill="1" applyBorder="1"/>
    <xf numFmtId="0" fontId="2" fillId="23" borderId="28" xfId="1" applyFill="1" applyBorder="1"/>
    <xf numFmtId="0" fontId="0" fillId="23" borderId="50" xfId="0" applyFill="1" applyBorder="1"/>
    <xf numFmtId="0" fontId="0" fillId="23" borderId="51" xfId="0" applyFill="1" applyBorder="1"/>
    <xf numFmtId="0" fontId="6" fillId="23" borderId="45" xfId="1" applyFont="1" applyFill="1" applyBorder="1" applyAlignment="1">
      <alignment horizontal="center"/>
    </xf>
    <xf numFmtId="0" fontId="2" fillId="23" borderId="55" xfId="1" applyFill="1" applyBorder="1"/>
    <xf numFmtId="0" fontId="2" fillId="23" borderId="12" xfId="1" applyFill="1" applyBorder="1"/>
    <xf numFmtId="0" fontId="2" fillId="23" borderId="50" xfId="1" applyFill="1" applyBorder="1"/>
    <xf numFmtId="0" fontId="6" fillId="23" borderId="23" xfId="1" applyFont="1" applyFill="1" applyBorder="1" applyAlignment="1">
      <alignment horizontal="center"/>
    </xf>
    <xf numFmtId="0" fontId="6" fillId="23" borderId="76" xfId="1" applyFont="1" applyFill="1" applyBorder="1" applyAlignment="1">
      <alignment horizontal="center"/>
    </xf>
    <xf numFmtId="0" fontId="6" fillId="23" borderId="65" xfId="1" applyFont="1" applyFill="1" applyBorder="1" applyAlignment="1">
      <alignment horizontal="center"/>
    </xf>
    <xf numFmtId="0" fontId="6" fillId="23" borderId="125" xfId="1" applyFont="1" applyFill="1" applyBorder="1" applyAlignment="1">
      <alignment horizontal="center"/>
    </xf>
    <xf numFmtId="0" fontId="2" fillId="23" borderId="131" xfId="1" applyFill="1" applyBorder="1"/>
    <xf numFmtId="164" fontId="7" fillId="23" borderId="71" xfId="1" applyNumberFormat="1" applyFont="1" applyFill="1" applyBorder="1" applyAlignment="1">
      <alignment horizontal="center"/>
    </xf>
    <xf numFmtId="0" fontId="6" fillId="23" borderId="71" xfId="1" applyFont="1" applyFill="1" applyBorder="1" applyAlignment="1">
      <alignment horizontal="center"/>
    </xf>
    <xf numFmtId="164" fontId="7" fillId="23" borderId="73" xfId="1" applyNumberFormat="1" applyFont="1" applyFill="1" applyBorder="1" applyAlignment="1">
      <alignment horizontal="center"/>
    </xf>
    <xf numFmtId="0" fontId="2" fillId="0" borderId="0" xfId="8" applyAlignment="1">
      <alignment horizontal="center" vertical="center"/>
    </xf>
    <xf numFmtId="0" fontId="2" fillId="25" borderId="0" xfId="1" applyFill="1" applyAlignment="1">
      <alignment horizontal="center"/>
    </xf>
    <xf numFmtId="14" fontId="0" fillId="21" borderId="0" xfId="0" applyNumberFormat="1" applyFill="1"/>
    <xf numFmtId="0" fontId="2" fillId="6" borderId="0" xfId="1" applyFill="1" applyAlignment="1"/>
    <xf numFmtId="0" fontId="6" fillId="24" borderId="130" xfId="1" applyFont="1" applyFill="1" applyBorder="1" applyAlignment="1">
      <alignment horizontal="center"/>
    </xf>
    <xf numFmtId="0" fontId="6" fillId="24" borderId="79" xfId="1" applyFont="1" applyFill="1" applyBorder="1" applyAlignment="1">
      <alignment horizontal="center"/>
    </xf>
    <xf numFmtId="0" fontId="6" fillId="24" borderId="78" xfId="1" applyFont="1" applyFill="1" applyBorder="1" applyAlignment="1">
      <alignment horizontal="center"/>
    </xf>
    <xf numFmtId="0" fontId="6" fillId="24" borderId="127" xfId="1" applyFont="1" applyFill="1" applyBorder="1" applyAlignment="1">
      <alignment horizontal="center"/>
    </xf>
    <xf numFmtId="0" fontId="6" fillId="24" borderId="71" xfId="1" applyFont="1" applyFill="1" applyBorder="1" applyAlignment="1">
      <alignment horizontal="center"/>
    </xf>
    <xf numFmtId="0" fontId="6" fillId="24" borderId="76" xfId="1" applyFont="1" applyFill="1" applyBorder="1" applyAlignment="1">
      <alignment horizontal="center"/>
    </xf>
    <xf numFmtId="0" fontId="6" fillId="24" borderId="65" xfId="1" applyFont="1" applyFill="1" applyBorder="1" applyAlignment="1">
      <alignment horizontal="center"/>
    </xf>
    <xf numFmtId="0" fontId="6" fillId="24" borderId="4" xfId="1" applyFont="1" applyFill="1" applyBorder="1" applyAlignment="1">
      <alignment horizontal="center"/>
    </xf>
    <xf numFmtId="0" fontId="6" fillId="24" borderId="6" xfId="1" applyFont="1" applyFill="1" applyBorder="1" applyAlignment="1">
      <alignment horizontal="center"/>
    </xf>
    <xf numFmtId="0" fontId="6" fillId="24" borderId="4" xfId="2" applyFont="1" applyFill="1" applyBorder="1" applyAlignment="1">
      <alignment horizontal="center"/>
    </xf>
    <xf numFmtId="0" fontId="6" fillId="24" borderId="6" xfId="2" applyFont="1" applyFill="1" applyBorder="1" applyAlignment="1">
      <alignment horizontal="center"/>
    </xf>
    <xf numFmtId="0" fontId="6" fillId="24" borderId="76" xfId="2" applyFont="1" applyFill="1" applyBorder="1" applyAlignment="1">
      <alignment horizontal="center"/>
    </xf>
    <xf numFmtId="0" fontId="6" fillId="24" borderId="65" xfId="2" applyFont="1" applyFill="1" applyBorder="1" applyAlignment="1">
      <alignment horizontal="center"/>
    </xf>
    <xf numFmtId="0" fontId="6" fillId="24" borderId="53" xfId="1" applyFont="1" applyFill="1" applyBorder="1" applyAlignment="1">
      <alignment horizontal="center"/>
    </xf>
    <xf numFmtId="0" fontId="6" fillId="24" borderId="43" xfId="1" applyFont="1" applyFill="1" applyBorder="1" applyAlignment="1">
      <alignment horizontal="center"/>
    </xf>
    <xf numFmtId="0" fontId="6" fillId="24" borderId="55" xfId="1" applyFont="1" applyFill="1" applyBorder="1" applyAlignment="1">
      <alignment horizontal="center"/>
    </xf>
    <xf numFmtId="0" fontId="6" fillId="24" borderId="58" xfId="1" applyFont="1" applyFill="1" applyBorder="1" applyAlignment="1">
      <alignment horizontal="center"/>
    </xf>
    <xf numFmtId="0" fontId="6" fillId="24" borderId="12" xfId="1" applyFont="1" applyFill="1" applyBorder="1" applyAlignment="1">
      <alignment horizontal="center"/>
    </xf>
    <xf numFmtId="0" fontId="6" fillId="24" borderId="28" xfId="1" applyFont="1" applyFill="1" applyBorder="1" applyAlignment="1">
      <alignment horizontal="center"/>
    </xf>
    <xf numFmtId="0" fontId="6" fillId="24" borderId="50" xfId="1" applyFont="1" applyFill="1" applyBorder="1" applyAlignment="1">
      <alignment horizontal="center"/>
    </xf>
    <xf numFmtId="0" fontId="23" fillId="0" borderId="110" xfId="8" applyFont="1" applyFill="1" applyBorder="1" applyAlignment="1">
      <alignment horizontal="center" vertical="center" wrapText="1"/>
    </xf>
    <xf numFmtId="0" fontId="23" fillId="0" borderId="111" xfId="8" applyFont="1" applyFill="1" applyBorder="1" applyAlignment="1">
      <alignment horizontal="center" vertical="center" wrapText="1"/>
    </xf>
    <xf numFmtId="0" fontId="23" fillId="0" borderId="106" xfId="8" applyFont="1" applyFill="1" applyBorder="1" applyAlignment="1">
      <alignment horizontal="center" vertical="center" wrapText="1"/>
    </xf>
    <xf numFmtId="0" fontId="23" fillId="0" borderId="107" xfId="8" applyFont="1" applyFill="1" applyBorder="1" applyAlignment="1">
      <alignment horizontal="center" vertical="center" wrapText="1"/>
    </xf>
    <xf numFmtId="0" fontId="19" fillId="0" borderId="106" xfId="8" applyFont="1" applyFill="1" applyBorder="1" applyAlignment="1">
      <alignment horizontal="center" vertical="center" wrapText="1"/>
    </xf>
    <xf numFmtId="0" fontId="19" fillId="0" borderId="107" xfId="8" applyFont="1" applyFill="1" applyBorder="1" applyAlignment="1">
      <alignment horizontal="center" vertical="center" wrapText="1"/>
    </xf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6" fillId="24" borderId="67" xfId="1" applyFont="1" applyFill="1" applyBorder="1" applyAlignment="1">
      <alignment horizontal="center"/>
    </xf>
    <xf numFmtId="164" fontId="7" fillId="6" borderId="71" xfId="1" applyNumberFormat="1" applyFont="1" applyFill="1" applyBorder="1" applyAlignment="1">
      <alignment horizontal="center"/>
    </xf>
    <xf numFmtId="164" fontId="7" fillId="6" borderId="18" xfId="1" applyNumberFormat="1" applyFont="1" applyFill="1" applyBorder="1" applyAlignment="1">
      <alignment horizontal="center"/>
    </xf>
    <xf numFmtId="0" fontId="6" fillId="24" borderId="125" xfId="1" applyFont="1" applyFill="1" applyBorder="1" applyAlignment="1">
      <alignment horizontal="center"/>
    </xf>
    <xf numFmtId="0" fontId="6" fillId="24" borderId="117" xfId="1" applyFont="1" applyFill="1" applyBorder="1" applyAlignment="1">
      <alignment horizontal="center"/>
    </xf>
    <xf numFmtId="166" fontId="0" fillId="2" borderId="0" xfId="0" applyNumberFormat="1" applyFill="1" applyAlignment="1">
      <alignment wrapText="1"/>
    </xf>
    <xf numFmtId="0" fontId="1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6" fillId="24" borderId="23" xfId="1" applyFont="1" applyFill="1" applyBorder="1" applyAlignment="1">
      <alignment horizontal="center"/>
    </xf>
    <xf numFmtId="0" fontId="0" fillId="2" borderId="0" xfId="0" applyNumberFormat="1" applyFill="1"/>
    <xf numFmtId="14" fontId="2" fillId="2" borderId="0" xfId="1" applyNumberFormat="1" applyFill="1" applyAlignment="1">
      <alignment horizontal="center"/>
    </xf>
    <xf numFmtId="14" fontId="2" fillId="6" borderId="0" xfId="1" applyNumberFormat="1" applyFill="1" applyAlignment="1">
      <alignment horizontal="center"/>
    </xf>
    <xf numFmtId="167" fontId="3" fillId="6" borderId="0" xfId="1" applyNumberFormat="1" applyFont="1" applyFill="1" applyBorder="1" applyAlignment="1">
      <alignment vertical="center"/>
    </xf>
    <xf numFmtId="0" fontId="0" fillId="24" borderId="81" xfId="0" applyFill="1" applyBorder="1"/>
    <xf numFmtId="15" fontId="0" fillId="0" borderId="0" xfId="0" applyNumberFormat="1"/>
    <xf numFmtId="168" fontId="0" fillId="0" borderId="0" xfId="0" applyNumberFormat="1"/>
    <xf numFmtId="164" fontId="7" fillId="6" borderId="42" xfId="1" applyNumberFormat="1" applyFont="1" applyFill="1" applyBorder="1" applyAlignment="1">
      <alignment horizontal="center"/>
    </xf>
    <xf numFmtId="164" fontId="7" fillId="0" borderId="42" xfId="1" applyNumberFormat="1" applyFont="1" applyFill="1" applyBorder="1" applyAlignment="1">
      <alignment horizontal="center"/>
    </xf>
    <xf numFmtId="164" fontId="7" fillId="23" borderId="42" xfId="1" applyNumberFormat="1" applyFont="1" applyFill="1" applyBorder="1" applyAlignment="1">
      <alignment horizontal="center"/>
    </xf>
    <xf numFmtId="164" fontId="7" fillId="23" borderId="147" xfId="1" applyNumberFormat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6" fillId="24" borderId="10" xfId="1" applyFont="1" applyFill="1" applyBorder="1" applyAlignment="1">
      <alignment horizontal="center"/>
    </xf>
    <xf numFmtId="0" fontId="6" fillId="7" borderId="10" xfId="1" applyFont="1" applyFill="1" applyBorder="1" applyAlignment="1">
      <alignment horizontal="center"/>
    </xf>
    <xf numFmtId="0" fontId="6" fillId="23" borderId="10" xfId="1" applyFont="1" applyFill="1" applyBorder="1" applyAlignment="1">
      <alignment horizontal="center"/>
    </xf>
    <xf numFmtId="0" fontId="2" fillId="23" borderId="10" xfId="1" applyFill="1" applyBorder="1"/>
    <xf numFmtId="0" fontId="6" fillId="26" borderId="10" xfId="1" applyFont="1" applyFill="1" applyBorder="1" applyAlignment="1">
      <alignment horizontal="center"/>
    </xf>
    <xf numFmtId="0" fontId="0" fillId="0" borderId="10" xfId="0" applyBorder="1"/>
    <xf numFmtId="0" fontId="7" fillId="0" borderId="10" xfId="1" applyFont="1" applyFill="1" applyBorder="1" applyAlignment="1">
      <alignment horizontal="center"/>
    </xf>
    <xf numFmtId="0" fontId="7" fillId="24" borderId="10" xfId="1" applyFont="1" applyFill="1" applyBorder="1" applyAlignment="1">
      <alignment horizontal="center"/>
    </xf>
    <xf numFmtId="0" fontId="2" fillId="26" borderId="10" xfId="1" applyFill="1" applyBorder="1"/>
    <xf numFmtId="0" fontId="6" fillId="27" borderId="10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7" fillId="27" borderId="10" xfId="1" applyFont="1" applyFill="1" applyBorder="1" applyAlignment="1">
      <alignment horizontal="center"/>
    </xf>
    <xf numFmtId="0" fontId="6" fillId="0" borderId="10" xfId="2" applyFont="1" applyFill="1" applyBorder="1" applyAlignment="1">
      <alignment horizontal="center"/>
    </xf>
    <xf numFmtId="0" fontId="6" fillId="24" borderId="10" xfId="2" applyFont="1" applyFill="1" applyBorder="1" applyAlignment="1">
      <alignment horizontal="center"/>
    </xf>
    <xf numFmtId="0" fontId="6" fillId="26" borderId="10" xfId="2" applyFont="1" applyFill="1" applyBorder="1" applyAlignment="1">
      <alignment horizontal="center"/>
    </xf>
    <xf numFmtId="0" fontId="6" fillId="7" borderId="10" xfId="2" applyFont="1" applyFill="1" applyBorder="1" applyAlignment="1">
      <alignment horizontal="center"/>
    </xf>
    <xf numFmtId="14" fontId="6" fillId="0" borderId="10" xfId="1" applyNumberFormat="1" applyFont="1" applyFill="1" applyBorder="1" applyAlignment="1">
      <alignment horizontal="center"/>
    </xf>
    <xf numFmtId="0" fontId="2" fillId="0" borderId="10" xfId="1" applyFill="1" applyBorder="1"/>
    <xf numFmtId="0" fontId="6" fillId="0" borderId="148" xfId="1" applyFont="1" applyFill="1" applyBorder="1" applyAlignment="1">
      <alignment horizontal="center"/>
    </xf>
    <xf numFmtId="0" fontId="6" fillId="0" borderId="149" xfId="1" applyFont="1" applyFill="1" applyBorder="1" applyAlignment="1">
      <alignment horizontal="center"/>
    </xf>
    <xf numFmtId="0" fontId="6" fillId="24" borderId="149" xfId="1" applyFont="1" applyFill="1" applyBorder="1" applyAlignment="1">
      <alignment horizontal="center"/>
    </xf>
    <xf numFmtId="0" fontId="6" fillId="7" borderId="149" xfId="1" applyFont="1" applyFill="1" applyBorder="1" applyAlignment="1">
      <alignment horizontal="center"/>
    </xf>
    <xf numFmtId="0" fontId="6" fillId="23" borderId="149" xfId="1" applyFont="1" applyFill="1" applyBorder="1" applyAlignment="1">
      <alignment horizontal="center"/>
    </xf>
    <xf numFmtId="0" fontId="2" fillId="23" borderId="149" xfId="1" applyFill="1" applyBorder="1"/>
    <xf numFmtId="0" fontId="6" fillId="23" borderId="150" xfId="1" applyFont="1" applyFill="1" applyBorder="1" applyAlignment="1">
      <alignment horizontal="center"/>
    </xf>
    <xf numFmtId="0" fontId="6" fillId="0" borderId="151" xfId="1" applyFont="1" applyFill="1" applyBorder="1" applyAlignment="1">
      <alignment horizontal="center"/>
    </xf>
    <xf numFmtId="0" fontId="6" fillId="23" borderId="152" xfId="1" applyFont="1" applyFill="1" applyBorder="1" applyAlignment="1">
      <alignment horizontal="center"/>
    </xf>
    <xf numFmtId="0" fontId="7" fillId="0" borderId="151" xfId="1" applyFont="1" applyFill="1" applyBorder="1" applyAlignment="1">
      <alignment horizontal="center"/>
    </xf>
    <xf numFmtId="0" fontId="6" fillId="26" borderId="152" xfId="1" applyFont="1" applyFill="1" applyBorder="1" applyAlignment="1">
      <alignment horizontal="center"/>
    </xf>
    <xf numFmtId="0" fontId="6" fillId="0" borderId="151" xfId="2" applyFont="1" applyFill="1" applyBorder="1" applyAlignment="1">
      <alignment horizontal="center"/>
    </xf>
    <xf numFmtId="0" fontId="6" fillId="0" borderId="153" xfId="1" applyFont="1" applyFill="1" applyBorder="1" applyAlignment="1">
      <alignment horizontal="center"/>
    </xf>
    <xf numFmtId="0" fontId="6" fillId="0" borderId="154" xfId="1" applyFont="1" applyFill="1" applyBorder="1" applyAlignment="1">
      <alignment horizontal="center"/>
    </xf>
    <xf numFmtId="0" fontId="6" fillId="24" borderId="154" xfId="1" applyFont="1" applyFill="1" applyBorder="1" applyAlignment="1">
      <alignment horizontal="center"/>
    </xf>
    <xf numFmtId="0" fontId="6" fillId="23" borderId="154" xfId="1" applyFont="1" applyFill="1" applyBorder="1" applyAlignment="1">
      <alignment horizontal="center"/>
    </xf>
    <xf numFmtId="14" fontId="6" fillId="0" borderId="154" xfId="1" applyNumberFormat="1" applyFont="1" applyFill="1" applyBorder="1" applyAlignment="1">
      <alignment horizontal="center"/>
    </xf>
    <xf numFmtId="0" fontId="2" fillId="0" borderId="154" xfId="1" applyFill="1" applyBorder="1"/>
    <xf numFmtId="0" fontId="2" fillId="23" borderId="154" xfId="1" applyFill="1" applyBorder="1"/>
    <xf numFmtId="0" fontId="6" fillId="23" borderId="155" xfId="1" applyFont="1" applyFill="1" applyBorder="1" applyAlignment="1">
      <alignment horizontal="center"/>
    </xf>
    <xf numFmtId="166" fontId="7" fillId="6" borderId="42" xfId="1" applyNumberFormat="1" applyFont="1" applyFill="1" applyBorder="1" applyAlignment="1">
      <alignment horizontal="center"/>
    </xf>
    <xf numFmtId="14" fontId="3" fillId="6" borderId="0" xfId="1" applyNumberFormat="1" applyFont="1" applyFill="1" applyAlignment="1">
      <alignment horizontal="center"/>
    </xf>
    <xf numFmtId="49" fontId="6" fillId="0" borderId="116" xfId="1" applyNumberFormat="1" applyFont="1" applyFill="1" applyBorder="1" applyAlignment="1">
      <alignment horizontal="center"/>
    </xf>
    <xf numFmtId="0" fontId="2" fillId="24" borderId="141" xfId="1" applyFill="1" applyBorder="1"/>
    <xf numFmtId="0" fontId="2" fillId="24" borderId="68" xfId="1" applyFill="1" applyBorder="1"/>
    <xf numFmtId="0" fontId="2" fillId="24" borderId="69" xfId="1" applyFill="1" applyBorder="1"/>
    <xf numFmtId="0" fontId="2" fillId="24" borderId="48" xfId="1" applyFill="1" applyBorder="1"/>
    <xf numFmtId="0" fontId="2" fillId="24" borderId="29" xfId="1" applyFill="1" applyBorder="1"/>
    <xf numFmtId="0" fontId="2" fillId="24" borderId="51" xfId="1" applyFill="1" applyBorder="1"/>
    <xf numFmtId="0" fontId="32" fillId="2" borderId="0" xfId="10" applyFill="1" applyAlignment="1"/>
    <xf numFmtId="0" fontId="0" fillId="0" borderId="10" xfId="0" applyFill="1" applyBorder="1"/>
    <xf numFmtId="0" fontId="2" fillId="23" borderId="141" xfId="1" applyFill="1" applyBorder="1"/>
    <xf numFmtId="0" fontId="0" fillId="0" borderId="0" xfId="0" applyAlignment="1">
      <alignment horizontal="center"/>
    </xf>
    <xf numFmtId="0" fontId="18" fillId="6" borderId="13" xfId="1" applyFont="1" applyFill="1" applyBorder="1" applyAlignment="1">
      <alignment horizontal="center"/>
    </xf>
    <xf numFmtId="0" fontId="18" fillId="6" borderId="16" xfId="1" applyFont="1" applyFill="1" applyBorder="1" applyAlignment="1">
      <alignment horizontal="center"/>
    </xf>
    <xf numFmtId="0" fontId="18" fillId="6" borderId="15" xfId="1" applyFont="1" applyFill="1" applyBorder="1" applyAlignment="1">
      <alignment horizontal="center"/>
    </xf>
    <xf numFmtId="0" fontId="18" fillId="6" borderId="85" xfId="1" applyFont="1" applyFill="1" applyBorder="1" applyAlignment="1">
      <alignment horizontal="center"/>
    </xf>
    <xf numFmtId="0" fontId="18" fillId="6" borderId="86" xfId="1" applyFont="1" applyFill="1" applyBorder="1" applyAlignment="1">
      <alignment horizontal="center"/>
    </xf>
    <xf numFmtId="14" fontId="18" fillId="6" borderId="86" xfId="1" applyNumberFormat="1" applyFont="1" applyFill="1" applyBorder="1" applyAlignment="1">
      <alignment horizontal="center"/>
    </xf>
    <xf numFmtId="0" fontId="18" fillId="6" borderId="87" xfId="1" applyFont="1" applyFill="1" applyBorder="1" applyAlignment="1">
      <alignment horizontal="center"/>
    </xf>
    <xf numFmtId="0" fontId="16" fillId="2" borderId="13" xfId="1" applyFont="1" applyFill="1" applyBorder="1" applyAlignment="1">
      <alignment horizontal="center"/>
    </xf>
    <xf numFmtId="0" fontId="16" fillId="2" borderId="16" xfId="1" applyFont="1" applyFill="1" applyBorder="1" applyAlignment="1">
      <alignment horizontal="center"/>
    </xf>
    <xf numFmtId="0" fontId="16" fillId="2" borderId="15" xfId="1" applyFont="1" applyFill="1" applyBorder="1" applyAlignment="1">
      <alignment horizontal="center"/>
    </xf>
    <xf numFmtId="0" fontId="17" fillId="2" borderId="13" xfId="1" applyFont="1" applyFill="1" applyBorder="1" applyAlignment="1">
      <alignment horizontal="center"/>
    </xf>
    <xf numFmtId="0" fontId="17" fillId="2" borderId="16" xfId="1" applyFont="1" applyFill="1" applyBorder="1" applyAlignment="1">
      <alignment horizontal="center"/>
    </xf>
    <xf numFmtId="0" fontId="17" fillId="2" borderId="15" xfId="1" applyFont="1" applyFill="1" applyBorder="1" applyAlignment="1">
      <alignment horizontal="center"/>
    </xf>
    <xf numFmtId="0" fontId="15" fillId="2" borderId="33" xfId="1" applyFont="1" applyFill="1" applyBorder="1" applyAlignment="1">
      <alignment horizontal="center"/>
    </xf>
    <xf numFmtId="0" fontId="15" fillId="2" borderId="34" xfId="1" applyFont="1" applyFill="1" applyBorder="1" applyAlignment="1">
      <alignment horizontal="center"/>
    </xf>
    <xf numFmtId="0" fontId="15" fillId="2" borderId="35" xfId="1" applyFont="1" applyFill="1" applyBorder="1" applyAlignment="1">
      <alignment horizontal="center"/>
    </xf>
    <xf numFmtId="1" fontId="6" fillId="5" borderId="13" xfId="1" applyNumberFormat="1" applyFont="1" applyFill="1" applyBorder="1" applyAlignment="1">
      <alignment horizontal="center" vertical="center"/>
    </xf>
    <xf numFmtId="1" fontId="6" fillId="5" borderId="16" xfId="1" applyNumberFormat="1" applyFont="1" applyFill="1" applyBorder="1" applyAlignment="1">
      <alignment horizontal="center" vertical="center"/>
    </xf>
    <xf numFmtId="1" fontId="6" fillId="5" borderId="15" xfId="1" applyNumberFormat="1" applyFont="1" applyFill="1" applyBorder="1" applyAlignment="1">
      <alignment horizontal="center" vertical="center"/>
    </xf>
    <xf numFmtId="1" fontId="6" fillId="4" borderId="13" xfId="1" applyNumberFormat="1" applyFont="1" applyFill="1" applyBorder="1" applyAlignment="1">
      <alignment horizontal="center" vertical="center"/>
    </xf>
    <xf numFmtId="1" fontId="6" fillId="4" borderId="16" xfId="1" applyNumberFormat="1" applyFont="1" applyFill="1" applyBorder="1" applyAlignment="1">
      <alignment horizontal="center" vertical="center"/>
    </xf>
    <xf numFmtId="1" fontId="6" fillId="4" borderId="15" xfId="1" applyNumberFormat="1" applyFont="1" applyFill="1" applyBorder="1" applyAlignment="1">
      <alignment horizontal="center" vertical="center"/>
    </xf>
    <xf numFmtId="1" fontId="6" fillId="5" borderId="14" xfId="1" applyNumberFormat="1" applyFont="1" applyFill="1" applyBorder="1" applyAlignment="1">
      <alignment horizontal="center" vertical="center"/>
    </xf>
    <xf numFmtId="1" fontId="6" fillId="5" borderId="84" xfId="1" applyNumberFormat="1" applyFont="1" applyFill="1" applyBorder="1" applyAlignment="1">
      <alignment horizontal="center" vertical="center"/>
    </xf>
    <xf numFmtId="1" fontId="6" fillId="4" borderId="14" xfId="1" applyNumberFormat="1" applyFont="1" applyFill="1" applyBorder="1" applyAlignment="1">
      <alignment horizontal="center" vertical="center"/>
    </xf>
    <xf numFmtId="1" fontId="6" fillId="4" borderId="84" xfId="1" applyNumberFormat="1" applyFont="1" applyFill="1" applyBorder="1" applyAlignment="1">
      <alignment horizontal="center" vertical="center"/>
    </xf>
    <xf numFmtId="0" fontId="13" fillId="2" borderId="33" xfId="1" applyFont="1" applyFill="1" applyBorder="1" applyAlignment="1">
      <alignment horizontal="center"/>
    </xf>
    <xf numFmtId="0" fontId="13" fillId="2" borderId="34" xfId="1" applyFont="1" applyFill="1" applyBorder="1" applyAlignment="1">
      <alignment horizontal="center"/>
    </xf>
    <xf numFmtId="0" fontId="13" fillId="2" borderId="35" xfId="1" applyFont="1" applyFill="1" applyBorder="1" applyAlignment="1">
      <alignment horizontal="center"/>
    </xf>
    <xf numFmtId="0" fontId="14" fillId="2" borderId="13" xfId="1" applyFont="1" applyFill="1" applyBorder="1" applyAlignment="1">
      <alignment horizontal="center"/>
    </xf>
    <xf numFmtId="0" fontId="14" fillId="2" borderId="16" xfId="1" applyFont="1" applyFill="1" applyBorder="1" applyAlignment="1">
      <alignment horizontal="center"/>
    </xf>
    <xf numFmtId="0" fontId="14" fillId="2" borderId="15" xfId="1" applyFont="1" applyFill="1" applyBorder="1" applyAlignment="1">
      <alignment horizontal="center"/>
    </xf>
    <xf numFmtId="1" fontId="6" fillId="5" borderId="37" xfId="1" applyNumberFormat="1" applyFont="1" applyFill="1" applyBorder="1" applyAlignment="1">
      <alignment horizontal="center" vertical="center"/>
    </xf>
    <xf numFmtId="1" fontId="6" fillId="5" borderId="38" xfId="1" applyNumberFormat="1" applyFont="1" applyFill="1" applyBorder="1" applyAlignment="1">
      <alignment horizontal="center" vertical="center"/>
    </xf>
    <xf numFmtId="1" fontId="6" fillId="4" borderId="36" xfId="1" applyNumberFormat="1" applyFont="1" applyFill="1" applyBorder="1" applyAlignment="1">
      <alignment horizontal="center" vertical="center"/>
    </xf>
    <xf numFmtId="1" fontId="6" fillId="4" borderId="37" xfId="1" applyNumberFormat="1" applyFont="1" applyFill="1" applyBorder="1" applyAlignment="1">
      <alignment horizontal="center" vertical="center"/>
    </xf>
    <xf numFmtId="1" fontId="6" fillId="4" borderId="38" xfId="1" applyNumberFormat="1" applyFont="1" applyFill="1" applyBorder="1" applyAlignment="1">
      <alignment horizontal="center" vertical="center"/>
    </xf>
    <xf numFmtId="1" fontId="6" fillId="5" borderId="36" xfId="1" applyNumberFormat="1" applyFont="1" applyFill="1" applyBorder="1" applyAlignment="1">
      <alignment horizontal="center" vertical="center"/>
    </xf>
    <xf numFmtId="1" fontId="6" fillId="5" borderId="14" xfId="1" applyNumberFormat="1" applyFont="1" applyFill="1" applyBorder="1" applyAlignment="1">
      <alignment horizontal="center"/>
    </xf>
    <xf numFmtId="1" fontId="6" fillId="5" borderId="16" xfId="1" applyNumberFormat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/>
    </xf>
    <xf numFmtId="0" fontId="17" fillId="2" borderId="11" xfId="1" applyFont="1" applyFill="1" applyBorder="1" applyAlignment="1">
      <alignment horizontal="center"/>
    </xf>
    <xf numFmtId="0" fontId="17" fillId="2" borderId="89" xfId="1" applyFont="1" applyFill="1" applyBorder="1" applyAlignment="1">
      <alignment horizontal="center"/>
    </xf>
    <xf numFmtId="0" fontId="12" fillId="6" borderId="0" xfId="1" applyFont="1" applyFill="1" applyBorder="1" applyAlignment="1">
      <alignment horizontal="center" vertical="center" wrapText="1"/>
    </xf>
    <xf numFmtId="0" fontId="14" fillId="2" borderId="24" xfId="1" applyFont="1" applyFill="1" applyBorder="1" applyAlignment="1">
      <alignment horizontal="center"/>
    </xf>
    <xf numFmtId="0" fontId="14" fillId="2" borderId="25" xfId="1" applyFont="1" applyFill="1" applyBorder="1" applyAlignment="1">
      <alignment horizontal="center"/>
    </xf>
    <xf numFmtId="0" fontId="14" fillId="2" borderId="26" xfId="1" applyFont="1" applyFill="1" applyBorder="1" applyAlignment="1">
      <alignment horizontal="center"/>
    </xf>
    <xf numFmtId="0" fontId="16" fillId="2" borderId="89" xfId="1" applyFont="1" applyFill="1" applyBorder="1" applyAlignment="1">
      <alignment horizontal="center"/>
    </xf>
    <xf numFmtId="0" fontId="13" fillId="2" borderId="11" xfId="1" applyFont="1" applyFill="1" applyBorder="1" applyAlignment="1">
      <alignment horizontal="center"/>
    </xf>
    <xf numFmtId="0" fontId="13" fillId="2" borderId="89" xfId="1" applyFont="1" applyFill="1" applyBorder="1" applyAlignment="1">
      <alignment horizontal="center"/>
    </xf>
    <xf numFmtId="0" fontId="15" fillId="2" borderId="11" xfId="1" applyFont="1" applyFill="1" applyBorder="1" applyAlignment="1">
      <alignment horizontal="center"/>
    </xf>
    <xf numFmtId="0" fontId="15" fillId="2" borderId="89" xfId="1" applyFont="1" applyFill="1" applyBorder="1" applyAlignment="1">
      <alignment horizontal="center"/>
    </xf>
    <xf numFmtId="14" fontId="6" fillId="4" borderId="16" xfId="1" applyNumberFormat="1" applyFont="1" applyFill="1" applyBorder="1" applyAlignment="1">
      <alignment horizontal="center" vertical="center"/>
    </xf>
    <xf numFmtId="1" fontId="6" fillId="4" borderId="16" xfId="1" applyNumberFormat="1" applyFont="1" applyFill="1" applyBorder="1" applyAlignment="1">
      <alignment horizontal="center"/>
    </xf>
    <xf numFmtId="1" fontId="6" fillId="4" borderId="84" xfId="1" applyNumberFormat="1" applyFont="1" applyFill="1" applyBorder="1" applyAlignment="1">
      <alignment horizontal="center"/>
    </xf>
    <xf numFmtId="1" fontId="6" fillId="5" borderId="84" xfId="1" applyNumberFormat="1" applyFont="1" applyFill="1" applyBorder="1" applyAlignment="1">
      <alignment horizontal="center"/>
    </xf>
    <xf numFmtId="1" fontId="6" fillId="4" borderId="14" xfId="1" applyNumberFormat="1" applyFont="1" applyFill="1" applyBorder="1" applyAlignment="1">
      <alignment horizontal="center"/>
    </xf>
    <xf numFmtId="0" fontId="0" fillId="0" borderId="10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3" fillId="6" borderId="33" xfId="1" applyFont="1" applyFill="1" applyBorder="1" applyAlignment="1">
      <alignment horizontal="center" vertical="center"/>
    </xf>
    <xf numFmtId="0" fontId="3" fillId="6" borderId="34" xfId="1" applyFont="1" applyFill="1" applyBorder="1" applyAlignment="1">
      <alignment horizontal="center" vertical="center"/>
    </xf>
    <xf numFmtId="14" fontId="3" fillId="6" borderId="34" xfId="1" applyNumberFormat="1" applyFont="1" applyFill="1" applyBorder="1" applyAlignment="1">
      <alignment horizontal="center" vertical="center"/>
    </xf>
    <xf numFmtId="0" fontId="3" fillId="6" borderId="35" xfId="1" applyFont="1" applyFill="1" applyBorder="1" applyAlignment="1">
      <alignment horizontal="center" vertical="center"/>
    </xf>
    <xf numFmtId="0" fontId="3" fillId="6" borderId="36" xfId="1" applyFont="1" applyFill="1" applyBorder="1" applyAlignment="1">
      <alignment horizontal="center" vertical="center"/>
    </xf>
    <xf numFmtId="0" fontId="3" fillId="6" borderId="37" xfId="1" applyFont="1" applyFill="1" applyBorder="1" applyAlignment="1">
      <alignment horizontal="center" vertical="center"/>
    </xf>
    <xf numFmtId="14" fontId="3" fillId="6" borderId="37" xfId="1" applyNumberFormat="1" applyFont="1" applyFill="1" applyBorder="1" applyAlignment="1">
      <alignment horizontal="center" vertical="center"/>
    </xf>
    <xf numFmtId="0" fontId="3" fillId="6" borderId="38" xfId="1" applyFont="1" applyFill="1" applyBorder="1" applyAlignment="1">
      <alignment horizontal="center" vertical="center"/>
    </xf>
    <xf numFmtId="0" fontId="2" fillId="0" borderId="10" xfId="1" applyBorder="1" applyAlignment="1">
      <alignment horizontal="center"/>
    </xf>
    <xf numFmtId="0" fontId="2" fillId="0" borderId="40" xfId="1" applyBorder="1" applyAlignment="1">
      <alignment horizontal="center"/>
    </xf>
    <xf numFmtId="0" fontId="2" fillId="0" borderId="41" xfId="1" applyBorder="1" applyAlignment="1">
      <alignment horizontal="center"/>
    </xf>
    <xf numFmtId="0" fontId="2" fillId="0" borderId="30" xfId="1" applyBorder="1" applyAlignment="1">
      <alignment horizontal="center"/>
    </xf>
    <xf numFmtId="164" fontId="12" fillId="6" borderId="33" xfId="1" applyNumberFormat="1" applyFont="1" applyFill="1" applyBorder="1" applyAlignment="1">
      <alignment horizontal="center" vertical="center"/>
    </xf>
    <xf numFmtId="164" fontId="12" fillId="6" borderId="34" xfId="1" applyNumberFormat="1" applyFont="1" applyFill="1" applyBorder="1" applyAlignment="1">
      <alignment horizontal="center" vertical="center"/>
    </xf>
    <xf numFmtId="164" fontId="12" fillId="6" borderId="35" xfId="1" applyNumberFormat="1" applyFont="1" applyFill="1" applyBorder="1" applyAlignment="1">
      <alignment horizontal="center" vertical="center"/>
    </xf>
    <xf numFmtId="164" fontId="12" fillId="6" borderId="32" xfId="1" applyNumberFormat="1" applyFont="1" applyFill="1" applyBorder="1" applyAlignment="1">
      <alignment horizontal="center" vertical="center"/>
    </xf>
    <xf numFmtId="164" fontId="12" fillId="6" borderId="0" xfId="1" applyNumberFormat="1" applyFont="1" applyFill="1" applyBorder="1" applyAlignment="1">
      <alignment horizontal="center" vertical="center"/>
    </xf>
    <xf numFmtId="164" fontId="12" fillId="6" borderId="39" xfId="1" applyNumberFormat="1" applyFont="1" applyFill="1" applyBorder="1" applyAlignment="1">
      <alignment horizontal="center" vertical="center"/>
    </xf>
    <xf numFmtId="164" fontId="12" fillId="6" borderId="36" xfId="1" applyNumberFormat="1" applyFont="1" applyFill="1" applyBorder="1" applyAlignment="1">
      <alignment horizontal="center" vertical="center"/>
    </xf>
    <xf numFmtId="164" fontId="12" fillId="6" borderId="37" xfId="1" applyNumberFormat="1" applyFont="1" applyFill="1" applyBorder="1" applyAlignment="1">
      <alignment horizontal="center" vertical="center"/>
    </xf>
    <xf numFmtId="164" fontId="12" fillId="6" borderId="38" xfId="1" applyNumberFormat="1" applyFont="1" applyFill="1" applyBorder="1" applyAlignment="1">
      <alignment horizontal="center" vertical="center"/>
    </xf>
    <xf numFmtId="1" fontId="6" fillId="5" borderId="13" xfId="1" applyNumberFormat="1" applyFont="1" applyFill="1" applyBorder="1" applyAlignment="1">
      <alignment horizontal="center"/>
    </xf>
    <xf numFmtId="1" fontId="6" fillId="4" borderId="13" xfId="1" applyNumberFormat="1" applyFont="1" applyFill="1" applyBorder="1" applyAlignment="1">
      <alignment horizontal="center"/>
    </xf>
    <xf numFmtId="1" fontId="6" fillId="4" borderId="15" xfId="1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3" fillId="0" borderId="144" xfId="8" applyFont="1" applyFill="1" applyBorder="1" applyAlignment="1">
      <alignment horizontal="center" vertical="center" wrapText="1"/>
    </xf>
    <xf numFmtId="0" fontId="23" fillId="0" borderId="145" xfId="8" applyFont="1" applyFill="1" applyBorder="1" applyAlignment="1">
      <alignment horizontal="center" vertical="center" wrapText="1"/>
    </xf>
    <xf numFmtId="0" fontId="23" fillId="0" borderId="32" xfId="9" applyFont="1" applyFill="1" applyBorder="1" applyAlignment="1">
      <alignment horizontal="center" vertical="center" wrapText="1"/>
    </xf>
    <xf numFmtId="0" fontId="23" fillId="0" borderId="39" xfId="9" applyFont="1" applyFill="1" applyBorder="1" applyAlignment="1">
      <alignment horizontal="center" vertical="center" wrapText="1"/>
    </xf>
    <xf numFmtId="0" fontId="23" fillId="0" borderId="36" xfId="9" applyFont="1" applyFill="1" applyBorder="1" applyAlignment="1">
      <alignment horizontal="center" vertical="center" wrapText="1"/>
    </xf>
    <xf numFmtId="0" fontId="23" fillId="0" borderId="38" xfId="9" applyFont="1" applyFill="1" applyBorder="1" applyAlignment="1">
      <alignment horizontal="center" vertical="center" wrapText="1"/>
    </xf>
    <xf numFmtId="0" fontId="20" fillId="0" borderId="33" xfId="9" applyFont="1" applyFill="1" applyBorder="1" applyAlignment="1">
      <alignment horizontal="center" vertical="center" wrapText="1"/>
    </xf>
    <xf numFmtId="0" fontId="20" fillId="0" borderId="35" xfId="9" applyFont="1" applyFill="1" applyBorder="1" applyAlignment="1">
      <alignment horizontal="center" vertical="center" wrapText="1"/>
    </xf>
    <xf numFmtId="0" fontId="20" fillId="0" borderId="106" xfId="9" applyFont="1" applyFill="1" applyBorder="1" applyAlignment="1">
      <alignment horizontal="center" vertical="center" wrapText="1"/>
    </xf>
    <xf numFmtId="0" fontId="20" fillId="0" borderId="107" xfId="9" applyFont="1" applyFill="1" applyBorder="1" applyAlignment="1">
      <alignment horizontal="center" vertical="center" wrapText="1"/>
    </xf>
    <xf numFmtId="0" fontId="20" fillId="6" borderId="110" xfId="9" applyFont="1" applyFill="1" applyBorder="1" applyAlignment="1">
      <alignment horizontal="center" vertical="center" wrapText="1"/>
    </xf>
    <xf numFmtId="0" fontId="20" fillId="6" borderId="111" xfId="9" applyFont="1" applyFill="1" applyBorder="1" applyAlignment="1">
      <alignment horizontal="center" vertical="center" wrapText="1"/>
    </xf>
    <xf numFmtId="0" fontId="20" fillId="6" borderId="106" xfId="9" applyFont="1" applyFill="1" applyBorder="1" applyAlignment="1">
      <alignment horizontal="center" vertical="center" wrapText="1"/>
    </xf>
    <xf numFmtId="0" fontId="20" fillId="6" borderId="107" xfId="9" applyFont="1" applyFill="1" applyBorder="1" applyAlignment="1">
      <alignment horizontal="center" vertical="center" wrapText="1"/>
    </xf>
    <xf numFmtId="0" fontId="20" fillId="0" borderId="110" xfId="9" applyFont="1" applyFill="1" applyBorder="1" applyAlignment="1">
      <alignment horizontal="center" vertical="center" wrapText="1"/>
    </xf>
    <xf numFmtId="0" fontId="20" fillId="0" borderId="111" xfId="9" applyFont="1" applyFill="1" applyBorder="1" applyAlignment="1">
      <alignment horizontal="center" vertical="center" wrapText="1"/>
    </xf>
    <xf numFmtId="0" fontId="20" fillId="0" borderId="32" xfId="9" applyFont="1" applyFill="1" applyBorder="1" applyAlignment="1">
      <alignment horizontal="center" vertical="center" wrapText="1"/>
    </xf>
    <xf numFmtId="0" fontId="20" fillId="0" borderId="39" xfId="9" applyFont="1" applyFill="1" applyBorder="1" applyAlignment="1">
      <alignment horizontal="center" vertical="center" wrapText="1"/>
    </xf>
    <xf numFmtId="0" fontId="20" fillId="0" borderId="35" xfId="9" applyFont="1" applyBorder="1" applyAlignment="1">
      <alignment horizontal="center" vertical="center" wrapText="1"/>
    </xf>
    <xf numFmtId="0" fontId="20" fillId="0" borderId="106" xfId="9" applyFont="1" applyBorder="1" applyAlignment="1">
      <alignment horizontal="center" vertical="center" wrapText="1"/>
    </xf>
    <xf numFmtId="0" fontId="20" fillId="0" borderId="107" xfId="9" applyFont="1" applyBorder="1" applyAlignment="1">
      <alignment horizontal="center" vertical="center" wrapText="1"/>
    </xf>
    <xf numFmtId="0" fontId="23" fillId="0" borderId="110" xfId="9" applyFont="1" applyFill="1" applyBorder="1" applyAlignment="1">
      <alignment horizontal="center" vertical="center" wrapText="1"/>
    </xf>
    <xf numFmtId="0" fontId="23" fillId="0" borderId="111" xfId="9" applyFont="1" applyFill="1" applyBorder="1" applyAlignment="1">
      <alignment horizontal="center" vertical="center" wrapText="1"/>
    </xf>
    <xf numFmtId="0" fontId="23" fillId="0" borderId="106" xfId="9" applyFont="1" applyFill="1" applyBorder="1" applyAlignment="1">
      <alignment horizontal="center" vertical="center" wrapText="1"/>
    </xf>
    <xf numFmtId="0" fontId="23" fillId="0" borderId="107" xfId="9" applyFont="1" applyFill="1" applyBorder="1" applyAlignment="1">
      <alignment horizontal="center" vertical="center" wrapText="1"/>
    </xf>
    <xf numFmtId="0" fontId="20" fillId="21" borderId="106" xfId="8" applyFont="1" applyFill="1" applyBorder="1" applyAlignment="1">
      <alignment horizontal="center" wrapText="1"/>
    </xf>
    <xf numFmtId="0" fontId="20" fillId="21" borderId="0" xfId="8" applyFont="1" applyFill="1" applyBorder="1" applyAlignment="1">
      <alignment horizontal="center" wrapText="1"/>
    </xf>
    <xf numFmtId="0" fontId="20" fillId="21" borderId="101" xfId="8" applyFont="1" applyFill="1" applyBorder="1" applyAlignment="1">
      <alignment horizontal="center" wrapText="1"/>
    </xf>
    <xf numFmtId="0" fontId="23" fillId="0" borderId="110" xfId="8" applyFont="1" applyFill="1" applyBorder="1" applyAlignment="1">
      <alignment horizontal="center" vertical="center" wrapText="1"/>
    </xf>
    <xf numFmtId="0" fontId="23" fillId="0" borderId="111" xfId="8" applyFont="1" applyFill="1" applyBorder="1" applyAlignment="1">
      <alignment horizontal="center" vertical="center" wrapText="1"/>
    </xf>
    <xf numFmtId="0" fontId="23" fillId="0" borderId="106" xfId="8" applyFont="1" applyFill="1" applyBorder="1" applyAlignment="1">
      <alignment horizontal="center" vertical="center" wrapText="1"/>
    </xf>
    <xf numFmtId="0" fontId="23" fillId="0" borderId="107" xfId="8" applyFont="1" applyFill="1" applyBorder="1" applyAlignment="1">
      <alignment horizontal="center" vertical="center" wrapText="1"/>
    </xf>
    <xf numFmtId="0" fontId="20" fillId="0" borderId="1" xfId="8" applyFont="1" applyBorder="1" applyAlignment="1">
      <alignment horizontal="center"/>
    </xf>
    <xf numFmtId="0" fontId="20" fillId="0" borderId="2" xfId="8" applyFont="1" applyBorder="1" applyAlignment="1">
      <alignment horizontal="center"/>
    </xf>
    <xf numFmtId="0" fontId="20" fillId="0" borderId="114" xfId="8" applyFont="1" applyBorder="1" applyAlignment="1">
      <alignment horizontal="center"/>
    </xf>
    <xf numFmtId="0" fontId="20" fillId="0" borderId="115" xfId="8" applyFont="1" applyBorder="1" applyAlignment="1">
      <alignment horizontal="center"/>
    </xf>
    <xf numFmtId="0" fontId="23" fillId="0" borderId="33" xfId="9" applyFont="1" applyFill="1" applyBorder="1" applyAlignment="1">
      <alignment horizontal="center" vertical="center" wrapText="1"/>
    </xf>
    <xf numFmtId="0" fontId="23" fillId="0" borderId="35" xfId="9" applyFont="1" applyFill="1" applyBorder="1" applyAlignment="1">
      <alignment horizontal="center" vertical="center" wrapText="1"/>
    </xf>
    <xf numFmtId="0" fontId="4" fillId="20" borderId="13" xfId="8" applyFont="1" applyFill="1" applyBorder="1" applyAlignment="1">
      <alignment horizontal="center"/>
    </xf>
    <xf numFmtId="0" fontId="4" fillId="20" borderId="16" xfId="8" applyFont="1" applyFill="1" applyBorder="1" applyAlignment="1">
      <alignment horizontal="center"/>
    </xf>
    <xf numFmtId="0" fontId="4" fillId="20" borderId="15" xfId="8" applyFont="1" applyFill="1" applyBorder="1" applyAlignment="1">
      <alignment horizontal="center"/>
    </xf>
    <xf numFmtId="0" fontId="23" fillId="19" borderId="0" xfId="8" applyFont="1" applyFill="1" applyBorder="1" applyAlignment="1">
      <alignment horizontal="center"/>
    </xf>
    <xf numFmtId="0" fontId="19" fillId="0" borderId="33" xfId="8" applyFont="1" applyFill="1" applyBorder="1" applyAlignment="1">
      <alignment horizontal="center" vertical="center" wrapText="1"/>
    </xf>
    <xf numFmtId="0" fontId="19" fillId="0" borderId="35" xfId="8" applyFont="1" applyFill="1" applyBorder="1" applyAlignment="1">
      <alignment horizontal="center" vertical="center" wrapText="1"/>
    </xf>
    <xf numFmtId="0" fontId="19" fillId="0" borderId="106" xfId="8" applyFont="1" applyFill="1" applyBorder="1" applyAlignment="1">
      <alignment horizontal="center" vertical="center" wrapText="1"/>
    </xf>
    <xf numFmtId="0" fontId="19" fillId="0" borderId="107" xfId="8" applyFont="1" applyFill="1" applyBorder="1" applyAlignment="1">
      <alignment horizontal="center" vertical="center" wrapText="1"/>
    </xf>
    <xf numFmtId="0" fontId="23" fillId="0" borderId="108" xfId="8" applyFont="1" applyFill="1" applyBorder="1" applyAlignment="1">
      <alignment horizontal="center" vertical="center" wrapText="1"/>
    </xf>
    <xf numFmtId="0" fontId="23" fillId="0" borderId="109" xfId="8" applyFont="1" applyFill="1" applyBorder="1" applyAlignment="1">
      <alignment horizontal="center" vertical="center" wrapText="1"/>
    </xf>
    <xf numFmtId="0" fontId="23" fillId="0" borderId="112" xfId="8" applyFont="1" applyFill="1" applyBorder="1" applyAlignment="1">
      <alignment horizontal="center" vertical="center" wrapText="1"/>
    </xf>
    <xf numFmtId="0" fontId="23" fillId="0" borderId="113" xfId="8" applyFont="1" applyFill="1" applyBorder="1" applyAlignment="1">
      <alignment horizontal="center" vertical="center" wrapText="1"/>
    </xf>
    <xf numFmtId="0" fontId="23" fillId="19" borderId="101" xfId="8" applyFont="1" applyFill="1" applyBorder="1" applyAlignment="1">
      <alignment horizontal="center"/>
    </xf>
    <xf numFmtId="0" fontId="14" fillId="2" borderId="157" xfId="1" applyFont="1" applyFill="1" applyBorder="1" applyAlignment="1">
      <alignment horizontal="center" vertical="center"/>
    </xf>
    <xf numFmtId="0" fontId="14" fillId="2" borderId="158" xfId="1" applyFont="1" applyFill="1" applyBorder="1" applyAlignment="1">
      <alignment horizontal="center" vertical="center"/>
    </xf>
    <xf numFmtId="0" fontId="14" fillId="2" borderId="156" xfId="1" applyFont="1" applyFill="1" applyBorder="1" applyAlignment="1">
      <alignment horizontal="center" vertical="center"/>
    </xf>
    <xf numFmtId="0" fontId="15" fillId="2" borderId="157" xfId="1" applyFont="1" applyFill="1" applyBorder="1" applyAlignment="1">
      <alignment horizontal="center" vertical="center"/>
    </xf>
    <xf numFmtId="0" fontId="15" fillId="2" borderId="158" xfId="1" applyFont="1" applyFill="1" applyBorder="1" applyAlignment="1">
      <alignment horizontal="center" vertical="center"/>
    </xf>
    <xf numFmtId="0" fontId="15" fillId="2" borderId="156" xfId="1" applyFont="1" applyFill="1" applyBorder="1" applyAlignment="1">
      <alignment horizontal="center" vertical="center"/>
    </xf>
    <xf numFmtId="0" fontId="13" fillId="2" borderId="157" xfId="1" applyFont="1" applyFill="1" applyBorder="1" applyAlignment="1">
      <alignment horizontal="center" vertical="center"/>
    </xf>
    <xf numFmtId="0" fontId="13" fillId="2" borderId="158" xfId="1" applyFont="1" applyFill="1" applyBorder="1" applyAlignment="1">
      <alignment horizontal="center" vertical="center"/>
    </xf>
    <xf numFmtId="0" fontId="13" fillId="2" borderId="156" xfId="1" applyFont="1" applyFill="1" applyBorder="1" applyAlignment="1">
      <alignment horizontal="center" vertical="center"/>
    </xf>
    <xf numFmtId="0" fontId="17" fillId="2" borderId="157" xfId="1" applyFont="1" applyFill="1" applyBorder="1" applyAlignment="1">
      <alignment horizontal="center" vertical="center"/>
    </xf>
    <xf numFmtId="0" fontId="17" fillId="2" borderId="158" xfId="1" applyFont="1" applyFill="1" applyBorder="1" applyAlignment="1">
      <alignment horizontal="center" vertical="center"/>
    </xf>
    <xf numFmtId="0" fontId="17" fillId="2" borderId="156" xfId="1" applyFont="1" applyFill="1" applyBorder="1" applyAlignment="1">
      <alignment horizontal="center" vertical="center"/>
    </xf>
    <xf numFmtId="0" fontId="16" fillId="2" borderId="156" xfId="1" applyFont="1" applyFill="1" applyBorder="1" applyAlignment="1">
      <alignment horizontal="center" vertical="center"/>
    </xf>
    <xf numFmtId="0" fontId="16" fillId="2" borderId="157" xfId="1" applyFont="1" applyFill="1" applyBorder="1" applyAlignment="1">
      <alignment horizontal="center" vertical="center"/>
    </xf>
    <xf numFmtId="0" fontId="16" fillId="2" borderId="158" xfId="1" applyFont="1" applyFill="1" applyBorder="1" applyAlignment="1">
      <alignment horizontal="center" vertical="center"/>
    </xf>
    <xf numFmtId="0" fontId="18" fillId="6" borderId="156" xfId="1" applyFont="1" applyFill="1" applyBorder="1" applyAlignment="1">
      <alignment horizontal="center" vertical="center"/>
    </xf>
    <xf numFmtId="0" fontId="18" fillId="6" borderId="157" xfId="1" applyFont="1" applyFill="1" applyBorder="1" applyAlignment="1">
      <alignment horizontal="center" vertical="center"/>
    </xf>
    <xf numFmtId="0" fontId="18" fillId="6" borderId="158" xfId="1" applyFont="1" applyFill="1" applyBorder="1" applyAlignment="1">
      <alignment horizontal="center" vertical="center"/>
    </xf>
  </cellXfs>
  <cellStyles count="11">
    <cellStyle name="Lien hypertexte" xfId="10" builtinId="8"/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24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colors>
    <mruColors>
      <color rgb="FFFFC000"/>
      <color rgb="FFFFFF00"/>
      <color rgb="FF000000"/>
      <color rgb="FF9999FF"/>
      <color rgb="FFDA9694"/>
      <color rgb="FF95B3D7"/>
      <color rgb="FFF79646"/>
      <color rgb="FFFF9966"/>
      <color rgb="FFFFCC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sel="7" val="0"/>
</file>

<file path=xl/ctrlProps/ctrlProp2.xml><?xml version="1.0" encoding="utf-8"?>
<formControlPr xmlns="http://schemas.microsoft.com/office/spreadsheetml/2009/9/main" objectType="Drop" dropStyle="combo" dx="16" fmlaLink="hide!$F$1" fmlaRange="hide!$H$1:$H$16" noThreeD="1" sel="7" val="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19050</xdr:colOff>
          <xdr:row>5</xdr:row>
          <xdr:rowOff>47625</xdr:rowOff>
        </xdr:from>
        <xdr:to>
          <xdr:col>63</xdr:col>
          <xdr:colOff>180975</xdr:colOff>
          <xdr:row>7</xdr:row>
          <xdr:rowOff>161925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19050</xdr:colOff>
          <xdr:row>5</xdr:row>
          <xdr:rowOff>47625</xdr:rowOff>
        </xdr:from>
        <xdr:to>
          <xdr:col>63</xdr:col>
          <xdr:colOff>180975</xdr:colOff>
          <xdr:row>7</xdr:row>
          <xdr:rowOff>161925</xdr:rowOff>
        </xdr:to>
        <xdr:sp macro="" textlink="">
          <xdr:nvSpPr>
            <xdr:cNvPr id="10241" name="Drop Dow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3" name="Flèche droite rayée 2"/>
        <xdr:cNvSpPr/>
      </xdr:nvSpPr>
      <xdr:spPr>
        <a:xfrm>
          <a:off x="12939857" y="151671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4" name="Flèche droite rayée 3"/>
        <xdr:cNvSpPr/>
      </xdr:nvSpPr>
      <xdr:spPr>
        <a:xfrm>
          <a:off x="12939857" y="35169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95250</xdr:colOff>
      <xdr:row>1</xdr:row>
      <xdr:rowOff>76200</xdr:rowOff>
    </xdr:from>
    <xdr:to>
      <xdr:col>42</xdr:col>
      <xdr:colOff>66675</xdr:colOff>
      <xdr:row>7</xdr:row>
      <xdr:rowOff>123825</xdr:rowOff>
    </xdr:to>
    <xdr:sp macro="" textlink="">
      <xdr:nvSpPr>
        <xdr:cNvPr id="2" name="ZoneTexte 1"/>
        <xdr:cNvSpPr txBox="1"/>
      </xdr:nvSpPr>
      <xdr:spPr>
        <a:xfrm>
          <a:off x="4276725" y="142875"/>
          <a:ext cx="5629275" cy="9144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éviter</a:t>
          </a:r>
          <a:r>
            <a:rPr lang="fr-FR" sz="1100" baseline="0"/>
            <a:t> d'utiliser des mots du VBA pour nommer soit un module, soit une macro, soit une variable etc ..... (Voir Clear)</a:t>
          </a:r>
        </a:p>
        <a:p>
          <a:endParaRPr lang="fr-FR" sz="1100" baseline="0"/>
        </a:p>
        <a:p>
          <a:r>
            <a:rPr lang="fr-FR" sz="1100" baseline="0"/>
            <a:t>Dans la semaine  23 tu avais 2 fois le 1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usion-de-cellule-changeant-en-fonction-des-annees-t67032.html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forum.excel-pratique.com/excel/fusion-de-cellule-changeant-en-fonction-des-annees-t67032.html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23"/>
  <sheetViews>
    <sheetView workbookViewId="0">
      <selection activeCell="D34" sqref="D34"/>
    </sheetView>
  </sheetViews>
  <sheetFormatPr baseColWidth="10" defaultRowHeight="15" x14ac:dyDescent="0.25"/>
  <cols>
    <col min="2" max="4" width="36.28515625" customWidth="1"/>
  </cols>
  <sheetData>
    <row r="3" spans="2:4" x14ac:dyDescent="0.25">
      <c r="B3" s="361" t="s">
        <v>139</v>
      </c>
      <c r="C3" s="361"/>
      <c r="D3" s="361"/>
    </row>
    <row r="4" spans="2:4" x14ac:dyDescent="0.25">
      <c r="B4" t="s">
        <v>115</v>
      </c>
      <c r="C4" t="s">
        <v>149</v>
      </c>
      <c r="D4" t="s">
        <v>116</v>
      </c>
    </row>
    <row r="6" spans="2:4" x14ac:dyDescent="0.25">
      <c r="B6" t="s">
        <v>148</v>
      </c>
      <c r="D6" t="s">
        <v>117</v>
      </c>
    </row>
    <row r="7" spans="2:4" x14ac:dyDescent="0.25">
      <c r="B7" t="s">
        <v>150</v>
      </c>
      <c r="C7" t="s">
        <v>153</v>
      </c>
      <c r="D7" t="s">
        <v>118</v>
      </c>
    </row>
    <row r="8" spans="2:4" x14ac:dyDescent="0.25">
      <c r="B8" t="s">
        <v>119</v>
      </c>
      <c r="D8" t="s">
        <v>120</v>
      </c>
    </row>
    <row r="9" spans="2:4" x14ac:dyDescent="0.25">
      <c r="B9" t="s">
        <v>121</v>
      </c>
      <c r="D9" t="s">
        <v>122</v>
      </c>
    </row>
    <row r="10" spans="2:4" x14ac:dyDescent="0.25">
      <c r="B10" t="s">
        <v>123</v>
      </c>
      <c r="D10" t="s">
        <v>124</v>
      </c>
    </row>
    <row r="11" spans="2:4" x14ac:dyDescent="0.25">
      <c r="B11" t="s">
        <v>125</v>
      </c>
      <c r="D11" t="s">
        <v>126</v>
      </c>
    </row>
    <row r="12" spans="2:4" x14ac:dyDescent="0.25">
      <c r="B12" t="s">
        <v>127</v>
      </c>
      <c r="D12" t="s">
        <v>128</v>
      </c>
    </row>
    <row r="13" spans="2:4" x14ac:dyDescent="0.25">
      <c r="B13" t="s">
        <v>129</v>
      </c>
      <c r="D13" t="s">
        <v>130</v>
      </c>
    </row>
    <row r="14" spans="2:4" x14ac:dyDescent="0.25">
      <c r="B14" t="s">
        <v>131</v>
      </c>
      <c r="D14" t="s">
        <v>132</v>
      </c>
    </row>
    <row r="15" spans="2:4" x14ac:dyDescent="0.25">
      <c r="B15" t="s">
        <v>133</v>
      </c>
      <c r="D15" t="s">
        <v>134</v>
      </c>
    </row>
    <row r="16" spans="2:4" x14ac:dyDescent="0.25">
      <c r="B16" t="s">
        <v>135</v>
      </c>
      <c r="D16" t="s">
        <v>136</v>
      </c>
    </row>
    <row r="17" spans="2:4" x14ac:dyDescent="0.25">
      <c r="B17" t="s">
        <v>137</v>
      </c>
      <c r="D17" t="s">
        <v>138</v>
      </c>
    </row>
    <row r="18" spans="2:4" x14ac:dyDescent="0.25">
      <c r="B18" t="s">
        <v>140</v>
      </c>
      <c r="D18" t="s">
        <v>141</v>
      </c>
    </row>
    <row r="19" spans="2:4" x14ac:dyDescent="0.25">
      <c r="B19" t="s">
        <v>142</v>
      </c>
      <c r="D19" t="s">
        <v>143</v>
      </c>
    </row>
    <row r="20" spans="2:4" x14ac:dyDescent="0.25">
      <c r="B20" t="s">
        <v>144</v>
      </c>
      <c r="D20" t="s">
        <v>145</v>
      </c>
    </row>
    <row r="21" spans="2:4" x14ac:dyDescent="0.25">
      <c r="B21" t="s">
        <v>146</v>
      </c>
      <c r="D21" t="s">
        <v>147</v>
      </c>
    </row>
    <row r="22" spans="2:4" x14ac:dyDescent="0.25">
      <c r="B22" t="s">
        <v>152</v>
      </c>
      <c r="D22" t="s">
        <v>151</v>
      </c>
    </row>
    <row r="23" spans="2:4" x14ac:dyDescent="0.25">
      <c r="B23" t="s">
        <v>157</v>
      </c>
      <c r="D23" t="s">
        <v>154</v>
      </c>
    </row>
  </sheetData>
  <mergeCells count="1"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3"/>
  <sheetViews>
    <sheetView topLeftCell="A49" workbookViewId="0">
      <selection activeCell="AH65" sqref="AH65"/>
    </sheetView>
  </sheetViews>
  <sheetFormatPr baseColWidth="10" defaultRowHeight="12.75" x14ac:dyDescent="0.2"/>
  <cols>
    <col min="1" max="1" width="1.5703125" style="7" customWidth="1"/>
    <col min="2" max="2" width="14.85546875" style="6" customWidth="1"/>
    <col min="3" max="3" width="3.5703125" style="6" customWidth="1"/>
    <col min="4" max="17" width="3.28515625" style="6" customWidth="1"/>
    <col min="18" max="18" width="2.7109375" style="6" bestFit="1" customWidth="1"/>
    <col min="19" max="61" width="3.28515625" style="6" customWidth="1"/>
    <col min="62" max="64" width="3.28515625" style="7" customWidth="1"/>
    <col min="65" max="65" width="3" style="7" customWidth="1"/>
    <col min="66" max="66" width="3.42578125" style="7" customWidth="1"/>
    <col min="67" max="16384" width="11.42578125" style="7"/>
  </cols>
  <sheetData>
    <row r="1" spans="1:76" ht="5.25" customHeight="1" x14ac:dyDescent="0.2">
      <c r="A1" s="19"/>
      <c r="B1" s="258"/>
    </row>
    <row r="2" spans="1:76" ht="15.75" customHeight="1" x14ac:dyDescent="0.25">
      <c r="C2" s="23"/>
      <c r="D2" s="419" t="s">
        <v>81</v>
      </c>
      <c r="E2" s="419"/>
      <c r="F2" s="419"/>
      <c r="G2" s="419"/>
      <c r="H2" s="419"/>
      <c r="I2" s="419"/>
      <c r="K2" s="24"/>
      <c r="L2" s="420" t="s">
        <v>82</v>
      </c>
      <c r="M2" s="420"/>
      <c r="N2" s="420"/>
      <c r="O2" s="420"/>
      <c r="P2" s="420"/>
      <c r="Q2" s="420"/>
      <c r="S2" s="25"/>
      <c r="T2" s="420" t="s">
        <v>83</v>
      </c>
      <c r="U2" s="420"/>
      <c r="V2" s="420"/>
      <c r="W2" s="420"/>
      <c r="X2" s="420"/>
      <c r="Z2" s="26"/>
      <c r="AA2" s="420" t="s">
        <v>84</v>
      </c>
      <c r="AB2" s="420"/>
      <c r="AC2" s="420"/>
      <c r="AD2" s="420"/>
      <c r="AE2" s="420"/>
      <c r="AG2" s="27"/>
      <c r="AH2" s="429" t="s">
        <v>85</v>
      </c>
      <c r="AI2" s="429"/>
      <c r="AJ2" s="429"/>
      <c r="AK2" s="429"/>
      <c r="AL2" s="429"/>
      <c r="AM2" s="19"/>
      <c r="AN2" s="9"/>
      <c r="AO2" s="29">
        <v>1</v>
      </c>
      <c r="AP2" s="430" t="s">
        <v>87</v>
      </c>
      <c r="AQ2" s="431"/>
      <c r="AR2" s="431"/>
      <c r="AS2" s="431"/>
      <c r="AT2" s="431"/>
      <c r="AU2" s="431"/>
      <c r="AV2" s="431"/>
      <c r="AW2" s="432"/>
      <c r="AX2" s="430" t="s">
        <v>86</v>
      </c>
      <c r="AY2" s="431"/>
      <c r="AZ2" s="431"/>
      <c r="BA2" s="431"/>
      <c r="BB2" s="431"/>
      <c r="BC2" s="431"/>
      <c r="BD2" s="432"/>
      <c r="BE2" s="31"/>
      <c r="BF2" s="430" t="s">
        <v>88</v>
      </c>
      <c r="BG2" s="431"/>
      <c r="BH2" s="431"/>
      <c r="BI2" s="431"/>
      <c r="BJ2" s="432"/>
      <c r="BP2" s="14" t="str">
        <f>IF(COUNTIF($C10:$BK10,2)=0,"",COUNTIF($C10:$BK10,2))</f>
        <v/>
      </c>
      <c r="BQ2" s="22"/>
      <c r="BR2" s="22"/>
      <c r="BS2" s="19"/>
      <c r="BT2" s="19"/>
      <c r="BU2" s="19"/>
      <c r="BV2" s="19"/>
      <c r="BW2" s="19"/>
      <c r="BX2" s="19"/>
    </row>
    <row r="3" spans="1:76" ht="16.5" customHeight="1" x14ac:dyDescent="0.25">
      <c r="B3" s="10"/>
      <c r="AO3" s="29">
        <v>2</v>
      </c>
      <c r="AP3" s="430" t="s">
        <v>89</v>
      </c>
      <c r="AQ3" s="431"/>
      <c r="AR3" s="431"/>
      <c r="AS3" s="431"/>
      <c r="AT3" s="431"/>
      <c r="AU3" s="431"/>
      <c r="AV3" s="431"/>
      <c r="AW3" s="432"/>
      <c r="AX3" s="430" t="s">
        <v>91</v>
      </c>
      <c r="AY3" s="431"/>
      <c r="AZ3" s="431"/>
      <c r="BA3" s="431"/>
      <c r="BB3" s="431"/>
      <c r="BC3" s="431"/>
      <c r="BD3" s="432"/>
      <c r="BE3" s="31"/>
      <c r="BF3" s="430" t="s">
        <v>92</v>
      </c>
      <c r="BG3" s="431"/>
      <c r="BH3" s="431"/>
      <c r="BI3" s="431"/>
      <c r="BJ3" s="432"/>
      <c r="BP3" s="14"/>
      <c r="BQ3" s="22"/>
      <c r="BR3" s="22"/>
    </row>
    <row r="4" spans="1:76" ht="17.25" customHeight="1" x14ac:dyDescent="0.25">
      <c r="B4" s="350"/>
      <c r="C4" s="22"/>
      <c r="D4" s="19"/>
      <c r="E4" s="19"/>
      <c r="F4" s="19"/>
      <c r="G4" s="19"/>
      <c r="H4" s="19"/>
      <c r="I4" s="19"/>
      <c r="J4" s="19"/>
      <c r="K4" s="19"/>
      <c r="L4" s="19"/>
      <c r="M4" s="30"/>
      <c r="N4" s="30"/>
      <c r="O4" s="30"/>
      <c r="P4" s="30"/>
      <c r="Q4" s="30"/>
      <c r="R4" s="302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29">
        <v>3</v>
      </c>
      <c r="AP4" s="430" t="s">
        <v>90</v>
      </c>
      <c r="AQ4" s="431"/>
      <c r="AR4" s="431"/>
      <c r="AS4" s="431"/>
      <c r="AT4" s="431"/>
      <c r="AU4" s="431"/>
      <c r="AV4" s="431"/>
      <c r="AW4" s="432"/>
      <c r="AX4" s="430" t="s">
        <v>93</v>
      </c>
      <c r="AY4" s="431"/>
      <c r="AZ4" s="431"/>
      <c r="BA4" s="431"/>
      <c r="BB4" s="431"/>
      <c r="BC4" s="431"/>
      <c r="BD4" s="431"/>
      <c r="BE4" s="431"/>
      <c r="BF4" s="431"/>
      <c r="BG4" s="431"/>
      <c r="BH4" s="431"/>
      <c r="BI4" s="431"/>
      <c r="BJ4" s="432"/>
      <c r="BP4" s="358" t="s">
        <v>184</v>
      </c>
      <c r="BQ4" s="22"/>
      <c r="BR4" s="28"/>
    </row>
    <row r="5" spans="1:76" ht="6" customHeight="1" thickBot="1" x14ac:dyDescent="0.25">
      <c r="F5" s="20"/>
      <c r="R5" s="300"/>
      <c r="BO5" s="14"/>
      <c r="BP5" s="14"/>
    </row>
    <row r="6" spans="1:76" ht="6" customHeight="1" thickBot="1" x14ac:dyDescent="0.25">
      <c r="B6" s="20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301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433" t="s">
        <v>79</v>
      </c>
      <c r="BE6" s="434"/>
      <c r="BF6" s="434"/>
      <c r="BG6" s="435"/>
      <c r="BH6" s="22"/>
      <c r="BI6" s="22"/>
      <c r="BJ6" s="19"/>
      <c r="BK6" s="405"/>
      <c r="BL6" s="405"/>
      <c r="BM6" s="405"/>
      <c r="BN6" s="405"/>
      <c r="BO6" s="32"/>
      <c r="BP6" s="32"/>
    </row>
    <row r="7" spans="1:76" ht="6.75" customHeight="1" x14ac:dyDescent="0.2">
      <c r="C7" s="22"/>
      <c r="D7" s="22"/>
      <c r="E7" s="22"/>
      <c r="F7" s="22"/>
      <c r="G7" s="22"/>
      <c r="H7" s="22"/>
      <c r="I7" s="22"/>
      <c r="J7" s="22"/>
      <c r="K7" s="22"/>
      <c r="L7" s="421" t="s">
        <v>80</v>
      </c>
      <c r="M7" s="422"/>
      <c r="N7" s="422"/>
      <c r="O7" s="422"/>
      <c r="P7" s="422"/>
      <c r="Q7" s="422"/>
      <c r="R7" s="423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/>
      <c r="AP7" s="422"/>
      <c r="AQ7" s="422"/>
      <c r="AR7" s="422"/>
      <c r="AS7" s="422"/>
      <c r="AT7" s="422"/>
      <c r="AU7" s="422"/>
      <c r="AV7" s="422"/>
      <c r="AW7" s="422"/>
      <c r="AX7" s="422"/>
      <c r="AY7" s="422"/>
      <c r="AZ7" s="422"/>
      <c r="BA7" s="424"/>
      <c r="BB7" s="22"/>
      <c r="BC7" s="22"/>
      <c r="BD7" s="436"/>
      <c r="BE7" s="437"/>
      <c r="BF7" s="437"/>
      <c r="BG7" s="438"/>
      <c r="BH7" s="22"/>
      <c r="BI7" s="22"/>
      <c r="BJ7" s="19"/>
      <c r="BK7" s="405"/>
      <c r="BL7" s="405"/>
      <c r="BM7" s="405"/>
      <c r="BN7" s="405"/>
      <c r="BO7" s="32"/>
      <c r="BP7" s="32"/>
    </row>
    <row r="8" spans="1:76" ht="23.25" customHeight="1" thickBot="1" x14ac:dyDescent="0.25">
      <c r="B8" s="13"/>
      <c r="C8" s="260"/>
      <c r="D8" s="260"/>
      <c r="E8" s="260"/>
      <c r="F8" s="260"/>
      <c r="G8" s="260"/>
      <c r="H8" s="260"/>
      <c r="I8" s="260"/>
      <c r="J8" s="260"/>
      <c r="K8" s="260"/>
      <c r="L8" s="425"/>
      <c r="M8" s="426"/>
      <c r="N8" s="426"/>
      <c r="O8" s="426"/>
      <c r="P8" s="426"/>
      <c r="Q8" s="426"/>
      <c r="R8" s="427"/>
      <c r="S8" s="426"/>
      <c r="T8" s="426"/>
      <c r="U8" s="426"/>
      <c r="V8" s="426"/>
      <c r="W8" s="426"/>
      <c r="X8" s="426"/>
      <c r="Y8" s="426"/>
      <c r="Z8" s="426"/>
      <c r="AA8" s="426"/>
      <c r="AB8" s="426"/>
      <c r="AC8" s="426"/>
      <c r="AD8" s="426"/>
      <c r="AE8" s="426"/>
      <c r="AF8" s="426"/>
      <c r="AG8" s="426"/>
      <c r="AH8" s="426"/>
      <c r="AI8" s="426"/>
      <c r="AJ8" s="426"/>
      <c r="AK8" s="426"/>
      <c r="AL8" s="426"/>
      <c r="AM8" s="426"/>
      <c r="AN8" s="426"/>
      <c r="AO8" s="426"/>
      <c r="AP8" s="426"/>
      <c r="AQ8" s="426"/>
      <c r="AR8" s="426"/>
      <c r="AS8" s="426"/>
      <c r="AT8" s="426"/>
      <c r="AU8" s="426"/>
      <c r="AV8" s="426"/>
      <c r="AW8" s="426"/>
      <c r="AX8" s="426"/>
      <c r="AY8" s="426"/>
      <c r="AZ8" s="426"/>
      <c r="BA8" s="428"/>
      <c r="BB8" s="22"/>
      <c r="BC8" s="22"/>
      <c r="BD8" s="439"/>
      <c r="BE8" s="440"/>
      <c r="BF8" s="440"/>
      <c r="BG8" s="441"/>
      <c r="BH8" s="22"/>
      <c r="BI8" s="22"/>
      <c r="BJ8" s="19"/>
      <c r="BK8" s="405"/>
      <c r="BL8" s="405"/>
      <c r="BM8" s="405"/>
      <c r="BN8" s="405"/>
      <c r="BO8" s="32"/>
      <c r="BP8" s="32"/>
    </row>
    <row r="9" spans="1:76" ht="13.5" thickBot="1" x14ac:dyDescent="0.25">
      <c r="B9" s="1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301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19"/>
      <c r="BK9" s="19"/>
      <c r="BL9" s="19"/>
      <c r="BM9" s="19"/>
      <c r="BN9" s="19"/>
      <c r="BO9" s="32"/>
      <c r="BP9" s="32"/>
    </row>
    <row r="10" spans="1:76" ht="15" customHeight="1" thickBot="1" x14ac:dyDescent="0.25">
      <c r="B10" s="8"/>
      <c r="C10" s="365" t="s">
        <v>0</v>
      </c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7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8"/>
      <c r="AH10" s="362" t="s">
        <v>1</v>
      </c>
      <c r="AI10" s="363"/>
      <c r="AJ10" s="363"/>
      <c r="AK10" s="363"/>
      <c r="AL10" s="363"/>
      <c r="AM10" s="363"/>
      <c r="AN10" s="363"/>
      <c r="AO10" s="363"/>
      <c r="AP10" s="363"/>
      <c r="AQ10" s="363"/>
      <c r="AR10" s="363"/>
      <c r="AS10" s="363"/>
      <c r="AT10" s="363"/>
      <c r="AU10" s="363"/>
      <c r="AV10" s="363"/>
      <c r="AW10" s="363"/>
      <c r="AX10" s="363"/>
      <c r="AY10" s="363"/>
      <c r="AZ10" s="363"/>
      <c r="BA10" s="363"/>
      <c r="BB10" s="363"/>
      <c r="BC10" s="363"/>
      <c r="BD10" s="363"/>
      <c r="BE10" s="363"/>
      <c r="BF10" s="363"/>
      <c r="BG10" s="363"/>
      <c r="BH10" s="363"/>
      <c r="BI10" s="363"/>
      <c r="BJ10" s="363"/>
      <c r="BK10" s="363"/>
      <c r="BL10" s="363"/>
      <c r="BM10" s="364"/>
      <c r="BN10" s="19"/>
    </row>
    <row r="11" spans="1:76" ht="15.75" customHeight="1" thickBot="1" x14ac:dyDescent="0.25">
      <c r="B11" s="15"/>
      <c r="C11" s="381" t="s">
        <v>12</v>
      </c>
      <c r="D11" s="382"/>
      <c r="E11" s="382"/>
      <c r="F11" s="382"/>
      <c r="G11" s="382"/>
      <c r="H11" s="382"/>
      <c r="I11" s="387"/>
      <c r="J11" s="384" t="s">
        <v>13</v>
      </c>
      <c r="K11" s="379"/>
      <c r="L11" s="379"/>
      <c r="M11" s="379"/>
      <c r="N11" s="379"/>
      <c r="O11" s="379"/>
      <c r="P11" s="385"/>
      <c r="Q11" s="386" t="s">
        <v>14</v>
      </c>
      <c r="R11" s="414"/>
      <c r="S11" s="382"/>
      <c r="T11" s="382"/>
      <c r="U11" s="382"/>
      <c r="V11" s="382"/>
      <c r="W11" s="387"/>
      <c r="X11" s="384" t="s">
        <v>15</v>
      </c>
      <c r="Y11" s="379"/>
      <c r="Z11" s="379"/>
      <c r="AA11" s="379"/>
      <c r="AB11" s="379"/>
      <c r="AC11" s="379"/>
      <c r="AD11" s="385"/>
      <c r="AE11" s="386" t="s">
        <v>16</v>
      </c>
      <c r="AF11" s="382"/>
      <c r="AG11" s="382"/>
      <c r="AH11" s="382"/>
      <c r="AI11" s="382"/>
      <c r="AJ11" s="382"/>
      <c r="AK11" s="387"/>
      <c r="AL11" s="384" t="s">
        <v>17</v>
      </c>
      <c r="AM11" s="379"/>
      <c r="AN11" s="379"/>
      <c r="AO11" s="379"/>
      <c r="AP11" s="379"/>
      <c r="AQ11" s="379"/>
      <c r="AR11" s="385"/>
      <c r="AS11" s="386" t="s">
        <v>18</v>
      </c>
      <c r="AT11" s="382"/>
      <c r="AU11" s="382"/>
      <c r="AV11" s="382"/>
      <c r="AW11" s="382"/>
      <c r="AX11" s="382"/>
      <c r="AY11" s="387"/>
      <c r="AZ11" s="384" t="s">
        <v>19</v>
      </c>
      <c r="BA11" s="379"/>
      <c r="BB11" s="379"/>
      <c r="BC11" s="379"/>
      <c r="BD11" s="379"/>
      <c r="BE11" s="379"/>
      <c r="BF11" s="379"/>
      <c r="BG11" s="381" t="s">
        <v>20</v>
      </c>
      <c r="BH11" s="382"/>
      <c r="BI11" s="382"/>
      <c r="BJ11" s="382"/>
      <c r="BK11" s="382"/>
      <c r="BL11" s="382"/>
      <c r="BM11" s="383"/>
      <c r="BN11" s="108"/>
    </row>
    <row r="12" spans="1:76" ht="15" customHeight="1" thickBot="1" x14ac:dyDescent="0.25">
      <c r="B12" s="15"/>
      <c r="C12" s="306">
        <f>DATEREF+1-WEEKDAY(DATEREF-1)</f>
        <v>44193</v>
      </c>
      <c r="D12" s="306">
        <f>C12+1</f>
        <v>44194</v>
      </c>
      <c r="E12" s="306">
        <f t="shared" ref="E12:BM12" si="0">D12+1</f>
        <v>44195</v>
      </c>
      <c r="F12" s="306">
        <f t="shared" si="0"/>
        <v>44196</v>
      </c>
      <c r="G12" s="307">
        <f t="shared" si="0"/>
        <v>44197</v>
      </c>
      <c r="H12" s="308">
        <f t="shared" si="0"/>
        <v>44198</v>
      </c>
      <c r="I12" s="308">
        <f t="shared" si="0"/>
        <v>44199</v>
      </c>
      <c r="J12" s="306">
        <f t="shared" si="0"/>
        <v>44200</v>
      </c>
      <c r="K12" s="306">
        <f t="shared" si="0"/>
        <v>44201</v>
      </c>
      <c r="L12" s="306">
        <f t="shared" si="0"/>
        <v>44202</v>
      </c>
      <c r="M12" s="306">
        <f t="shared" si="0"/>
        <v>44203</v>
      </c>
      <c r="N12" s="306">
        <f t="shared" si="0"/>
        <v>44204</v>
      </c>
      <c r="O12" s="308">
        <f t="shared" si="0"/>
        <v>44205</v>
      </c>
      <c r="P12" s="308">
        <f t="shared" si="0"/>
        <v>44206</v>
      </c>
      <c r="Q12" s="306">
        <f t="shared" si="0"/>
        <v>44207</v>
      </c>
      <c r="R12" s="349">
        <f t="shared" si="0"/>
        <v>44208</v>
      </c>
      <c r="S12" s="306">
        <f t="shared" si="0"/>
        <v>44209</v>
      </c>
      <c r="T12" s="306">
        <f t="shared" si="0"/>
        <v>44210</v>
      </c>
      <c r="U12" s="306">
        <f t="shared" si="0"/>
        <v>44211</v>
      </c>
      <c r="V12" s="308">
        <f t="shared" si="0"/>
        <v>44212</v>
      </c>
      <c r="W12" s="308">
        <f t="shared" si="0"/>
        <v>44213</v>
      </c>
      <c r="X12" s="306">
        <f t="shared" si="0"/>
        <v>44214</v>
      </c>
      <c r="Y12" s="306">
        <f t="shared" si="0"/>
        <v>44215</v>
      </c>
      <c r="Z12" s="306">
        <f t="shared" si="0"/>
        <v>44216</v>
      </c>
      <c r="AA12" s="306">
        <f t="shared" si="0"/>
        <v>44217</v>
      </c>
      <c r="AB12" s="306">
        <f t="shared" si="0"/>
        <v>44218</v>
      </c>
      <c r="AC12" s="308">
        <f t="shared" si="0"/>
        <v>44219</v>
      </c>
      <c r="AD12" s="308">
        <f t="shared" si="0"/>
        <v>44220</v>
      </c>
      <c r="AE12" s="306">
        <f t="shared" si="0"/>
        <v>44221</v>
      </c>
      <c r="AF12" s="306">
        <f t="shared" si="0"/>
        <v>44222</v>
      </c>
      <c r="AG12" s="306">
        <f t="shared" si="0"/>
        <v>44223</v>
      </c>
      <c r="AH12" s="306">
        <f t="shared" si="0"/>
        <v>44224</v>
      </c>
      <c r="AI12" s="306">
        <f t="shared" si="0"/>
        <v>44225</v>
      </c>
      <c r="AJ12" s="308">
        <f t="shared" si="0"/>
        <v>44226</v>
      </c>
      <c r="AK12" s="308">
        <f t="shared" si="0"/>
        <v>44227</v>
      </c>
      <c r="AL12" s="306">
        <f t="shared" si="0"/>
        <v>44228</v>
      </c>
      <c r="AM12" s="306">
        <f t="shared" si="0"/>
        <v>44229</v>
      </c>
      <c r="AN12" s="306">
        <f t="shared" si="0"/>
        <v>44230</v>
      </c>
      <c r="AO12" s="306">
        <f t="shared" si="0"/>
        <v>44231</v>
      </c>
      <c r="AP12" s="306">
        <f t="shared" si="0"/>
        <v>44232</v>
      </c>
      <c r="AQ12" s="308">
        <f t="shared" si="0"/>
        <v>44233</v>
      </c>
      <c r="AR12" s="308">
        <f t="shared" si="0"/>
        <v>44234</v>
      </c>
      <c r="AS12" s="306">
        <f t="shared" si="0"/>
        <v>44235</v>
      </c>
      <c r="AT12" s="306">
        <f t="shared" si="0"/>
        <v>44236</v>
      </c>
      <c r="AU12" s="306">
        <f t="shared" si="0"/>
        <v>44237</v>
      </c>
      <c r="AV12" s="306">
        <f t="shared" si="0"/>
        <v>44238</v>
      </c>
      <c r="AW12" s="306">
        <f t="shared" si="0"/>
        <v>44239</v>
      </c>
      <c r="AX12" s="308">
        <f t="shared" si="0"/>
        <v>44240</v>
      </c>
      <c r="AY12" s="308">
        <f t="shared" si="0"/>
        <v>44241</v>
      </c>
      <c r="AZ12" s="306">
        <f t="shared" si="0"/>
        <v>44242</v>
      </c>
      <c r="BA12" s="306">
        <f t="shared" si="0"/>
        <v>44243</v>
      </c>
      <c r="BB12" s="306">
        <f t="shared" si="0"/>
        <v>44244</v>
      </c>
      <c r="BC12" s="306">
        <f t="shared" si="0"/>
        <v>44245</v>
      </c>
      <c r="BD12" s="306">
        <f t="shared" si="0"/>
        <v>44246</v>
      </c>
      <c r="BE12" s="308">
        <f t="shared" si="0"/>
        <v>44247</v>
      </c>
      <c r="BF12" s="308">
        <f t="shared" si="0"/>
        <v>44248</v>
      </c>
      <c r="BG12" s="306">
        <f t="shared" si="0"/>
        <v>44249</v>
      </c>
      <c r="BH12" s="306">
        <f t="shared" si="0"/>
        <v>44250</v>
      </c>
      <c r="BI12" s="306">
        <f t="shared" si="0"/>
        <v>44251</v>
      </c>
      <c r="BJ12" s="306">
        <f t="shared" si="0"/>
        <v>44252</v>
      </c>
      <c r="BK12" s="306">
        <f t="shared" si="0"/>
        <v>44253</v>
      </c>
      <c r="BL12" s="308">
        <f t="shared" si="0"/>
        <v>44254</v>
      </c>
      <c r="BM12" s="309">
        <f t="shared" si="0"/>
        <v>44255</v>
      </c>
      <c r="BN12" s="107"/>
    </row>
    <row r="13" spans="1:76" x14ac:dyDescent="0.2">
      <c r="B13" s="143" t="s">
        <v>123</v>
      </c>
      <c r="C13" s="329"/>
      <c r="D13" s="330"/>
      <c r="E13" s="330"/>
      <c r="F13" s="331"/>
      <c r="G13" s="331" t="s">
        <v>178</v>
      </c>
      <c r="H13" s="333"/>
      <c r="I13" s="333"/>
      <c r="J13" s="330"/>
      <c r="K13" s="330"/>
      <c r="L13" s="330"/>
      <c r="M13" s="330"/>
      <c r="N13" s="330"/>
      <c r="O13" s="333"/>
      <c r="P13" s="333"/>
      <c r="Q13" s="330"/>
      <c r="R13" s="330"/>
      <c r="S13" s="330"/>
      <c r="T13" s="330"/>
      <c r="U13" s="330"/>
      <c r="V13" s="333"/>
      <c r="W13" s="333"/>
      <c r="X13" s="330"/>
      <c r="Y13" s="330"/>
      <c r="Z13" s="330"/>
      <c r="AA13" s="330"/>
      <c r="AB13" s="330"/>
      <c r="AC13" s="333"/>
      <c r="AD13" s="333"/>
      <c r="AE13" s="330"/>
      <c r="AF13" s="330"/>
      <c r="AG13" s="330"/>
      <c r="AH13" s="330"/>
      <c r="AI13" s="330"/>
      <c r="AJ13" s="333"/>
      <c r="AK13" s="333"/>
      <c r="AL13" s="330"/>
      <c r="AM13" s="330"/>
      <c r="AN13" s="330"/>
      <c r="AO13" s="330"/>
      <c r="AP13" s="330"/>
      <c r="AQ13" s="333"/>
      <c r="AR13" s="333"/>
      <c r="AS13" s="332"/>
      <c r="AT13" s="332"/>
      <c r="AU13" s="332"/>
      <c r="AV13" s="332"/>
      <c r="AW13" s="332"/>
      <c r="AX13" s="333"/>
      <c r="AY13" s="333"/>
      <c r="AZ13" s="332" t="s">
        <v>179</v>
      </c>
      <c r="BA13" s="332" t="s">
        <v>179</v>
      </c>
      <c r="BB13" s="332" t="s">
        <v>179</v>
      </c>
      <c r="BC13" s="332" t="s">
        <v>179</v>
      </c>
      <c r="BD13" s="332" t="s">
        <v>179</v>
      </c>
      <c r="BE13" s="333"/>
      <c r="BF13" s="333"/>
      <c r="BG13" s="330"/>
      <c r="BH13" s="330"/>
      <c r="BI13" s="330"/>
      <c r="BJ13" s="330"/>
      <c r="BK13" s="330"/>
      <c r="BL13" s="334"/>
      <c r="BM13" s="335"/>
      <c r="BN13" s="109"/>
      <c r="BO13" s="19"/>
      <c r="BQ13" s="14"/>
    </row>
    <row r="14" spans="1:76" ht="15" customHeight="1" x14ac:dyDescent="0.25">
      <c r="B14" s="143" t="s">
        <v>150</v>
      </c>
      <c r="C14" s="336"/>
      <c r="D14" s="310"/>
      <c r="E14" s="310"/>
      <c r="F14" s="311"/>
      <c r="G14" s="311" t="s">
        <v>178</v>
      </c>
      <c r="H14" s="313"/>
      <c r="I14" s="313"/>
      <c r="J14" s="310"/>
      <c r="K14" s="310"/>
      <c r="L14" s="310" t="s">
        <v>180</v>
      </c>
      <c r="M14" s="310"/>
      <c r="N14" s="310">
        <v>2</v>
      </c>
      <c r="O14" s="313"/>
      <c r="P14" s="313"/>
      <c r="Q14" s="315"/>
      <c r="R14" s="315"/>
      <c r="S14" s="315"/>
      <c r="T14" s="315"/>
      <c r="U14" s="315"/>
      <c r="V14" s="315"/>
      <c r="W14" s="315"/>
      <c r="X14" s="310"/>
      <c r="Y14" s="310"/>
      <c r="Z14" s="310" t="s">
        <v>180</v>
      </c>
      <c r="AA14" s="310"/>
      <c r="AB14" s="310"/>
      <c r="AC14" s="313"/>
      <c r="AD14" s="313"/>
      <c r="AE14" s="310">
        <v>1</v>
      </c>
      <c r="AF14" s="310"/>
      <c r="AG14" s="310" t="s">
        <v>180</v>
      </c>
      <c r="AH14" s="310"/>
      <c r="AI14" s="310"/>
      <c r="AJ14" s="313"/>
      <c r="AK14" s="313"/>
      <c r="AL14" s="310"/>
      <c r="AM14" s="310"/>
      <c r="AN14" s="310" t="s">
        <v>180</v>
      </c>
      <c r="AO14" s="310">
        <v>2</v>
      </c>
      <c r="AP14" s="310" t="s">
        <v>180</v>
      </c>
      <c r="AQ14" s="313"/>
      <c r="AR14" s="313"/>
      <c r="AS14" s="312" t="s">
        <v>178</v>
      </c>
      <c r="AT14" s="312" t="s">
        <v>178</v>
      </c>
      <c r="AU14" s="312" t="s">
        <v>181</v>
      </c>
      <c r="AV14" s="312" t="s">
        <v>178</v>
      </c>
      <c r="AW14" s="312" t="s">
        <v>178</v>
      </c>
      <c r="AX14" s="313"/>
      <c r="AY14" s="313"/>
      <c r="AZ14" s="312"/>
      <c r="BA14" s="312"/>
      <c r="BB14" s="312" t="s">
        <v>178</v>
      </c>
      <c r="BC14" s="312">
        <v>1</v>
      </c>
      <c r="BD14" s="312"/>
      <c r="BE14" s="313"/>
      <c r="BF14" s="313"/>
      <c r="BG14" s="316"/>
      <c r="BH14" s="310"/>
      <c r="BI14" s="310" t="s">
        <v>180</v>
      </c>
      <c r="BJ14" s="310">
        <v>2</v>
      </c>
      <c r="BK14" s="310"/>
      <c r="BL14" s="314"/>
      <c r="BM14" s="337"/>
      <c r="BN14" s="109"/>
      <c r="BQ14" s="14"/>
    </row>
    <row r="15" spans="1:76" ht="13.5" customHeight="1" x14ac:dyDescent="0.2">
      <c r="B15" s="143"/>
      <c r="C15" s="336"/>
      <c r="D15" s="310"/>
      <c r="E15" s="310"/>
      <c r="F15" s="310"/>
      <c r="G15" s="311"/>
      <c r="H15" s="313"/>
      <c r="I15" s="313"/>
      <c r="J15" s="310"/>
      <c r="K15" s="310"/>
      <c r="L15" s="310"/>
      <c r="M15" s="310"/>
      <c r="N15" s="310"/>
      <c r="O15" s="313"/>
      <c r="P15" s="313"/>
      <c r="Q15" s="310"/>
      <c r="R15" s="310"/>
      <c r="S15" s="310"/>
      <c r="T15" s="310"/>
      <c r="U15" s="310"/>
      <c r="V15" s="313"/>
      <c r="W15" s="313"/>
      <c r="X15" s="310"/>
      <c r="Y15" s="310"/>
      <c r="Z15" s="310"/>
      <c r="AA15" s="310"/>
      <c r="AB15" s="310"/>
      <c r="AC15" s="313"/>
      <c r="AD15" s="313"/>
      <c r="AE15" s="310"/>
      <c r="AF15" s="310"/>
      <c r="AG15" s="310"/>
      <c r="AH15" s="310"/>
      <c r="AI15" s="310"/>
      <c r="AJ15" s="313"/>
      <c r="AK15" s="313"/>
      <c r="AL15" s="310"/>
      <c r="AM15" s="310"/>
      <c r="AN15" s="310"/>
      <c r="AO15" s="310"/>
      <c r="AP15" s="310"/>
      <c r="AQ15" s="313"/>
      <c r="AR15" s="313"/>
      <c r="AS15" s="310"/>
      <c r="AT15" s="310"/>
      <c r="AU15" s="310"/>
      <c r="AV15" s="310"/>
      <c r="AW15" s="310"/>
      <c r="AX15" s="313"/>
      <c r="AY15" s="313"/>
      <c r="AZ15" s="310"/>
      <c r="BA15" s="310"/>
      <c r="BB15" s="310"/>
      <c r="BC15" s="310"/>
      <c r="BD15" s="310"/>
      <c r="BE15" s="313"/>
      <c r="BF15" s="313"/>
      <c r="BG15" s="310"/>
      <c r="BH15" s="310"/>
      <c r="BI15" s="310"/>
      <c r="BJ15" s="310"/>
      <c r="BK15" s="310"/>
      <c r="BL15" s="314"/>
      <c r="BM15" s="337"/>
      <c r="BN15" s="109"/>
      <c r="BO15" s="19"/>
      <c r="BQ15" s="14"/>
    </row>
    <row r="16" spans="1:76" ht="15" customHeight="1" x14ac:dyDescent="0.2">
      <c r="A16" s="16"/>
      <c r="B16" s="143" t="s">
        <v>119</v>
      </c>
      <c r="C16" s="338"/>
      <c r="D16" s="317"/>
      <c r="E16" s="317"/>
      <c r="F16" s="318"/>
      <c r="G16" s="311" t="s">
        <v>182</v>
      </c>
      <c r="H16" s="313"/>
      <c r="I16" s="313"/>
      <c r="J16" s="310"/>
      <c r="K16" s="310">
        <v>2</v>
      </c>
      <c r="L16" s="310">
        <v>2</v>
      </c>
      <c r="M16" s="310"/>
      <c r="N16" s="310"/>
      <c r="O16" s="313"/>
      <c r="P16" s="313"/>
      <c r="Q16" s="310"/>
      <c r="R16" s="310"/>
      <c r="S16" s="310"/>
      <c r="T16" s="310"/>
      <c r="U16" s="310"/>
      <c r="V16" s="313"/>
      <c r="W16" s="313"/>
      <c r="X16" s="310"/>
      <c r="Y16" s="310">
        <v>2</v>
      </c>
      <c r="Z16" s="310"/>
      <c r="AA16" s="310">
        <v>2</v>
      </c>
      <c r="AB16" s="310"/>
      <c r="AC16" s="313"/>
      <c r="AD16" s="313"/>
      <c r="AE16" s="310"/>
      <c r="AF16" s="310"/>
      <c r="AG16" s="310"/>
      <c r="AH16" s="310"/>
      <c r="AI16" s="310"/>
      <c r="AJ16" s="313"/>
      <c r="AK16" s="313"/>
      <c r="AL16" s="310">
        <v>2</v>
      </c>
      <c r="AM16" s="310"/>
      <c r="AN16" s="310">
        <v>2</v>
      </c>
      <c r="AO16" s="310"/>
      <c r="AP16" s="310"/>
      <c r="AQ16" s="313"/>
      <c r="AR16" s="313"/>
      <c r="AS16" s="312"/>
      <c r="AT16" s="312"/>
      <c r="AU16" s="312"/>
      <c r="AV16" s="312"/>
      <c r="AW16" s="312"/>
      <c r="AX16" s="313"/>
      <c r="AY16" s="313"/>
      <c r="AZ16" s="312"/>
      <c r="BA16" s="312">
        <v>2</v>
      </c>
      <c r="BB16" s="312">
        <v>2</v>
      </c>
      <c r="BC16" s="312"/>
      <c r="BD16" s="312"/>
      <c r="BE16" s="313"/>
      <c r="BF16" s="313"/>
      <c r="BG16" s="315"/>
      <c r="BH16" s="315"/>
      <c r="BI16" s="315"/>
      <c r="BJ16" s="315"/>
      <c r="BK16" s="315"/>
      <c r="BL16" s="319"/>
      <c r="BM16" s="339"/>
      <c r="BN16" s="109"/>
      <c r="BO16" s="19"/>
      <c r="BQ16" s="14"/>
    </row>
    <row r="17" spans="1:214" x14ac:dyDescent="0.2">
      <c r="A17" s="11"/>
      <c r="B17" s="143" t="s">
        <v>121</v>
      </c>
      <c r="C17" s="336"/>
      <c r="D17" s="310"/>
      <c r="E17" s="310"/>
      <c r="F17" s="315"/>
      <c r="G17" s="311" t="s">
        <v>182</v>
      </c>
      <c r="H17" s="315"/>
      <c r="I17" s="315"/>
      <c r="J17" s="310">
        <v>1</v>
      </c>
      <c r="K17" s="310" t="s">
        <v>179</v>
      </c>
      <c r="L17" s="310">
        <v>1</v>
      </c>
      <c r="M17" s="310"/>
      <c r="N17" s="310"/>
      <c r="O17" s="313"/>
      <c r="P17" s="313"/>
      <c r="Q17" s="310"/>
      <c r="R17" s="310"/>
      <c r="S17" s="310"/>
      <c r="T17" s="310"/>
      <c r="U17" s="310"/>
      <c r="V17" s="313"/>
      <c r="W17" s="313"/>
      <c r="X17" s="315"/>
      <c r="Y17" s="315"/>
      <c r="Z17" s="315"/>
      <c r="AA17" s="315">
        <v>1</v>
      </c>
      <c r="AB17" s="315"/>
      <c r="AC17" s="315"/>
      <c r="AD17" s="315"/>
      <c r="AE17" s="310"/>
      <c r="AF17" s="317"/>
      <c r="AG17" s="317"/>
      <c r="AH17" s="310"/>
      <c r="AI17" s="310"/>
      <c r="AJ17" s="313"/>
      <c r="AK17" s="313"/>
      <c r="AL17" s="310"/>
      <c r="AM17" s="310"/>
      <c r="AN17" s="310"/>
      <c r="AO17" s="310">
        <v>1</v>
      </c>
      <c r="AP17" s="310">
        <v>1</v>
      </c>
      <c r="AQ17" s="313"/>
      <c r="AR17" s="313"/>
      <c r="AS17" s="312" t="s">
        <v>179</v>
      </c>
      <c r="AT17" s="312" t="s">
        <v>179</v>
      </c>
      <c r="AU17" s="312" t="s">
        <v>179</v>
      </c>
      <c r="AV17" s="312" t="s">
        <v>179</v>
      </c>
      <c r="AW17" s="312" t="s">
        <v>179</v>
      </c>
      <c r="AX17" s="313"/>
      <c r="AY17" s="313"/>
      <c r="AZ17" s="312">
        <v>1</v>
      </c>
      <c r="BA17" s="312"/>
      <c r="BB17" s="312"/>
      <c r="BC17" s="312"/>
      <c r="BD17" s="312">
        <v>1</v>
      </c>
      <c r="BE17" s="313"/>
      <c r="BF17" s="313"/>
      <c r="BG17" s="310"/>
      <c r="BH17" s="310"/>
      <c r="BI17" s="310"/>
      <c r="BJ17" s="310"/>
      <c r="BK17" s="310"/>
      <c r="BL17" s="314"/>
      <c r="BM17" s="337"/>
      <c r="BN17" s="109"/>
      <c r="BQ17" s="14"/>
    </row>
    <row r="18" spans="1:214" x14ac:dyDescent="0.2">
      <c r="A18" s="11"/>
      <c r="B18" s="143" t="s">
        <v>123</v>
      </c>
      <c r="C18" s="336"/>
      <c r="D18" s="310"/>
      <c r="E18" s="310"/>
      <c r="F18" s="311"/>
      <c r="G18" s="311" t="s">
        <v>182</v>
      </c>
      <c r="H18" s="313"/>
      <c r="I18" s="313"/>
      <c r="J18" s="320"/>
      <c r="K18" s="320"/>
      <c r="L18" s="321"/>
      <c r="M18" s="310"/>
      <c r="N18" s="310"/>
      <c r="O18" s="313"/>
      <c r="P18" s="313"/>
      <c r="Q18" s="320"/>
      <c r="R18" s="320"/>
      <c r="S18" s="321"/>
      <c r="T18" s="310"/>
      <c r="U18" s="310">
        <v>1</v>
      </c>
      <c r="V18" s="313"/>
      <c r="W18" s="313"/>
      <c r="X18" s="320"/>
      <c r="Y18" s="320"/>
      <c r="Z18" s="310"/>
      <c r="AA18" s="310"/>
      <c r="AB18" s="310">
        <v>2</v>
      </c>
      <c r="AC18" s="313"/>
      <c r="AD18" s="313"/>
      <c r="AE18" s="320"/>
      <c r="AF18" s="322"/>
      <c r="AG18" s="310"/>
      <c r="AH18" s="310"/>
      <c r="AI18" s="310">
        <v>1</v>
      </c>
      <c r="AJ18" s="313"/>
      <c r="AK18" s="313"/>
      <c r="AL18" s="320"/>
      <c r="AM18" s="320"/>
      <c r="AN18" s="320"/>
      <c r="AO18" s="320"/>
      <c r="AP18" s="320"/>
      <c r="AQ18" s="313"/>
      <c r="AR18" s="313"/>
      <c r="AS18" s="320"/>
      <c r="AT18" s="320"/>
      <c r="AU18" s="312"/>
      <c r="AV18" s="312">
        <v>1</v>
      </c>
      <c r="AW18" s="312"/>
      <c r="AX18" s="313"/>
      <c r="AY18" s="313"/>
      <c r="AZ18" s="312">
        <v>2</v>
      </c>
      <c r="BA18" s="312"/>
      <c r="BB18" s="312"/>
      <c r="BC18" s="312"/>
      <c r="BD18" s="312"/>
      <c r="BE18" s="313"/>
      <c r="BF18" s="313"/>
      <c r="BG18" s="320"/>
      <c r="BH18" s="320"/>
      <c r="BI18" s="310"/>
      <c r="BJ18" s="310"/>
      <c r="BK18" s="310">
        <v>2</v>
      </c>
      <c r="BL18" s="314"/>
      <c r="BM18" s="337"/>
      <c r="BN18" s="109"/>
      <c r="BO18" s="14"/>
      <c r="BP18" s="14"/>
      <c r="BQ18" s="14"/>
    </row>
    <row r="19" spans="1:214" x14ac:dyDescent="0.2">
      <c r="A19" s="16"/>
      <c r="B19" s="143" t="s">
        <v>125</v>
      </c>
      <c r="C19" s="336"/>
      <c r="D19" s="310"/>
      <c r="E19" s="310"/>
      <c r="F19" s="311"/>
      <c r="G19" s="311" t="s">
        <v>182</v>
      </c>
      <c r="H19" s="313"/>
      <c r="I19" s="313"/>
      <c r="J19" s="310"/>
      <c r="K19" s="310"/>
      <c r="L19" s="310"/>
      <c r="M19" s="310"/>
      <c r="N19" s="310" t="s">
        <v>181</v>
      </c>
      <c r="O19" s="313"/>
      <c r="P19" s="313"/>
      <c r="Q19" s="310"/>
      <c r="R19" s="310"/>
      <c r="S19" s="310">
        <v>1</v>
      </c>
      <c r="T19" s="310">
        <v>1</v>
      </c>
      <c r="U19" s="310" t="s">
        <v>181</v>
      </c>
      <c r="V19" s="313"/>
      <c r="W19" s="313"/>
      <c r="X19" s="310"/>
      <c r="Y19" s="310"/>
      <c r="Z19" s="310"/>
      <c r="AA19" s="310"/>
      <c r="AB19" s="310" t="s">
        <v>181</v>
      </c>
      <c r="AC19" s="313"/>
      <c r="AD19" s="313"/>
      <c r="AE19" s="310"/>
      <c r="AF19" s="310">
        <v>1</v>
      </c>
      <c r="AG19" s="310">
        <v>1</v>
      </c>
      <c r="AH19" s="310"/>
      <c r="AI19" s="310" t="s">
        <v>181</v>
      </c>
      <c r="AJ19" s="313"/>
      <c r="AK19" s="313"/>
      <c r="AL19" s="310"/>
      <c r="AM19" s="310"/>
      <c r="AN19" s="310"/>
      <c r="AO19" s="310"/>
      <c r="AP19" s="310" t="s">
        <v>181</v>
      </c>
      <c r="AQ19" s="313"/>
      <c r="AR19" s="313"/>
      <c r="AS19" s="312"/>
      <c r="AT19" s="312">
        <v>1</v>
      </c>
      <c r="AU19" s="312">
        <v>1</v>
      </c>
      <c r="AV19" s="312"/>
      <c r="AW19" s="312" t="s">
        <v>181</v>
      </c>
      <c r="AX19" s="313"/>
      <c r="AY19" s="313"/>
      <c r="AZ19" s="312"/>
      <c r="BA19" s="312"/>
      <c r="BB19" s="312"/>
      <c r="BC19" s="312"/>
      <c r="BD19" s="312" t="s">
        <v>181</v>
      </c>
      <c r="BE19" s="313"/>
      <c r="BF19" s="313"/>
      <c r="BG19" s="310"/>
      <c r="BH19" s="310">
        <v>1</v>
      </c>
      <c r="BI19" s="310">
        <v>1</v>
      </c>
      <c r="BJ19" s="310"/>
      <c r="BK19" s="310" t="s">
        <v>181</v>
      </c>
      <c r="BL19" s="314"/>
      <c r="BM19" s="337"/>
      <c r="BN19" s="109"/>
      <c r="BO19" s="14"/>
      <c r="BP19" s="14"/>
      <c r="BQ19" s="14"/>
    </row>
    <row r="20" spans="1:214" x14ac:dyDescent="0.2">
      <c r="A20" s="16"/>
      <c r="B20" s="143" t="s">
        <v>127</v>
      </c>
      <c r="C20" s="336"/>
      <c r="D20" s="310"/>
      <c r="E20" s="310"/>
      <c r="F20" s="311"/>
      <c r="G20" s="311" t="s">
        <v>182</v>
      </c>
      <c r="H20" s="313"/>
      <c r="I20" s="313"/>
      <c r="J20" s="310"/>
      <c r="K20" s="310"/>
      <c r="L20" s="310"/>
      <c r="M20" s="310">
        <v>1</v>
      </c>
      <c r="N20" s="310"/>
      <c r="O20" s="313"/>
      <c r="P20" s="313"/>
      <c r="Q20" s="310"/>
      <c r="R20" s="310"/>
      <c r="S20" s="310"/>
      <c r="T20" s="310">
        <v>2</v>
      </c>
      <c r="U20" s="310"/>
      <c r="V20" s="313"/>
      <c r="W20" s="313"/>
      <c r="X20" s="310"/>
      <c r="Y20" s="310"/>
      <c r="Z20" s="310"/>
      <c r="AA20" s="310"/>
      <c r="AB20" s="310">
        <v>1</v>
      </c>
      <c r="AC20" s="313"/>
      <c r="AD20" s="313"/>
      <c r="AE20" s="310"/>
      <c r="AF20" s="310"/>
      <c r="AG20" s="310"/>
      <c r="AH20" s="310"/>
      <c r="AI20" s="310">
        <v>2</v>
      </c>
      <c r="AJ20" s="313"/>
      <c r="AK20" s="313"/>
      <c r="AL20" s="310">
        <v>1</v>
      </c>
      <c r="AM20" s="310"/>
      <c r="AN20" s="310"/>
      <c r="AO20" s="310"/>
      <c r="AP20" s="310" t="s">
        <v>179</v>
      </c>
      <c r="AQ20" s="313"/>
      <c r="AR20" s="313"/>
      <c r="AS20" s="315"/>
      <c r="AT20" s="315">
        <v>2</v>
      </c>
      <c r="AU20" s="315"/>
      <c r="AV20" s="315"/>
      <c r="AW20" s="315"/>
      <c r="AX20" s="315"/>
      <c r="AY20" s="315"/>
      <c r="AZ20" s="312"/>
      <c r="BA20" s="312"/>
      <c r="BB20" s="312"/>
      <c r="BC20" s="312"/>
      <c r="BD20" s="312"/>
      <c r="BE20" s="313"/>
      <c r="BF20" s="313"/>
      <c r="BG20" s="310"/>
      <c r="BH20" s="310"/>
      <c r="BI20" s="310"/>
      <c r="BJ20" s="310">
        <v>1</v>
      </c>
      <c r="BK20" s="310"/>
      <c r="BL20" s="314"/>
      <c r="BM20" s="337"/>
      <c r="BN20" s="109"/>
      <c r="BO20" s="14"/>
      <c r="BP20" s="14"/>
      <c r="BQ20" s="14"/>
    </row>
    <row r="21" spans="1:214" x14ac:dyDescent="0.2">
      <c r="B21" s="143" t="s">
        <v>129</v>
      </c>
      <c r="C21" s="336"/>
      <c r="D21" s="310"/>
      <c r="E21" s="310"/>
      <c r="F21" s="311"/>
      <c r="G21" s="311" t="s">
        <v>182</v>
      </c>
      <c r="H21" s="313"/>
      <c r="I21" s="313"/>
      <c r="J21" s="310"/>
      <c r="K21" s="310"/>
      <c r="L21" s="310"/>
      <c r="M21" s="310"/>
      <c r="N21" s="310"/>
      <c r="O21" s="313"/>
      <c r="P21" s="313"/>
      <c r="Q21" s="310" t="s">
        <v>181</v>
      </c>
      <c r="R21" s="310">
        <v>2</v>
      </c>
      <c r="S21" s="310">
        <v>2</v>
      </c>
      <c r="T21" s="310"/>
      <c r="U21" s="310"/>
      <c r="V21" s="313"/>
      <c r="W21" s="313"/>
      <c r="X21" s="310" t="s">
        <v>181</v>
      </c>
      <c r="Y21" s="310"/>
      <c r="Z21" s="310"/>
      <c r="AA21" s="310"/>
      <c r="AB21" s="310"/>
      <c r="AC21" s="313"/>
      <c r="AD21" s="313"/>
      <c r="AE21" s="310" t="s">
        <v>181</v>
      </c>
      <c r="AF21" s="310"/>
      <c r="AG21" s="310">
        <v>2</v>
      </c>
      <c r="AH21" s="310">
        <v>2</v>
      </c>
      <c r="AI21" s="310"/>
      <c r="AJ21" s="313"/>
      <c r="AK21" s="313"/>
      <c r="AL21" s="310" t="s">
        <v>181</v>
      </c>
      <c r="AM21" s="310"/>
      <c r="AN21" s="310"/>
      <c r="AO21" s="310"/>
      <c r="AP21" s="310"/>
      <c r="AQ21" s="313"/>
      <c r="AR21" s="313"/>
      <c r="AS21" s="312" t="s">
        <v>181</v>
      </c>
      <c r="AT21" s="312"/>
      <c r="AU21" s="312"/>
      <c r="AV21" s="312">
        <v>2</v>
      </c>
      <c r="AW21" s="312">
        <v>2</v>
      </c>
      <c r="AX21" s="313"/>
      <c r="AY21" s="313"/>
      <c r="AZ21" s="312" t="s">
        <v>181</v>
      </c>
      <c r="BA21" s="312"/>
      <c r="BB21" s="312"/>
      <c r="BC21" s="312"/>
      <c r="BD21" s="312"/>
      <c r="BE21" s="313"/>
      <c r="BF21" s="313"/>
      <c r="BG21" s="310" t="s">
        <v>181</v>
      </c>
      <c r="BH21" s="310">
        <v>2</v>
      </c>
      <c r="BI21" s="310">
        <v>2</v>
      </c>
      <c r="BJ21" s="310"/>
      <c r="BK21" s="310"/>
      <c r="BL21" s="314"/>
      <c r="BM21" s="337"/>
      <c r="BN21" s="109"/>
      <c r="BO21" s="14"/>
      <c r="BP21" s="14"/>
      <c r="BQ21" s="14"/>
    </row>
    <row r="22" spans="1:214" x14ac:dyDescent="0.2">
      <c r="B22" s="143" t="s">
        <v>131</v>
      </c>
      <c r="C22" s="336"/>
      <c r="D22" s="310"/>
      <c r="E22" s="310"/>
      <c r="F22" s="311"/>
      <c r="G22" s="311" t="s">
        <v>182</v>
      </c>
      <c r="H22" s="313"/>
      <c r="I22" s="313"/>
      <c r="J22" s="320"/>
      <c r="K22" s="320"/>
      <c r="L22" s="320"/>
      <c r="M22" s="320"/>
      <c r="N22" s="320"/>
      <c r="O22" s="313"/>
      <c r="P22" s="313"/>
      <c r="Q22" s="310"/>
      <c r="R22" s="310"/>
      <c r="S22" s="310"/>
      <c r="T22" s="310"/>
      <c r="U22" s="310"/>
      <c r="V22" s="313"/>
      <c r="W22" s="313"/>
      <c r="X22" s="310"/>
      <c r="Y22" s="310"/>
      <c r="Z22" s="310">
        <v>1</v>
      </c>
      <c r="AA22" s="310"/>
      <c r="AB22" s="310"/>
      <c r="AC22" s="313"/>
      <c r="AD22" s="313"/>
      <c r="AE22" s="320"/>
      <c r="AF22" s="320"/>
      <c r="AG22" s="320"/>
      <c r="AH22" s="320"/>
      <c r="AI22" s="320"/>
      <c r="AJ22" s="313"/>
      <c r="AK22" s="313"/>
      <c r="AL22" s="310"/>
      <c r="AM22" s="310">
        <v>1</v>
      </c>
      <c r="AN22" s="310"/>
      <c r="AO22" s="310"/>
      <c r="AP22" s="310"/>
      <c r="AQ22" s="313"/>
      <c r="AR22" s="313"/>
      <c r="AS22" s="312"/>
      <c r="AT22" s="312"/>
      <c r="AU22" s="312">
        <v>2</v>
      </c>
      <c r="AV22" s="312"/>
      <c r="AW22" s="312"/>
      <c r="AX22" s="313"/>
      <c r="AY22" s="313"/>
      <c r="AZ22" s="312"/>
      <c r="BA22" s="312"/>
      <c r="BB22" s="312">
        <v>1</v>
      </c>
      <c r="BC22" s="312"/>
      <c r="BD22" s="312"/>
      <c r="BE22" s="313"/>
      <c r="BF22" s="313"/>
      <c r="BG22" s="320"/>
      <c r="BH22" s="320"/>
      <c r="BI22" s="320"/>
      <c r="BJ22" s="320"/>
      <c r="BK22" s="320"/>
      <c r="BL22" s="314"/>
      <c r="BM22" s="337"/>
      <c r="BN22" s="109"/>
      <c r="BO22" s="14"/>
      <c r="BP22" s="14"/>
      <c r="BQ22" s="14"/>
    </row>
    <row r="23" spans="1:214" x14ac:dyDescent="0.2">
      <c r="B23" s="143" t="s">
        <v>135</v>
      </c>
      <c r="C23" s="336"/>
      <c r="D23" s="310"/>
      <c r="E23" s="310"/>
      <c r="F23" s="311"/>
      <c r="G23" s="311" t="s">
        <v>179</v>
      </c>
      <c r="H23" s="313"/>
      <c r="I23" s="313"/>
      <c r="J23" s="310"/>
      <c r="K23" s="310"/>
      <c r="L23" s="310"/>
      <c r="M23" s="310">
        <v>2</v>
      </c>
      <c r="N23" s="310"/>
      <c r="O23" s="313"/>
      <c r="P23" s="313"/>
      <c r="Q23" s="310">
        <v>1</v>
      </c>
      <c r="R23" s="310"/>
      <c r="S23" s="310"/>
      <c r="T23" s="310"/>
      <c r="U23" s="310"/>
      <c r="V23" s="313"/>
      <c r="W23" s="313"/>
      <c r="X23" s="310">
        <v>2</v>
      </c>
      <c r="Y23" s="310"/>
      <c r="Z23" s="310"/>
      <c r="AA23" s="310"/>
      <c r="AB23" s="310"/>
      <c r="AC23" s="313"/>
      <c r="AD23" s="313"/>
      <c r="AE23" s="310"/>
      <c r="AF23" s="310">
        <v>3</v>
      </c>
      <c r="AG23" s="310">
        <v>3</v>
      </c>
      <c r="AH23" s="310"/>
      <c r="AI23" s="310"/>
      <c r="AJ23" s="313"/>
      <c r="AK23" s="313"/>
      <c r="AL23" s="310"/>
      <c r="AM23" s="310">
        <v>2</v>
      </c>
      <c r="AN23" s="310"/>
      <c r="AO23" s="310"/>
      <c r="AP23" s="310"/>
      <c r="AQ23" s="313"/>
      <c r="AR23" s="313"/>
      <c r="AS23" s="312">
        <v>1</v>
      </c>
      <c r="AT23" s="312"/>
      <c r="AU23" s="312"/>
      <c r="AV23" s="312"/>
      <c r="AW23" s="312"/>
      <c r="AX23" s="313"/>
      <c r="AY23" s="313"/>
      <c r="AZ23" s="312"/>
      <c r="BA23" s="312"/>
      <c r="BB23" s="312"/>
      <c r="BC23" s="312"/>
      <c r="BD23" s="312">
        <v>2</v>
      </c>
      <c r="BE23" s="313"/>
      <c r="BF23" s="313"/>
      <c r="BG23" s="310">
        <v>1</v>
      </c>
      <c r="BH23" s="310"/>
      <c r="BI23" s="310"/>
      <c r="BJ23" s="310"/>
      <c r="BK23" s="310"/>
      <c r="BL23" s="314"/>
      <c r="BM23" s="337"/>
      <c r="BN23" s="109"/>
      <c r="BO23" s="14"/>
      <c r="BP23" s="14"/>
      <c r="BQ23" s="14"/>
    </row>
    <row r="24" spans="1:214" x14ac:dyDescent="0.2">
      <c r="B24" s="143" t="s">
        <v>133</v>
      </c>
      <c r="C24" s="336"/>
      <c r="D24" s="310"/>
      <c r="E24" s="310"/>
      <c r="F24" s="311"/>
      <c r="G24" s="311"/>
      <c r="H24" s="313"/>
      <c r="I24" s="313"/>
      <c r="J24" s="310"/>
      <c r="K24" s="310"/>
      <c r="L24" s="310"/>
      <c r="M24" s="310"/>
      <c r="N24" s="310">
        <v>1</v>
      </c>
      <c r="O24" s="313"/>
      <c r="P24" s="313"/>
      <c r="Q24" s="310">
        <v>2</v>
      </c>
      <c r="R24" s="310"/>
      <c r="S24" s="310"/>
      <c r="T24" s="310"/>
      <c r="U24" s="310"/>
      <c r="V24" s="313"/>
      <c r="W24" s="313"/>
      <c r="X24" s="310"/>
      <c r="Y24" s="310">
        <v>1</v>
      </c>
      <c r="Z24" s="310"/>
      <c r="AA24" s="310"/>
      <c r="AB24" s="310"/>
      <c r="AC24" s="313"/>
      <c r="AD24" s="313"/>
      <c r="AE24" s="310">
        <v>2</v>
      </c>
      <c r="AF24" s="310"/>
      <c r="AG24" s="310"/>
      <c r="AH24" s="310"/>
      <c r="AI24" s="310"/>
      <c r="AJ24" s="313"/>
      <c r="AK24" s="313"/>
      <c r="AL24" s="320"/>
      <c r="AM24" s="320"/>
      <c r="AN24" s="320"/>
      <c r="AO24" s="320"/>
      <c r="AP24" s="320"/>
      <c r="AQ24" s="313"/>
      <c r="AR24" s="313"/>
      <c r="AS24" s="320"/>
      <c r="AT24" s="320"/>
      <c r="AU24" s="320"/>
      <c r="AV24" s="320"/>
      <c r="AW24" s="320"/>
      <c r="AX24" s="313"/>
      <c r="AY24" s="313"/>
      <c r="AZ24" s="320"/>
      <c r="BA24" s="320"/>
      <c r="BB24" s="320"/>
      <c r="BC24" s="320"/>
      <c r="BD24" s="320"/>
      <c r="BE24" s="313"/>
      <c r="BF24" s="313"/>
      <c r="BG24" s="320"/>
      <c r="BH24" s="320"/>
      <c r="BI24" s="320"/>
      <c r="BJ24" s="320"/>
      <c r="BK24" s="320"/>
      <c r="BL24" s="314"/>
      <c r="BM24" s="337"/>
      <c r="BN24" s="109"/>
      <c r="BO24" s="14" t="s">
        <v>94</v>
      </c>
      <c r="BP24" s="14"/>
      <c r="BQ24" s="14"/>
    </row>
    <row r="25" spans="1:214" x14ac:dyDescent="0.2">
      <c r="B25" s="143" t="s">
        <v>137</v>
      </c>
      <c r="C25" s="336"/>
      <c r="D25" s="310"/>
      <c r="E25" s="310"/>
      <c r="F25" s="311"/>
      <c r="G25" s="311" t="s">
        <v>182</v>
      </c>
      <c r="H25" s="313"/>
      <c r="I25" s="313"/>
      <c r="J25" s="310">
        <v>3</v>
      </c>
      <c r="K25" s="310">
        <v>3</v>
      </c>
      <c r="L25" s="310">
        <v>3</v>
      </c>
      <c r="M25" s="310">
        <v>3</v>
      </c>
      <c r="N25" s="310">
        <v>3</v>
      </c>
      <c r="O25" s="313"/>
      <c r="P25" s="313"/>
      <c r="Q25" s="310">
        <v>3</v>
      </c>
      <c r="R25" s="310">
        <v>3</v>
      </c>
      <c r="S25" s="310">
        <v>3</v>
      </c>
      <c r="T25" s="310">
        <v>3</v>
      </c>
      <c r="U25" s="310">
        <v>3</v>
      </c>
      <c r="V25" s="313"/>
      <c r="W25" s="313"/>
      <c r="X25" s="310">
        <v>3</v>
      </c>
      <c r="Y25" s="310">
        <v>3</v>
      </c>
      <c r="Z25" s="310">
        <v>3</v>
      </c>
      <c r="AA25" s="310" t="s">
        <v>179</v>
      </c>
      <c r="AB25" s="310">
        <v>3</v>
      </c>
      <c r="AC25" s="313"/>
      <c r="AD25" s="313"/>
      <c r="AE25" s="310">
        <v>3</v>
      </c>
      <c r="AF25" s="320"/>
      <c r="AG25" s="320"/>
      <c r="AH25" s="310">
        <v>3</v>
      </c>
      <c r="AI25" s="310">
        <v>3</v>
      </c>
      <c r="AJ25" s="313"/>
      <c r="AK25" s="313"/>
      <c r="AL25" s="310">
        <v>3</v>
      </c>
      <c r="AM25" s="310">
        <v>3</v>
      </c>
      <c r="AN25" s="310">
        <v>3</v>
      </c>
      <c r="AO25" s="310">
        <v>3</v>
      </c>
      <c r="AP25" s="310">
        <v>3</v>
      </c>
      <c r="AQ25" s="313"/>
      <c r="AR25" s="313"/>
      <c r="AS25" s="310">
        <v>3</v>
      </c>
      <c r="AT25" s="310">
        <v>3</v>
      </c>
      <c r="AU25" s="310">
        <v>3</v>
      </c>
      <c r="AV25" s="310">
        <v>3</v>
      </c>
      <c r="AW25" s="310">
        <v>3</v>
      </c>
      <c r="AX25" s="313"/>
      <c r="AY25" s="313"/>
      <c r="AZ25" s="310">
        <v>3</v>
      </c>
      <c r="BA25" s="310">
        <v>3</v>
      </c>
      <c r="BB25" s="310">
        <v>3</v>
      </c>
      <c r="BC25" s="310">
        <v>3</v>
      </c>
      <c r="BD25" s="310">
        <v>3</v>
      </c>
      <c r="BE25" s="313"/>
      <c r="BF25" s="313"/>
      <c r="BG25" s="310">
        <v>3</v>
      </c>
      <c r="BH25" s="310">
        <v>3</v>
      </c>
      <c r="BI25" s="310">
        <v>3</v>
      </c>
      <c r="BJ25" s="310">
        <v>3</v>
      </c>
      <c r="BK25" s="310">
        <v>3</v>
      </c>
      <c r="BL25" s="314"/>
      <c r="BM25" s="337"/>
      <c r="BN25" s="109"/>
      <c r="BO25" s="14" t="s">
        <v>83</v>
      </c>
      <c r="BP25" s="14"/>
      <c r="BQ25" s="14"/>
    </row>
    <row r="26" spans="1:214" x14ac:dyDescent="0.2">
      <c r="B26" s="143"/>
      <c r="C26" s="336"/>
      <c r="D26" s="310"/>
      <c r="E26" s="310"/>
      <c r="F26" s="310"/>
      <c r="G26" s="311"/>
      <c r="H26" s="313"/>
      <c r="I26" s="313"/>
      <c r="J26" s="310"/>
      <c r="K26" s="310"/>
      <c r="L26" s="310"/>
      <c r="M26" s="310"/>
      <c r="N26" s="310"/>
      <c r="O26" s="313"/>
      <c r="P26" s="313"/>
      <c r="Q26" s="310"/>
      <c r="R26" s="310"/>
      <c r="S26" s="310"/>
      <c r="T26" s="310"/>
      <c r="U26" s="310"/>
      <c r="V26" s="313"/>
      <c r="W26" s="313"/>
      <c r="X26" s="310"/>
      <c r="Y26" s="310"/>
      <c r="Z26" s="310"/>
      <c r="AA26" s="310"/>
      <c r="AB26" s="310"/>
      <c r="AC26" s="313"/>
      <c r="AD26" s="313"/>
      <c r="AE26" s="310"/>
      <c r="AF26" s="310"/>
      <c r="AG26" s="310"/>
      <c r="AH26" s="310"/>
      <c r="AI26" s="310"/>
      <c r="AJ26" s="313"/>
      <c r="AK26" s="313"/>
      <c r="AL26" s="310"/>
      <c r="AM26" s="310"/>
      <c r="AN26" s="310"/>
      <c r="AO26" s="310"/>
      <c r="AP26" s="310"/>
      <c r="AQ26" s="313"/>
      <c r="AR26" s="313"/>
      <c r="AS26" s="310"/>
      <c r="AT26" s="310"/>
      <c r="AU26" s="310"/>
      <c r="AV26" s="310"/>
      <c r="AW26" s="310"/>
      <c r="AX26" s="313"/>
      <c r="AY26" s="313"/>
      <c r="AZ26" s="310"/>
      <c r="BA26" s="310"/>
      <c r="BB26" s="310"/>
      <c r="BC26" s="310"/>
      <c r="BD26" s="310"/>
      <c r="BE26" s="313"/>
      <c r="BF26" s="313"/>
      <c r="BG26" s="310"/>
      <c r="BH26" s="310"/>
      <c r="BI26" s="310"/>
      <c r="BJ26" s="310"/>
      <c r="BK26" s="310"/>
      <c r="BL26" s="314"/>
      <c r="BM26" s="337"/>
      <c r="BN26" s="109"/>
      <c r="BO26" s="14" t="s">
        <v>183</v>
      </c>
      <c r="BP26" s="14"/>
      <c r="BQ26" s="14"/>
    </row>
    <row r="27" spans="1:214" x14ac:dyDescent="0.2">
      <c r="B27" s="143" t="s">
        <v>142</v>
      </c>
      <c r="C27" s="336"/>
      <c r="D27" s="310"/>
      <c r="E27" s="310"/>
      <c r="F27" s="310"/>
      <c r="G27" s="311"/>
      <c r="H27" s="313"/>
      <c r="I27" s="313"/>
      <c r="J27" s="310"/>
      <c r="K27" s="310"/>
      <c r="L27" s="310"/>
      <c r="M27" s="310"/>
      <c r="N27" s="310"/>
      <c r="O27" s="313"/>
      <c r="P27" s="313"/>
      <c r="Q27" s="310"/>
      <c r="R27" s="310"/>
      <c r="S27" s="310"/>
      <c r="T27" s="310"/>
      <c r="U27" s="310"/>
      <c r="V27" s="313"/>
      <c r="W27" s="313"/>
      <c r="X27" s="310"/>
      <c r="Y27" s="310"/>
      <c r="Z27" s="310"/>
      <c r="AA27" s="310"/>
      <c r="AB27" s="310"/>
      <c r="AC27" s="313"/>
      <c r="AD27" s="313"/>
      <c r="AE27" s="310"/>
      <c r="AF27" s="310"/>
      <c r="AG27" s="310"/>
      <c r="AH27" s="310"/>
      <c r="AI27" s="310"/>
      <c r="AJ27" s="313"/>
      <c r="AK27" s="313"/>
      <c r="AL27" s="310"/>
      <c r="AM27" s="310"/>
      <c r="AN27" s="310"/>
      <c r="AO27" s="310"/>
      <c r="AP27" s="310"/>
      <c r="AQ27" s="313"/>
      <c r="AR27" s="313"/>
      <c r="AS27" s="310"/>
      <c r="AT27" s="310"/>
      <c r="AU27" s="310"/>
      <c r="AV27" s="310"/>
      <c r="AW27" s="310"/>
      <c r="AX27" s="313"/>
      <c r="AY27" s="313"/>
      <c r="AZ27" s="310"/>
      <c r="BA27" s="310"/>
      <c r="BB27" s="310"/>
      <c r="BC27" s="310"/>
      <c r="BD27" s="310"/>
      <c r="BE27" s="313"/>
      <c r="BF27" s="313"/>
      <c r="BG27" s="310"/>
      <c r="BH27" s="310"/>
      <c r="BI27" s="310"/>
      <c r="BJ27" s="310"/>
      <c r="BK27" s="310"/>
      <c r="BL27" s="314"/>
      <c r="BM27" s="337"/>
      <c r="BN27" s="109"/>
      <c r="BO27" s="14"/>
      <c r="BP27" s="14"/>
      <c r="BQ27" s="14"/>
    </row>
    <row r="28" spans="1:214" x14ac:dyDescent="0.2">
      <c r="B28" s="143" t="s">
        <v>144</v>
      </c>
      <c r="C28" s="340"/>
      <c r="D28" s="323"/>
      <c r="E28" s="323"/>
      <c r="F28" s="324"/>
      <c r="G28" s="311" t="s">
        <v>182</v>
      </c>
      <c r="H28" s="313"/>
      <c r="I28" s="313"/>
      <c r="J28" s="310">
        <v>2</v>
      </c>
      <c r="K28" s="310"/>
      <c r="L28" s="310"/>
      <c r="M28" s="310"/>
      <c r="N28" s="310"/>
      <c r="O28" s="313"/>
      <c r="P28" s="313"/>
      <c r="Q28" s="310"/>
      <c r="R28" s="310">
        <v>1</v>
      </c>
      <c r="S28" s="310"/>
      <c r="T28" s="310"/>
      <c r="U28" s="310"/>
      <c r="V28" s="313"/>
      <c r="W28" s="313"/>
      <c r="X28" s="310"/>
      <c r="Y28" s="323"/>
      <c r="Z28" s="323">
        <v>2</v>
      </c>
      <c r="AA28" s="310"/>
      <c r="AB28" s="310"/>
      <c r="AC28" s="313"/>
      <c r="AD28" s="313"/>
      <c r="AE28" s="315"/>
      <c r="AF28" s="325"/>
      <c r="AG28" s="325"/>
      <c r="AH28" s="315">
        <v>1</v>
      </c>
      <c r="AI28" s="315"/>
      <c r="AJ28" s="313"/>
      <c r="AK28" s="313"/>
      <c r="AL28" s="310"/>
      <c r="AM28" s="323"/>
      <c r="AN28" s="323"/>
      <c r="AO28" s="310"/>
      <c r="AP28" s="310">
        <v>2</v>
      </c>
      <c r="AQ28" s="313"/>
      <c r="AR28" s="313"/>
      <c r="AS28" s="312" t="s">
        <v>179</v>
      </c>
      <c r="AT28" s="326" t="s">
        <v>179</v>
      </c>
      <c r="AU28" s="326" t="s">
        <v>179</v>
      </c>
      <c r="AV28" s="312" t="s">
        <v>179</v>
      </c>
      <c r="AW28" s="312" t="s">
        <v>179</v>
      </c>
      <c r="AX28" s="313"/>
      <c r="AY28" s="313"/>
      <c r="AZ28" s="312"/>
      <c r="BA28" s="326"/>
      <c r="BB28" s="326"/>
      <c r="BC28" s="312">
        <v>2</v>
      </c>
      <c r="BD28" s="312"/>
      <c r="BE28" s="313"/>
      <c r="BF28" s="313"/>
      <c r="BG28" s="310">
        <v>2</v>
      </c>
      <c r="BH28" s="323"/>
      <c r="BI28" s="323"/>
      <c r="BJ28" s="323"/>
      <c r="BK28" s="310">
        <v>1</v>
      </c>
      <c r="BL28" s="314"/>
      <c r="BM28" s="337"/>
      <c r="BN28" s="109"/>
      <c r="BO28" s="14"/>
      <c r="BP28" s="14"/>
      <c r="BQ28" s="14"/>
    </row>
    <row r="29" spans="1:214" x14ac:dyDescent="0.2">
      <c r="B29" s="143" t="s">
        <v>146</v>
      </c>
      <c r="C29" s="340"/>
      <c r="D29" s="323"/>
      <c r="E29" s="323"/>
      <c r="F29" s="311"/>
      <c r="G29" s="311" t="s">
        <v>182</v>
      </c>
      <c r="H29" s="313"/>
      <c r="I29" s="313"/>
      <c r="J29" s="310"/>
      <c r="K29" s="310">
        <v>1</v>
      </c>
      <c r="L29" s="310"/>
      <c r="M29" s="310"/>
      <c r="N29" s="310"/>
      <c r="O29" s="313"/>
      <c r="P29" s="313"/>
      <c r="Q29" s="310"/>
      <c r="R29" s="310"/>
      <c r="S29" s="310"/>
      <c r="T29" s="310"/>
      <c r="U29" s="310">
        <v>2</v>
      </c>
      <c r="V29" s="313"/>
      <c r="W29" s="313"/>
      <c r="X29" s="310">
        <v>1</v>
      </c>
      <c r="Y29" s="310"/>
      <c r="Z29" s="310"/>
      <c r="AA29" s="310"/>
      <c r="AB29" s="310"/>
      <c r="AC29" s="313"/>
      <c r="AD29" s="313"/>
      <c r="AE29" s="310"/>
      <c r="AF29" s="310">
        <v>2</v>
      </c>
      <c r="AG29" s="310"/>
      <c r="AH29" s="310"/>
      <c r="AI29" s="310"/>
      <c r="AJ29" s="313"/>
      <c r="AK29" s="313"/>
      <c r="AL29" s="310"/>
      <c r="AM29" s="323"/>
      <c r="AN29" s="323">
        <v>1</v>
      </c>
      <c r="AO29" s="310"/>
      <c r="AP29" s="310"/>
      <c r="AQ29" s="313"/>
      <c r="AR29" s="313"/>
      <c r="AS29" s="312">
        <v>2</v>
      </c>
      <c r="AT29" s="312"/>
      <c r="AU29" s="312"/>
      <c r="AV29" s="312"/>
      <c r="AW29" s="312">
        <v>1</v>
      </c>
      <c r="AX29" s="313"/>
      <c r="AY29" s="313"/>
      <c r="AZ29" s="312"/>
      <c r="BA29" s="312">
        <v>1</v>
      </c>
      <c r="BB29" s="312"/>
      <c r="BC29" s="312"/>
      <c r="BD29" s="312"/>
      <c r="BE29" s="313"/>
      <c r="BF29" s="313"/>
      <c r="BG29" s="310"/>
      <c r="BH29" s="310"/>
      <c r="BI29" s="310"/>
      <c r="BJ29" s="310"/>
      <c r="BK29" s="310"/>
      <c r="BL29" s="314"/>
      <c r="BM29" s="337"/>
      <c r="BN29" s="109"/>
      <c r="BO29" s="14"/>
      <c r="BP29" s="14"/>
      <c r="BQ29" s="14"/>
    </row>
    <row r="30" spans="1:214" x14ac:dyDescent="0.2">
      <c r="B30" s="143" t="s">
        <v>152</v>
      </c>
      <c r="C30" s="340"/>
      <c r="D30" s="323"/>
      <c r="E30" s="323"/>
      <c r="F30" s="311"/>
      <c r="G30" s="311" t="s">
        <v>182</v>
      </c>
      <c r="H30" s="313"/>
      <c r="I30" s="313"/>
      <c r="J30" s="320"/>
      <c r="K30" s="320"/>
      <c r="L30" s="320"/>
      <c r="M30" s="320"/>
      <c r="N30" s="320"/>
      <c r="O30" s="313"/>
      <c r="P30" s="313"/>
      <c r="Q30" s="320"/>
      <c r="R30" s="320"/>
      <c r="S30" s="320"/>
      <c r="T30" s="320"/>
      <c r="U30" s="320"/>
      <c r="V30" s="313"/>
      <c r="W30" s="313"/>
      <c r="X30" s="320"/>
      <c r="Y30" s="320"/>
      <c r="Z30" s="320"/>
      <c r="AA30" s="320"/>
      <c r="AB30" s="320"/>
      <c r="AC30" s="313"/>
      <c r="AD30" s="313"/>
      <c r="AE30" s="320"/>
      <c r="AF30" s="320"/>
      <c r="AG30" s="320"/>
      <c r="AH30" s="320"/>
      <c r="AI30" s="320"/>
      <c r="AJ30" s="313"/>
      <c r="AK30" s="313"/>
      <c r="AL30" s="320"/>
      <c r="AM30" s="320"/>
      <c r="AN30" s="320"/>
      <c r="AO30" s="320"/>
      <c r="AP30" s="320"/>
      <c r="AQ30" s="313"/>
      <c r="AR30" s="313"/>
      <c r="AS30" s="320"/>
      <c r="AT30" s="320"/>
      <c r="AU30" s="320"/>
      <c r="AV30" s="320"/>
      <c r="AW30" s="320"/>
      <c r="AX30" s="313"/>
      <c r="AY30" s="313"/>
      <c r="AZ30" s="320"/>
      <c r="BA30" s="320"/>
      <c r="BB30" s="320"/>
      <c r="BC30" s="320"/>
      <c r="BD30" s="320"/>
      <c r="BE30" s="313"/>
      <c r="BF30" s="313"/>
      <c r="BG30" s="320"/>
      <c r="BH30" s="320"/>
      <c r="BI30" s="320"/>
      <c r="BJ30" s="320"/>
      <c r="BK30" s="320"/>
      <c r="BL30" s="314"/>
      <c r="BM30" s="337"/>
      <c r="BN30" s="109"/>
      <c r="BO30" s="14"/>
      <c r="BP30" s="14"/>
      <c r="BQ30" s="14"/>
    </row>
    <row r="31" spans="1:214" x14ac:dyDescent="0.2">
      <c r="B31" s="143"/>
      <c r="C31" s="336"/>
      <c r="D31" s="310"/>
      <c r="E31" s="310"/>
      <c r="F31" s="311"/>
      <c r="G31" s="311"/>
      <c r="H31" s="313"/>
      <c r="I31" s="313"/>
      <c r="J31" s="310"/>
      <c r="K31" s="310"/>
      <c r="L31" s="310"/>
      <c r="M31" s="310"/>
      <c r="N31" s="310"/>
      <c r="O31" s="313"/>
      <c r="P31" s="313"/>
      <c r="Q31" s="310"/>
      <c r="R31" s="327"/>
      <c r="S31" s="310"/>
      <c r="T31" s="310"/>
      <c r="U31" s="310"/>
      <c r="V31" s="313"/>
      <c r="W31" s="313"/>
      <c r="X31" s="310"/>
      <c r="Y31" s="310"/>
      <c r="Z31" s="310"/>
      <c r="AA31" s="310"/>
      <c r="AB31" s="310"/>
      <c r="AC31" s="313"/>
      <c r="AD31" s="313"/>
      <c r="AE31" s="310"/>
      <c r="AF31" s="310"/>
      <c r="AG31" s="310"/>
      <c r="AH31" s="310"/>
      <c r="AI31" s="310"/>
      <c r="AJ31" s="313"/>
      <c r="AK31" s="313"/>
      <c r="AL31" s="310"/>
      <c r="AM31" s="310"/>
      <c r="AN31" s="310"/>
      <c r="AO31" s="310"/>
      <c r="AP31" s="310"/>
      <c r="AQ31" s="313"/>
      <c r="AR31" s="313"/>
      <c r="AS31" s="310"/>
      <c r="AT31" s="310"/>
      <c r="AU31" s="310"/>
      <c r="AV31" s="310"/>
      <c r="AW31" s="310"/>
      <c r="AX31" s="313"/>
      <c r="AY31" s="313"/>
      <c r="AZ31" s="310"/>
      <c r="BA31" s="310"/>
      <c r="BB31" s="310"/>
      <c r="BC31" s="310"/>
      <c r="BD31" s="310"/>
      <c r="BE31" s="313"/>
      <c r="BF31" s="313"/>
      <c r="BG31" s="310"/>
      <c r="BH31" s="310"/>
      <c r="BI31" s="310"/>
      <c r="BJ31" s="328"/>
      <c r="BK31" s="310"/>
      <c r="BL31" s="314"/>
      <c r="BM31" s="337"/>
      <c r="BN31" s="109"/>
      <c r="BO31" s="14"/>
      <c r="BP31" s="14"/>
      <c r="BQ31" s="14"/>
    </row>
    <row r="32" spans="1:214" ht="13.5" thickBot="1" x14ac:dyDescent="0.25">
      <c r="A32" s="16"/>
      <c r="B32" s="143"/>
      <c r="C32" s="341"/>
      <c r="D32" s="342"/>
      <c r="E32" s="342"/>
      <c r="F32" s="343"/>
      <c r="G32" s="343"/>
      <c r="H32" s="344"/>
      <c r="I32" s="344"/>
      <c r="J32" s="342"/>
      <c r="K32" s="342"/>
      <c r="L32" s="342"/>
      <c r="M32" s="342"/>
      <c r="N32" s="342"/>
      <c r="O32" s="344"/>
      <c r="P32" s="344"/>
      <c r="Q32" s="342"/>
      <c r="R32" s="345"/>
      <c r="S32" s="342"/>
      <c r="T32" s="342"/>
      <c r="U32" s="342"/>
      <c r="V32" s="344"/>
      <c r="W32" s="344"/>
      <c r="X32" s="342"/>
      <c r="Y32" s="342"/>
      <c r="Z32" s="342"/>
      <c r="AA32" s="342"/>
      <c r="AB32" s="342"/>
      <c r="AC32" s="344"/>
      <c r="AD32" s="344"/>
      <c r="AE32" s="342"/>
      <c r="AF32" s="342"/>
      <c r="AG32" s="342"/>
      <c r="AH32" s="342"/>
      <c r="AI32" s="342"/>
      <c r="AJ32" s="344"/>
      <c r="AK32" s="344"/>
      <c r="AL32" s="342"/>
      <c r="AM32" s="342"/>
      <c r="AN32" s="342"/>
      <c r="AO32" s="342"/>
      <c r="AP32" s="342"/>
      <c r="AQ32" s="344"/>
      <c r="AR32" s="344"/>
      <c r="AS32" s="342"/>
      <c r="AT32" s="342"/>
      <c r="AU32" s="342"/>
      <c r="AV32" s="342"/>
      <c r="AW32" s="342"/>
      <c r="AX32" s="344"/>
      <c r="AY32" s="344"/>
      <c r="AZ32" s="342"/>
      <c r="BA32" s="342"/>
      <c r="BB32" s="342"/>
      <c r="BC32" s="342"/>
      <c r="BD32" s="342"/>
      <c r="BE32" s="344"/>
      <c r="BF32" s="344"/>
      <c r="BG32" s="342"/>
      <c r="BH32" s="342"/>
      <c r="BI32" s="342"/>
      <c r="BJ32" s="346"/>
      <c r="BK32" s="342"/>
      <c r="BL32" s="347"/>
      <c r="BM32" s="348"/>
      <c r="BN32" s="109"/>
      <c r="BO32" s="14"/>
      <c r="BP32" s="14"/>
      <c r="BQ32" s="14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</row>
    <row r="33" spans="1:219" ht="13.5" thickBot="1" x14ac:dyDescent="0.25">
      <c r="O33" s="22"/>
      <c r="P33" s="22"/>
      <c r="Q33" s="22"/>
      <c r="R33" s="300"/>
      <c r="BL33" s="217"/>
      <c r="BM33" s="217"/>
      <c r="BN33" s="19"/>
      <c r="BO33" s="14"/>
      <c r="BP33" s="14"/>
      <c r="BQ33" s="14"/>
    </row>
    <row r="34" spans="1:219" ht="15.75" customHeight="1" thickBot="1" x14ac:dyDescent="0.25">
      <c r="C34" s="403" t="s">
        <v>2</v>
      </c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3"/>
      <c r="T34" s="403"/>
      <c r="U34" s="403"/>
      <c r="V34" s="403"/>
      <c r="W34" s="403"/>
      <c r="X34" s="403"/>
      <c r="Y34" s="403"/>
      <c r="Z34" s="403"/>
      <c r="AA34" s="403"/>
      <c r="AB34" s="403"/>
      <c r="AC34" s="403"/>
      <c r="AD34" s="403"/>
      <c r="AE34" s="403"/>
      <c r="AF34" s="403"/>
      <c r="AG34" s="404"/>
      <c r="AH34" s="372" t="s">
        <v>3</v>
      </c>
      <c r="AI34" s="373"/>
      <c r="AJ34" s="373"/>
      <c r="AK34" s="373"/>
      <c r="AL34" s="373"/>
      <c r="AM34" s="373"/>
      <c r="AN34" s="373"/>
      <c r="AO34" s="373"/>
      <c r="AP34" s="373"/>
      <c r="AQ34" s="373"/>
      <c r="AR34" s="373"/>
      <c r="AS34" s="373"/>
      <c r="AT34" s="373"/>
      <c r="AU34" s="373"/>
      <c r="AV34" s="373"/>
      <c r="AW34" s="373"/>
      <c r="AX34" s="373"/>
      <c r="AY34" s="373"/>
      <c r="AZ34" s="373"/>
      <c r="BA34" s="373"/>
      <c r="BB34" s="373"/>
      <c r="BC34" s="373"/>
      <c r="BD34" s="373"/>
      <c r="BE34" s="373"/>
      <c r="BF34" s="373"/>
      <c r="BG34" s="373"/>
      <c r="BH34" s="373"/>
      <c r="BI34" s="373"/>
      <c r="BJ34" s="373"/>
      <c r="BK34" s="373"/>
      <c r="BL34" s="373"/>
      <c r="BM34" s="374"/>
      <c r="BN34" s="19"/>
      <c r="BO34" s="14"/>
      <c r="BP34" s="14"/>
      <c r="BQ34" s="14"/>
    </row>
    <row r="35" spans="1:219" ht="15.75" customHeight="1" thickBot="1" x14ac:dyDescent="0.25">
      <c r="B35" s="15"/>
      <c r="C35" s="378" t="s">
        <v>21</v>
      </c>
      <c r="D35" s="379"/>
      <c r="E35" s="379"/>
      <c r="F35" s="379"/>
      <c r="G35" s="379"/>
      <c r="H35" s="379"/>
      <c r="I35" s="385"/>
      <c r="J35" s="386" t="s">
        <v>22</v>
      </c>
      <c r="K35" s="382"/>
      <c r="L35" s="382"/>
      <c r="M35" s="382"/>
      <c r="N35" s="382"/>
      <c r="O35" s="382"/>
      <c r="P35" s="387"/>
      <c r="Q35" s="384" t="s">
        <v>23</v>
      </c>
      <c r="R35" s="379"/>
      <c r="S35" s="379"/>
      <c r="T35" s="379"/>
      <c r="U35" s="379"/>
      <c r="V35" s="379"/>
      <c r="W35" s="385"/>
      <c r="X35" s="386" t="s">
        <v>24</v>
      </c>
      <c r="Y35" s="382"/>
      <c r="Z35" s="382"/>
      <c r="AA35" s="382"/>
      <c r="AB35" s="382"/>
      <c r="AC35" s="382"/>
      <c r="AD35" s="387"/>
      <c r="AE35" s="384" t="s">
        <v>25</v>
      </c>
      <c r="AF35" s="379"/>
      <c r="AG35" s="379"/>
      <c r="AH35" s="379"/>
      <c r="AI35" s="379"/>
      <c r="AJ35" s="379"/>
      <c r="AK35" s="385"/>
      <c r="AL35" s="386" t="s">
        <v>26</v>
      </c>
      <c r="AM35" s="382"/>
      <c r="AN35" s="382"/>
      <c r="AO35" s="382"/>
      <c r="AP35" s="382"/>
      <c r="AQ35" s="382"/>
      <c r="AR35" s="387"/>
      <c r="AS35" s="384" t="s">
        <v>27</v>
      </c>
      <c r="AT35" s="379"/>
      <c r="AU35" s="379"/>
      <c r="AV35" s="379"/>
      <c r="AW35" s="379"/>
      <c r="AX35" s="379"/>
      <c r="AY35" s="385"/>
      <c r="AZ35" s="386" t="s">
        <v>28</v>
      </c>
      <c r="BA35" s="382"/>
      <c r="BB35" s="382"/>
      <c r="BC35" s="382"/>
      <c r="BD35" s="382"/>
      <c r="BE35" s="382"/>
      <c r="BF35" s="382"/>
      <c r="BG35" s="378" t="s">
        <v>29</v>
      </c>
      <c r="BH35" s="379"/>
      <c r="BI35" s="379"/>
      <c r="BJ35" s="379"/>
      <c r="BK35" s="379"/>
      <c r="BL35" s="379"/>
      <c r="BM35" s="380"/>
      <c r="BO35" s="14"/>
      <c r="BP35" s="14"/>
      <c r="BQ35" s="14"/>
    </row>
    <row r="36" spans="1:219" ht="15" customHeight="1" thickBot="1" x14ac:dyDescent="0.25">
      <c r="B36" s="15"/>
      <c r="C36" s="34">
        <f>BM12+1</f>
        <v>44256</v>
      </c>
      <c r="D36" s="35">
        <f>C36+1</f>
        <v>44257</v>
      </c>
      <c r="E36" s="35">
        <f t="shared" ref="E36:BM36" si="1">D36+1</f>
        <v>44258</v>
      </c>
      <c r="F36" s="35">
        <f t="shared" si="1"/>
        <v>44259</v>
      </c>
      <c r="G36" s="35">
        <f t="shared" si="1"/>
        <v>44260</v>
      </c>
      <c r="H36" s="218">
        <f t="shared" si="1"/>
        <v>44261</v>
      </c>
      <c r="I36" s="218">
        <f t="shared" si="1"/>
        <v>44262</v>
      </c>
      <c r="J36" s="35">
        <f t="shared" si="1"/>
        <v>44263</v>
      </c>
      <c r="K36" s="35">
        <f t="shared" si="1"/>
        <v>44264</v>
      </c>
      <c r="L36" s="35">
        <f t="shared" si="1"/>
        <v>44265</v>
      </c>
      <c r="M36" s="35">
        <f t="shared" si="1"/>
        <v>44266</v>
      </c>
      <c r="N36" s="35">
        <f t="shared" si="1"/>
        <v>44267</v>
      </c>
      <c r="O36" s="218">
        <f t="shared" si="1"/>
        <v>44268</v>
      </c>
      <c r="P36" s="218">
        <f t="shared" si="1"/>
        <v>44269</v>
      </c>
      <c r="Q36" s="35">
        <f t="shared" si="1"/>
        <v>44270</v>
      </c>
      <c r="R36" s="35">
        <f t="shared" si="1"/>
        <v>44271</v>
      </c>
      <c r="S36" s="35">
        <f t="shared" si="1"/>
        <v>44272</v>
      </c>
      <c r="T36" s="35">
        <f t="shared" si="1"/>
        <v>44273</v>
      </c>
      <c r="U36" s="35">
        <f t="shared" si="1"/>
        <v>44274</v>
      </c>
      <c r="V36" s="218">
        <f t="shared" si="1"/>
        <v>44275</v>
      </c>
      <c r="W36" s="218">
        <f t="shared" si="1"/>
        <v>44276</v>
      </c>
      <c r="X36" s="35">
        <f t="shared" si="1"/>
        <v>44277</v>
      </c>
      <c r="Y36" s="35">
        <f t="shared" si="1"/>
        <v>44278</v>
      </c>
      <c r="Z36" s="35">
        <f t="shared" si="1"/>
        <v>44279</v>
      </c>
      <c r="AA36" s="35">
        <f t="shared" si="1"/>
        <v>44280</v>
      </c>
      <c r="AB36" s="35">
        <f t="shared" si="1"/>
        <v>44281</v>
      </c>
      <c r="AC36" s="218">
        <f t="shared" si="1"/>
        <v>44282</v>
      </c>
      <c r="AD36" s="218">
        <f t="shared" si="1"/>
        <v>44283</v>
      </c>
      <c r="AE36" s="35">
        <f t="shared" si="1"/>
        <v>44284</v>
      </c>
      <c r="AF36" s="35">
        <f t="shared" si="1"/>
        <v>44285</v>
      </c>
      <c r="AG36" s="35">
        <f t="shared" si="1"/>
        <v>44286</v>
      </c>
      <c r="AH36" s="35">
        <f t="shared" si="1"/>
        <v>44287</v>
      </c>
      <c r="AI36" s="35">
        <f t="shared" si="1"/>
        <v>44288</v>
      </c>
      <c r="AJ36" s="218">
        <f t="shared" si="1"/>
        <v>44289</v>
      </c>
      <c r="AK36" s="218">
        <f t="shared" si="1"/>
        <v>44290</v>
      </c>
      <c r="AL36" s="35">
        <f t="shared" si="1"/>
        <v>44291</v>
      </c>
      <c r="AM36" s="35">
        <f t="shared" si="1"/>
        <v>44292</v>
      </c>
      <c r="AN36" s="35">
        <f t="shared" si="1"/>
        <v>44293</v>
      </c>
      <c r="AO36" s="35">
        <f t="shared" si="1"/>
        <v>44294</v>
      </c>
      <c r="AP36" s="35">
        <f t="shared" si="1"/>
        <v>44295</v>
      </c>
      <c r="AQ36" s="218">
        <f t="shared" si="1"/>
        <v>44296</v>
      </c>
      <c r="AR36" s="218">
        <f t="shared" si="1"/>
        <v>44297</v>
      </c>
      <c r="AS36" s="35">
        <f t="shared" si="1"/>
        <v>44298</v>
      </c>
      <c r="AT36" s="35">
        <f t="shared" si="1"/>
        <v>44299</v>
      </c>
      <c r="AU36" s="35">
        <f t="shared" si="1"/>
        <v>44300</v>
      </c>
      <c r="AV36" s="35">
        <f t="shared" si="1"/>
        <v>44301</v>
      </c>
      <c r="AW36" s="35">
        <f t="shared" si="1"/>
        <v>44302</v>
      </c>
      <c r="AX36" s="218">
        <f t="shared" si="1"/>
        <v>44303</v>
      </c>
      <c r="AY36" s="218">
        <f t="shared" si="1"/>
        <v>44304</v>
      </c>
      <c r="AZ36" s="35">
        <f t="shared" si="1"/>
        <v>44305</v>
      </c>
      <c r="BA36" s="35">
        <f t="shared" si="1"/>
        <v>44306</v>
      </c>
      <c r="BB36" s="35">
        <f t="shared" si="1"/>
        <v>44307</v>
      </c>
      <c r="BC36" s="35">
        <f t="shared" si="1"/>
        <v>44308</v>
      </c>
      <c r="BD36" s="35">
        <f t="shared" si="1"/>
        <v>44309</v>
      </c>
      <c r="BE36" s="218">
        <f t="shared" si="1"/>
        <v>44310</v>
      </c>
      <c r="BF36" s="218">
        <f t="shared" si="1"/>
        <v>44311</v>
      </c>
      <c r="BG36" s="35">
        <f t="shared" si="1"/>
        <v>44312</v>
      </c>
      <c r="BH36" s="35">
        <f t="shared" si="1"/>
        <v>44313</v>
      </c>
      <c r="BI36" s="35">
        <f t="shared" si="1"/>
        <v>44314</v>
      </c>
      <c r="BJ36" s="35">
        <f t="shared" si="1"/>
        <v>44315</v>
      </c>
      <c r="BK36" s="293">
        <f t="shared" si="1"/>
        <v>44316</v>
      </c>
      <c r="BL36" s="218">
        <f t="shared" si="1"/>
        <v>44317</v>
      </c>
      <c r="BM36" s="236">
        <f t="shared" si="1"/>
        <v>44318</v>
      </c>
      <c r="BO36" s="14"/>
      <c r="BP36" s="14"/>
      <c r="BQ36" s="14"/>
    </row>
    <row r="37" spans="1:219" ht="13.5" thickBot="1" x14ac:dyDescent="0.25">
      <c r="B37" s="143" t="s">
        <v>148</v>
      </c>
      <c r="C37" s="175"/>
      <c r="D37" s="176"/>
      <c r="E37" s="70"/>
      <c r="F37" s="70"/>
      <c r="G37" s="70"/>
      <c r="H37" s="249"/>
      <c r="I37" s="249"/>
      <c r="J37" s="70"/>
      <c r="K37" s="70"/>
      <c r="L37" s="70"/>
      <c r="M37" s="70"/>
      <c r="N37" s="70"/>
      <c r="O37" s="249"/>
      <c r="P37" s="249"/>
      <c r="Q37" s="66"/>
      <c r="R37" s="66"/>
      <c r="S37" s="66"/>
      <c r="T37" s="66"/>
      <c r="U37" s="66"/>
      <c r="V37" s="249"/>
      <c r="W37" s="249"/>
      <c r="X37" s="70"/>
      <c r="Y37" s="70"/>
      <c r="Z37" s="70"/>
      <c r="AA37" s="70"/>
      <c r="AB37" s="70"/>
      <c r="AC37" s="249"/>
      <c r="AD37" s="261"/>
      <c r="AE37" s="298"/>
      <c r="AF37" s="70"/>
      <c r="AG37" s="70"/>
      <c r="AH37" s="70"/>
      <c r="AI37" s="70"/>
      <c r="AJ37" s="249"/>
      <c r="AK37" s="298"/>
      <c r="AL37" s="298"/>
      <c r="AM37" s="70"/>
      <c r="AN37" s="70"/>
      <c r="AO37" s="70"/>
      <c r="AP37" s="70"/>
      <c r="AQ37" s="249"/>
      <c r="AR37" s="249"/>
      <c r="AS37" s="70"/>
      <c r="AT37" s="70"/>
      <c r="AU37" s="178"/>
      <c r="AV37" s="178"/>
      <c r="AW37" s="70"/>
      <c r="AX37" s="249"/>
      <c r="AY37" s="249"/>
      <c r="AZ37" s="70"/>
      <c r="BA37" s="70"/>
      <c r="BB37" s="178"/>
      <c r="BC37" s="178"/>
      <c r="BD37" s="70"/>
      <c r="BE37" s="249"/>
      <c r="BF37" s="249"/>
      <c r="BG37" s="70"/>
      <c r="BH37" s="70"/>
      <c r="BI37" s="70"/>
      <c r="BJ37" s="177"/>
      <c r="BK37" s="261"/>
      <c r="BL37" s="253"/>
      <c r="BM37" s="352"/>
      <c r="BO37" s="14"/>
      <c r="BP37" s="14"/>
      <c r="BQ37" s="14"/>
    </row>
    <row r="38" spans="1:219" ht="15" x14ac:dyDescent="0.25">
      <c r="A38" s="1"/>
      <c r="B38" s="143" t="s">
        <v>150</v>
      </c>
      <c r="C38" s="58"/>
      <c r="D38" s="59"/>
      <c r="E38" s="59"/>
      <c r="F38" s="59"/>
      <c r="G38" s="59"/>
      <c r="H38" s="250"/>
      <c r="I38" s="250"/>
      <c r="J38" s="60"/>
      <c r="K38" s="59"/>
      <c r="L38" s="59"/>
      <c r="M38" s="59"/>
      <c r="N38" s="59"/>
      <c r="O38" s="250"/>
      <c r="P38" s="250"/>
      <c r="Q38" s="159"/>
      <c r="R38" s="66"/>
      <c r="S38" s="159"/>
      <c r="T38" s="159"/>
      <c r="U38" s="159"/>
      <c r="V38" s="250"/>
      <c r="W38" s="250"/>
      <c r="X38" s="59"/>
      <c r="Y38" s="59"/>
      <c r="Z38" s="59"/>
      <c r="AA38" s="59"/>
      <c r="AB38" s="59"/>
      <c r="AC38" s="250"/>
      <c r="AD38" s="266"/>
      <c r="AE38" s="262"/>
      <c r="AF38" s="59"/>
      <c r="AG38" s="59"/>
      <c r="AH38" s="59"/>
      <c r="AI38" s="59"/>
      <c r="AJ38" s="250"/>
      <c r="AK38" s="266"/>
      <c r="AL38" s="266"/>
      <c r="AM38" s="59"/>
      <c r="AN38" s="188"/>
      <c r="AO38" s="59"/>
      <c r="AP38" s="59"/>
      <c r="AQ38" s="250"/>
      <c r="AR38" s="250"/>
      <c r="AS38" s="59"/>
      <c r="AT38" s="59"/>
      <c r="AU38" s="59"/>
      <c r="AV38" s="59"/>
      <c r="AW38" s="59"/>
      <c r="AX38" s="250"/>
      <c r="AY38" s="250"/>
      <c r="AZ38" s="59"/>
      <c r="BA38" s="59"/>
      <c r="BB38" s="59"/>
      <c r="BC38" s="59"/>
      <c r="BD38" s="59"/>
      <c r="BE38" s="250"/>
      <c r="BF38" s="250"/>
      <c r="BG38" s="59"/>
      <c r="BH38" s="59"/>
      <c r="BI38" s="59"/>
      <c r="BJ38" s="59"/>
      <c r="BK38" s="262"/>
      <c r="BL38" s="234"/>
      <c r="BM38" s="353"/>
      <c r="BN38" s="1"/>
      <c r="BO38" s="14"/>
      <c r="BP38" s="14"/>
      <c r="BQ38" s="14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3.5" thickBot="1" x14ac:dyDescent="0.25">
      <c r="B39" s="143"/>
      <c r="C39" s="62"/>
      <c r="D39" s="63"/>
      <c r="E39" s="63"/>
      <c r="F39" s="64"/>
      <c r="G39" s="64"/>
      <c r="H39" s="251"/>
      <c r="I39" s="251"/>
      <c r="J39" s="64"/>
      <c r="K39" s="63"/>
      <c r="L39" s="63"/>
      <c r="M39" s="64"/>
      <c r="N39" s="64"/>
      <c r="O39" s="251"/>
      <c r="P39" s="251"/>
      <c r="Q39" s="159"/>
      <c r="R39" s="66"/>
      <c r="S39" s="66"/>
      <c r="T39" s="159"/>
      <c r="U39" s="159"/>
      <c r="V39" s="251"/>
      <c r="W39" s="251"/>
      <c r="X39" s="64"/>
      <c r="Y39" s="63"/>
      <c r="Z39" s="63"/>
      <c r="AA39" s="64"/>
      <c r="AB39" s="64"/>
      <c r="AC39" s="251"/>
      <c r="AD39" s="267"/>
      <c r="AE39" s="267"/>
      <c r="AF39" s="64"/>
      <c r="AG39" s="64"/>
      <c r="AH39" s="64"/>
      <c r="AI39" s="64"/>
      <c r="AJ39" s="251"/>
      <c r="AK39" s="267"/>
      <c r="AL39" s="267"/>
      <c r="AM39" s="63"/>
      <c r="AN39" s="64"/>
      <c r="AO39" s="64"/>
      <c r="AP39" s="64"/>
      <c r="AQ39" s="251"/>
      <c r="AR39" s="251"/>
      <c r="AS39" s="64"/>
      <c r="AT39" s="63"/>
      <c r="AU39" s="63"/>
      <c r="AV39" s="64"/>
      <c r="AW39" s="64"/>
      <c r="AX39" s="251"/>
      <c r="AY39" s="251"/>
      <c r="AZ39" s="64"/>
      <c r="BA39" s="63"/>
      <c r="BB39" s="63"/>
      <c r="BC39" s="64"/>
      <c r="BD39" s="64"/>
      <c r="BE39" s="251"/>
      <c r="BF39" s="251"/>
      <c r="BG39" s="64"/>
      <c r="BH39" s="63"/>
      <c r="BI39" s="63"/>
      <c r="BJ39" s="65"/>
      <c r="BK39" s="263"/>
      <c r="BL39" s="239"/>
      <c r="BM39" s="354"/>
      <c r="BO39" s="14"/>
      <c r="BP39" s="14"/>
      <c r="BQ39" s="14"/>
    </row>
    <row r="40" spans="1:219" ht="15" x14ac:dyDescent="0.25">
      <c r="A40" s="16"/>
      <c r="B40" s="143" t="s">
        <v>119</v>
      </c>
      <c r="C40" s="58"/>
      <c r="D40" s="59"/>
      <c r="E40" s="59"/>
      <c r="F40" s="59"/>
      <c r="G40" s="59"/>
      <c r="H40" s="250"/>
      <c r="I40" s="250"/>
      <c r="J40" s="60"/>
      <c r="K40" s="59"/>
      <c r="L40" s="59"/>
      <c r="M40" s="59"/>
      <c r="N40" s="59"/>
      <c r="O40" s="250"/>
      <c r="P40" s="250"/>
      <c r="Q40" s="159"/>
      <c r="R40" s="66"/>
      <c r="S40" s="159"/>
      <c r="T40" s="159"/>
      <c r="U40" s="159"/>
      <c r="V40" s="250"/>
      <c r="W40" s="250"/>
      <c r="X40" s="59"/>
      <c r="Y40" s="59"/>
      <c r="Z40" s="59"/>
      <c r="AA40" s="59"/>
      <c r="AB40" s="59"/>
      <c r="AC40" s="250"/>
      <c r="AD40" s="266"/>
      <c r="AE40" s="262"/>
      <c r="AF40" s="59"/>
      <c r="AG40" s="59"/>
      <c r="AH40" s="59"/>
      <c r="AI40" s="59"/>
      <c r="AJ40" s="250"/>
      <c r="AK40" s="266"/>
      <c r="AL40" s="266"/>
      <c r="AM40" s="59"/>
      <c r="AN40" s="188"/>
      <c r="AO40" s="59"/>
      <c r="AP40" s="59"/>
      <c r="AQ40" s="250"/>
      <c r="AR40" s="250"/>
      <c r="AS40" s="59"/>
      <c r="AT40" s="59"/>
      <c r="AU40" s="59"/>
      <c r="AV40" s="59"/>
      <c r="AW40" s="59"/>
      <c r="AX40" s="250"/>
      <c r="AY40" s="250"/>
      <c r="AZ40" s="59"/>
      <c r="BA40" s="59"/>
      <c r="BB40" s="59"/>
      <c r="BC40" s="59"/>
      <c r="BD40" s="59"/>
      <c r="BE40" s="250"/>
      <c r="BF40" s="250"/>
      <c r="BG40" s="59"/>
      <c r="BH40" s="59"/>
      <c r="BI40" s="59"/>
      <c r="BJ40" s="59"/>
      <c r="BK40" s="262"/>
      <c r="BL40" s="247"/>
      <c r="BM40" s="355"/>
      <c r="BO40" s="14"/>
      <c r="BP40" s="14"/>
      <c r="BQ40" s="14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</row>
    <row r="41" spans="1:219" ht="13.5" thickBot="1" x14ac:dyDescent="0.25">
      <c r="A41" s="11"/>
      <c r="B41" s="143" t="s">
        <v>121</v>
      </c>
      <c r="C41" s="62"/>
      <c r="D41" s="63"/>
      <c r="E41" s="63"/>
      <c r="F41" s="64"/>
      <c r="G41" s="64"/>
      <c r="H41" s="251"/>
      <c r="I41" s="251"/>
      <c r="J41" s="64"/>
      <c r="K41" s="63"/>
      <c r="L41" s="63"/>
      <c r="M41" s="64"/>
      <c r="N41" s="64"/>
      <c r="O41" s="251"/>
      <c r="P41" s="251"/>
      <c r="Q41" s="159"/>
      <c r="R41" s="159"/>
      <c r="S41" s="159"/>
      <c r="T41" s="159"/>
      <c r="U41" s="159"/>
      <c r="V41" s="251"/>
      <c r="W41" s="251"/>
      <c r="X41" s="64"/>
      <c r="Y41" s="63"/>
      <c r="Z41" s="63"/>
      <c r="AA41" s="64"/>
      <c r="AB41" s="64"/>
      <c r="AC41" s="251"/>
      <c r="AD41" s="267"/>
      <c r="AE41" s="267"/>
      <c r="AF41" s="64"/>
      <c r="AG41" s="64"/>
      <c r="AH41" s="64"/>
      <c r="AI41" s="64"/>
      <c r="AJ41" s="251"/>
      <c r="AK41" s="267"/>
      <c r="AL41" s="267"/>
      <c r="AM41" s="63"/>
      <c r="AN41" s="64"/>
      <c r="AO41" s="64"/>
      <c r="AP41" s="64"/>
      <c r="AQ41" s="251"/>
      <c r="AR41" s="251"/>
      <c r="AS41" s="64"/>
      <c r="AT41" s="63"/>
      <c r="AU41" s="63"/>
      <c r="AV41" s="64"/>
      <c r="AW41" s="64"/>
      <c r="AX41" s="251"/>
      <c r="AY41" s="251"/>
      <c r="AZ41" s="64"/>
      <c r="BA41" s="63"/>
      <c r="BB41" s="63"/>
      <c r="BC41" s="64"/>
      <c r="BD41" s="64"/>
      <c r="BE41" s="251"/>
      <c r="BF41" s="251"/>
      <c r="BG41" s="64"/>
      <c r="BH41" s="63"/>
      <c r="BI41" s="63"/>
      <c r="BJ41" s="65"/>
      <c r="BK41" s="263"/>
      <c r="BL41" s="242"/>
      <c r="BM41" s="356"/>
      <c r="BO41" s="14"/>
      <c r="BP41" s="14"/>
      <c r="BQ41" s="14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</row>
    <row r="42" spans="1:219" ht="15" x14ac:dyDescent="0.25">
      <c r="A42" s="11"/>
      <c r="B42" s="143" t="s">
        <v>123</v>
      </c>
      <c r="C42" s="58"/>
      <c r="D42" s="59"/>
      <c r="E42" s="59"/>
      <c r="F42" s="59"/>
      <c r="G42" s="59"/>
      <c r="H42" s="250"/>
      <c r="I42" s="250"/>
      <c r="J42" s="60"/>
      <c r="K42" s="59"/>
      <c r="L42" s="59"/>
      <c r="M42" s="59"/>
      <c r="N42" s="59"/>
      <c r="O42" s="250"/>
      <c r="P42" s="250"/>
      <c r="Q42" s="159"/>
      <c r="R42" s="66"/>
      <c r="S42" s="159"/>
      <c r="T42" s="159"/>
      <c r="U42" s="159"/>
      <c r="V42" s="250"/>
      <c r="W42" s="250"/>
      <c r="X42" s="59"/>
      <c r="Y42" s="59"/>
      <c r="Z42" s="59"/>
      <c r="AA42" s="59"/>
      <c r="AB42" s="59"/>
      <c r="AC42" s="250"/>
      <c r="AD42" s="266"/>
      <c r="AE42" s="262"/>
      <c r="AF42" s="59"/>
      <c r="AG42" s="59"/>
      <c r="AH42" s="59"/>
      <c r="AI42" s="59"/>
      <c r="AJ42" s="250"/>
      <c r="AK42" s="266"/>
      <c r="AL42" s="266"/>
      <c r="AM42" s="59"/>
      <c r="AN42" s="188"/>
      <c r="AO42" s="59"/>
      <c r="AP42" s="59"/>
      <c r="AQ42" s="250"/>
      <c r="AR42" s="250"/>
      <c r="AS42" s="59"/>
      <c r="AT42" s="59"/>
      <c r="AU42" s="59"/>
      <c r="AV42" s="59"/>
      <c r="AW42" s="59"/>
      <c r="AX42" s="250"/>
      <c r="AY42" s="250"/>
      <c r="AZ42" s="59"/>
      <c r="BA42" s="59"/>
      <c r="BB42" s="59"/>
      <c r="BC42" s="59"/>
      <c r="BD42" s="59"/>
      <c r="BE42" s="250"/>
      <c r="BF42" s="250"/>
      <c r="BG42" s="59"/>
      <c r="BH42" s="59"/>
      <c r="BI42" s="59"/>
      <c r="BJ42" s="59"/>
      <c r="BK42" s="262"/>
      <c r="BL42" s="246"/>
      <c r="BM42" s="353"/>
      <c r="BO42" s="14"/>
      <c r="BP42" s="14"/>
      <c r="BQ42" s="14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</row>
    <row r="43" spans="1:219" ht="13.5" thickBot="1" x14ac:dyDescent="0.25">
      <c r="A43" s="11"/>
      <c r="B43" s="143" t="s">
        <v>125</v>
      </c>
      <c r="C43" s="62"/>
      <c r="D43" s="63"/>
      <c r="E43" s="63"/>
      <c r="F43" s="64"/>
      <c r="G43" s="64"/>
      <c r="H43" s="251"/>
      <c r="I43" s="251"/>
      <c r="J43" s="64"/>
      <c r="K43" s="63"/>
      <c r="L43" s="63"/>
      <c r="M43" s="64"/>
      <c r="N43" s="64"/>
      <c r="O43" s="251"/>
      <c r="P43" s="251"/>
      <c r="Q43" s="159"/>
      <c r="R43" s="66"/>
      <c r="S43" s="159"/>
      <c r="T43" s="159"/>
      <c r="U43" s="159"/>
      <c r="V43" s="251"/>
      <c r="W43" s="251"/>
      <c r="X43" s="64"/>
      <c r="Y43" s="63"/>
      <c r="Z43" s="63"/>
      <c r="AA43" s="64"/>
      <c r="AB43" s="64"/>
      <c r="AC43" s="251"/>
      <c r="AD43" s="267"/>
      <c r="AE43" s="267"/>
      <c r="AF43" s="64"/>
      <c r="AG43" s="64"/>
      <c r="AH43" s="64"/>
      <c r="AI43" s="64"/>
      <c r="AJ43" s="251"/>
      <c r="AK43" s="267"/>
      <c r="AL43" s="267"/>
      <c r="AM43" s="63"/>
      <c r="AN43" s="64"/>
      <c r="AO43" s="64"/>
      <c r="AP43" s="64"/>
      <c r="AQ43" s="251"/>
      <c r="AR43" s="251"/>
      <c r="AS43" s="64"/>
      <c r="AT43" s="63"/>
      <c r="AU43" s="63"/>
      <c r="AV43" s="64"/>
      <c r="AW43" s="64"/>
      <c r="AX43" s="251"/>
      <c r="AY43" s="251"/>
      <c r="AZ43" s="64"/>
      <c r="BA43" s="63"/>
      <c r="BB43" s="63"/>
      <c r="BC43" s="64"/>
      <c r="BD43" s="64"/>
      <c r="BE43" s="251"/>
      <c r="BF43" s="251"/>
      <c r="BG43" s="64"/>
      <c r="BH43" s="63"/>
      <c r="BI43" s="63"/>
      <c r="BJ43" s="65"/>
      <c r="BK43" s="263"/>
      <c r="BL43" s="239"/>
      <c r="BM43" s="354"/>
      <c r="BO43" s="14"/>
      <c r="BP43" s="14"/>
      <c r="BQ43" s="14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</row>
    <row r="44" spans="1:219" ht="15" x14ac:dyDescent="0.25">
      <c r="A44" s="16"/>
      <c r="B44" s="143" t="s">
        <v>127</v>
      </c>
      <c r="C44" s="58"/>
      <c r="D44" s="59"/>
      <c r="E44" s="59"/>
      <c r="F44" s="59"/>
      <c r="G44" s="59"/>
      <c r="H44" s="250"/>
      <c r="I44" s="250"/>
      <c r="J44" s="60"/>
      <c r="K44" s="59"/>
      <c r="L44" s="59"/>
      <c r="M44" s="59"/>
      <c r="N44" s="59"/>
      <c r="O44" s="250"/>
      <c r="P44" s="250"/>
      <c r="Q44" s="159"/>
      <c r="R44" s="66"/>
      <c r="S44" s="159"/>
      <c r="T44" s="159"/>
      <c r="U44" s="159"/>
      <c r="V44" s="250"/>
      <c r="W44" s="250"/>
      <c r="X44" s="59"/>
      <c r="Y44" s="59"/>
      <c r="Z44" s="59"/>
      <c r="AA44" s="59"/>
      <c r="AB44" s="59"/>
      <c r="AC44" s="250"/>
      <c r="AD44" s="266"/>
      <c r="AE44" s="262"/>
      <c r="AF44" s="59"/>
      <c r="AG44" s="59"/>
      <c r="AH44" s="59"/>
      <c r="AI44" s="59"/>
      <c r="AJ44" s="250"/>
      <c r="AK44" s="266"/>
      <c r="AL44" s="266"/>
      <c r="AM44" s="59"/>
      <c r="AN44" s="188"/>
      <c r="AO44" s="59"/>
      <c r="AP44" s="59"/>
      <c r="AQ44" s="250"/>
      <c r="AR44" s="250"/>
      <c r="AS44" s="59"/>
      <c r="AT44" s="59"/>
      <c r="AU44" s="59"/>
      <c r="AV44" s="59"/>
      <c r="AW44" s="59"/>
      <c r="AX44" s="250"/>
      <c r="AY44" s="250"/>
      <c r="AZ44" s="59"/>
      <c r="BA44" s="59"/>
      <c r="BB44" s="59"/>
      <c r="BC44" s="59"/>
      <c r="BD44" s="59"/>
      <c r="BE44" s="250"/>
      <c r="BF44" s="250"/>
      <c r="BG44" s="59"/>
      <c r="BH44" s="59"/>
      <c r="BI44" s="59"/>
      <c r="BJ44" s="59"/>
      <c r="BK44" s="262"/>
      <c r="BL44" s="247"/>
      <c r="BM44" s="355"/>
      <c r="BO44" s="14"/>
      <c r="BP44" s="14"/>
      <c r="BQ44" s="14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</row>
    <row r="45" spans="1:219" ht="13.5" thickBot="1" x14ac:dyDescent="0.25">
      <c r="B45" s="143" t="s">
        <v>129</v>
      </c>
      <c r="C45" s="62"/>
      <c r="D45" s="63"/>
      <c r="E45" s="63"/>
      <c r="F45" s="64"/>
      <c r="G45" s="64"/>
      <c r="H45" s="251"/>
      <c r="I45" s="251"/>
      <c r="J45" s="64"/>
      <c r="K45" s="63"/>
      <c r="L45" s="63"/>
      <c r="M45" s="64"/>
      <c r="N45" s="64"/>
      <c r="O45" s="251"/>
      <c r="P45" s="251"/>
      <c r="Q45" s="159"/>
      <c r="R45" s="66"/>
      <c r="S45" s="159"/>
      <c r="T45" s="66"/>
      <c r="U45" s="66"/>
      <c r="V45" s="251"/>
      <c r="W45" s="251"/>
      <c r="X45" s="64"/>
      <c r="Y45" s="63"/>
      <c r="Z45" s="63"/>
      <c r="AA45" s="64"/>
      <c r="AB45" s="64"/>
      <c r="AC45" s="251"/>
      <c r="AD45" s="267"/>
      <c r="AE45" s="267"/>
      <c r="AF45" s="64"/>
      <c r="AG45" s="64"/>
      <c r="AH45" s="64"/>
      <c r="AI45" s="64"/>
      <c r="AJ45" s="251"/>
      <c r="AK45" s="267"/>
      <c r="AL45" s="267"/>
      <c r="AM45" s="63"/>
      <c r="AN45" s="64"/>
      <c r="AO45" s="64"/>
      <c r="AP45" s="64"/>
      <c r="AQ45" s="251"/>
      <c r="AR45" s="251"/>
      <c r="AS45" s="64"/>
      <c r="AT45" s="63"/>
      <c r="AU45" s="63"/>
      <c r="AV45" s="64"/>
      <c r="AW45" s="64"/>
      <c r="AX45" s="251"/>
      <c r="AY45" s="251"/>
      <c r="AZ45" s="64"/>
      <c r="BA45" s="63"/>
      <c r="BB45" s="63"/>
      <c r="BC45" s="64"/>
      <c r="BD45" s="64"/>
      <c r="BE45" s="251"/>
      <c r="BF45" s="251"/>
      <c r="BG45" s="64"/>
      <c r="BH45" s="63"/>
      <c r="BI45" s="63"/>
      <c r="BJ45" s="65"/>
      <c r="BK45" s="263"/>
      <c r="BL45" s="242"/>
      <c r="BM45" s="356"/>
      <c r="BO45" s="14"/>
      <c r="BP45" s="14"/>
      <c r="BQ45" s="14"/>
    </row>
    <row r="46" spans="1:219" ht="15" x14ac:dyDescent="0.25">
      <c r="B46" s="143" t="s">
        <v>131</v>
      </c>
      <c r="C46" s="58"/>
      <c r="D46" s="59"/>
      <c r="E46" s="59"/>
      <c r="F46" s="59"/>
      <c r="G46" s="59"/>
      <c r="H46" s="250"/>
      <c r="I46" s="250"/>
      <c r="J46" s="60"/>
      <c r="K46" s="59"/>
      <c r="L46" s="59"/>
      <c r="M46" s="59"/>
      <c r="N46" s="59"/>
      <c r="O46" s="250"/>
      <c r="P46" s="250"/>
      <c r="Q46" s="159"/>
      <c r="R46" s="66"/>
      <c r="S46" s="159"/>
      <c r="T46" s="66"/>
      <c r="U46" s="66"/>
      <c r="V46" s="250"/>
      <c r="W46" s="250"/>
      <c r="X46" s="59"/>
      <c r="Y46" s="59"/>
      <c r="Z46" s="59"/>
      <c r="AA46" s="59"/>
      <c r="AB46" s="59"/>
      <c r="AC46" s="250"/>
      <c r="AD46" s="266"/>
      <c r="AE46" s="262"/>
      <c r="AF46" s="59"/>
      <c r="AG46" s="59"/>
      <c r="AH46" s="59"/>
      <c r="AI46" s="59"/>
      <c r="AJ46" s="250"/>
      <c r="AK46" s="266"/>
      <c r="AL46" s="266"/>
      <c r="AM46" s="59"/>
      <c r="AN46" s="188"/>
      <c r="AO46" s="59"/>
      <c r="AP46" s="59"/>
      <c r="AQ46" s="250"/>
      <c r="AR46" s="250"/>
      <c r="AS46" s="59"/>
      <c r="AT46" s="59"/>
      <c r="AU46" s="59"/>
      <c r="AV46" s="59"/>
      <c r="AW46" s="59"/>
      <c r="AX46" s="250"/>
      <c r="AY46" s="250"/>
      <c r="AZ46" s="59"/>
      <c r="BA46" s="59"/>
      <c r="BB46" s="59"/>
      <c r="BC46" s="59"/>
      <c r="BD46" s="59"/>
      <c r="BE46" s="250"/>
      <c r="BF46" s="250"/>
      <c r="BG46" s="59"/>
      <c r="BH46" s="59"/>
      <c r="BI46" s="59"/>
      <c r="BJ46" s="59"/>
      <c r="BK46" s="262"/>
      <c r="BL46" s="246"/>
      <c r="BM46" s="353"/>
      <c r="BO46" s="14"/>
      <c r="BP46" s="14"/>
      <c r="BQ46" s="14"/>
    </row>
    <row r="47" spans="1:219" ht="13.5" thickBot="1" x14ac:dyDescent="0.25">
      <c r="B47" s="143" t="s">
        <v>135</v>
      </c>
      <c r="C47" s="62"/>
      <c r="D47" s="63"/>
      <c r="E47" s="63"/>
      <c r="F47" s="64"/>
      <c r="G47" s="64"/>
      <c r="H47" s="251"/>
      <c r="I47" s="251"/>
      <c r="J47" s="64"/>
      <c r="K47" s="63"/>
      <c r="L47" s="63"/>
      <c r="M47" s="64"/>
      <c r="N47" s="64"/>
      <c r="O47" s="251"/>
      <c r="P47" s="251"/>
      <c r="Q47" s="159"/>
      <c r="R47" s="66"/>
      <c r="S47" s="159"/>
      <c r="T47" s="66"/>
      <c r="U47" s="66"/>
      <c r="V47" s="251"/>
      <c r="W47" s="251"/>
      <c r="X47" s="64"/>
      <c r="Y47" s="63"/>
      <c r="Z47" s="63"/>
      <c r="AA47" s="64"/>
      <c r="AB47" s="64"/>
      <c r="AC47" s="251"/>
      <c r="AD47" s="267"/>
      <c r="AE47" s="267"/>
      <c r="AF47" s="64"/>
      <c r="AG47" s="64"/>
      <c r="AH47" s="64"/>
      <c r="AI47" s="64"/>
      <c r="AJ47" s="251"/>
      <c r="AK47" s="267"/>
      <c r="AL47" s="267"/>
      <c r="AM47" s="63"/>
      <c r="AN47" s="64"/>
      <c r="AO47" s="64"/>
      <c r="AP47" s="64"/>
      <c r="AQ47" s="251"/>
      <c r="AR47" s="251"/>
      <c r="AS47" s="64"/>
      <c r="AT47" s="63"/>
      <c r="AU47" s="63"/>
      <c r="AV47" s="64"/>
      <c r="AW47" s="64"/>
      <c r="AX47" s="251"/>
      <c r="AY47" s="251"/>
      <c r="AZ47" s="64"/>
      <c r="BA47" s="63"/>
      <c r="BB47" s="63"/>
      <c r="BC47" s="64"/>
      <c r="BD47" s="64"/>
      <c r="BE47" s="251"/>
      <c r="BF47" s="251"/>
      <c r="BG47" s="64"/>
      <c r="BH47" s="63"/>
      <c r="BI47" s="63"/>
      <c r="BJ47" s="65"/>
      <c r="BK47" s="263"/>
      <c r="BL47" s="239"/>
      <c r="BM47" s="354"/>
      <c r="BO47" s="14"/>
      <c r="BP47" s="14"/>
      <c r="BQ47" s="14"/>
    </row>
    <row r="48" spans="1:219" ht="15" x14ac:dyDescent="0.25">
      <c r="B48" s="143" t="s">
        <v>133</v>
      </c>
      <c r="C48" s="58"/>
      <c r="D48" s="59"/>
      <c r="E48" s="59"/>
      <c r="F48" s="59"/>
      <c r="G48" s="59"/>
      <c r="H48" s="250"/>
      <c r="I48" s="250"/>
      <c r="J48" s="60"/>
      <c r="K48" s="59"/>
      <c r="L48" s="59"/>
      <c r="M48" s="59"/>
      <c r="N48" s="59"/>
      <c r="O48" s="250"/>
      <c r="P48" s="250"/>
      <c r="Q48" s="159"/>
      <c r="R48" s="159"/>
      <c r="S48" s="159"/>
      <c r="T48" s="159"/>
      <c r="U48" s="159"/>
      <c r="V48" s="250"/>
      <c r="W48" s="250"/>
      <c r="X48" s="59"/>
      <c r="Y48" s="59"/>
      <c r="Z48" s="59"/>
      <c r="AA48" s="59"/>
      <c r="AB48" s="59"/>
      <c r="AC48" s="250"/>
      <c r="AD48" s="266"/>
      <c r="AE48" s="262"/>
      <c r="AF48" s="59"/>
      <c r="AG48" s="59"/>
      <c r="AH48" s="59"/>
      <c r="AI48" s="59"/>
      <c r="AJ48" s="250"/>
      <c r="AK48" s="266"/>
      <c r="AL48" s="266"/>
      <c r="AM48" s="59"/>
      <c r="AN48" s="188"/>
      <c r="AO48" s="59"/>
      <c r="AP48" s="59"/>
      <c r="AQ48" s="250"/>
      <c r="AR48" s="250"/>
      <c r="AS48" s="59"/>
      <c r="AT48" s="59"/>
      <c r="AU48" s="59"/>
      <c r="AV48" s="59"/>
      <c r="AW48" s="59"/>
      <c r="AX48" s="250"/>
      <c r="AY48" s="250"/>
      <c r="AZ48" s="59"/>
      <c r="BA48" s="59"/>
      <c r="BB48" s="59"/>
      <c r="BC48" s="59"/>
      <c r="BD48" s="59"/>
      <c r="BE48" s="250"/>
      <c r="BF48" s="250"/>
      <c r="BG48" s="59"/>
      <c r="BH48" s="59"/>
      <c r="BI48" s="59"/>
      <c r="BJ48" s="59"/>
      <c r="BK48" s="262"/>
      <c r="BL48" s="247"/>
      <c r="BM48" s="355"/>
      <c r="BO48" s="14"/>
      <c r="BP48" s="14"/>
      <c r="BQ48" s="14"/>
    </row>
    <row r="49" spans="1:215" ht="15.75" thickBot="1" x14ac:dyDescent="0.3">
      <c r="A49" s="1"/>
      <c r="B49" s="143" t="s">
        <v>137</v>
      </c>
      <c r="C49" s="62"/>
      <c r="D49" s="63"/>
      <c r="E49" s="63"/>
      <c r="F49" s="64"/>
      <c r="G49" s="64"/>
      <c r="H49" s="251"/>
      <c r="I49" s="251"/>
      <c r="J49" s="64"/>
      <c r="K49" s="63"/>
      <c r="L49" s="63"/>
      <c r="M49" s="64"/>
      <c r="N49" s="64"/>
      <c r="O49" s="251"/>
      <c r="P49" s="251"/>
      <c r="Q49" s="159"/>
      <c r="R49" s="66"/>
      <c r="S49" s="159"/>
      <c r="T49" s="159"/>
      <c r="U49" s="159"/>
      <c r="V49" s="251"/>
      <c r="W49" s="251"/>
      <c r="X49" s="64"/>
      <c r="Y49" s="63"/>
      <c r="Z49" s="63"/>
      <c r="AA49" s="64"/>
      <c r="AB49" s="64"/>
      <c r="AC49" s="251"/>
      <c r="AD49" s="267"/>
      <c r="AE49" s="267"/>
      <c r="AF49" s="64"/>
      <c r="AG49" s="64"/>
      <c r="AH49" s="64"/>
      <c r="AI49" s="64"/>
      <c r="AJ49" s="251"/>
      <c r="AK49" s="267"/>
      <c r="AL49" s="267"/>
      <c r="AM49" s="63"/>
      <c r="AN49" s="64"/>
      <c r="AO49" s="64"/>
      <c r="AP49" s="64"/>
      <c r="AQ49" s="251"/>
      <c r="AR49" s="251"/>
      <c r="AS49" s="64"/>
      <c r="AT49" s="63"/>
      <c r="AU49" s="63"/>
      <c r="AV49" s="64"/>
      <c r="AW49" s="64"/>
      <c r="AX49" s="251"/>
      <c r="AY49" s="251"/>
      <c r="AZ49" s="64"/>
      <c r="BA49" s="63"/>
      <c r="BB49" s="63"/>
      <c r="BC49" s="64"/>
      <c r="BD49" s="64"/>
      <c r="BE49" s="251"/>
      <c r="BF49" s="251"/>
      <c r="BG49" s="64"/>
      <c r="BH49" s="63"/>
      <c r="BI49" s="63"/>
      <c r="BJ49" s="65"/>
      <c r="BK49" s="263"/>
      <c r="BL49" s="242"/>
      <c r="BM49" s="356"/>
      <c r="BN49" s="1"/>
      <c r="BO49" s="14"/>
      <c r="BP49" s="14"/>
      <c r="BQ49" s="14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143"/>
      <c r="C50" s="58"/>
      <c r="D50" s="59"/>
      <c r="E50" s="59"/>
      <c r="F50" s="59"/>
      <c r="G50" s="59"/>
      <c r="H50" s="250"/>
      <c r="I50" s="250"/>
      <c r="J50" s="60"/>
      <c r="K50" s="59"/>
      <c r="L50" s="59"/>
      <c r="M50" s="59"/>
      <c r="N50" s="59"/>
      <c r="O50" s="250"/>
      <c r="P50" s="250"/>
      <c r="Q50" s="159"/>
      <c r="R50" s="66"/>
      <c r="S50" s="66"/>
      <c r="T50" s="159"/>
      <c r="U50" s="159"/>
      <c r="V50" s="250"/>
      <c r="W50" s="250"/>
      <c r="X50" s="59"/>
      <c r="Y50" s="59"/>
      <c r="Z50" s="59"/>
      <c r="AA50" s="59"/>
      <c r="AB50" s="59"/>
      <c r="AC50" s="250"/>
      <c r="AD50" s="266"/>
      <c r="AE50" s="262"/>
      <c r="AF50" s="59"/>
      <c r="AG50" s="59"/>
      <c r="AH50" s="59"/>
      <c r="AI50" s="59"/>
      <c r="AJ50" s="250"/>
      <c r="AK50" s="266"/>
      <c r="AL50" s="266"/>
      <c r="AM50" s="59"/>
      <c r="AN50" s="188"/>
      <c r="AO50" s="59"/>
      <c r="AP50" s="59"/>
      <c r="AQ50" s="250"/>
      <c r="AR50" s="250"/>
      <c r="AS50" s="59"/>
      <c r="AT50" s="59"/>
      <c r="AU50" s="59"/>
      <c r="AV50" s="59"/>
      <c r="AW50" s="59"/>
      <c r="AX50" s="250"/>
      <c r="AY50" s="250"/>
      <c r="AZ50" s="59"/>
      <c r="BA50" s="59"/>
      <c r="BB50" s="59"/>
      <c r="BC50" s="59"/>
      <c r="BD50" s="59"/>
      <c r="BE50" s="250"/>
      <c r="BF50" s="250"/>
      <c r="BG50" s="59"/>
      <c r="BH50" s="59"/>
      <c r="BI50" s="59"/>
      <c r="BJ50" s="59"/>
      <c r="BK50" s="262"/>
      <c r="BL50" s="246"/>
      <c r="BM50" s="353"/>
      <c r="BO50" s="14"/>
      <c r="BP50" s="14"/>
      <c r="BQ50" s="14"/>
    </row>
    <row r="51" spans="1:215" ht="13.5" thickBot="1" x14ac:dyDescent="0.25">
      <c r="B51" s="143" t="s">
        <v>142</v>
      </c>
      <c r="C51" s="62"/>
      <c r="D51" s="63"/>
      <c r="E51" s="63"/>
      <c r="F51" s="64"/>
      <c r="G51" s="64"/>
      <c r="H51" s="251"/>
      <c r="I51" s="251"/>
      <c r="J51" s="64"/>
      <c r="K51" s="63"/>
      <c r="L51" s="63"/>
      <c r="M51" s="64"/>
      <c r="N51" s="64"/>
      <c r="O51" s="251"/>
      <c r="P51" s="251"/>
      <c r="Q51" s="159"/>
      <c r="R51" s="66"/>
      <c r="S51" s="66"/>
      <c r="T51" s="159"/>
      <c r="U51" s="159"/>
      <c r="V51" s="251"/>
      <c r="W51" s="251"/>
      <c r="X51" s="64"/>
      <c r="Y51" s="63"/>
      <c r="Z51" s="63"/>
      <c r="AA51" s="64"/>
      <c r="AB51" s="64"/>
      <c r="AC51" s="251"/>
      <c r="AD51" s="267"/>
      <c r="AE51" s="267"/>
      <c r="AF51" s="64"/>
      <c r="AG51" s="64"/>
      <c r="AH51" s="64"/>
      <c r="AI51" s="64"/>
      <c r="AJ51" s="251"/>
      <c r="AK51" s="267"/>
      <c r="AL51" s="267"/>
      <c r="AM51" s="63"/>
      <c r="AN51" s="64"/>
      <c r="AO51" s="64"/>
      <c r="AP51" s="64"/>
      <c r="AQ51" s="251"/>
      <c r="AR51" s="251"/>
      <c r="AS51" s="64"/>
      <c r="AT51" s="63"/>
      <c r="AU51" s="63"/>
      <c r="AV51" s="64"/>
      <c r="AW51" s="64"/>
      <c r="AX51" s="251"/>
      <c r="AY51" s="251"/>
      <c r="AZ51" s="64"/>
      <c r="BA51" s="63"/>
      <c r="BB51" s="63"/>
      <c r="BC51" s="64"/>
      <c r="BD51" s="64"/>
      <c r="BE51" s="251"/>
      <c r="BF51" s="251"/>
      <c r="BG51" s="64"/>
      <c r="BH51" s="63"/>
      <c r="BI51" s="63"/>
      <c r="BJ51" s="65"/>
      <c r="BK51" s="263"/>
      <c r="BL51" s="239"/>
      <c r="BM51" s="354"/>
      <c r="BO51" s="14"/>
      <c r="BP51" s="14"/>
      <c r="BQ51" s="14"/>
    </row>
    <row r="52" spans="1:215" ht="15" x14ac:dyDescent="0.25">
      <c r="B52" s="143" t="s">
        <v>144</v>
      </c>
      <c r="C52" s="58"/>
      <c r="D52" s="59"/>
      <c r="E52" s="59"/>
      <c r="F52" s="59"/>
      <c r="G52" s="59"/>
      <c r="H52" s="250"/>
      <c r="I52" s="250"/>
      <c r="J52" s="60"/>
      <c r="K52" s="59"/>
      <c r="L52" s="59"/>
      <c r="M52" s="59"/>
      <c r="N52" s="59"/>
      <c r="O52" s="250"/>
      <c r="P52" s="250"/>
      <c r="Q52" s="159"/>
      <c r="R52" s="67"/>
      <c r="S52" s="214"/>
      <c r="T52" s="159"/>
      <c r="U52" s="159"/>
      <c r="V52" s="250"/>
      <c r="W52" s="250"/>
      <c r="X52" s="59"/>
      <c r="Y52" s="59"/>
      <c r="Z52" s="59"/>
      <c r="AA52" s="59"/>
      <c r="AB52" s="59"/>
      <c r="AC52" s="250"/>
      <c r="AD52" s="266"/>
      <c r="AE52" s="262"/>
      <c r="AF52" s="59"/>
      <c r="AG52" s="59"/>
      <c r="AH52" s="59"/>
      <c r="AI52" s="59"/>
      <c r="AJ52" s="250"/>
      <c r="AK52" s="266"/>
      <c r="AL52" s="266"/>
      <c r="AM52" s="59"/>
      <c r="AN52" s="188"/>
      <c r="AO52" s="59"/>
      <c r="AP52" s="59"/>
      <c r="AQ52" s="250"/>
      <c r="AR52" s="250"/>
      <c r="AS52" s="59"/>
      <c r="AT52" s="59"/>
      <c r="AU52" s="59"/>
      <c r="AV52" s="59"/>
      <c r="AW52" s="59"/>
      <c r="AX52" s="250"/>
      <c r="AY52" s="250"/>
      <c r="AZ52" s="59"/>
      <c r="BA52" s="59"/>
      <c r="BB52" s="59"/>
      <c r="BC52" s="59"/>
      <c r="BD52" s="59"/>
      <c r="BE52" s="250"/>
      <c r="BF52" s="250"/>
      <c r="BG52" s="59"/>
      <c r="BH52" s="59"/>
      <c r="BI52" s="59"/>
      <c r="BJ52" s="59"/>
      <c r="BK52" s="262"/>
      <c r="BL52" s="247"/>
      <c r="BM52" s="355"/>
      <c r="BO52" s="14"/>
      <c r="BP52" s="14"/>
      <c r="BQ52" s="14"/>
    </row>
    <row r="53" spans="1:215" ht="13.5" thickBot="1" x14ac:dyDescent="0.25">
      <c r="B53" s="143" t="s">
        <v>146</v>
      </c>
      <c r="C53" s="62"/>
      <c r="D53" s="63"/>
      <c r="E53" s="63"/>
      <c r="F53" s="64"/>
      <c r="G53" s="64"/>
      <c r="H53" s="251"/>
      <c r="I53" s="251"/>
      <c r="J53" s="64"/>
      <c r="K53" s="63"/>
      <c r="L53" s="63"/>
      <c r="M53" s="64"/>
      <c r="N53" s="64"/>
      <c r="O53" s="251"/>
      <c r="P53" s="251"/>
      <c r="Q53" s="159"/>
      <c r="R53" s="66"/>
      <c r="S53" s="66"/>
      <c r="T53" s="159"/>
      <c r="U53" s="159"/>
      <c r="V53" s="251"/>
      <c r="W53" s="251"/>
      <c r="X53" s="64"/>
      <c r="Y53" s="63"/>
      <c r="Z53" s="63"/>
      <c r="AA53" s="64"/>
      <c r="AB53" s="64"/>
      <c r="AC53" s="251"/>
      <c r="AD53" s="267"/>
      <c r="AE53" s="267"/>
      <c r="AF53" s="64"/>
      <c r="AG53" s="64"/>
      <c r="AH53" s="64"/>
      <c r="AI53" s="64"/>
      <c r="AJ53" s="251"/>
      <c r="AK53" s="267"/>
      <c r="AL53" s="267"/>
      <c r="AM53" s="63"/>
      <c r="AN53" s="64"/>
      <c r="AO53" s="64"/>
      <c r="AP53" s="64"/>
      <c r="AQ53" s="251"/>
      <c r="AR53" s="251"/>
      <c r="AS53" s="64"/>
      <c r="AT53" s="63"/>
      <c r="AU53" s="63"/>
      <c r="AV53" s="64"/>
      <c r="AW53" s="64"/>
      <c r="AX53" s="251"/>
      <c r="AY53" s="251"/>
      <c r="AZ53" s="64"/>
      <c r="BA53" s="63"/>
      <c r="BB53" s="63"/>
      <c r="BC53" s="64"/>
      <c r="BD53" s="64"/>
      <c r="BE53" s="251"/>
      <c r="BF53" s="251"/>
      <c r="BG53" s="64"/>
      <c r="BH53" s="63"/>
      <c r="BI53" s="63"/>
      <c r="BJ53" s="65"/>
      <c r="BK53" s="263"/>
      <c r="BL53" s="242"/>
      <c r="BM53" s="356"/>
      <c r="BO53" s="14"/>
      <c r="BP53" s="14"/>
      <c r="BQ53" s="14"/>
    </row>
    <row r="54" spans="1:215" ht="15" x14ac:dyDescent="0.25">
      <c r="B54" s="143" t="s">
        <v>152</v>
      </c>
      <c r="C54" s="58"/>
      <c r="D54" s="59"/>
      <c r="E54" s="59"/>
      <c r="F54" s="59"/>
      <c r="G54" s="59"/>
      <c r="H54" s="250"/>
      <c r="I54" s="250"/>
      <c r="J54" s="60"/>
      <c r="K54" s="59"/>
      <c r="L54" s="59"/>
      <c r="M54" s="59"/>
      <c r="N54" s="59"/>
      <c r="O54" s="250"/>
      <c r="P54" s="250"/>
      <c r="Q54" s="159"/>
      <c r="R54" s="159"/>
      <c r="S54" s="159"/>
      <c r="T54" s="159"/>
      <c r="U54" s="159"/>
      <c r="V54" s="250"/>
      <c r="W54" s="250"/>
      <c r="X54" s="59"/>
      <c r="Y54" s="59"/>
      <c r="Z54" s="59"/>
      <c r="AA54" s="59"/>
      <c r="AB54" s="59"/>
      <c r="AC54" s="250"/>
      <c r="AD54" s="266"/>
      <c r="AE54" s="262"/>
      <c r="AF54" s="59"/>
      <c r="AG54" s="59"/>
      <c r="AH54" s="59"/>
      <c r="AI54" s="59"/>
      <c r="AJ54" s="250"/>
      <c r="AK54" s="266"/>
      <c r="AL54" s="266"/>
      <c r="AM54" s="59"/>
      <c r="AN54" s="188"/>
      <c r="AO54" s="59"/>
      <c r="AP54" s="59"/>
      <c r="AQ54" s="250"/>
      <c r="AR54" s="250"/>
      <c r="AS54" s="59"/>
      <c r="AT54" s="59"/>
      <c r="AU54" s="59"/>
      <c r="AV54" s="59"/>
      <c r="AW54" s="59"/>
      <c r="AX54" s="250"/>
      <c r="AY54" s="250"/>
      <c r="AZ54" s="59"/>
      <c r="BA54" s="59"/>
      <c r="BB54" s="59"/>
      <c r="BC54" s="59"/>
      <c r="BD54" s="59"/>
      <c r="BE54" s="250"/>
      <c r="BF54" s="250"/>
      <c r="BG54" s="59"/>
      <c r="BH54" s="59"/>
      <c r="BI54" s="59"/>
      <c r="BJ54" s="59"/>
      <c r="BK54" s="262"/>
      <c r="BL54" s="246"/>
      <c r="BM54" s="353"/>
      <c r="BO54" s="14"/>
      <c r="BP54" s="14"/>
      <c r="BQ54" s="14"/>
    </row>
    <row r="55" spans="1:215" ht="13.5" thickBot="1" x14ac:dyDescent="0.25">
      <c r="B55" s="143"/>
      <c r="C55" s="62"/>
      <c r="D55" s="63"/>
      <c r="E55" s="63"/>
      <c r="F55" s="64"/>
      <c r="G55" s="64"/>
      <c r="H55" s="251"/>
      <c r="I55" s="251"/>
      <c r="J55" s="64"/>
      <c r="K55" s="63"/>
      <c r="L55" s="63"/>
      <c r="M55" s="64"/>
      <c r="N55" s="64"/>
      <c r="O55" s="251"/>
      <c r="P55" s="251"/>
      <c r="Q55" s="64"/>
      <c r="R55" s="63"/>
      <c r="S55" s="63"/>
      <c r="T55" s="64"/>
      <c r="U55" s="64"/>
      <c r="V55" s="251"/>
      <c r="W55" s="251"/>
      <c r="X55" s="64"/>
      <c r="Y55" s="63"/>
      <c r="Z55" s="63"/>
      <c r="AA55" s="64"/>
      <c r="AB55" s="64"/>
      <c r="AC55" s="251"/>
      <c r="AD55" s="267"/>
      <c r="AE55" s="267"/>
      <c r="AF55" s="64"/>
      <c r="AG55" s="64"/>
      <c r="AH55" s="64"/>
      <c r="AI55" s="64"/>
      <c r="AJ55" s="251"/>
      <c r="AK55" s="267"/>
      <c r="AL55" s="267"/>
      <c r="AM55" s="63"/>
      <c r="AN55" s="64"/>
      <c r="AO55" s="64"/>
      <c r="AP55" s="64"/>
      <c r="AQ55" s="251"/>
      <c r="AR55" s="251"/>
      <c r="AS55" s="64"/>
      <c r="AT55" s="63"/>
      <c r="AU55" s="63"/>
      <c r="AV55" s="64"/>
      <c r="AW55" s="64"/>
      <c r="AX55" s="251"/>
      <c r="AY55" s="251"/>
      <c r="AZ55" s="64"/>
      <c r="BA55" s="63"/>
      <c r="BB55" s="63"/>
      <c r="BC55" s="64"/>
      <c r="BD55" s="64"/>
      <c r="BE55" s="251"/>
      <c r="BF55" s="251"/>
      <c r="BG55" s="64"/>
      <c r="BH55" s="63"/>
      <c r="BI55" s="63"/>
      <c r="BJ55" s="65"/>
      <c r="BK55" s="263"/>
      <c r="BL55" s="239"/>
      <c r="BM55" s="354"/>
      <c r="BO55" s="14"/>
      <c r="BP55" s="14"/>
      <c r="BQ55" s="14"/>
    </row>
    <row r="56" spans="1:215" ht="15.75" thickBot="1" x14ac:dyDescent="0.3">
      <c r="A56" s="17"/>
      <c r="B56" s="143"/>
      <c r="C56" s="172"/>
      <c r="D56" s="171"/>
      <c r="E56" s="171"/>
      <c r="F56" s="171"/>
      <c r="G56" s="171"/>
      <c r="H56" s="252"/>
      <c r="I56" s="252"/>
      <c r="J56" s="173"/>
      <c r="K56" s="171"/>
      <c r="L56" s="171"/>
      <c r="M56" s="171"/>
      <c r="N56" s="171"/>
      <c r="O56" s="252"/>
      <c r="P56" s="252"/>
      <c r="Q56" s="171"/>
      <c r="R56" s="171"/>
      <c r="S56" s="171"/>
      <c r="T56" s="171"/>
      <c r="U56" s="171"/>
      <c r="V56" s="252"/>
      <c r="W56" s="252"/>
      <c r="X56" s="171"/>
      <c r="Y56" s="171"/>
      <c r="Z56" s="171"/>
      <c r="AA56" s="171"/>
      <c r="AB56" s="171"/>
      <c r="AC56" s="252"/>
      <c r="AD56" s="294"/>
      <c r="AE56" s="264"/>
      <c r="AF56" s="171"/>
      <c r="AG56" s="171"/>
      <c r="AH56" s="171"/>
      <c r="AI56" s="171"/>
      <c r="AJ56" s="252"/>
      <c r="AK56" s="294"/>
      <c r="AL56" s="294"/>
      <c r="AM56" s="171"/>
      <c r="AN56" s="174"/>
      <c r="AO56" s="171"/>
      <c r="AP56" s="171"/>
      <c r="AQ56" s="252"/>
      <c r="AR56" s="252"/>
      <c r="AS56" s="171"/>
      <c r="AT56" s="171"/>
      <c r="AU56" s="171"/>
      <c r="AV56" s="171"/>
      <c r="AW56" s="171"/>
      <c r="AX56" s="252"/>
      <c r="AY56" s="252"/>
      <c r="AZ56" s="171"/>
      <c r="BA56" s="171"/>
      <c r="BB56" s="171"/>
      <c r="BC56" s="171"/>
      <c r="BD56" s="171"/>
      <c r="BE56" s="252"/>
      <c r="BF56" s="252"/>
      <c r="BG56" s="171"/>
      <c r="BH56" s="171"/>
      <c r="BI56" s="171"/>
      <c r="BJ56" s="171"/>
      <c r="BK56" s="264"/>
      <c r="BL56" s="248"/>
      <c r="BM56" s="357"/>
      <c r="BO56" s="14"/>
      <c r="BP56" s="14"/>
      <c r="BQ56" s="14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</row>
    <row r="57" spans="1:215" ht="13.5" thickBot="1" x14ac:dyDescent="0.25">
      <c r="A57" s="17"/>
      <c r="B57" s="21"/>
      <c r="C57" s="22"/>
      <c r="BO57" s="14"/>
      <c r="BP57" s="14"/>
      <c r="BQ57" s="14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</row>
    <row r="58" spans="1:215" ht="13.5" customHeight="1" thickBot="1" x14ac:dyDescent="0.25">
      <c r="C58" s="409" t="s">
        <v>4</v>
      </c>
      <c r="D58" s="409"/>
      <c r="E58" s="409"/>
      <c r="F58" s="409"/>
      <c r="G58" s="409"/>
      <c r="H58" s="409"/>
      <c r="I58" s="409"/>
      <c r="J58" s="409"/>
      <c r="K58" s="409"/>
      <c r="L58" s="409"/>
      <c r="M58" s="409"/>
      <c r="N58" s="409"/>
      <c r="O58" s="409"/>
      <c r="P58" s="409"/>
      <c r="Q58" s="409"/>
      <c r="R58" s="409"/>
      <c r="S58" s="409"/>
      <c r="T58" s="409"/>
      <c r="U58" s="409"/>
      <c r="V58" s="409"/>
      <c r="W58" s="409"/>
      <c r="X58" s="409"/>
      <c r="Y58" s="409"/>
      <c r="Z58" s="409"/>
      <c r="AA58" s="409"/>
      <c r="AB58" s="409"/>
      <c r="AC58" s="409"/>
      <c r="AD58" s="409"/>
      <c r="AE58" s="409"/>
      <c r="AF58" s="409"/>
      <c r="AG58" s="409"/>
      <c r="AH58" s="369" t="s">
        <v>5</v>
      </c>
      <c r="AI58" s="370"/>
      <c r="AJ58" s="370"/>
      <c r="AK58" s="370"/>
      <c r="AL58" s="370"/>
      <c r="AM58" s="370"/>
      <c r="AN58" s="370"/>
      <c r="AO58" s="370"/>
      <c r="AP58" s="370"/>
      <c r="AQ58" s="370"/>
      <c r="AR58" s="370"/>
      <c r="AS58" s="370"/>
      <c r="AT58" s="370"/>
      <c r="AU58" s="370"/>
      <c r="AV58" s="370"/>
      <c r="AW58" s="370"/>
      <c r="AX58" s="370"/>
      <c r="AY58" s="370"/>
      <c r="AZ58" s="370"/>
      <c r="BA58" s="370"/>
      <c r="BB58" s="370"/>
      <c r="BC58" s="370"/>
      <c r="BD58" s="370"/>
      <c r="BE58" s="370"/>
      <c r="BF58" s="370"/>
      <c r="BG58" s="370"/>
      <c r="BH58" s="370"/>
      <c r="BI58" s="370"/>
      <c r="BJ58" s="370"/>
      <c r="BK58" s="370"/>
      <c r="BL58" s="370"/>
      <c r="BM58" s="371"/>
      <c r="BO58" s="14"/>
      <c r="BP58" s="14"/>
      <c r="BQ58" s="14"/>
    </row>
    <row r="59" spans="1:215" ht="16.5" customHeight="1" thickBot="1" x14ac:dyDescent="0.25">
      <c r="A59" s="16"/>
      <c r="B59" s="15"/>
      <c r="C59" s="378" t="s">
        <v>30</v>
      </c>
      <c r="D59" s="379"/>
      <c r="E59" s="379"/>
      <c r="F59" s="379"/>
      <c r="G59" s="379"/>
      <c r="H59" s="379"/>
      <c r="I59" s="380"/>
      <c r="J59" s="381" t="s">
        <v>31</v>
      </c>
      <c r="K59" s="382"/>
      <c r="L59" s="382"/>
      <c r="M59" s="382"/>
      <c r="N59" s="382"/>
      <c r="O59" s="382"/>
      <c r="P59" s="383"/>
      <c r="Q59" s="378" t="s">
        <v>32</v>
      </c>
      <c r="R59" s="379"/>
      <c r="S59" s="379"/>
      <c r="T59" s="379"/>
      <c r="U59" s="379"/>
      <c r="V59" s="379"/>
      <c r="W59" s="380"/>
      <c r="X59" s="381" t="s">
        <v>33</v>
      </c>
      <c r="Y59" s="382"/>
      <c r="Z59" s="382"/>
      <c r="AA59" s="382"/>
      <c r="AB59" s="382"/>
      <c r="AC59" s="382"/>
      <c r="AD59" s="383"/>
      <c r="AE59" s="378" t="s">
        <v>34</v>
      </c>
      <c r="AF59" s="379"/>
      <c r="AG59" s="379"/>
      <c r="AH59" s="394"/>
      <c r="AI59" s="394"/>
      <c r="AJ59" s="394"/>
      <c r="AK59" s="395"/>
      <c r="AL59" s="396" t="s">
        <v>35</v>
      </c>
      <c r="AM59" s="397"/>
      <c r="AN59" s="397"/>
      <c r="AO59" s="397"/>
      <c r="AP59" s="397"/>
      <c r="AQ59" s="397"/>
      <c r="AR59" s="398"/>
      <c r="AS59" s="399" t="s">
        <v>36</v>
      </c>
      <c r="AT59" s="394"/>
      <c r="AU59" s="394"/>
      <c r="AV59" s="394"/>
      <c r="AW59" s="394"/>
      <c r="AX59" s="394"/>
      <c r="AY59" s="395"/>
      <c r="AZ59" s="396" t="s">
        <v>96</v>
      </c>
      <c r="BA59" s="397"/>
      <c r="BB59" s="397"/>
      <c r="BC59" s="397"/>
      <c r="BD59" s="397"/>
      <c r="BE59" s="397"/>
      <c r="BF59" s="398"/>
      <c r="BG59" s="399" t="s">
        <v>38</v>
      </c>
      <c r="BH59" s="394"/>
      <c r="BI59" s="394"/>
      <c r="BJ59" s="394"/>
      <c r="BK59" s="394"/>
      <c r="BL59" s="394"/>
      <c r="BM59" s="395"/>
      <c r="BO59" s="14"/>
      <c r="BP59" s="14"/>
      <c r="BQ59" s="14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</row>
    <row r="60" spans="1:215" ht="15.75" customHeight="1" thickBot="1" x14ac:dyDescent="0.25">
      <c r="B60" s="15"/>
      <c r="C60" s="165">
        <f>BM36+1</f>
        <v>44319</v>
      </c>
      <c r="D60" s="166">
        <f t="shared" ref="D60:AG60" si="2">C60+1</f>
        <v>44320</v>
      </c>
      <c r="E60" s="166">
        <f t="shared" si="2"/>
        <v>44321</v>
      </c>
      <c r="F60" s="166">
        <f t="shared" si="2"/>
        <v>44322</v>
      </c>
      <c r="G60" s="292">
        <f t="shared" si="2"/>
        <v>44323</v>
      </c>
      <c r="H60" s="254">
        <f t="shared" si="2"/>
        <v>44324</v>
      </c>
      <c r="I60" s="254">
        <f t="shared" si="2"/>
        <v>44325</v>
      </c>
      <c r="J60" s="166">
        <f t="shared" si="2"/>
        <v>44326</v>
      </c>
      <c r="K60" s="166">
        <f t="shared" si="2"/>
        <v>44327</v>
      </c>
      <c r="L60" s="166">
        <f t="shared" si="2"/>
        <v>44328</v>
      </c>
      <c r="M60" s="166">
        <f t="shared" si="2"/>
        <v>44329</v>
      </c>
      <c r="N60" s="166">
        <f t="shared" si="2"/>
        <v>44330</v>
      </c>
      <c r="O60" s="254">
        <f t="shared" si="2"/>
        <v>44331</v>
      </c>
      <c r="P60" s="254">
        <f t="shared" si="2"/>
        <v>44332</v>
      </c>
      <c r="Q60" s="166">
        <f t="shared" si="2"/>
        <v>44333</v>
      </c>
      <c r="R60" s="166">
        <f t="shared" si="2"/>
        <v>44334</v>
      </c>
      <c r="S60" s="166">
        <f t="shared" si="2"/>
        <v>44335</v>
      </c>
      <c r="T60" s="166">
        <f t="shared" si="2"/>
        <v>44336</v>
      </c>
      <c r="U60" s="166">
        <f t="shared" si="2"/>
        <v>44337</v>
      </c>
      <c r="V60" s="254">
        <f t="shared" si="2"/>
        <v>44338</v>
      </c>
      <c r="W60" s="254">
        <f t="shared" si="2"/>
        <v>44339</v>
      </c>
      <c r="X60" s="166">
        <f t="shared" si="2"/>
        <v>44340</v>
      </c>
      <c r="Y60" s="166">
        <f t="shared" si="2"/>
        <v>44341</v>
      </c>
      <c r="Z60" s="166">
        <f t="shared" si="2"/>
        <v>44342</v>
      </c>
      <c r="AA60" s="166">
        <f t="shared" si="2"/>
        <v>44343</v>
      </c>
      <c r="AB60" s="166">
        <f t="shared" si="2"/>
        <v>44344</v>
      </c>
      <c r="AC60" s="254">
        <f t="shared" si="2"/>
        <v>44345</v>
      </c>
      <c r="AD60" s="254">
        <f t="shared" si="2"/>
        <v>44346</v>
      </c>
      <c r="AE60" s="166">
        <f t="shared" si="2"/>
        <v>44347</v>
      </c>
      <c r="AF60" s="166">
        <f t="shared" si="2"/>
        <v>44348</v>
      </c>
      <c r="AG60" s="166">
        <f t="shared" si="2"/>
        <v>44349</v>
      </c>
      <c r="AH60" s="167">
        <f>DATE(hide!F1+2014,6,1)</f>
        <v>44348</v>
      </c>
      <c r="AI60" s="166">
        <f t="shared" ref="AI60:BM60" si="3">AH60+1</f>
        <v>44349</v>
      </c>
      <c r="AJ60" s="254">
        <f t="shared" si="3"/>
        <v>44350</v>
      </c>
      <c r="AK60" s="254">
        <f t="shared" si="3"/>
        <v>44351</v>
      </c>
      <c r="AL60" s="166">
        <f t="shared" si="3"/>
        <v>44352</v>
      </c>
      <c r="AM60" s="166">
        <f t="shared" si="3"/>
        <v>44353</v>
      </c>
      <c r="AN60" s="166">
        <f t="shared" si="3"/>
        <v>44354</v>
      </c>
      <c r="AO60" s="166">
        <f t="shared" si="3"/>
        <v>44355</v>
      </c>
      <c r="AP60" s="166">
        <f t="shared" si="3"/>
        <v>44356</v>
      </c>
      <c r="AQ60" s="254">
        <f t="shared" si="3"/>
        <v>44357</v>
      </c>
      <c r="AR60" s="254">
        <f t="shared" si="3"/>
        <v>44358</v>
      </c>
      <c r="AS60" s="166">
        <f t="shared" si="3"/>
        <v>44359</v>
      </c>
      <c r="AT60" s="166">
        <f t="shared" si="3"/>
        <v>44360</v>
      </c>
      <c r="AU60" s="166">
        <f t="shared" si="3"/>
        <v>44361</v>
      </c>
      <c r="AV60" s="166">
        <f t="shared" si="3"/>
        <v>44362</v>
      </c>
      <c r="AW60" s="166">
        <f t="shared" si="3"/>
        <v>44363</v>
      </c>
      <c r="AX60" s="254">
        <f t="shared" si="3"/>
        <v>44364</v>
      </c>
      <c r="AY60" s="254">
        <f t="shared" si="3"/>
        <v>44365</v>
      </c>
      <c r="AZ60" s="166">
        <f t="shared" si="3"/>
        <v>44366</v>
      </c>
      <c r="BA60" s="166">
        <f t="shared" si="3"/>
        <v>44367</v>
      </c>
      <c r="BB60" s="166">
        <f t="shared" si="3"/>
        <v>44368</v>
      </c>
      <c r="BC60" s="166">
        <f t="shared" si="3"/>
        <v>44369</v>
      </c>
      <c r="BD60" s="166">
        <f t="shared" si="3"/>
        <v>44370</v>
      </c>
      <c r="BE60" s="254">
        <f t="shared" si="3"/>
        <v>44371</v>
      </c>
      <c r="BF60" s="254">
        <f t="shared" si="3"/>
        <v>44372</v>
      </c>
      <c r="BG60" s="166">
        <f t="shared" si="3"/>
        <v>44373</v>
      </c>
      <c r="BH60" s="166">
        <f t="shared" si="3"/>
        <v>44374</v>
      </c>
      <c r="BI60" s="166">
        <f t="shared" si="3"/>
        <v>44375</v>
      </c>
      <c r="BJ60" s="166">
        <f t="shared" si="3"/>
        <v>44376</v>
      </c>
      <c r="BK60" s="164">
        <f t="shared" si="3"/>
        <v>44377</v>
      </c>
      <c r="BL60" s="256">
        <f t="shared" si="3"/>
        <v>44378</v>
      </c>
      <c r="BM60" s="256">
        <f t="shared" si="3"/>
        <v>44379</v>
      </c>
      <c r="BO60" s="14"/>
      <c r="BP60" s="14"/>
      <c r="BQ60" s="14"/>
    </row>
    <row r="61" spans="1:215" ht="13.5" thickBot="1" x14ac:dyDescent="0.25">
      <c r="B61" s="161" t="s">
        <v>148</v>
      </c>
      <c r="C61" s="55"/>
      <c r="D61" s="56"/>
      <c r="E61" s="56"/>
      <c r="F61" s="265"/>
      <c r="G61" s="265"/>
      <c r="H61" s="255"/>
      <c r="I61" s="265"/>
      <c r="J61" s="56"/>
      <c r="K61" s="56"/>
      <c r="L61" s="56"/>
      <c r="M61" s="265"/>
      <c r="N61" s="56"/>
      <c r="O61" s="255"/>
      <c r="P61" s="255"/>
      <c r="Q61" s="56"/>
      <c r="R61" s="56"/>
      <c r="S61" s="56"/>
      <c r="T61" s="56"/>
      <c r="U61" s="56"/>
      <c r="V61" s="255"/>
      <c r="W61" s="255"/>
      <c r="X61" s="56"/>
      <c r="Y61" s="56"/>
      <c r="Z61" s="56"/>
      <c r="AA61" s="56"/>
      <c r="AB61" s="56"/>
      <c r="AC61" s="255"/>
      <c r="AD61" s="255"/>
      <c r="AE61" s="56"/>
      <c r="AF61" s="56"/>
      <c r="AG61" s="56"/>
      <c r="AH61" s="56"/>
      <c r="AI61" s="56"/>
      <c r="AJ61" s="255"/>
      <c r="AK61" s="255"/>
      <c r="AL61" s="56"/>
      <c r="AM61" s="56"/>
      <c r="AN61" s="56"/>
      <c r="AO61" s="56"/>
      <c r="AP61" s="56"/>
      <c r="AQ61" s="255"/>
      <c r="AR61" s="255"/>
      <c r="AS61" s="56"/>
      <c r="AT61" s="56"/>
      <c r="AU61" s="56"/>
      <c r="AV61" s="56"/>
      <c r="AW61" s="265"/>
      <c r="AX61" s="255"/>
      <c r="AY61" s="255"/>
      <c r="AZ61" s="56"/>
      <c r="BA61" s="56"/>
      <c r="BB61" s="56"/>
      <c r="BC61" s="56"/>
      <c r="BD61" s="56"/>
      <c r="BE61" s="255"/>
      <c r="BF61" s="265"/>
      <c r="BG61" s="56"/>
      <c r="BH61" s="56"/>
      <c r="BI61" s="56"/>
      <c r="BJ61" s="57"/>
      <c r="BK61" s="57"/>
      <c r="BL61" s="237"/>
      <c r="BM61" s="225"/>
      <c r="BO61" s="14"/>
      <c r="BP61" s="14"/>
      <c r="BQ61" s="14"/>
    </row>
    <row r="62" spans="1:215" ht="15" x14ac:dyDescent="0.25">
      <c r="A62" s="1"/>
      <c r="B62" s="162" t="s">
        <v>150</v>
      </c>
      <c r="C62" s="58"/>
      <c r="D62" s="59"/>
      <c r="E62" s="59"/>
      <c r="F62" s="266"/>
      <c r="G62" s="266"/>
      <c r="H62" s="250"/>
      <c r="I62" s="266"/>
      <c r="J62" s="59"/>
      <c r="K62" s="59"/>
      <c r="L62" s="59"/>
      <c r="M62" s="303"/>
      <c r="N62" s="59"/>
      <c r="O62" s="250"/>
      <c r="P62" s="250"/>
      <c r="Q62" s="59"/>
      <c r="R62" s="59"/>
      <c r="S62" s="59"/>
      <c r="T62" s="61"/>
      <c r="U62" s="59"/>
      <c r="V62" s="250"/>
      <c r="W62" s="250"/>
      <c r="X62" s="59"/>
      <c r="Y62" s="59"/>
      <c r="Z62" s="59"/>
      <c r="AA62" s="59"/>
      <c r="AB62" s="61"/>
      <c r="AC62" s="250"/>
      <c r="AD62" s="250"/>
      <c r="AE62" s="59"/>
      <c r="AF62" s="59"/>
      <c r="AG62" s="59"/>
      <c r="AH62" s="59"/>
      <c r="AI62" s="59"/>
      <c r="AJ62" s="250"/>
      <c r="AK62" s="250"/>
      <c r="AL62" s="59"/>
      <c r="AM62" s="59"/>
      <c r="AN62" s="59"/>
      <c r="AO62" s="59"/>
      <c r="AP62" s="59"/>
      <c r="AQ62" s="250"/>
      <c r="AR62" s="250"/>
      <c r="AS62" s="59"/>
      <c r="AT62" s="59"/>
      <c r="AU62" s="59"/>
      <c r="AV62" s="59"/>
      <c r="AW62" s="266"/>
      <c r="AX62" s="250"/>
      <c r="AY62" s="250"/>
      <c r="AZ62" s="59"/>
      <c r="BA62" s="59"/>
      <c r="BB62" s="59"/>
      <c r="BC62" s="59"/>
      <c r="BD62" s="59"/>
      <c r="BE62" s="250"/>
      <c r="BF62" s="266"/>
      <c r="BG62" s="59"/>
      <c r="BH62" s="59"/>
      <c r="BI62" s="59"/>
      <c r="BJ62" s="60"/>
      <c r="BK62" s="60"/>
      <c r="BL62" s="234"/>
      <c r="BM62" s="226"/>
      <c r="BN62" s="1"/>
      <c r="BO62" s="14"/>
      <c r="BP62" s="14"/>
      <c r="BQ62" s="14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3.5" thickBot="1" x14ac:dyDescent="0.25">
      <c r="B63" s="162"/>
      <c r="C63" s="62"/>
      <c r="D63" s="64"/>
      <c r="E63" s="64"/>
      <c r="F63" s="267"/>
      <c r="G63" s="267"/>
      <c r="H63" s="251"/>
      <c r="I63" s="267"/>
      <c r="J63" s="64"/>
      <c r="K63" s="64"/>
      <c r="L63" s="64"/>
      <c r="M63" s="267"/>
      <c r="N63" s="64"/>
      <c r="O63" s="251"/>
      <c r="P63" s="251"/>
      <c r="Q63" s="64"/>
      <c r="R63" s="64"/>
      <c r="S63" s="64"/>
      <c r="T63" s="64"/>
      <c r="U63" s="64"/>
      <c r="V63" s="251"/>
      <c r="W63" s="251"/>
      <c r="X63" s="64"/>
      <c r="Y63" s="64"/>
      <c r="Z63" s="64"/>
      <c r="AA63" s="64"/>
      <c r="AB63" s="64"/>
      <c r="AC63" s="251"/>
      <c r="AD63" s="251"/>
      <c r="AE63" s="64"/>
      <c r="AF63" s="64"/>
      <c r="AG63" s="64"/>
      <c r="AH63" s="64"/>
      <c r="AI63" s="64"/>
      <c r="AJ63" s="251"/>
      <c r="AK63" s="251"/>
      <c r="AL63" s="64"/>
      <c r="AM63" s="64"/>
      <c r="AN63" s="64"/>
      <c r="AO63" s="64"/>
      <c r="AP63" s="64"/>
      <c r="AQ63" s="251"/>
      <c r="AR63" s="251"/>
      <c r="AS63" s="64"/>
      <c r="AT63" s="64"/>
      <c r="AU63" s="64"/>
      <c r="AV63" s="64"/>
      <c r="AW63" s="267"/>
      <c r="AX63" s="251"/>
      <c r="AY63" s="251"/>
      <c r="AZ63" s="64"/>
      <c r="BA63" s="64"/>
      <c r="BB63" s="64"/>
      <c r="BC63" s="64"/>
      <c r="BD63" s="64"/>
      <c r="BE63" s="251"/>
      <c r="BF63" s="267"/>
      <c r="BG63" s="64"/>
      <c r="BH63" s="64"/>
      <c r="BI63" s="64"/>
      <c r="BJ63" s="81"/>
      <c r="BK63" s="81"/>
      <c r="BL63" s="239"/>
      <c r="BM63" s="227"/>
      <c r="BO63" s="14"/>
      <c r="BP63" s="14"/>
      <c r="BQ63" s="14"/>
    </row>
    <row r="64" spans="1:215" ht="15" x14ac:dyDescent="0.25">
      <c r="B64" s="162" t="s">
        <v>119</v>
      </c>
      <c r="C64" s="168"/>
      <c r="D64" s="66"/>
      <c r="E64" s="66"/>
      <c r="F64" s="268"/>
      <c r="G64" s="268"/>
      <c r="H64" s="250"/>
      <c r="I64" s="266"/>
      <c r="J64" s="66"/>
      <c r="K64" s="66"/>
      <c r="L64" s="66"/>
      <c r="M64" s="268"/>
      <c r="N64" s="66"/>
      <c r="O64" s="250"/>
      <c r="P64" s="250"/>
      <c r="Q64" s="66"/>
      <c r="R64" s="66"/>
      <c r="S64" s="66"/>
      <c r="T64" s="66"/>
      <c r="U64" s="66"/>
      <c r="V64" s="250"/>
      <c r="W64" s="250"/>
      <c r="X64" s="66"/>
      <c r="Y64" s="66"/>
      <c r="Z64" s="66"/>
      <c r="AA64" s="66"/>
      <c r="AB64" s="66"/>
      <c r="AC64" s="250"/>
      <c r="AD64" s="250"/>
      <c r="AE64" s="66"/>
      <c r="AF64" s="66"/>
      <c r="AG64" s="66"/>
      <c r="AH64" s="66"/>
      <c r="AI64" s="66"/>
      <c r="AJ64" s="250"/>
      <c r="AK64" s="250"/>
      <c r="AL64" s="66"/>
      <c r="AM64" s="66"/>
      <c r="AN64" s="66"/>
      <c r="AO64" s="66"/>
      <c r="AP64" s="66"/>
      <c r="AQ64" s="250"/>
      <c r="AR64" s="250"/>
      <c r="AS64" s="66"/>
      <c r="AT64" s="66"/>
      <c r="AU64" s="66"/>
      <c r="AV64" s="66"/>
      <c r="AW64" s="268"/>
      <c r="AX64" s="250"/>
      <c r="AY64" s="250"/>
      <c r="AZ64" s="66"/>
      <c r="BA64" s="66"/>
      <c r="BB64" s="66"/>
      <c r="BC64" s="66"/>
      <c r="BD64" s="66"/>
      <c r="BE64" s="250"/>
      <c r="BF64" s="266"/>
      <c r="BG64" s="66"/>
      <c r="BH64" s="66"/>
      <c r="BI64" s="66"/>
      <c r="BJ64" s="68"/>
      <c r="BK64" s="68"/>
      <c r="BL64" s="240"/>
      <c r="BM64" s="229"/>
      <c r="BO64" s="14"/>
      <c r="BP64" s="14"/>
      <c r="BQ64" s="14"/>
    </row>
    <row r="65" spans="1:209" ht="13.5" thickBot="1" x14ac:dyDescent="0.25">
      <c r="B65" s="162" t="s">
        <v>121</v>
      </c>
      <c r="C65" s="169"/>
      <c r="D65" s="69"/>
      <c r="E65" s="69"/>
      <c r="F65" s="269"/>
      <c r="G65" s="269"/>
      <c r="H65" s="251"/>
      <c r="I65" s="267"/>
      <c r="J65" s="69"/>
      <c r="K65" s="69"/>
      <c r="L65" s="69"/>
      <c r="M65" s="269"/>
      <c r="N65" s="70"/>
      <c r="O65" s="251"/>
      <c r="P65" s="251"/>
      <c r="Q65" s="69"/>
      <c r="R65" s="69"/>
      <c r="S65" s="69"/>
      <c r="T65" s="69"/>
      <c r="U65" s="69"/>
      <c r="V65" s="251"/>
      <c r="W65" s="251"/>
      <c r="X65" s="69"/>
      <c r="Y65" s="69"/>
      <c r="Z65" s="69"/>
      <c r="AA65" s="69"/>
      <c r="AB65" s="84"/>
      <c r="AC65" s="251"/>
      <c r="AD65" s="251"/>
      <c r="AE65" s="84"/>
      <c r="AF65" s="69"/>
      <c r="AG65" s="69"/>
      <c r="AH65" s="69"/>
      <c r="AI65" s="69"/>
      <c r="AJ65" s="251"/>
      <c r="AK65" s="251"/>
      <c r="AL65" s="69"/>
      <c r="AM65" s="69"/>
      <c r="AN65" s="69"/>
      <c r="AO65" s="69"/>
      <c r="AP65" s="69"/>
      <c r="AQ65" s="251"/>
      <c r="AR65" s="251"/>
      <c r="AS65" s="69"/>
      <c r="AT65" s="69"/>
      <c r="AU65" s="69"/>
      <c r="AV65" s="69"/>
      <c r="AW65" s="269"/>
      <c r="AX65" s="251"/>
      <c r="AY65" s="251"/>
      <c r="AZ65" s="69"/>
      <c r="BA65" s="69"/>
      <c r="BB65" s="69"/>
      <c r="BC65" s="69"/>
      <c r="BD65" s="69"/>
      <c r="BE65" s="251"/>
      <c r="BF65" s="267"/>
      <c r="BG65" s="69"/>
      <c r="BH65" s="69"/>
      <c r="BI65" s="69"/>
      <c r="BJ65" s="75"/>
      <c r="BK65" s="75"/>
      <c r="BL65" s="242"/>
      <c r="BM65" s="231"/>
      <c r="BO65" s="14"/>
      <c r="BP65" s="14"/>
      <c r="BQ65" s="14"/>
    </row>
    <row r="66" spans="1:209" ht="15" x14ac:dyDescent="0.25">
      <c r="B66" s="162" t="s">
        <v>123</v>
      </c>
      <c r="C66" s="58"/>
      <c r="D66" s="59"/>
      <c r="E66" s="59"/>
      <c r="F66" s="266"/>
      <c r="G66" s="266"/>
      <c r="H66" s="250"/>
      <c r="I66" s="266"/>
      <c r="J66" s="59"/>
      <c r="K66" s="72"/>
      <c r="L66" s="59"/>
      <c r="M66" s="266"/>
      <c r="N66" s="59"/>
      <c r="O66" s="250"/>
      <c r="P66" s="250"/>
      <c r="Q66" s="59"/>
      <c r="R66" s="59"/>
      <c r="S66" s="59"/>
      <c r="T66" s="59"/>
      <c r="U66" s="59"/>
      <c r="V66" s="250"/>
      <c r="W66" s="250"/>
      <c r="X66" s="59"/>
      <c r="Y66" s="59"/>
      <c r="Z66" s="59"/>
      <c r="AA66" s="59"/>
      <c r="AB66" s="71"/>
      <c r="AC66" s="250"/>
      <c r="AD66" s="250"/>
      <c r="AE66" s="59"/>
      <c r="AF66" s="59"/>
      <c r="AG66" s="59"/>
      <c r="AH66" s="59"/>
      <c r="AI66" s="59"/>
      <c r="AJ66" s="250"/>
      <c r="AK66" s="250"/>
      <c r="AL66" s="59"/>
      <c r="AM66" s="59"/>
      <c r="AN66" s="59"/>
      <c r="AO66" s="59"/>
      <c r="AP66" s="59"/>
      <c r="AQ66" s="250"/>
      <c r="AR66" s="250"/>
      <c r="AS66" s="59"/>
      <c r="AT66" s="59"/>
      <c r="AU66" s="59"/>
      <c r="AV66" s="59"/>
      <c r="AW66" s="266"/>
      <c r="AX66" s="250"/>
      <c r="AY66" s="250"/>
      <c r="AZ66" s="59"/>
      <c r="BA66" s="59"/>
      <c r="BB66" s="59"/>
      <c r="BC66" s="59"/>
      <c r="BD66" s="59"/>
      <c r="BE66" s="250"/>
      <c r="BF66" s="266"/>
      <c r="BG66" s="59"/>
      <c r="BH66" s="59"/>
      <c r="BI66" s="59"/>
      <c r="BJ66" s="60"/>
      <c r="BK66" s="60"/>
      <c r="BL66" s="234"/>
      <c r="BM66" s="226"/>
      <c r="BO66" s="14"/>
      <c r="BP66" s="14"/>
      <c r="BQ66" s="14"/>
    </row>
    <row r="67" spans="1:209" ht="13.5" thickBot="1" x14ac:dyDescent="0.25">
      <c r="A67" s="11"/>
      <c r="B67" s="162" t="s">
        <v>125</v>
      </c>
      <c r="C67" s="62"/>
      <c r="D67" s="64"/>
      <c r="E67" s="64"/>
      <c r="F67" s="267"/>
      <c r="G67" s="267"/>
      <c r="H67" s="251"/>
      <c r="I67" s="267"/>
      <c r="J67" s="64"/>
      <c r="K67" s="64"/>
      <c r="L67" s="64"/>
      <c r="M67" s="267"/>
      <c r="N67" s="63"/>
      <c r="O67" s="251"/>
      <c r="P67" s="251"/>
      <c r="Q67" s="64"/>
      <c r="R67" s="64"/>
      <c r="S67" s="64"/>
      <c r="T67" s="64"/>
      <c r="U67" s="64"/>
      <c r="V67" s="251"/>
      <c r="W67" s="251"/>
      <c r="X67" s="64"/>
      <c r="Y67" s="64"/>
      <c r="Z67" s="64"/>
      <c r="AA67" s="64"/>
      <c r="AB67" s="85"/>
      <c r="AC67" s="251"/>
      <c r="AD67" s="251"/>
      <c r="AE67" s="64"/>
      <c r="AF67" s="64"/>
      <c r="AG67" s="64"/>
      <c r="AH67" s="64"/>
      <c r="AI67" s="64"/>
      <c r="AJ67" s="251"/>
      <c r="AK67" s="251"/>
      <c r="AL67" s="64"/>
      <c r="AM67" s="64"/>
      <c r="AN67" s="64"/>
      <c r="AO67" s="64"/>
      <c r="AP67" s="64"/>
      <c r="AQ67" s="251"/>
      <c r="AR67" s="251"/>
      <c r="AS67" s="64"/>
      <c r="AT67" s="64"/>
      <c r="AU67" s="64"/>
      <c r="AV67" s="64"/>
      <c r="AW67" s="267"/>
      <c r="AX67" s="251"/>
      <c r="AY67" s="251"/>
      <c r="AZ67" s="64"/>
      <c r="BA67" s="64"/>
      <c r="BB67" s="64"/>
      <c r="BC67" s="64"/>
      <c r="BD67" s="64"/>
      <c r="BE67" s="251"/>
      <c r="BF67" s="267"/>
      <c r="BG67" s="64"/>
      <c r="BH67" s="64"/>
      <c r="BI67" s="64"/>
      <c r="BJ67" s="81"/>
      <c r="BK67" s="81"/>
      <c r="BL67" s="239"/>
      <c r="BM67" s="227"/>
      <c r="BO67" s="14"/>
      <c r="BP67" s="14"/>
      <c r="BQ67" s="14"/>
    </row>
    <row r="68" spans="1:209" ht="15" x14ac:dyDescent="0.25">
      <c r="A68" s="11"/>
      <c r="B68" s="162" t="s">
        <v>127</v>
      </c>
      <c r="C68" s="168"/>
      <c r="D68" s="66"/>
      <c r="E68" s="66"/>
      <c r="F68" s="268"/>
      <c r="G68" s="268"/>
      <c r="H68" s="250"/>
      <c r="I68" s="266"/>
      <c r="J68" s="66"/>
      <c r="K68" s="66"/>
      <c r="L68" s="66"/>
      <c r="M68" s="268"/>
      <c r="N68" s="66"/>
      <c r="O68" s="250"/>
      <c r="P68" s="250"/>
      <c r="Q68" s="66"/>
      <c r="R68" s="66"/>
      <c r="S68" s="66"/>
      <c r="T68" s="66"/>
      <c r="U68" s="66"/>
      <c r="V68" s="250"/>
      <c r="W68" s="250"/>
      <c r="X68" s="66"/>
      <c r="Y68" s="66"/>
      <c r="Z68" s="66"/>
      <c r="AA68" s="66"/>
      <c r="AB68" s="66"/>
      <c r="AC68" s="250"/>
      <c r="AD68" s="250"/>
      <c r="AE68" s="66"/>
      <c r="AF68" s="66"/>
      <c r="AG68" s="66"/>
      <c r="AH68" s="66"/>
      <c r="AI68" s="66"/>
      <c r="AJ68" s="250"/>
      <c r="AK68" s="250"/>
      <c r="AL68" s="66"/>
      <c r="AM68" s="66"/>
      <c r="AN68" s="66"/>
      <c r="AO68" s="66"/>
      <c r="AP68" s="66"/>
      <c r="AQ68" s="250"/>
      <c r="AR68" s="250"/>
      <c r="AS68" s="66"/>
      <c r="AT68" s="66"/>
      <c r="AU68" s="66"/>
      <c r="AV68" s="66"/>
      <c r="AW68" s="268"/>
      <c r="AX68" s="250"/>
      <c r="AY68" s="250"/>
      <c r="AZ68" s="66"/>
      <c r="BA68" s="66"/>
      <c r="BB68" s="66"/>
      <c r="BC68" s="66"/>
      <c r="BD68" s="66"/>
      <c r="BE68" s="250"/>
      <c r="BF68" s="266"/>
      <c r="BG68" s="66"/>
      <c r="BH68" s="66"/>
      <c r="BI68" s="66"/>
      <c r="BJ68" s="68"/>
      <c r="BK68" s="68"/>
      <c r="BL68" s="240"/>
      <c r="BM68" s="229"/>
      <c r="BO68" s="14"/>
      <c r="BP68" s="14"/>
      <c r="BQ68" s="14"/>
    </row>
    <row r="69" spans="1:209" ht="13.5" thickBot="1" x14ac:dyDescent="0.25">
      <c r="B69" s="162" t="s">
        <v>129</v>
      </c>
      <c r="C69" s="169"/>
      <c r="D69" s="69"/>
      <c r="E69" s="69"/>
      <c r="F69" s="269"/>
      <c r="G69" s="269"/>
      <c r="H69" s="251"/>
      <c r="I69" s="267"/>
      <c r="J69" s="69"/>
      <c r="K69" s="69"/>
      <c r="L69" s="69"/>
      <c r="M69" s="269"/>
      <c r="N69" s="69"/>
      <c r="O69" s="251"/>
      <c r="P69" s="251"/>
      <c r="Q69" s="69"/>
      <c r="R69" s="69"/>
      <c r="S69" s="69"/>
      <c r="T69" s="69"/>
      <c r="U69" s="69"/>
      <c r="V69" s="251"/>
      <c r="W69" s="251"/>
      <c r="X69" s="69"/>
      <c r="Y69" s="69"/>
      <c r="Z69" s="69"/>
      <c r="AA69" s="69"/>
      <c r="AB69" s="69"/>
      <c r="AC69" s="251"/>
      <c r="AD69" s="251"/>
      <c r="AE69" s="69"/>
      <c r="AF69" s="69"/>
      <c r="AG69" s="69"/>
      <c r="AH69" s="69"/>
      <c r="AI69" s="69"/>
      <c r="AJ69" s="251"/>
      <c r="AK69" s="251"/>
      <c r="AL69" s="69"/>
      <c r="AM69" s="69"/>
      <c r="AN69" s="69"/>
      <c r="AO69" s="69"/>
      <c r="AP69" s="69"/>
      <c r="AQ69" s="251"/>
      <c r="AR69" s="251"/>
      <c r="AS69" s="69"/>
      <c r="AT69" s="69"/>
      <c r="AU69" s="69"/>
      <c r="AV69" s="69"/>
      <c r="AW69" s="269"/>
      <c r="AX69" s="251"/>
      <c r="AY69" s="251"/>
      <c r="AZ69" s="69"/>
      <c r="BA69" s="69"/>
      <c r="BB69" s="69"/>
      <c r="BC69" s="69"/>
      <c r="BD69" s="69"/>
      <c r="BE69" s="251"/>
      <c r="BF69" s="267"/>
      <c r="BG69" s="69"/>
      <c r="BH69" s="69"/>
      <c r="BI69" s="69"/>
      <c r="BJ69" s="75"/>
      <c r="BK69" s="75"/>
      <c r="BL69" s="242"/>
      <c r="BM69" s="231"/>
      <c r="BO69" s="14"/>
      <c r="BP69" s="14"/>
      <c r="BQ69" s="14"/>
    </row>
    <row r="70" spans="1:209" ht="15" x14ac:dyDescent="0.25">
      <c r="B70" s="162" t="s">
        <v>131</v>
      </c>
      <c r="C70" s="58"/>
      <c r="D70" s="59"/>
      <c r="E70" s="59"/>
      <c r="F70" s="266"/>
      <c r="G70" s="266"/>
      <c r="H70" s="250"/>
      <c r="I70" s="266"/>
      <c r="J70" s="59"/>
      <c r="K70" s="59"/>
      <c r="L70" s="59"/>
      <c r="M70" s="266"/>
      <c r="N70" s="59"/>
      <c r="O70" s="250"/>
      <c r="P70" s="250"/>
      <c r="Q70" s="59"/>
      <c r="R70" s="59"/>
      <c r="S70" s="59"/>
      <c r="T70" s="59"/>
      <c r="U70" s="59"/>
      <c r="V70" s="250"/>
      <c r="W70" s="250"/>
      <c r="X70" s="59"/>
      <c r="Y70" s="59"/>
      <c r="Z70" s="59"/>
      <c r="AA70" s="59"/>
      <c r="AB70" s="59"/>
      <c r="AC70" s="250"/>
      <c r="AD70" s="250"/>
      <c r="AE70" s="59"/>
      <c r="AF70" s="59"/>
      <c r="AG70" s="59"/>
      <c r="AH70" s="59"/>
      <c r="AI70" s="59"/>
      <c r="AJ70" s="250"/>
      <c r="AK70" s="250"/>
      <c r="AL70" s="59"/>
      <c r="AM70" s="59"/>
      <c r="AN70" s="59"/>
      <c r="AO70" s="59"/>
      <c r="AP70" s="59"/>
      <c r="AQ70" s="250"/>
      <c r="AR70" s="250"/>
      <c r="AS70" s="59"/>
      <c r="AT70" s="59"/>
      <c r="AU70" s="59"/>
      <c r="AV70" s="59"/>
      <c r="AW70" s="266"/>
      <c r="AX70" s="250"/>
      <c r="AY70" s="250"/>
      <c r="AZ70" s="59"/>
      <c r="BA70" s="59"/>
      <c r="BB70" s="59"/>
      <c r="BC70" s="59"/>
      <c r="BD70" s="59"/>
      <c r="BE70" s="250"/>
      <c r="BF70" s="266"/>
      <c r="BG70" s="59"/>
      <c r="BH70" s="59"/>
      <c r="BI70" s="59"/>
      <c r="BJ70" s="60"/>
      <c r="BK70" s="60"/>
      <c r="BL70" s="234"/>
      <c r="BM70" s="226"/>
      <c r="BO70" s="14"/>
      <c r="BP70" s="14"/>
      <c r="BQ70" s="14"/>
    </row>
    <row r="71" spans="1:209" ht="13.5" thickBot="1" x14ac:dyDescent="0.25">
      <c r="B71" s="162" t="s">
        <v>135</v>
      </c>
      <c r="C71" s="62"/>
      <c r="D71" s="64"/>
      <c r="E71" s="64"/>
      <c r="F71" s="267"/>
      <c r="G71" s="267"/>
      <c r="H71" s="251"/>
      <c r="I71" s="267"/>
      <c r="J71" s="64"/>
      <c r="K71" s="64"/>
      <c r="L71" s="64"/>
      <c r="M71" s="267"/>
      <c r="N71" s="63"/>
      <c r="O71" s="251"/>
      <c r="P71" s="251"/>
      <c r="Q71" s="64"/>
      <c r="R71" s="64"/>
      <c r="S71" s="64"/>
      <c r="T71" s="64"/>
      <c r="U71" s="64"/>
      <c r="V71" s="251"/>
      <c r="W71" s="251"/>
      <c r="X71" s="64"/>
      <c r="Y71" s="64"/>
      <c r="Z71" s="64"/>
      <c r="AA71" s="64"/>
      <c r="AB71" s="64"/>
      <c r="AC71" s="251"/>
      <c r="AD71" s="251"/>
      <c r="AE71" s="64"/>
      <c r="AF71" s="64"/>
      <c r="AG71" s="64"/>
      <c r="AH71" s="64"/>
      <c r="AI71" s="64"/>
      <c r="AJ71" s="251"/>
      <c r="AK71" s="251"/>
      <c r="AL71" s="64"/>
      <c r="AM71" s="64"/>
      <c r="AN71" s="64"/>
      <c r="AO71" s="64"/>
      <c r="AP71" s="63"/>
      <c r="AQ71" s="251"/>
      <c r="AR71" s="251"/>
      <c r="AS71" s="64"/>
      <c r="AT71" s="64"/>
      <c r="AU71" s="64"/>
      <c r="AV71" s="64"/>
      <c r="AW71" s="267"/>
      <c r="AX71" s="251"/>
      <c r="AY71" s="251"/>
      <c r="AZ71" s="64"/>
      <c r="BA71" s="64"/>
      <c r="BB71" s="64"/>
      <c r="BC71" s="64"/>
      <c r="BD71" s="64"/>
      <c r="BE71" s="251"/>
      <c r="BF71" s="267"/>
      <c r="BG71" s="64"/>
      <c r="BH71" s="64"/>
      <c r="BI71" s="64"/>
      <c r="BJ71" s="81"/>
      <c r="BK71" s="81"/>
      <c r="BL71" s="239"/>
      <c r="BM71" s="227"/>
      <c r="BO71" s="14"/>
      <c r="BP71" s="14"/>
      <c r="BQ71" s="14"/>
    </row>
    <row r="72" spans="1:209" ht="15" x14ac:dyDescent="0.25">
      <c r="B72" s="162" t="s">
        <v>133</v>
      </c>
      <c r="C72" s="168"/>
      <c r="D72" s="66"/>
      <c r="E72" s="66"/>
      <c r="F72" s="268"/>
      <c r="G72" s="268"/>
      <c r="H72" s="250"/>
      <c r="I72" s="266"/>
      <c r="J72" s="66"/>
      <c r="K72" s="66"/>
      <c r="L72" s="66"/>
      <c r="M72" s="268"/>
      <c r="N72" s="66"/>
      <c r="O72" s="250"/>
      <c r="P72" s="250"/>
      <c r="Q72" s="66"/>
      <c r="R72" s="66"/>
      <c r="S72" s="66"/>
      <c r="T72" s="66"/>
      <c r="U72" s="66"/>
      <c r="V72" s="250"/>
      <c r="W72" s="250"/>
      <c r="X72" s="66"/>
      <c r="Y72" s="66"/>
      <c r="Z72" s="66"/>
      <c r="AA72" s="66"/>
      <c r="AB72" s="66"/>
      <c r="AC72" s="250"/>
      <c r="AD72" s="250"/>
      <c r="AE72" s="66"/>
      <c r="AF72" s="66"/>
      <c r="AG72" s="66"/>
      <c r="AH72" s="66"/>
      <c r="AI72" s="66"/>
      <c r="AJ72" s="250"/>
      <c r="AK72" s="250"/>
      <c r="AL72" s="66"/>
      <c r="AM72" s="66"/>
      <c r="AN72" s="66"/>
      <c r="AO72" s="66"/>
      <c r="AP72" s="66"/>
      <c r="AQ72" s="250"/>
      <c r="AR72" s="250"/>
      <c r="AS72" s="66"/>
      <c r="AT72" s="66"/>
      <c r="AU72" s="66"/>
      <c r="AV72" s="66"/>
      <c r="AW72" s="268"/>
      <c r="AX72" s="250"/>
      <c r="AY72" s="250"/>
      <c r="AZ72" s="66"/>
      <c r="BA72" s="66"/>
      <c r="BB72" s="66"/>
      <c r="BC72" s="66"/>
      <c r="BD72" s="66"/>
      <c r="BE72" s="250"/>
      <c r="BF72" s="266"/>
      <c r="BG72" s="66"/>
      <c r="BH72" s="66"/>
      <c r="BI72" s="66"/>
      <c r="BJ72" s="68"/>
      <c r="BK72" s="68"/>
      <c r="BL72" s="240"/>
      <c r="BM72" s="229"/>
      <c r="BO72" s="14"/>
      <c r="BP72" s="14"/>
      <c r="BQ72" s="14"/>
    </row>
    <row r="73" spans="1:209" ht="15.75" thickBot="1" x14ac:dyDescent="0.3">
      <c r="A73" s="1"/>
      <c r="B73" s="162" t="s">
        <v>137</v>
      </c>
      <c r="C73" s="169"/>
      <c r="D73" s="69"/>
      <c r="E73" s="69"/>
      <c r="F73" s="269"/>
      <c r="G73" s="269"/>
      <c r="H73" s="251"/>
      <c r="I73" s="267"/>
      <c r="J73" s="69"/>
      <c r="K73" s="69"/>
      <c r="L73" s="69"/>
      <c r="M73" s="269"/>
      <c r="N73" s="69"/>
      <c r="O73" s="251"/>
      <c r="P73" s="251"/>
      <c r="Q73" s="69"/>
      <c r="R73" s="69"/>
      <c r="S73" s="69"/>
      <c r="T73" s="69"/>
      <c r="U73" s="69"/>
      <c r="V73" s="251"/>
      <c r="W73" s="251"/>
      <c r="X73" s="69"/>
      <c r="Y73" s="69"/>
      <c r="Z73" s="69"/>
      <c r="AA73" s="69"/>
      <c r="AB73" s="69"/>
      <c r="AC73" s="251"/>
      <c r="AD73" s="251"/>
      <c r="AE73" s="69"/>
      <c r="AF73" s="69"/>
      <c r="AG73" s="69"/>
      <c r="AH73" s="69"/>
      <c r="AI73" s="69"/>
      <c r="AJ73" s="251"/>
      <c r="AK73" s="251"/>
      <c r="AL73" s="69"/>
      <c r="AM73" s="69"/>
      <c r="AN73" s="69"/>
      <c r="AO73" s="69"/>
      <c r="AP73" s="69"/>
      <c r="AQ73" s="251"/>
      <c r="AR73" s="251"/>
      <c r="AS73" s="69"/>
      <c r="AT73" s="69"/>
      <c r="AU73" s="69"/>
      <c r="AV73" s="69"/>
      <c r="AW73" s="269"/>
      <c r="AX73" s="251"/>
      <c r="AY73" s="251"/>
      <c r="AZ73" s="69"/>
      <c r="BA73" s="69"/>
      <c r="BB73" s="69"/>
      <c r="BC73" s="69"/>
      <c r="BD73" s="69"/>
      <c r="BE73" s="251"/>
      <c r="BF73" s="267"/>
      <c r="BG73" s="69"/>
      <c r="BH73" s="69"/>
      <c r="BI73" s="69"/>
      <c r="BJ73" s="75"/>
      <c r="BK73" s="75"/>
      <c r="BL73" s="242"/>
      <c r="BM73" s="231"/>
      <c r="BN73" s="1"/>
      <c r="BO73" s="14"/>
      <c r="BP73" s="14"/>
      <c r="BQ73" s="14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162" t="s">
        <v>155</v>
      </c>
      <c r="C74" s="58"/>
      <c r="D74" s="59"/>
      <c r="E74" s="59"/>
      <c r="F74" s="266"/>
      <c r="G74" s="266"/>
      <c r="H74" s="250"/>
      <c r="I74" s="266"/>
      <c r="J74" s="59"/>
      <c r="K74" s="59"/>
      <c r="L74" s="59"/>
      <c r="M74" s="266"/>
      <c r="N74" s="59"/>
      <c r="O74" s="250"/>
      <c r="P74" s="250"/>
      <c r="Q74" s="59"/>
      <c r="R74" s="59"/>
      <c r="S74" s="59"/>
      <c r="T74" s="59"/>
      <c r="U74" s="59"/>
      <c r="V74" s="250"/>
      <c r="W74" s="250"/>
      <c r="X74" s="59"/>
      <c r="Y74" s="59"/>
      <c r="Z74" s="59"/>
      <c r="AA74" s="59"/>
      <c r="AB74" s="59"/>
      <c r="AC74" s="250"/>
      <c r="AD74" s="250"/>
      <c r="AE74" s="59"/>
      <c r="AF74" s="59"/>
      <c r="AG74" s="59"/>
      <c r="AH74" s="59"/>
      <c r="AI74" s="59"/>
      <c r="AJ74" s="250"/>
      <c r="AK74" s="250"/>
      <c r="AL74" s="59"/>
      <c r="AM74" s="59"/>
      <c r="AN74" s="59"/>
      <c r="AO74" s="59"/>
      <c r="AP74" s="59"/>
      <c r="AQ74" s="250"/>
      <c r="AR74" s="250"/>
      <c r="AS74" s="59"/>
      <c r="AT74" s="59"/>
      <c r="AU74" s="59"/>
      <c r="AV74" s="59"/>
      <c r="AW74" s="266"/>
      <c r="AX74" s="250"/>
      <c r="AY74" s="250"/>
      <c r="AZ74" s="59"/>
      <c r="BA74" s="59"/>
      <c r="BB74" s="59"/>
      <c r="BC74" s="59"/>
      <c r="BD74" s="59"/>
      <c r="BE74" s="250"/>
      <c r="BF74" s="266"/>
      <c r="BG74" s="59"/>
      <c r="BH74" s="59"/>
      <c r="BI74" s="59"/>
      <c r="BJ74" s="60"/>
      <c r="BK74" s="60"/>
      <c r="BL74" s="234"/>
      <c r="BM74" s="226"/>
      <c r="BO74" s="14"/>
      <c r="BP74" s="14"/>
      <c r="BQ74" s="14"/>
    </row>
    <row r="75" spans="1:209" ht="13.5" thickBot="1" x14ac:dyDescent="0.25">
      <c r="B75" s="162" t="s">
        <v>142</v>
      </c>
      <c r="C75" s="62"/>
      <c r="D75" s="64"/>
      <c r="E75" s="64"/>
      <c r="F75" s="267"/>
      <c r="G75" s="267"/>
      <c r="H75" s="251"/>
      <c r="I75" s="267"/>
      <c r="J75" s="64"/>
      <c r="K75" s="64"/>
      <c r="L75" s="64"/>
      <c r="M75" s="267"/>
      <c r="N75" s="64"/>
      <c r="O75" s="251"/>
      <c r="P75" s="251"/>
      <c r="Q75" s="64"/>
      <c r="R75" s="64"/>
      <c r="S75" s="64"/>
      <c r="T75" s="64"/>
      <c r="U75" s="64"/>
      <c r="V75" s="251"/>
      <c r="W75" s="251"/>
      <c r="X75" s="64"/>
      <c r="Y75" s="64"/>
      <c r="Z75" s="64"/>
      <c r="AA75" s="64"/>
      <c r="AB75" s="64"/>
      <c r="AC75" s="251"/>
      <c r="AD75" s="251"/>
      <c r="AE75" s="64"/>
      <c r="AF75" s="64"/>
      <c r="AG75" s="64"/>
      <c r="AH75" s="64"/>
      <c r="AI75" s="64"/>
      <c r="AJ75" s="251"/>
      <c r="AK75" s="251"/>
      <c r="AL75" s="64"/>
      <c r="AM75" s="64"/>
      <c r="AN75" s="64"/>
      <c r="AO75" s="64"/>
      <c r="AP75" s="64"/>
      <c r="AQ75" s="251"/>
      <c r="AR75" s="251"/>
      <c r="AS75" s="64"/>
      <c r="AT75" s="64"/>
      <c r="AU75" s="64"/>
      <c r="AV75" s="64"/>
      <c r="AW75" s="267"/>
      <c r="AX75" s="251"/>
      <c r="AY75" s="251"/>
      <c r="AZ75" s="64"/>
      <c r="BA75" s="64"/>
      <c r="BB75" s="64"/>
      <c r="BC75" s="64"/>
      <c r="BD75" s="64"/>
      <c r="BE75" s="251"/>
      <c r="BF75" s="267"/>
      <c r="BG75" s="64"/>
      <c r="BH75" s="64"/>
      <c r="BI75" s="64"/>
      <c r="BJ75" s="81"/>
      <c r="BK75" s="81"/>
      <c r="BL75" s="239"/>
      <c r="BM75" s="227"/>
      <c r="BO75" s="14"/>
      <c r="BP75" s="14"/>
      <c r="BQ75" s="14"/>
    </row>
    <row r="76" spans="1:209" ht="15" x14ac:dyDescent="0.25">
      <c r="B76" s="162" t="s">
        <v>144</v>
      </c>
      <c r="C76" s="168"/>
      <c r="D76" s="66"/>
      <c r="E76" s="66"/>
      <c r="F76" s="268"/>
      <c r="G76" s="270"/>
      <c r="H76" s="250"/>
      <c r="I76" s="266"/>
      <c r="J76" s="67"/>
      <c r="K76" s="67"/>
      <c r="L76" s="67"/>
      <c r="M76" s="270"/>
      <c r="N76" s="66"/>
      <c r="O76" s="250"/>
      <c r="P76" s="250"/>
      <c r="Q76" s="66"/>
      <c r="R76" s="66"/>
      <c r="S76" s="66"/>
      <c r="T76" s="66"/>
      <c r="U76" s="66"/>
      <c r="V76" s="250"/>
      <c r="W76" s="250"/>
      <c r="X76" s="66"/>
      <c r="Y76" s="66"/>
      <c r="Z76" s="66"/>
      <c r="AA76" s="66"/>
      <c r="AB76" s="67"/>
      <c r="AC76" s="250"/>
      <c r="AD76" s="250"/>
      <c r="AE76" s="67"/>
      <c r="AF76" s="66"/>
      <c r="AG76" s="66"/>
      <c r="AH76" s="66"/>
      <c r="AI76" s="67"/>
      <c r="AJ76" s="250"/>
      <c r="AK76" s="250"/>
      <c r="AL76" s="66"/>
      <c r="AM76" s="66"/>
      <c r="AN76" s="66"/>
      <c r="AO76" s="66"/>
      <c r="AP76" s="67"/>
      <c r="AQ76" s="250"/>
      <c r="AR76" s="250"/>
      <c r="AS76" s="66"/>
      <c r="AT76" s="66"/>
      <c r="AU76" s="66"/>
      <c r="AV76" s="66"/>
      <c r="AW76" s="268"/>
      <c r="AX76" s="250"/>
      <c r="AY76" s="250"/>
      <c r="AZ76" s="66"/>
      <c r="BA76" s="66"/>
      <c r="BB76" s="66"/>
      <c r="BC76" s="66"/>
      <c r="BD76" s="66"/>
      <c r="BE76" s="250"/>
      <c r="BF76" s="266"/>
      <c r="BG76" s="66"/>
      <c r="BH76" s="66"/>
      <c r="BI76" s="66"/>
      <c r="BJ76" s="68"/>
      <c r="BK76" s="68"/>
      <c r="BL76" s="240"/>
      <c r="BM76" s="229"/>
      <c r="BO76" s="14"/>
      <c r="BP76" s="14"/>
      <c r="BQ76" s="14"/>
    </row>
    <row r="77" spans="1:209" ht="13.5" thickBot="1" x14ac:dyDescent="0.25">
      <c r="B77" s="162"/>
      <c r="C77" s="169"/>
      <c r="D77" s="69"/>
      <c r="E77" s="69"/>
      <c r="F77" s="269"/>
      <c r="G77" s="271"/>
      <c r="H77" s="251"/>
      <c r="I77" s="267"/>
      <c r="J77" s="77"/>
      <c r="K77" s="77"/>
      <c r="L77" s="77"/>
      <c r="M77" s="271"/>
      <c r="N77" s="69"/>
      <c r="O77" s="251"/>
      <c r="P77" s="251"/>
      <c r="Q77" s="69"/>
      <c r="R77" s="69"/>
      <c r="S77" s="69"/>
      <c r="T77" s="69"/>
      <c r="U77" s="69"/>
      <c r="V77" s="251"/>
      <c r="W77" s="251"/>
      <c r="X77" s="69"/>
      <c r="Y77" s="69"/>
      <c r="Z77" s="69"/>
      <c r="AA77" s="69"/>
      <c r="AB77" s="77"/>
      <c r="AC77" s="251"/>
      <c r="AD77" s="251"/>
      <c r="AE77" s="77"/>
      <c r="AF77" s="69"/>
      <c r="AG77" s="69"/>
      <c r="AH77" s="69"/>
      <c r="AI77" s="77"/>
      <c r="AJ77" s="251"/>
      <c r="AK77" s="251"/>
      <c r="AL77" s="69"/>
      <c r="AM77" s="69"/>
      <c r="AN77" s="69"/>
      <c r="AO77" s="69"/>
      <c r="AP77" s="77"/>
      <c r="AQ77" s="251"/>
      <c r="AR77" s="251"/>
      <c r="AS77" s="69"/>
      <c r="AT77" s="69"/>
      <c r="AU77" s="69"/>
      <c r="AV77" s="69"/>
      <c r="AW77" s="269"/>
      <c r="AX77" s="251"/>
      <c r="AY77" s="251"/>
      <c r="AZ77" s="69"/>
      <c r="BA77" s="69"/>
      <c r="BB77" s="69"/>
      <c r="BC77" s="69"/>
      <c r="BD77" s="69"/>
      <c r="BE77" s="251"/>
      <c r="BF77" s="267"/>
      <c r="BG77" s="69"/>
      <c r="BH77" s="69"/>
      <c r="BI77" s="69"/>
      <c r="BJ77" s="75"/>
      <c r="BK77" s="75"/>
      <c r="BL77" s="242"/>
      <c r="BM77" s="231"/>
      <c r="BO77" s="14"/>
      <c r="BP77" s="14"/>
      <c r="BQ77" s="14"/>
    </row>
    <row r="78" spans="1:209" ht="15" x14ac:dyDescent="0.25">
      <c r="B78" s="162"/>
      <c r="C78" s="58"/>
      <c r="D78" s="86"/>
      <c r="E78" s="86"/>
      <c r="F78" s="266"/>
      <c r="G78" s="272"/>
      <c r="H78" s="250"/>
      <c r="I78" s="266"/>
      <c r="J78" s="87"/>
      <c r="K78" s="87"/>
      <c r="L78" s="87"/>
      <c r="M78" s="272"/>
      <c r="N78" s="59"/>
      <c r="O78" s="250"/>
      <c r="P78" s="250"/>
      <c r="Q78" s="59"/>
      <c r="R78" s="86"/>
      <c r="S78" s="86"/>
      <c r="T78" s="59"/>
      <c r="U78" s="59"/>
      <c r="V78" s="250"/>
      <c r="W78" s="250"/>
      <c r="X78" s="59"/>
      <c r="Y78" s="86"/>
      <c r="Z78" s="86"/>
      <c r="AA78" s="86"/>
      <c r="AB78" s="73"/>
      <c r="AC78" s="250"/>
      <c r="AD78" s="250"/>
      <c r="AE78" s="73"/>
      <c r="AF78" s="86"/>
      <c r="AG78" s="86"/>
      <c r="AH78" s="59"/>
      <c r="AI78" s="73"/>
      <c r="AJ78" s="250"/>
      <c r="AK78" s="250"/>
      <c r="AL78" s="59"/>
      <c r="AM78" s="86"/>
      <c r="AN78" s="86"/>
      <c r="AO78" s="59"/>
      <c r="AP78" s="73"/>
      <c r="AQ78" s="250"/>
      <c r="AR78" s="250"/>
      <c r="AS78" s="59"/>
      <c r="AT78" s="86"/>
      <c r="AU78" s="86"/>
      <c r="AV78" s="59"/>
      <c r="AW78" s="266"/>
      <c r="AX78" s="250"/>
      <c r="AY78" s="250"/>
      <c r="AZ78" s="59"/>
      <c r="BA78" s="86"/>
      <c r="BB78" s="86"/>
      <c r="BC78" s="59"/>
      <c r="BD78" s="59"/>
      <c r="BE78" s="250"/>
      <c r="BF78" s="266"/>
      <c r="BG78" s="59"/>
      <c r="BH78" s="86"/>
      <c r="BI78" s="86"/>
      <c r="BJ78" s="76"/>
      <c r="BK78" s="76"/>
      <c r="BL78" s="234"/>
      <c r="BM78" s="226"/>
      <c r="BO78" s="14"/>
      <c r="BP78" s="14"/>
      <c r="BQ78" s="14"/>
    </row>
    <row r="79" spans="1:209" ht="13.5" thickBot="1" x14ac:dyDescent="0.25">
      <c r="B79" s="162"/>
      <c r="C79" s="62"/>
      <c r="D79" s="64"/>
      <c r="E79" s="64"/>
      <c r="F79" s="267"/>
      <c r="G79" s="273"/>
      <c r="H79" s="251"/>
      <c r="I79" s="267"/>
      <c r="J79" s="74"/>
      <c r="K79" s="74"/>
      <c r="L79" s="74"/>
      <c r="M79" s="273"/>
      <c r="N79" s="64"/>
      <c r="O79" s="251"/>
      <c r="P79" s="251"/>
      <c r="Q79" s="64"/>
      <c r="R79" s="64"/>
      <c r="S79" s="64"/>
      <c r="T79" s="64"/>
      <c r="U79" s="64"/>
      <c r="V79" s="251"/>
      <c r="W79" s="251"/>
      <c r="X79" s="64"/>
      <c r="Y79" s="64"/>
      <c r="Z79" s="64"/>
      <c r="AA79" s="64"/>
      <c r="AB79" s="74"/>
      <c r="AC79" s="251"/>
      <c r="AD79" s="251"/>
      <c r="AE79" s="74"/>
      <c r="AF79" s="64"/>
      <c r="AG79" s="64"/>
      <c r="AH79" s="64"/>
      <c r="AI79" s="74"/>
      <c r="AJ79" s="251"/>
      <c r="AK79" s="251"/>
      <c r="AL79" s="64"/>
      <c r="AM79" s="64"/>
      <c r="AN79" s="64"/>
      <c r="AO79" s="64"/>
      <c r="AP79" s="74"/>
      <c r="AQ79" s="251"/>
      <c r="AR79" s="251"/>
      <c r="AS79" s="64"/>
      <c r="AT79" s="64"/>
      <c r="AU79" s="64"/>
      <c r="AV79" s="64"/>
      <c r="AW79" s="267"/>
      <c r="AX79" s="251"/>
      <c r="AY79" s="251"/>
      <c r="AZ79" s="64"/>
      <c r="BA79" s="64"/>
      <c r="BB79" s="64"/>
      <c r="BC79" s="64"/>
      <c r="BD79" s="64"/>
      <c r="BE79" s="251"/>
      <c r="BF79" s="267"/>
      <c r="BG79" s="64"/>
      <c r="BH79" s="64"/>
      <c r="BI79" s="64"/>
      <c r="BJ79" s="81"/>
      <c r="BK79" s="81"/>
      <c r="BL79" s="239"/>
      <c r="BM79" s="227"/>
      <c r="BO79" s="14"/>
      <c r="BP79" s="14"/>
      <c r="BQ79" s="14"/>
    </row>
    <row r="80" spans="1:209" ht="16.5" customHeight="1" thickBot="1" x14ac:dyDescent="0.3">
      <c r="B80" s="163"/>
      <c r="C80" s="170"/>
      <c r="D80" s="78"/>
      <c r="E80" s="78"/>
      <c r="F80" s="274"/>
      <c r="G80" s="274"/>
      <c r="H80" s="252"/>
      <c r="I80" s="294"/>
      <c r="J80" s="78"/>
      <c r="K80" s="78"/>
      <c r="L80" s="78"/>
      <c r="M80" s="274"/>
      <c r="N80" s="78"/>
      <c r="O80" s="252"/>
      <c r="P80" s="252"/>
      <c r="Q80" s="78"/>
      <c r="R80" s="78"/>
      <c r="S80" s="78"/>
      <c r="T80" s="78"/>
      <c r="U80" s="78"/>
      <c r="V80" s="252"/>
      <c r="W80" s="252"/>
      <c r="X80" s="78"/>
      <c r="Y80" s="78"/>
      <c r="Z80" s="78"/>
      <c r="AA80" s="78"/>
      <c r="AB80" s="78"/>
      <c r="AC80" s="252"/>
      <c r="AD80" s="252"/>
      <c r="AE80" s="78"/>
      <c r="AF80" s="78"/>
      <c r="AG80" s="78"/>
      <c r="AH80" s="78"/>
      <c r="AI80" s="78"/>
      <c r="AJ80" s="252"/>
      <c r="AK80" s="252"/>
      <c r="AL80" s="78"/>
      <c r="AM80" s="78"/>
      <c r="AN80" s="78"/>
      <c r="AO80" s="78"/>
      <c r="AP80" s="78"/>
      <c r="AQ80" s="252"/>
      <c r="AR80" s="252"/>
      <c r="AS80" s="78"/>
      <c r="AT80" s="78"/>
      <c r="AU80" s="78"/>
      <c r="AV80" s="78"/>
      <c r="AW80" s="274"/>
      <c r="AX80" s="252"/>
      <c r="AY80" s="252"/>
      <c r="AZ80" s="78"/>
      <c r="BA80" s="78"/>
      <c r="BB80" s="78"/>
      <c r="BC80" s="78"/>
      <c r="BD80" s="78"/>
      <c r="BE80" s="252"/>
      <c r="BF80" s="294"/>
      <c r="BG80" s="78"/>
      <c r="BH80" s="78"/>
      <c r="BI80" s="78"/>
      <c r="BJ80" s="79"/>
      <c r="BK80" s="79"/>
      <c r="BL80" s="243"/>
      <c r="BM80" s="233"/>
      <c r="BO80" s="14"/>
      <c r="BP80" s="14"/>
      <c r="BQ80" s="14"/>
    </row>
    <row r="81" spans="1:215" x14ac:dyDescent="0.2">
      <c r="AC81" s="12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4"/>
      <c r="BP81" s="14"/>
      <c r="BQ81" s="14"/>
    </row>
    <row r="82" spans="1:215" ht="13.5" thickBot="1" x14ac:dyDescent="0.25">
      <c r="BO82" s="14"/>
      <c r="BP82" s="14"/>
      <c r="BQ82" s="14"/>
    </row>
    <row r="83" spans="1:215" ht="12.75" customHeight="1" thickBot="1" x14ac:dyDescent="0.25">
      <c r="A83" s="17"/>
      <c r="B83" s="8"/>
      <c r="C83" s="412" t="s">
        <v>6</v>
      </c>
      <c r="D83" s="412"/>
      <c r="E83" s="412"/>
      <c r="F83" s="412"/>
      <c r="G83" s="412"/>
      <c r="H83" s="412"/>
      <c r="I83" s="412"/>
      <c r="J83" s="412"/>
      <c r="K83" s="412"/>
      <c r="L83" s="412"/>
      <c r="M83" s="412"/>
      <c r="N83" s="412"/>
      <c r="O83" s="412"/>
      <c r="P83" s="412"/>
      <c r="Q83" s="412"/>
      <c r="R83" s="412"/>
      <c r="S83" s="412"/>
      <c r="T83" s="412"/>
      <c r="U83" s="412"/>
      <c r="V83" s="412"/>
      <c r="W83" s="412"/>
      <c r="X83" s="412"/>
      <c r="Y83" s="412"/>
      <c r="Z83" s="412"/>
      <c r="AA83" s="412"/>
      <c r="AB83" s="412"/>
      <c r="AC83" s="412"/>
      <c r="AD83" s="412"/>
      <c r="AE83" s="412"/>
      <c r="AF83" s="412"/>
      <c r="AG83" s="413"/>
      <c r="AH83" s="375" t="s">
        <v>7</v>
      </c>
      <c r="AI83" s="376"/>
      <c r="AJ83" s="376"/>
      <c r="AK83" s="376"/>
      <c r="AL83" s="376"/>
      <c r="AM83" s="376"/>
      <c r="AN83" s="376"/>
      <c r="AO83" s="376"/>
      <c r="AP83" s="376"/>
      <c r="AQ83" s="376"/>
      <c r="AR83" s="376"/>
      <c r="AS83" s="376"/>
      <c r="AT83" s="376"/>
      <c r="AU83" s="376"/>
      <c r="AV83" s="376"/>
      <c r="AW83" s="376"/>
      <c r="AX83" s="376"/>
      <c r="AY83" s="376"/>
      <c r="AZ83" s="376"/>
      <c r="BA83" s="376"/>
      <c r="BB83" s="376"/>
      <c r="BC83" s="376"/>
      <c r="BD83" s="376"/>
      <c r="BE83" s="376"/>
      <c r="BF83" s="376"/>
      <c r="BG83" s="376"/>
      <c r="BH83" s="376"/>
      <c r="BI83" s="376"/>
      <c r="BJ83" s="376"/>
      <c r="BK83" s="376"/>
      <c r="BL83" s="376"/>
      <c r="BM83" s="377"/>
      <c r="BO83" s="14"/>
      <c r="BP83" s="14"/>
      <c r="BQ83" s="14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</row>
    <row r="84" spans="1:215" ht="15.75" customHeight="1" thickBot="1" x14ac:dyDescent="0.25">
      <c r="A84" s="16"/>
      <c r="B84" s="15"/>
      <c r="C84" s="381" t="s">
        <v>39</v>
      </c>
      <c r="D84" s="382"/>
      <c r="E84" s="382"/>
      <c r="F84" s="382"/>
      <c r="G84" s="382"/>
      <c r="H84" s="382"/>
      <c r="I84" s="387"/>
      <c r="J84" s="384" t="s">
        <v>40</v>
      </c>
      <c r="K84" s="379"/>
      <c r="L84" s="379"/>
      <c r="M84" s="379"/>
      <c r="N84" s="379"/>
      <c r="O84" s="379"/>
      <c r="P84" s="385"/>
      <c r="Q84" s="386" t="s">
        <v>41</v>
      </c>
      <c r="R84" s="382"/>
      <c r="S84" s="382"/>
      <c r="T84" s="382"/>
      <c r="U84" s="382"/>
      <c r="V84" s="382"/>
      <c r="W84" s="387"/>
      <c r="X84" s="384" t="s">
        <v>42</v>
      </c>
      <c r="Y84" s="379"/>
      <c r="Z84" s="379"/>
      <c r="AA84" s="379"/>
      <c r="AB84" s="379"/>
      <c r="AC84" s="379"/>
      <c r="AD84" s="385"/>
      <c r="AE84" s="386" t="s">
        <v>43</v>
      </c>
      <c r="AF84" s="382"/>
      <c r="AG84" s="382"/>
      <c r="AH84" s="382"/>
      <c r="AI84" s="382"/>
      <c r="AJ84" s="382"/>
      <c r="AK84" s="387"/>
      <c r="AL84" s="384" t="s">
        <v>44</v>
      </c>
      <c r="AM84" s="379"/>
      <c r="AN84" s="379"/>
      <c r="AO84" s="379"/>
      <c r="AP84" s="379"/>
      <c r="AQ84" s="379"/>
      <c r="AR84" s="385"/>
      <c r="AS84" s="386" t="s">
        <v>45</v>
      </c>
      <c r="AT84" s="382"/>
      <c r="AU84" s="382"/>
      <c r="AV84" s="382"/>
      <c r="AW84" s="382"/>
      <c r="AX84" s="382"/>
      <c r="AY84" s="387"/>
      <c r="AZ84" s="384" t="s">
        <v>46</v>
      </c>
      <c r="BA84" s="379"/>
      <c r="BB84" s="379"/>
      <c r="BC84" s="379"/>
      <c r="BD84" s="379"/>
      <c r="BE84" s="379"/>
      <c r="BF84" s="379"/>
      <c r="BG84" s="381" t="s">
        <v>47</v>
      </c>
      <c r="BH84" s="382"/>
      <c r="BI84" s="382"/>
      <c r="BJ84" s="382"/>
      <c r="BK84" s="382"/>
      <c r="BL84" s="382"/>
      <c r="BM84" s="383"/>
      <c r="BO84" s="14"/>
      <c r="BP84" s="14"/>
      <c r="BQ84" s="14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</row>
    <row r="85" spans="1:215" s="11" customFormat="1" ht="15" customHeight="1" thickBot="1" x14ac:dyDescent="0.25">
      <c r="B85" s="15"/>
      <c r="C85" s="34">
        <f>BM60+1</f>
        <v>44380</v>
      </c>
      <c r="D85" s="35">
        <f>C85+1</f>
        <v>44381</v>
      </c>
      <c r="E85" s="35">
        <f t="shared" ref="E85:BM85" si="4">D85+1</f>
        <v>44382</v>
      </c>
      <c r="F85" s="35">
        <f t="shared" si="4"/>
        <v>44383</v>
      </c>
      <c r="G85" s="35">
        <f t="shared" si="4"/>
        <v>44384</v>
      </c>
      <c r="H85" s="218">
        <f t="shared" si="4"/>
        <v>44385</v>
      </c>
      <c r="I85" s="218">
        <f t="shared" si="4"/>
        <v>44386</v>
      </c>
      <c r="J85" s="35">
        <f t="shared" si="4"/>
        <v>44387</v>
      </c>
      <c r="K85" s="35">
        <f t="shared" si="4"/>
        <v>44388</v>
      </c>
      <c r="L85" s="35">
        <f t="shared" si="4"/>
        <v>44389</v>
      </c>
      <c r="M85" s="35">
        <f t="shared" si="4"/>
        <v>44390</v>
      </c>
      <c r="N85" s="35">
        <f t="shared" si="4"/>
        <v>44391</v>
      </c>
      <c r="O85" s="218">
        <f t="shared" si="4"/>
        <v>44392</v>
      </c>
      <c r="P85" s="218">
        <f t="shared" si="4"/>
        <v>44393</v>
      </c>
      <c r="Q85" s="35">
        <f t="shared" si="4"/>
        <v>44394</v>
      </c>
      <c r="R85" s="35">
        <f t="shared" si="4"/>
        <v>44395</v>
      </c>
      <c r="S85" s="35">
        <f t="shared" si="4"/>
        <v>44396</v>
      </c>
      <c r="T85" s="35">
        <f t="shared" si="4"/>
        <v>44397</v>
      </c>
      <c r="U85" s="35">
        <f t="shared" si="4"/>
        <v>44398</v>
      </c>
      <c r="V85" s="218">
        <f t="shared" si="4"/>
        <v>44399</v>
      </c>
      <c r="W85" s="218">
        <f t="shared" si="4"/>
        <v>44400</v>
      </c>
      <c r="X85" s="35">
        <f t="shared" si="4"/>
        <v>44401</v>
      </c>
      <c r="Y85" s="35">
        <f t="shared" si="4"/>
        <v>44402</v>
      </c>
      <c r="Z85" s="35">
        <f t="shared" si="4"/>
        <v>44403</v>
      </c>
      <c r="AA85" s="35">
        <f t="shared" si="4"/>
        <v>44404</v>
      </c>
      <c r="AB85" s="35">
        <f t="shared" si="4"/>
        <v>44405</v>
      </c>
      <c r="AC85" s="218">
        <f t="shared" si="4"/>
        <v>44406</v>
      </c>
      <c r="AD85" s="218">
        <f t="shared" si="4"/>
        <v>44407</v>
      </c>
      <c r="AE85" s="35">
        <f t="shared" si="4"/>
        <v>44408</v>
      </c>
      <c r="AF85" s="35">
        <f t="shared" si="4"/>
        <v>44409</v>
      </c>
      <c r="AG85" s="35">
        <f t="shared" si="4"/>
        <v>44410</v>
      </c>
      <c r="AH85" s="35">
        <f t="shared" si="4"/>
        <v>44411</v>
      </c>
      <c r="AI85" s="35">
        <f t="shared" si="4"/>
        <v>44412</v>
      </c>
      <c r="AJ85" s="218">
        <f t="shared" si="4"/>
        <v>44413</v>
      </c>
      <c r="AK85" s="218">
        <f t="shared" si="4"/>
        <v>44414</v>
      </c>
      <c r="AL85" s="35">
        <f t="shared" si="4"/>
        <v>44415</v>
      </c>
      <c r="AM85" s="35">
        <f t="shared" si="4"/>
        <v>44416</v>
      </c>
      <c r="AN85" s="35">
        <f t="shared" si="4"/>
        <v>44417</v>
      </c>
      <c r="AO85" s="35">
        <f t="shared" si="4"/>
        <v>44418</v>
      </c>
      <c r="AP85" s="35">
        <f t="shared" si="4"/>
        <v>44419</v>
      </c>
      <c r="AQ85" s="218">
        <f t="shared" si="4"/>
        <v>44420</v>
      </c>
      <c r="AR85" s="218">
        <f t="shared" si="4"/>
        <v>44421</v>
      </c>
      <c r="AS85" s="35">
        <f t="shared" si="4"/>
        <v>44422</v>
      </c>
      <c r="AT85" s="35">
        <f t="shared" si="4"/>
        <v>44423</v>
      </c>
      <c r="AU85" s="35">
        <f t="shared" si="4"/>
        <v>44424</v>
      </c>
      <c r="AV85" s="35">
        <f t="shared" si="4"/>
        <v>44425</v>
      </c>
      <c r="AW85" s="35">
        <f t="shared" si="4"/>
        <v>44426</v>
      </c>
      <c r="AX85" s="218">
        <f t="shared" si="4"/>
        <v>44427</v>
      </c>
      <c r="AY85" s="218">
        <f t="shared" si="4"/>
        <v>44428</v>
      </c>
      <c r="AZ85" s="35">
        <f t="shared" si="4"/>
        <v>44429</v>
      </c>
      <c r="BA85" s="35">
        <f t="shared" si="4"/>
        <v>44430</v>
      </c>
      <c r="BB85" s="35">
        <f t="shared" si="4"/>
        <v>44431</v>
      </c>
      <c r="BC85" s="35">
        <f t="shared" si="4"/>
        <v>44432</v>
      </c>
      <c r="BD85" s="35">
        <f t="shared" si="4"/>
        <v>44433</v>
      </c>
      <c r="BE85" s="218">
        <f t="shared" si="4"/>
        <v>44434</v>
      </c>
      <c r="BF85" s="218">
        <f t="shared" si="4"/>
        <v>44435</v>
      </c>
      <c r="BG85" s="35">
        <f t="shared" si="4"/>
        <v>44436</v>
      </c>
      <c r="BH85" s="35">
        <f t="shared" si="4"/>
        <v>44437</v>
      </c>
      <c r="BI85" s="35">
        <f t="shared" si="4"/>
        <v>44438</v>
      </c>
      <c r="BJ85" s="35">
        <f t="shared" si="4"/>
        <v>44439</v>
      </c>
      <c r="BK85" s="184">
        <f t="shared" si="4"/>
        <v>44440</v>
      </c>
      <c r="BL85" s="223">
        <f t="shared" si="4"/>
        <v>44441</v>
      </c>
      <c r="BM85" s="224">
        <f t="shared" si="4"/>
        <v>44442</v>
      </c>
      <c r="BN85" s="7"/>
      <c r="BO85" s="14"/>
      <c r="BP85" s="14"/>
      <c r="BQ85" s="14"/>
      <c r="BR85" s="7"/>
    </row>
    <row r="86" spans="1:215" ht="13.5" thickBot="1" x14ac:dyDescent="0.25">
      <c r="B86" s="161" t="s">
        <v>148</v>
      </c>
      <c r="C86" s="36"/>
      <c r="D86" s="37"/>
      <c r="E86" s="37"/>
      <c r="F86" s="37"/>
      <c r="G86" s="37"/>
      <c r="H86" s="219"/>
      <c r="I86" s="219"/>
      <c r="J86" s="37"/>
      <c r="K86" s="37"/>
      <c r="L86" s="37"/>
      <c r="M86" s="37"/>
      <c r="N86" s="275"/>
      <c r="O86" s="219"/>
      <c r="P86" s="219"/>
      <c r="Q86" s="37"/>
      <c r="R86" s="37"/>
      <c r="S86" s="37"/>
      <c r="T86" s="37"/>
      <c r="U86" s="37"/>
      <c r="V86" s="219"/>
      <c r="W86" s="219"/>
      <c r="X86" s="37"/>
      <c r="Y86" s="37"/>
      <c r="Z86" s="37"/>
      <c r="AA86" s="37"/>
      <c r="AB86" s="37"/>
      <c r="AC86" s="219"/>
      <c r="AD86" s="219"/>
      <c r="AE86" s="37"/>
      <c r="AF86" s="37"/>
      <c r="AG86" s="37"/>
      <c r="AH86" s="37"/>
      <c r="AI86" s="37"/>
      <c r="AJ86" s="219"/>
      <c r="AK86" s="219"/>
      <c r="AL86" s="37"/>
      <c r="AM86" s="37"/>
      <c r="AN86" s="37"/>
      <c r="AO86" s="37"/>
      <c r="AP86" s="37"/>
      <c r="AQ86" s="219"/>
      <c r="AR86" s="219"/>
      <c r="AS86" s="37"/>
      <c r="AT86" s="275"/>
      <c r="AU86" s="37"/>
      <c r="AV86" s="37"/>
      <c r="AW86" s="37"/>
      <c r="AX86" s="219"/>
      <c r="AY86" s="219"/>
      <c r="AZ86" s="37"/>
      <c r="BA86" s="37"/>
      <c r="BB86" s="37"/>
      <c r="BC86" s="37"/>
      <c r="BD86" s="37"/>
      <c r="BE86" s="219"/>
      <c r="BF86" s="219"/>
      <c r="BG86" s="37"/>
      <c r="BH86" s="37"/>
      <c r="BI86" s="37"/>
      <c r="BJ86" s="37"/>
      <c r="BK86" s="100"/>
      <c r="BL86" s="219"/>
      <c r="BM86" s="225"/>
      <c r="BO86" s="14"/>
      <c r="BP86" s="14"/>
      <c r="BQ86" s="14"/>
    </row>
    <row r="87" spans="1:215" ht="15" x14ac:dyDescent="0.25">
      <c r="A87" s="1"/>
      <c r="B87" s="162" t="s">
        <v>150</v>
      </c>
      <c r="C87" s="38"/>
      <c r="D87" s="39"/>
      <c r="E87" s="39"/>
      <c r="F87" s="39"/>
      <c r="G87" s="39"/>
      <c r="H87" s="220"/>
      <c r="I87" s="220"/>
      <c r="J87" s="39"/>
      <c r="K87" s="39"/>
      <c r="L87" s="39"/>
      <c r="M87" s="39"/>
      <c r="N87" s="276"/>
      <c r="O87" s="220"/>
      <c r="P87" s="220"/>
      <c r="Q87" s="39"/>
      <c r="R87" s="39"/>
      <c r="S87" s="39"/>
      <c r="T87" s="39"/>
      <c r="U87" s="39"/>
      <c r="V87" s="220"/>
      <c r="W87" s="220"/>
      <c r="X87" s="39"/>
      <c r="Y87" s="39"/>
      <c r="Z87" s="39"/>
      <c r="AA87" s="39"/>
      <c r="AB87" s="39"/>
      <c r="AC87" s="220"/>
      <c r="AD87" s="220"/>
      <c r="AE87" s="39"/>
      <c r="AF87" s="39"/>
      <c r="AG87" s="39"/>
      <c r="AH87" s="39"/>
      <c r="AI87" s="39"/>
      <c r="AJ87" s="220"/>
      <c r="AK87" s="220"/>
      <c r="AL87" s="39"/>
      <c r="AM87" s="39"/>
      <c r="AN87" s="39"/>
      <c r="AO87" s="39"/>
      <c r="AP87" s="39"/>
      <c r="AQ87" s="220"/>
      <c r="AR87" s="220"/>
      <c r="AS87" s="39"/>
      <c r="AT87" s="276"/>
      <c r="AU87" s="39"/>
      <c r="AV87" s="39"/>
      <c r="AW87" s="39"/>
      <c r="AX87" s="220"/>
      <c r="AY87" s="220"/>
      <c r="AZ87" s="39"/>
      <c r="BA87" s="39"/>
      <c r="BB87" s="39"/>
      <c r="BC87" s="39"/>
      <c r="BD87" s="39"/>
      <c r="BE87" s="220"/>
      <c r="BF87" s="220"/>
      <c r="BG87" s="39"/>
      <c r="BH87" s="39"/>
      <c r="BI87" s="39"/>
      <c r="BJ87" s="39"/>
      <c r="BK87" s="179"/>
      <c r="BL87" s="220"/>
      <c r="BM87" s="226"/>
      <c r="BN87" s="1"/>
      <c r="BO87" s="14"/>
      <c r="BP87" s="14"/>
      <c r="BQ87" s="14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3.5" thickBot="1" x14ac:dyDescent="0.25">
      <c r="B88" s="162"/>
      <c r="C88" s="41"/>
      <c r="D88" s="42"/>
      <c r="E88" s="42"/>
      <c r="F88" s="42"/>
      <c r="G88" s="42"/>
      <c r="H88" s="221"/>
      <c r="I88" s="221"/>
      <c r="J88" s="42"/>
      <c r="K88" s="42"/>
      <c r="L88" s="42"/>
      <c r="M88" s="42"/>
      <c r="N88" s="277"/>
      <c r="O88" s="221"/>
      <c r="P88" s="221"/>
      <c r="Q88" s="42"/>
      <c r="R88" s="42"/>
      <c r="S88" s="42"/>
      <c r="T88" s="42"/>
      <c r="U88" s="42"/>
      <c r="V88" s="221"/>
      <c r="W88" s="221"/>
      <c r="X88" s="42"/>
      <c r="Y88" s="42"/>
      <c r="Z88" s="42"/>
      <c r="AA88" s="42"/>
      <c r="AB88" s="42"/>
      <c r="AC88" s="221"/>
      <c r="AD88" s="221"/>
      <c r="AE88" s="42"/>
      <c r="AF88" s="42"/>
      <c r="AG88" s="42"/>
      <c r="AH88" s="42"/>
      <c r="AI88" s="42"/>
      <c r="AJ88" s="221"/>
      <c r="AK88" s="221"/>
      <c r="AL88" s="42"/>
      <c r="AM88" s="42"/>
      <c r="AN88" s="42"/>
      <c r="AO88" s="42"/>
      <c r="AP88" s="42"/>
      <c r="AQ88" s="221"/>
      <c r="AR88" s="221"/>
      <c r="AS88" s="42"/>
      <c r="AT88" s="277"/>
      <c r="AU88" s="42"/>
      <c r="AV88" s="42"/>
      <c r="AW88" s="42"/>
      <c r="AX88" s="221"/>
      <c r="AY88" s="221"/>
      <c r="AZ88" s="42"/>
      <c r="BA88" s="42"/>
      <c r="BB88" s="42"/>
      <c r="BC88" s="42"/>
      <c r="BD88" s="42"/>
      <c r="BE88" s="221"/>
      <c r="BF88" s="221"/>
      <c r="BG88" s="42"/>
      <c r="BH88" s="42"/>
      <c r="BI88" s="42"/>
      <c r="BJ88" s="42"/>
      <c r="BK88" s="180"/>
      <c r="BL88" s="221"/>
      <c r="BM88" s="227"/>
      <c r="BO88" s="14"/>
      <c r="BP88" s="14"/>
      <c r="BQ88" s="14"/>
    </row>
    <row r="89" spans="1:215" x14ac:dyDescent="0.2">
      <c r="B89" s="162" t="s">
        <v>119</v>
      </c>
      <c r="C89" s="48"/>
      <c r="D89" s="43"/>
      <c r="E89" s="43"/>
      <c r="F89" s="43"/>
      <c r="G89" s="43"/>
      <c r="H89" s="220"/>
      <c r="I89" s="220"/>
      <c r="J89" s="43"/>
      <c r="K89" s="43"/>
      <c r="L89" s="43"/>
      <c r="M89" s="43"/>
      <c r="N89" s="278"/>
      <c r="O89" s="220"/>
      <c r="P89" s="220"/>
      <c r="Q89" s="43"/>
      <c r="R89" s="43"/>
      <c r="S89" s="43"/>
      <c r="T89" s="43"/>
      <c r="U89" s="43"/>
      <c r="V89" s="220"/>
      <c r="W89" s="220"/>
      <c r="X89" s="43"/>
      <c r="Y89" s="43"/>
      <c r="Z89" s="43"/>
      <c r="AA89" s="43"/>
      <c r="AB89" s="43"/>
      <c r="AC89" s="220"/>
      <c r="AD89" s="220"/>
      <c r="AE89" s="43"/>
      <c r="AF89" s="43"/>
      <c r="AG89" s="43"/>
      <c r="AH89" s="43"/>
      <c r="AI89" s="43"/>
      <c r="AJ89" s="220"/>
      <c r="AK89" s="220"/>
      <c r="AL89" s="43"/>
      <c r="AM89" s="43"/>
      <c r="AN89" s="43"/>
      <c r="AO89" s="43"/>
      <c r="AP89" s="43"/>
      <c r="AQ89" s="220"/>
      <c r="AR89" s="220"/>
      <c r="AS89" s="43"/>
      <c r="AT89" s="278"/>
      <c r="AU89" s="43"/>
      <c r="AV89" s="43"/>
      <c r="AW89" s="43"/>
      <c r="AX89" s="220"/>
      <c r="AY89" s="220"/>
      <c r="AZ89" s="43"/>
      <c r="BA89" s="43"/>
      <c r="BB89" s="43"/>
      <c r="BC89" s="43"/>
      <c r="BD89" s="43"/>
      <c r="BE89" s="220"/>
      <c r="BF89" s="220"/>
      <c r="BG89" s="43"/>
      <c r="BH89" s="43"/>
      <c r="BI89" s="43"/>
      <c r="BJ89" s="43"/>
      <c r="BK89" s="181"/>
      <c r="BL89" s="228"/>
      <c r="BM89" s="229"/>
      <c r="BO89" s="14"/>
      <c r="BP89" s="14"/>
      <c r="BQ89" s="14"/>
    </row>
    <row r="90" spans="1:215" ht="13.5" thickBot="1" x14ac:dyDescent="0.25">
      <c r="B90" s="162" t="s">
        <v>121</v>
      </c>
      <c r="C90" s="44"/>
      <c r="D90" s="45"/>
      <c r="E90" s="45"/>
      <c r="F90" s="45"/>
      <c r="G90" s="45"/>
      <c r="H90" s="221"/>
      <c r="I90" s="221"/>
      <c r="J90" s="45"/>
      <c r="K90" s="45"/>
      <c r="L90" s="45"/>
      <c r="M90" s="45"/>
      <c r="N90" s="279"/>
      <c r="O90" s="221"/>
      <c r="P90" s="221"/>
      <c r="Q90" s="45"/>
      <c r="R90" s="45"/>
      <c r="S90" s="45"/>
      <c r="T90" s="45"/>
      <c r="U90" s="45"/>
      <c r="V90" s="221"/>
      <c r="W90" s="221"/>
      <c r="X90" s="45"/>
      <c r="Y90" s="45"/>
      <c r="Z90" s="45"/>
      <c r="AA90" s="45"/>
      <c r="AB90" s="45"/>
      <c r="AC90" s="221"/>
      <c r="AD90" s="221"/>
      <c r="AE90" s="45"/>
      <c r="AF90" s="45"/>
      <c r="AG90" s="45"/>
      <c r="AH90" s="45"/>
      <c r="AI90" s="45"/>
      <c r="AJ90" s="221"/>
      <c r="AK90" s="221"/>
      <c r="AL90" s="45"/>
      <c r="AM90" s="45"/>
      <c r="AN90" s="45"/>
      <c r="AO90" s="45"/>
      <c r="AP90" s="45"/>
      <c r="AQ90" s="221"/>
      <c r="AR90" s="221"/>
      <c r="AS90" s="45"/>
      <c r="AT90" s="279"/>
      <c r="AU90" s="45"/>
      <c r="AV90" s="45"/>
      <c r="AW90" s="45"/>
      <c r="AX90" s="221"/>
      <c r="AY90" s="221"/>
      <c r="AZ90" s="45"/>
      <c r="BA90" s="45"/>
      <c r="BB90" s="45"/>
      <c r="BC90" s="45"/>
      <c r="BD90" s="45"/>
      <c r="BE90" s="221"/>
      <c r="BF90" s="221"/>
      <c r="BG90" s="45"/>
      <c r="BH90" s="45"/>
      <c r="BI90" s="45"/>
      <c r="BJ90" s="45"/>
      <c r="BK90" s="182"/>
      <c r="BL90" s="230"/>
      <c r="BM90" s="231"/>
      <c r="BO90" s="14"/>
      <c r="BP90" s="14"/>
      <c r="BQ90" s="14"/>
    </row>
    <row r="91" spans="1:215" x14ac:dyDescent="0.2">
      <c r="B91" s="162" t="s">
        <v>123</v>
      </c>
      <c r="C91" s="38"/>
      <c r="D91" s="39"/>
      <c r="E91" s="39"/>
      <c r="F91" s="39"/>
      <c r="G91" s="39"/>
      <c r="H91" s="220"/>
      <c r="I91" s="220"/>
      <c r="J91" s="39"/>
      <c r="K91" s="39"/>
      <c r="L91" s="39"/>
      <c r="M91" s="39"/>
      <c r="N91" s="276"/>
      <c r="O91" s="220"/>
      <c r="P91" s="220"/>
      <c r="Q91" s="39"/>
      <c r="R91" s="39"/>
      <c r="S91" s="39"/>
      <c r="T91" s="39"/>
      <c r="U91" s="39"/>
      <c r="V91" s="220"/>
      <c r="W91" s="220"/>
      <c r="X91" s="39"/>
      <c r="Y91" s="39"/>
      <c r="Z91" s="39"/>
      <c r="AA91" s="39"/>
      <c r="AB91" s="39"/>
      <c r="AC91" s="220"/>
      <c r="AD91" s="220"/>
      <c r="AE91" s="39"/>
      <c r="AF91" s="39"/>
      <c r="AG91" s="39"/>
      <c r="AH91" s="39"/>
      <c r="AI91" s="39"/>
      <c r="AJ91" s="220"/>
      <c r="AK91" s="220"/>
      <c r="AL91" s="39"/>
      <c r="AM91" s="39"/>
      <c r="AN91" s="39"/>
      <c r="AO91" s="39"/>
      <c r="AP91" s="39"/>
      <c r="AQ91" s="220"/>
      <c r="AR91" s="220"/>
      <c r="AS91" s="39"/>
      <c r="AT91" s="276"/>
      <c r="AU91" s="39"/>
      <c r="AV91" s="39"/>
      <c r="AW91" s="39"/>
      <c r="AX91" s="220"/>
      <c r="AY91" s="220"/>
      <c r="AZ91" s="39"/>
      <c r="BA91" s="39"/>
      <c r="BB91" s="39"/>
      <c r="BC91" s="39"/>
      <c r="BD91" s="39"/>
      <c r="BE91" s="220"/>
      <c r="BF91" s="220"/>
      <c r="BG91" s="39"/>
      <c r="BH91" s="39"/>
      <c r="BI91" s="39"/>
      <c r="BJ91" s="39"/>
      <c r="BK91" s="179"/>
      <c r="BL91" s="220"/>
      <c r="BM91" s="226"/>
      <c r="BO91" s="14"/>
      <c r="BP91" s="14"/>
      <c r="BQ91" s="14"/>
    </row>
    <row r="92" spans="1:215" ht="13.5" thickBot="1" x14ac:dyDescent="0.25">
      <c r="B92" s="162" t="s">
        <v>125</v>
      </c>
      <c r="C92" s="41"/>
      <c r="D92" s="42"/>
      <c r="E92" s="42"/>
      <c r="F92" s="42"/>
      <c r="G92" s="42"/>
      <c r="H92" s="221"/>
      <c r="I92" s="221"/>
      <c r="J92" s="42"/>
      <c r="K92" s="42"/>
      <c r="L92" s="42"/>
      <c r="M92" s="42"/>
      <c r="N92" s="277"/>
      <c r="O92" s="221"/>
      <c r="P92" s="221"/>
      <c r="Q92" s="42"/>
      <c r="R92" s="42"/>
      <c r="S92" s="42"/>
      <c r="T92" s="42"/>
      <c r="U92" s="42"/>
      <c r="V92" s="221"/>
      <c r="W92" s="221"/>
      <c r="X92" s="42"/>
      <c r="Y92" s="42"/>
      <c r="Z92" s="42"/>
      <c r="AA92" s="42"/>
      <c r="AB92" s="42"/>
      <c r="AC92" s="221"/>
      <c r="AD92" s="221"/>
      <c r="AE92" s="42"/>
      <c r="AF92" s="42"/>
      <c r="AG92" s="42"/>
      <c r="AH92" s="42"/>
      <c r="AI92" s="42"/>
      <c r="AJ92" s="221"/>
      <c r="AK92" s="221"/>
      <c r="AL92" s="42"/>
      <c r="AM92" s="42"/>
      <c r="AN92" s="42"/>
      <c r="AO92" s="42"/>
      <c r="AP92" s="42"/>
      <c r="AQ92" s="221"/>
      <c r="AR92" s="221"/>
      <c r="AS92" s="42"/>
      <c r="AT92" s="277"/>
      <c r="AU92" s="42"/>
      <c r="AV92" s="42"/>
      <c r="AW92" s="42"/>
      <c r="AX92" s="221"/>
      <c r="AY92" s="221"/>
      <c r="AZ92" s="42"/>
      <c r="BA92" s="42"/>
      <c r="BB92" s="42"/>
      <c r="BC92" s="42"/>
      <c r="BD92" s="42"/>
      <c r="BE92" s="221"/>
      <c r="BF92" s="221"/>
      <c r="BG92" s="42"/>
      <c r="BH92" s="42"/>
      <c r="BI92" s="42"/>
      <c r="BJ92" s="42"/>
      <c r="BK92" s="180"/>
      <c r="BL92" s="221"/>
      <c r="BM92" s="227"/>
      <c r="BO92" s="14"/>
      <c r="BP92" s="14"/>
      <c r="BQ92" s="14"/>
    </row>
    <row r="93" spans="1:215" x14ac:dyDescent="0.2">
      <c r="B93" s="162" t="s">
        <v>127</v>
      </c>
      <c r="C93" s="48"/>
      <c r="D93" s="43"/>
      <c r="E93" s="43"/>
      <c r="F93" s="43"/>
      <c r="G93" s="43"/>
      <c r="H93" s="220"/>
      <c r="I93" s="220"/>
      <c r="J93" s="43"/>
      <c r="K93" s="43"/>
      <c r="L93" s="43"/>
      <c r="M93" s="43"/>
      <c r="N93" s="278"/>
      <c r="O93" s="220"/>
      <c r="P93" s="220"/>
      <c r="Q93" s="43"/>
      <c r="R93" s="43"/>
      <c r="S93" s="43"/>
      <c r="T93" s="43"/>
      <c r="U93" s="43"/>
      <c r="V93" s="220"/>
      <c r="W93" s="220"/>
      <c r="X93" s="43"/>
      <c r="Y93" s="43"/>
      <c r="Z93" s="43"/>
      <c r="AA93" s="43"/>
      <c r="AB93" s="43"/>
      <c r="AC93" s="220"/>
      <c r="AD93" s="220"/>
      <c r="AE93" s="43"/>
      <c r="AF93" s="43"/>
      <c r="AG93" s="43"/>
      <c r="AH93" s="43"/>
      <c r="AI93" s="43"/>
      <c r="AJ93" s="220"/>
      <c r="AK93" s="220"/>
      <c r="AL93" s="43"/>
      <c r="AM93" s="43"/>
      <c r="AN93" s="43"/>
      <c r="AO93" s="43"/>
      <c r="AP93" s="43"/>
      <c r="AQ93" s="220"/>
      <c r="AR93" s="220"/>
      <c r="AS93" s="43"/>
      <c r="AT93" s="278"/>
      <c r="AU93" s="43"/>
      <c r="AV93" s="43"/>
      <c r="AW93" s="43"/>
      <c r="AX93" s="220"/>
      <c r="AY93" s="220"/>
      <c r="AZ93" s="43"/>
      <c r="BA93" s="43"/>
      <c r="BB93" s="43"/>
      <c r="BC93" s="43"/>
      <c r="BD93" s="43"/>
      <c r="BE93" s="220"/>
      <c r="BF93" s="220"/>
      <c r="BG93" s="43"/>
      <c r="BH93" s="43"/>
      <c r="BI93" s="43"/>
      <c r="BJ93" s="43"/>
      <c r="BK93" s="181"/>
      <c r="BL93" s="228"/>
      <c r="BM93" s="229"/>
      <c r="BO93" s="14"/>
      <c r="BP93" s="14"/>
      <c r="BQ93" s="14"/>
    </row>
    <row r="94" spans="1:215" ht="13.5" thickBot="1" x14ac:dyDescent="0.25">
      <c r="B94" s="162" t="s">
        <v>129</v>
      </c>
      <c r="C94" s="44"/>
      <c r="D94" s="45"/>
      <c r="E94" s="45"/>
      <c r="F94" s="45"/>
      <c r="G94" s="45"/>
      <c r="H94" s="221"/>
      <c r="I94" s="221"/>
      <c r="J94" s="45"/>
      <c r="K94" s="45"/>
      <c r="L94" s="45"/>
      <c r="M94" s="45"/>
      <c r="N94" s="279"/>
      <c r="O94" s="221"/>
      <c r="P94" s="221"/>
      <c r="Q94" s="45"/>
      <c r="R94" s="45"/>
      <c r="S94" s="45"/>
      <c r="T94" s="45"/>
      <c r="U94" s="45"/>
      <c r="V94" s="221"/>
      <c r="W94" s="221"/>
      <c r="X94" s="45"/>
      <c r="Y94" s="45"/>
      <c r="Z94" s="45"/>
      <c r="AA94" s="45"/>
      <c r="AB94" s="45"/>
      <c r="AC94" s="221"/>
      <c r="AD94" s="221"/>
      <c r="AE94" s="45"/>
      <c r="AF94" s="45"/>
      <c r="AG94" s="45"/>
      <c r="AH94" s="45"/>
      <c r="AI94" s="45"/>
      <c r="AJ94" s="221"/>
      <c r="AK94" s="221"/>
      <c r="AL94" s="45"/>
      <c r="AM94" s="45"/>
      <c r="AN94" s="45"/>
      <c r="AO94" s="45"/>
      <c r="AP94" s="45"/>
      <c r="AQ94" s="221"/>
      <c r="AR94" s="221"/>
      <c r="AS94" s="45"/>
      <c r="AT94" s="279"/>
      <c r="AU94" s="45"/>
      <c r="AV94" s="45"/>
      <c r="AW94" s="45"/>
      <c r="AX94" s="221"/>
      <c r="AY94" s="221"/>
      <c r="AZ94" s="45"/>
      <c r="BA94" s="45"/>
      <c r="BB94" s="45"/>
      <c r="BC94" s="45"/>
      <c r="BD94" s="45"/>
      <c r="BE94" s="221"/>
      <c r="BF94" s="221"/>
      <c r="BG94" s="45"/>
      <c r="BH94" s="45"/>
      <c r="BI94" s="45"/>
      <c r="BJ94" s="45"/>
      <c r="BK94" s="182"/>
      <c r="BL94" s="230"/>
      <c r="BM94" s="231"/>
      <c r="BO94" s="14"/>
      <c r="BP94" s="14"/>
      <c r="BQ94" s="14"/>
    </row>
    <row r="95" spans="1:215" x14ac:dyDescent="0.2">
      <c r="B95" s="162" t="s">
        <v>131</v>
      </c>
      <c r="C95" s="38"/>
      <c r="D95" s="39"/>
      <c r="E95" s="39"/>
      <c r="F95" s="39"/>
      <c r="G95" s="39"/>
      <c r="H95" s="220"/>
      <c r="I95" s="220"/>
      <c r="J95" s="39"/>
      <c r="K95" s="39"/>
      <c r="L95" s="39"/>
      <c r="M95" s="39"/>
      <c r="N95" s="276"/>
      <c r="O95" s="220"/>
      <c r="P95" s="220"/>
      <c r="Q95" s="39"/>
      <c r="R95" s="39"/>
      <c r="S95" s="39"/>
      <c r="T95" s="39"/>
      <c r="U95" s="39"/>
      <c r="V95" s="220"/>
      <c r="W95" s="220"/>
      <c r="X95" s="39"/>
      <c r="Y95" s="39"/>
      <c r="Z95" s="39"/>
      <c r="AA95" s="39"/>
      <c r="AB95" s="39"/>
      <c r="AC95" s="220"/>
      <c r="AD95" s="220"/>
      <c r="AE95" s="39"/>
      <c r="AF95" s="39"/>
      <c r="AG95" s="39"/>
      <c r="AH95" s="39"/>
      <c r="AI95" s="39"/>
      <c r="AJ95" s="220"/>
      <c r="AK95" s="220"/>
      <c r="AL95" s="39"/>
      <c r="AM95" s="39"/>
      <c r="AN95" s="39"/>
      <c r="AO95" s="39"/>
      <c r="AP95" s="39"/>
      <c r="AQ95" s="220"/>
      <c r="AR95" s="220"/>
      <c r="AS95" s="39"/>
      <c r="AT95" s="276"/>
      <c r="AU95" s="39"/>
      <c r="AV95" s="39"/>
      <c r="AW95" s="39"/>
      <c r="AX95" s="220"/>
      <c r="AY95" s="220"/>
      <c r="AZ95" s="39"/>
      <c r="BA95" s="39"/>
      <c r="BB95" s="39"/>
      <c r="BC95" s="39"/>
      <c r="BD95" s="39"/>
      <c r="BE95" s="220"/>
      <c r="BF95" s="220"/>
      <c r="BG95" s="39"/>
      <c r="BH95" s="39"/>
      <c r="BI95" s="39"/>
      <c r="BJ95" s="39"/>
      <c r="BK95" s="179"/>
      <c r="BL95" s="220"/>
      <c r="BM95" s="226"/>
      <c r="BO95" s="14"/>
      <c r="BP95" s="14"/>
      <c r="BQ95" s="14"/>
    </row>
    <row r="96" spans="1:215" ht="13.5" thickBot="1" x14ac:dyDescent="0.25">
      <c r="B96" s="162" t="s">
        <v>135</v>
      </c>
      <c r="C96" s="41"/>
      <c r="D96" s="42"/>
      <c r="E96" s="42"/>
      <c r="F96" s="42"/>
      <c r="G96" s="42"/>
      <c r="H96" s="221"/>
      <c r="I96" s="221"/>
      <c r="J96" s="42"/>
      <c r="K96" s="42"/>
      <c r="L96" s="42"/>
      <c r="M96" s="42"/>
      <c r="N96" s="277"/>
      <c r="O96" s="221"/>
      <c r="P96" s="221"/>
      <c r="Q96" s="42"/>
      <c r="R96" s="42"/>
      <c r="S96" s="42"/>
      <c r="T96" s="42"/>
      <c r="U96" s="42"/>
      <c r="V96" s="221"/>
      <c r="W96" s="221"/>
      <c r="X96" s="42"/>
      <c r="Y96" s="42"/>
      <c r="Z96" s="42"/>
      <c r="AA96" s="42"/>
      <c r="AB96" s="42"/>
      <c r="AC96" s="221"/>
      <c r="AD96" s="221"/>
      <c r="AE96" s="42"/>
      <c r="AF96" s="42"/>
      <c r="AG96" s="42"/>
      <c r="AH96" s="42"/>
      <c r="AI96" s="42"/>
      <c r="AJ96" s="221"/>
      <c r="AK96" s="221"/>
      <c r="AL96" s="42"/>
      <c r="AM96" s="42"/>
      <c r="AN96" s="42"/>
      <c r="AO96" s="42"/>
      <c r="AP96" s="42"/>
      <c r="AQ96" s="221"/>
      <c r="AR96" s="221"/>
      <c r="AS96" s="42"/>
      <c r="AT96" s="277"/>
      <c r="AU96" s="42"/>
      <c r="AV96" s="42"/>
      <c r="AW96" s="42"/>
      <c r="AX96" s="221"/>
      <c r="AY96" s="221"/>
      <c r="AZ96" s="42"/>
      <c r="BA96" s="42"/>
      <c r="BB96" s="42"/>
      <c r="BC96" s="42"/>
      <c r="BD96" s="42"/>
      <c r="BE96" s="221"/>
      <c r="BF96" s="221"/>
      <c r="BG96" s="42"/>
      <c r="BH96" s="42"/>
      <c r="BI96" s="42"/>
      <c r="BJ96" s="42"/>
      <c r="BK96" s="180"/>
      <c r="BL96" s="221"/>
      <c r="BM96" s="227"/>
      <c r="BO96" s="14"/>
      <c r="BP96" s="14"/>
      <c r="BQ96" s="14"/>
    </row>
    <row r="97" spans="1:215" x14ac:dyDescent="0.2">
      <c r="A97" s="16"/>
      <c r="B97" s="162" t="s">
        <v>133</v>
      </c>
      <c r="C97" s="48"/>
      <c r="D97" s="43"/>
      <c r="E97" s="43"/>
      <c r="F97" s="43"/>
      <c r="G97" s="43"/>
      <c r="H97" s="220"/>
      <c r="I97" s="220"/>
      <c r="J97" s="43"/>
      <c r="K97" s="43"/>
      <c r="L97" s="43"/>
      <c r="M97" s="43"/>
      <c r="N97" s="278"/>
      <c r="O97" s="220"/>
      <c r="P97" s="220"/>
      <c r="Q97" s="43"/>
      <c r="R97" s="43"/>
      <c r="S97" s="43"/>
      <c r="T97" s="43"/>
      <c r="U97" s="43"/>
      <c r="V97" s="220"/>
      <c r="W97" s="220"/>
      <c r="X97" s="43"/>
      <c r="Y97" s="43"/>
      <c r="Z97" s="43"/>
      <c r="AA97" s="43"/>
      <c r="AB97" s="43"/>
      <c r="AC97" s="220"/>
      <c r="AD97" s="220"/>
      <c r="AE97" s="43"/>
      <c r="AF97" s="43"/>
      <c r="AG97" s="43"/>
      <c r="AH97" s="43"/>
      <c r="AI97" s="43"/>
      <c r="AJ97" s="220"/>
      <c r="AK97" s="220"/>
      <c r="AL97" s="43"/>
      <c r="AM97" s="43"/>
      <c r="AN97" s="43"/>
      <c r="AO97" s="43"/>
      <c r="AP97" s="43"/>
      <c r="AQ97" s="220"/>
      <c r="AR97" s="220"/>
      <c r="AS97" s="43"/>
      <c r="AT97" s="278"/>
      <c r="AU97" s="43"/>
      <c r="AV97" s="43"/>
      <c r="AW97" s="43"/>
      <c r="AX97" s="220"/>
      <c r="AY97" s="220"/>
      <c r="AZ97" s="43"/>
      <c r="BA97" s="43"/>
      <c r="BB97" s="43"/>
      <c r="BC97" s="43"/>
      <c r="BD97" s="43"/>
      <c r="BE97" s="220"/>
      <c r="BF97" s="220"/>
      <c r="BG97" s="43"/>
      <c r="BH97" s="43"/>
      <c r="BI97" s="43"/>
      <c r="BJ97" s="43"/>
      <c r="BK97" s="181"/>
      <c r="BL97" s="228"/>
      <c r="BM97" s="229"/>
      <c r="BO97" s="14"/>
      <c r="BP97" s="14"/>
      <c r="BQ97" s="14"/>
    </row>
    <row r="98" spans="1:215" ht="13.5" thickBot="1" x14ac:dyDescent="0.25">
      <c r="A98" s="16"/>
      <c r="B98" s="162" t="s">
        <v>137</v>
      </c>
      <c r="C98" s="44"/>
      <c r="D98" s="45"/>
      <c r="E98" s="45"/>
      <c r="F98" s="45"/>
      <c r="G98" s="45"/>
      <c r="H98" s="221"/>
      <c r="I98" s="221"/>
      <c r="J98" s="45"/>
      <c r="K98" s="45"/>
      <c r="L98" s="45"/>
      <c r="M98" s="45"/>
      <c r="N98" s="279"/>
      <c r="O98" s="221"/>
      <c r="P98" s="221"/>
      <c r="Q98" s="45"/>
      <c r="R98" s="45"/>
      <c r="S98" s="45"/>
      <c r="T98" s="45"/>
      <c r="U98" s="45"/>
      <c r="V98" s="221"/>
      <c r="W98" s="221"/>
      <c r="X98" s="45"/>
      <c r="Y98" s="45"/>
      <c r="Z98" s="45"/>
      <c r="AA98" s="45"/>
      <c r="AB98" s="45"/>
      <c r="AC98" s="221"/>
      <c r="AD98" s="221"/>
      <c r="AE98" s="45"/>
      <c r="AF98" s="45"/>
      <c r="AG98" s="45"/>
      <c r="AH98" s="45"/>
      <c r="AI98" s="45"/>
      <c r="AJ98" s="221"/>
      <c r="AK98" s="221"/>
      <c r="AL98" s="45"/>
      <c r="AM98" s="45"/>
      <c r="AN98" s="45"/>
      <c r="AO98" s="45"/>
      <c r="AP98" s="45"/>
      <c r="AQ98" s="221"/>
      <c r="AR98" s="221"/>
      <c r="AS98" s="45"/>
      <c r="AT98" s="279"/>
      <c r="AU98" s="45"/>
      <c r="AV98" s="45"/>
      <c r="AW98" s="45"/>
      <c r="AX98" s="221"/>
      <c r="AY98" s="221"/>
      <c r="AZ98" s="45"/>
      <c r="BA98" s="45"/>
      <c r="BB98" s="45"/>
      <c r="BC98" s="45"/>
      <c r="BD98" s="45"/>
      <c r="BE98" s="221"/>
      <c r="BF98" s="221"/>
      <c r="BG98" s="45"/>
      <c r="BH98" s="45"/>
      <c r="BI98" s="45"/>
      <c r="BJ98" s="45"/>
      <c r="BK98" s="182"/>
      <c r="BL98" s="230"/>
      <c r="BM98" s="231"/>
      <c r="BO98" s="14"/>
      <c r="BP98" s="14"/>
      <c r="BQ98" s="14"/>
    </row>
    <row r="99" spans="1:215" x14ac:dyDescent="0.2">
      <c r="A99" s="16"/>
      <c r="B99" s="162"/>
      <c r="C99" s="38"/>
      <c r="D99" s="39"/>
      <c r="E99" s="39"/>
      <c r="F99" s="39"/>
      <c r="G99" s="39"/>
      <c r="H99" s="220"/>
      <c r="I99" s="220"/>
      <c r="J99" s="39"/>
      <c r="K99" s="39"/>
      <c r="L99" s="39"/>
      <c r="M99" s="39"/>
      <c r="N99" s="276"/>
      <c r="O99" s="220"/>
      <c r="P99" s="220"/>
      <c r="Q99" s="39"/>
      <c r="R99" s="39"/>
      <c r="S99" s="39"/>
      <c r="T99" s="39"/>
      <c r="U99" s="39"/>
      <c r="V99" s="220"/>
      <c r="W99" s="220"/>
      <c r="X99" s="39"/>
      <c r="Y99" s="39"/>
      <c r="Z99" s="39"/>
      <c r="AA99" s="39"/>
      <c r="AB99" s="39"/>
      <c r="AC99" s="220"/>
      <c r="AD99" s="220"/>
      <c r="AE99" s="39"/>
      <c r="AF99" s="39"/>
      <c r="AG99" s="39"/>
      <c r="AH99" s="39"/>
      <c r="AI99" s="39"/>
      <c r="AJ99" s="220"/>
      <c r="AK99" s="220"/>
      <c r="AL99" s="39"/>
      <c r="AM99" s="39"/>
      <c r="AN99" s="39"/>
      <c r="AO99" s="39"/>
      <c r="AP99" s="39"/>
      <c r="AQ99" s="220"/>
      <c r="AR99" s="220"/>
      <c r="AS99" s="39"/>
      <c r="AT99" s="276"/>
      <c r="AU99" s="39"/>
      <c r="AV99" s="39"/>
      <c r="AW99" s="39"/>
      <c r="AX99" s="220"/>
      <c r="AY99" s="220"/>
      <c r="AZ99" s="39"/>
      <c r="BA99" s="39"/>
      <c r="BB99" s="39"/>
      <c r="BC99" s="39"/>
      <c r="BD99" s="39"/>
      <c r="BE99" s="220"/>
      <c r="BF99" s="220"/>
      <c r="BG99" s="39"/>
      <c r="BH99" s="39"/>
      <c r="BI99" s="39"/>
      <c r="BJ99" s="39"/>
      <c r="BK99" s="179"/>
      <c r="BL99" s="220"/>
      <c r="BM99" s="226"/>
      <c r="BO99" s="14"/>
      <c r="BP99" s="14"/>
      <c r="BQ99" s="14"/>
    </row>
    <row r="100" spans="1:215" ht="13.5" thickBot="1" x14ac:dyDescent="0.25">
      <c r="B100" s="162" t="s">
        <v>142</v>
      </c>
      <c r="C100" s="41"/>
      <c r="D100" s="42"/>
      <c r="E100" s="42"/>
      <c r="F100" s="42"/>
      <c r="G100" s="42"/>
      <c r="H100" s="221"/>
      <c r="I100" s="221"/>
      <c r="J100" s="42"/>
      <c r="K100" s="42"/>
      <c r="L100" s="42"/>
      <c r="M100" s="42"/>
      <c r="N100" s="277"/>
      <c r="O100" s="221"/>
      <c r="P100" s="221"/>
      <c r="Q100" s="42"/>
      <c r="R100" s="42"/>
      <c r="S100" s="42"/>
      <c r="T100" s="42"/>
      <c r="U100" s="42"/>
      <c r="V100" s="221"/>
      <c r="W100" s="221"/>
      <c r="X100" s="42"/>
      <c r="Y100" s="42"/>
      <c r="Z100" s="42"/>
      <c r="AA100" s="42"/>
      <c r="AB100" s="42"/>
      <c r="AC100" s="221"/>
      <c r="AD100" s="221"/>
      <c r="AE100" s="42"/>
      <c r="AF100" s="42"/>
      <c r="AG100" s="42"/>
      <c r="AH100" s="42"/>
      <c r="AI100" s="42"/>
      <c r="AJ100" s="221"/>
      <c r="AK100" s="221"/>
      <c r="AL100" s="42"/>
      <c r="AM100" s="42"/>
      <c r="AN100" s="42"/>
      <c r="AO100" s="42"/>
      <c r="AP100" s="42"/>
      <c r="AQ100" s="221"/>
      <c r="AR100" s="221"/>
      <c r="AS100" s="42"/>
      <c r="AT100" s="277"/>
      <c r="AU100" s="42"/>
      <c r="AV100" s="42"/>
      <c r="AW100" s="42"/>
      <c r="AX100" s="221"/>
      <c r="AY100" s="221"/>
      <c r="AZ100" s="42"/>
      <c r="BA100" s="42"/>
      <c r="BB100" s="42"/>
      <c r="BC100" s="42"/>
      <c r="BD100" s="42"/>
      <c r="BE100" s="221"/>
      <c r="BF100" s="221"/>
      <c r="BG100" s="42"/>
      <c r="BH100" s="42"/>
      <c r="BI100" s="42"/>
      <c r="BJ100" s="42"/>
      <c r="BK100" s="180"/>
      <c r="BL100" s="221"/>
      <c r="BM100" s="227"/>
      <c r="BO100" s="14"/>
      <c r="BP100" s="14"/>
      <c r="BQ100" s="14"/>
    </row>
    <row r="101" spans="1:215" x14ac:dyDescent="0.2">
      <c r="B101" s="162" t="s">
        <v>144</v>
      </c>
      <c r="C101" s="48"/>
      <c r="D101" s="43"/>
      <c r="E101" s="43"/>
      <c r="F101" s="43"/>
      <c r="G101" s="43"/>
      <c r="H101" s="220"/>
      <c r="I101" s="220"/>
      <c r="J101" s="43"/>
      <c r="K101" s="43"/>
      <c r="L101" s="43"/>
      <c r="M101" s="43"/>
      <c r="N101" s="278"/>
      <c r="O101" s="220"/>
      <c r="P101" s="220"/>
      <c r="Q101" s="43"/>
      <c r="R101" s="43"/>
      <c r="S101" s="43"/>
      <c r="T101" s="43"/>
      <c r="U101" s="43"/>
      <c r="V101" s="220"/>
      <c r="W101" s="220"/>
      <c r="X101" s="43"/>
      <c r="Y101" s="43"/>
      <c r="Z101" s="43"/>
      <c r="AA101" s="43"/>
      <c r="AB101" s="43"/>
      <c r="AC101" s="220"/>
      <c r="AD101" s="220"/>
      <c r="AE101" s="43"/>
      <c r="AF101" s="43"/>
      <c r="AG101" s="43"/>
      <c r="AH101" s="43"/>
      <c r="AI101" s="43"/>
      <c r="AJ101" s="220"/>
      <c r="AK101" s="220"/>
      <c r="AL101" s="43"/>
      <c r="AM101" s="43"/>
      <c r="AN101" s="43"/>
      <c r="AO101" s="43"/>
      <c r="AP101" s="43"/>
      <c r="AQ101" s="220"/>
      <c r="AR101" s="220"/>
      <c r="AS101" s="43"/>
      <c r="AT101" s="278"/>
      <c r="AU101" s="43"/>
      <c r="AV101" s="43"/>
      <c r="AW101" s="43"/>
      <c r="AX101" s="220"/>
      <c r="AY101" s="220"/>
      <c r="AZ101" s="43"/>
      <c r="BA101" s="43"/>
      <c r="BB101" s="43"/>
      <c r="BC101" s="43"/>
      <c r="BD101" s="43"/>
      <c r="BE101" s="220"/>
      <c r="BF101" s="220"/>
      <c r="BG101" s="43"/>
      <c r="BH101" s="43"/>
      <c r="BI101" s="43"/>
      <c r="BJ101" s="43"/>
      <c r="BK101" s="181"/>
      <c r="BL101" s="228"/>
      <c r="BM101" s="229"/>
      <c r="BO101" s="14"/>
      <c r="BP101" s="14"/>
      <c r="BQ101" s="14"/>
    </row>
    <row r="102" spans="1:215" ht="13.5" thickBot="1" x14ac:dyDescent="0.25">
      <c r="B102" s="162"/>
      <c r="C102" s="44"/>
      <c r="D102" s="45"/>
      <c r="E102" s="45"/>
      <c r="F102" s="45"/>
      <c r="G102" s="45"/>
      <c r="H102" s="221"/>
      <c r="I102" s="221"/>
      <c r="J102" s="45"/>
      <c r="K102" s="45"/>
      <c r="L102" s="45"/>
      <c r="M102" s="45"/>
      <c r="N102" s="279"/>
      <c r="O102" s="221"/>
      <c r="P102" s="221"/>
      <c r="Q102" s="45"/>
      <c r="R102" s="45"/>
      <c r="S102" s="45"/>
      <c r="T102" s="45"/>
      <c r="U102" s="45"/>
      <c r="V102" s="221"/>
      <c r="W102" s="221"/>
      <c r="X102" s="45"/>
      <c r="Y102" s="45"/>
      <c r="Z102" s="45"/>
      <c r="AA102" s="45"/>
      <c r="AB102" s="45"/>
      <c r="AC102" s="221"/>
      <c r="AD102" s="221"/>
      <c r="AE102" s="45"/>
      <c r="AF102" s="45"/>
      <c r="AG102" s="45"/>
      <c r="AH102" s="45"/>
      <c r="AI102" s="45"/>
      <c r="AJ102" s="221"/>
      <c r="AK102" s="221"/>
      <c r="AL102" s="45"/>
      <c r="AM102" s="45"/>
      <c r="AN102" s="45"/>
      <c r="AO102" s="45"/>
      <c r="AP102" s="45"/>
      <c r="AQ102" s="221"/>
      <c r="AR102" s="221"/>
      <c r="AS102" s="45"/>
      <c r="AT102" s="279"/>
      <c r="AU102" s="45"/>
      <c r="AV102" s="45"/>
      <c r="AW102" s="45"/>
      <c r="AX102" s="221"/>
      <c r="AY102" s="221"/>
      <c r="AZ102" s="45"/>
      <c r="BA102" s="45"/>
      <c r="BB102" s="45"/>
      <c r="BC102" s="45"/>
      <c r="BD102" s="45"/>
      <c r="BE102" s="221"/>
      <c r="BF102" s="221"/>
      <c r="BG102" s="45"/>
      <c r="BH102" s="45"/>
      <c r="BI102" s="45"/>
      <c r="BJ102" s="45"/>
      <c r="BK102" s="182"/>
      <c r="BL102" s="230"/>
      <c r="BM102" s="231"/>
      <c r="BO102" s="14"/>
      <c r="BP102" s="14"/>
      <c r="BQ102" s="14"/>
    </row>
    <row r="103" spans="1:215" x14ac:dyDescent="0.2">
      <c r="B103" s="162"/>
      <c r="C103" s="38"/>
      <c r="D103" s="39"/>
      <c r="E103" s="39"/>
      <c r="F103" s="39"/>
      <c r="G103" s="39"/>
      <c r="H103" s="220"/>
      <c r="I103" s="220"/>
      <c r="J103" s="39"/>
      <c r="K103" s="39"/>
      <c r="L103" s="39"/>
      <c r="M103" s="39"/>
      <c r="N103" s="276"/>
      <c r="O103" s="220"/>
      <c r="P103" s="220"/>
      <c r="Q103" s="39"/>
      <c r="R103" s="39"/>
      <c r="S103" s="39"/>
      <c r="T103" s="39"/>
      <c r="U103" s="39"/>
      <c r="V103" s="220"/>
      <c r="W103" s="220"/>
      <c r="X103" s="39"/>
      <c r="Y103" s="88"/>
      <c r="Z103" s="88"/>
      <c r="AA103" s="39"/>
      <c r="AB103" s="39"/>
      <c r="AC103" s="220"/>
      <c r="AD103" s="220"/>
      <c r="AE103" s="88"/>
      <c r="AF103" s="88"/>
      <c r="AG103" s="88"/>
      <c r="AH103" s="88"/>
      <c r="AI103" s="88"/>
      <c r="AJ103" s="220"/>
      <c r="AK103" s="220"/>
      <c r="AL103" s="39"/>
      <c r="AM103" s="39"/>
      <c r="AN103" s="88"/>
      <c r="AO103" s="39"/>
      <c r="AP103" s="39"/>
      <c r="AQ103" s="220"/>
      <c r="AR103" s="220"/>
      <c r="AS103" s="39"/>
      <c r="AT103" s="276"/>
      <c r="AU103" s="39"/>
      <c r="AV103" s="39"/>
      <c r="AW103" s="39"/>
      <c r="AX103" s="220"/>
      <c r="AY103" s="220"/>
      <c r="AZ103" s="39"/>
      <c r="BA103" s="39"/>
      <c r="BB103" s="39"/>
      <c r="BC103" s="39"/>
      <c r="BD103" s="39"/>
      <c r="BE103" s="220"/>
      <c r="BF103" s="220"/>
      <c r="BG103" s="39"/>
      <c r="BH103" s="39"/>
      <c r="BI103" s="39"/>
      <c r="BJ103" s="39"/>
      <c r="BK103" s="179"/>
      <c r="BL103" s="220"/>
      <c r="BM103" s="226"/>
      <c r="BO103" s="14"/>
      <c r="BP103" s="14"/>
      <c r="BQ103" s="14"/>
    </row>
    <row r="104" spans="1:215" ht="13.5" thickBot="1" x14ac:dyDescent="0.25">
      <c r="B104" s="162"/>
      <c r="C104" s="41"/>
      <c r="D104" s="42"/>
      <c r="E104" s="42"/>
      <c r="F104" s="42"/>
      <c r="G104" s="42"/>
      <c r="H104" s="221"/>
      <c r="I104" s="221"/>
      <c r="J104" s="42"/>
      <c r="K104" s="42"/>
      <c r="L104" s="42"/>
      <c r="M104" s="42"/>
      <c r="N104" s="277"/>
      <c r="O104" s="221"/>
      <c r="P104" s="221"/>
      <c r="Q104" s="42"/>
      <c r="R104" s="42"/>
      <c r="S104" s="42"/>
      <c r="T104" s="42"/>
      <c r="U104" s="42"/>
      <c r="V104" s="221"/>
      <c r="W104" s="221"/>
      <c r="X104" s="89"/>
      <c r="Y104" s="89"/>
      <c r="Z104" s="89"/>
      <c r="AA104" s="42"/>
      <c r="AB104" s="42"/>
      <c r="AC104" s="221"/>
      <c r="AD104" s="221"/>
      <c r="AE104" s="89"/>
      <c r="AF104" s="89"/>
      <c r="AG104" s="89"/>
      <c r="AH104" s="89"/>
      <c r="AI104" s="89"/>
      <c r="AJ104" s="221"/>
      <c r="AK104" s="221"/>
      <c r="AL104" s="89"/>
      <c r="AM104" s="89"/>
      <c r="AN104" s="89"/>
      <c r="AO104" s="42"/>
      <c r="AP104" s="42"/>
      <c r="AQ104" s="221"/>
      <c r="AR104" s="221"/>
      <c r="AS104" s="42"/>
      <c r="AT104" s="277"/>
      <c r="AU104" s="42"/>
      <c r="AV104" s="42"/>
      <c r="AW104" s="42"/>
      <c r="AX104" s="221"/>
      <c r="AY104" s="221"/>
      <c r="AZ104" s="42"/>
      <c r="BA104" s="42"/>
      <c r="BB104" s="42"/>
      <c r="BC104" s="42"/>
      <c r="BD104" s="42"/>
      <c r="BE104" s="221"/>
      <c r="BF104" s="221"/>
      <c r="BG104" s="42"/>
      <c r="BH104" s="42"/>
      <c r="BI104" s="42"/>
      <c r="BJ104" s="42"/>
      <c r="BK104" s="180"/>
      <c r="BL104" s="221"/>
      <c r="BM104" s="227"/>
      <c r="BO104" s="14"/>
      <c r="BP104" s="14"/>
      <c r="BQ104" s="14"/>
    </row>
    <row r="105" spans="1:215" ht="13.5" thickBot="1" x14ac:dyDescent="0.25">
      <c r="B105" s="163"/>
      <c r="C105" s="90"/>
      <c r="D105" s="54"/>
      <c r="E105" s="54"/>
      <c r="F105" s="91"/>
      <c r="G105" s="91"/>
      <c r="H105" s="222"/>
      <c r="I105" s="222"/>
      <c r="J105" s="54"/>
      <c r="K105" s="54"/>
      <c r="L105" s="54"/>
      <c r="M105" s="54"/>
      <c r="N105" s="280"/>
      <c r="O105" s="222"/>
      <c r="P105" s="222"/>
      <c r="Q105" s="54"/>
      <c r="R105" s="54"/>
      <c r="S105" s="54"/>
      <c r="T105" s="54"/>
      <c r="U105" s="54"/>
      <c r="V105" s="222"/>
      <c r="W105" s="222"/>
      <c r="X105" s="54"/>
      <c r="Y105" s="54"/>
      <c r="Z105" s="54"/>
      <c r="AA105" s="54"/>
      <c r="AB105" s="54"/>
      <c r="AC105" s="222"/>
      <c r="AD105" s="222"/>
      <c r="AE105" s="54"/>
      <c r="AF105" s="54"/>
      <c r="AG105" s="54"/>
      <c r="AH105" s="54"/>
      <c r="AI105" s="91"/>
      <c r="AJ105" s="222"/>
      <c r="AK105" s="222"/>
      <c r="AL105" s="54"/>
      <c r="AM105" s="54"/>
      <c r="AN105" s="54"/>
      <c r="AO105" s="54"/>
      <c r="AP105" s="54"/>
      <c r="AQ105" s="222"/>
      <c r="AR105" s="222"/>
      <c r="AS105" s="54"/>
      <c r="AT105" s="280"/>
      <c r="AU105" s="54"/>
      <c r="AV105" s="54"/>
      <c r="AW105" s="54"/>
      <c r="AX105" s="222"/>
      <c r="AY105" s="222"/>
      <c r="AZ105" s="54"/>
      <c r="BA105" s="54"/>
      <c r="BB105" s="54"/>
      <c r="BC105" s="54"/>
      <c r="BD105" s="54"/>
      <c r="BE105" s="222"/>
      <c r="BF105" s="222"/>
      <c r="BG105" s="54"/>
      <c r="BH105" s="54"/>
      <c r="BI105" s="54"/>
      <c r="BJ105" s="54"/>
      <c r="BK105" s="183"/>
      <c r="BL105" s="232"/>
      <c r="BM105" s="233"/>
      <c r="BO105" s="14"/>
      <c r="BP105" s="14"/>
      <c r="BQ105" s="14"/>
    </row>
    <row r="106" spans="1:215" ht="13.5" thickBot="1" x14ac:dyDescent="0.25">
      <c r="BO106" s="14"/>
      <c r="BP106" s="14"/>
      <c r="BQ106" s="14"/>
    </row>
    <row r="107" spans="1:215" ht="15" customHeight="1" thickBot="1" x14ac:dyDescent="0.25">
      <c r="A107" s="16"/>
      <c r="C107" s="410" t="s">
        <v>8</v>
      </c>
      <c r="D107" s="410"/>
      <c r="E107" s="410"/>
      <c r="F107" s="410"/>
      <c r="G107" s="410"/>
      <c r="H107" s="410"/>
      <c r="I107" s="410"/>
      <c r="J107" s="410"/>
      <c r="K107" s="410"/>
      <c r="L107" s="410"/>
      <c r="M107" s="410"/>
      <c r="N107" s="410"/>
      <c r="O107" s="410"/>
      <c r="P107" s="410"/>
      <c r="Q107" s="410"/>
      <c r="R107" s="410"/>
      <c r="S107" s="410"/>
      <c r="T107" s="410"/>
      <c r="U107" s="410"/>
      <c r="V107" s="410"/>
      <c r="W107" s="410"/>
      <c r="X107" s="410"/>
      <c r="Y107" s="410"/>
      <c r="Z107" s="410"/>
      <c r="AA107" s="410"/>
      <c r="AB107" s="410"/>
      <c r="AC107" s="410"/>
      <c r="AD107" s="410"/>
      <c r="AE107" s="410"/>
      <c r="AF107" s="411"/>
      <c r="AG107" s="388" t="s">
        <v>9</v>
      </c>
      <c r="AH107" s="389"/>
      <c r="AI107" s="389"/>
      <c r="AJ107" s="389"/>
      <c r="AK107" s="389"/>
      <c r="AL107" s="389"/>
      <c r="AM107" s="389"/>
      <c r="AN107" s="389"/>
      <c r="AO107" s="389"/>
      <c r="AP107" s="389"/>
      <c r="AQ107" s="389"/>
      <c r="AR107" s="389"/>
      <c r="AS107" s="389"/>
      <c r="AT107" s="389"/>
      <c r="AU107" s="389"/>
      <c r="AV107" s="389"/>
      <c r="AW107" s="389"/>
      <c r="AX107" s="389"/>
      <c r="AY107" s="389"/>
      <c r="AZ107" s="389"/>
      <c r="BA107" s="389"/>
      <c r="BB107" s="389"/>
      <c r="BC107" s="389"/>
      <c r="BD107" s="389"/>
      <c r="BE107" s="389"/>
      <c r="BF107" s="389"/>
      <c r="BG107" s="389"/>
      <c r="BH107" s="389"/>
      <c r="BI107" s="389"/>
      <c r="BJ107" s="389"/>
      <c r="BK107" s="389"/>
      <c r="BL107" s="389"/>
      <c r="BM107" s="390"/>
      <c r="BO107" s="14"/>
      <c r="BP107" s="14"/>
      <c r="BQ107" s="14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</row>
    <row r="108" spans="1:215" ht="13.5" thickBot="1" x14ac:dyDescent="0.25">
      <c r="A108" s="16"/>
      <c r="B108" s="15"/>
      <c r="C108" s="442" t="s">
        <v>48</v>
      </c>
      <c r="D108" s="401"/>
      <c r="E108" s="401"/>
      <c r="F108" s="401"/>
      <c r="G108" s="401"/>
      <c r="H108" s="401"/>
      <c r="I108" s="402"/>
      <c r="J108" s="443" t="s">
        <v>49</v>
      </c>
      <c r="K108" s="415"/>
      <c r="L108" s="415"/>
      <c r="M108" s="415"/>
      <c r="N108" s="415"/>
      <c r="O108" s="415"/>
      <c r="P108" s="444"/>
      <c r="Q108" s="442" t="s">
        <v>50</v>
      </c>
      <c r="R108" s="401"/>
      <c r="S108" s="401"/>
      <c r="T108" s="401"/>
      <c r="U108" s="401"/>
      <c r="V108" s="401"/>
      <c r="W108" s="402"/>
      <c r="X108" s="415" t="s">
        <v>51</v>
      </c>
      <c r="Y108" s="415"/>
      <c r="Z108" s="415"/>
      <c r="AA108" s="415"/>
      <c r="AB108" s="415"/>
      <c r="AC108" s="415"/>
      <c r="AD108" s="416"/>
      <c r="AE108" s="400" t="s">
        <v>52</v>
      </c>
      <c r="AF108" s="401"/>
      <c r="AG108" s="401"/>
      <c r="AH108" s="401"/>
      <c r="AI108" s="401"/>
      <c r="AJ108" s="401"/>
      <c r="AK108" s="417"/>
      <c r="AL108" s="418" t="s">
        <v>53</v>
      </c>
      <c r="AM108" s="415"/>
      <c r="AN108" s="415"/>
      <c r="AO108" s="415"/>
      <c r="AP108" s="415"/>
      <c r="AQ108" s="415"/>
      <c r="AR108" s="416"/>
      <c r="AS108" s="400" t="s">
        <v>54</v>
      </c>
      <c r="AT108" s="401"/>
      <c r="AU108" s="401"/>
      <c r="AV108" s="401"/>
      <c r="AW108" s="401"/>
      <c r="AX108" s="401"/>
      <c r="AY108" s="417"/>
      <c r="AZ108" s="418" t="s">
        <v>55</v>
      </c>
      <c r="BA108" s="415"/>
      <c r="BB108" s="415"/>
      <c r="BC108" s="415"/>
      <c r="BD108" s="415"/>
      <c r="BE108" s="415"/>
      <c r="BF108" s="416"/>
      <c r="BG108" s="400" t="s">
        <v>56</v>
      </c>
      <c r="BH108" s="401"/>
      <c r="BI108" s="401"/>
      <c r="BJ108" s="401"/>
      <c r="BK108" s="401"/>
      <c r="BL108" s="401"/>
      <c r="BM108" s="402"/>
      <c r="BO108" s="14"/>
      <c r="BP108" s="14"/>
      <c r="BQ108" s="14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</row>
    <row r="109" spans="1:215" ht="12.75" customHeight="1" thickBot="1" x14ac:dyDescent="0.25">
      <c r="B109" s="15"/>
      <c r="C109" s="34">
        <f>BM85+1</f>
        <v>44443</v>
      </c>
      <c r="D109" s="35">
        <f>C109 +1</f>
        <v>44444</v>
      </c>
      <c r="E109" s="35">
        <f t="shared" ref="E109:BM109" si="5">D109 +1</f>
        <v>44445</v>
      </c>
      <c r="F109" s="35">
        <f t="shared" si="5"/>
        <v>44446</v>
      </c>
      <c r="G109" s="35">
        <f t="shared" si="5"/>
        <v>44447</v>
      </c>
      <c r="H109" s="218">
        <f t="shared" si="5"/>
        <v>44448</v>
      </c>
      <c r="I109" s="218">
        <f t="shared" si="5"/>
        <v>44449</v>
      </c>
      <c r="J109" s="35">
        <f t="shared" si="5"/>
        <v>44450</v>
      </c>
      <c r="K109" s="35">
        <f t="shared" si="5"/>
        <v>44451</v>
      </c>
      <c r="L109" s="35">
        <f t="shared" si="5"/>
        <v>44452</v>
      </c>
      <c r="M109" s="35">
        <f t="shared" si="5"/>
        <v>44453</v>
      </c>
      <c r="N109" s="35">
        <f t="shared" si="5"/>
        <v>44454</v>
      </c>
      <c r="O109" s="218">
        <f t="shared" si="5"/>
        <v>44455</v>
      </c>
      <c r="P109" s="218">
        <f t="shared" si="5"/>
        <v>44456</v>
      </c>
      <c r="Q109" s="35">
        <f t="shared" si="5"/>
        <v>44457</v>
      </c>
      <c r="R109" s="35">
        <f t="shared" si="5"/>
        <v>44458</v>
      </c>
      <c r="S109" s="35">
        <f t="shared" si="5"/>
        <v>44459</v>
      </c>
      <c r="T109" s="35">
        <f t="shared" si="5"/>
        <v>44460</v>
      </c>
      <c r="U109" s="35">
        <f t="shared" si="5"/>
        <v>44461</v>
      </c>
      <c r="V109" s="218">
        <f t="shared" si="5"/>
        <v>44462</v>
      </c>
      <c r="W109" s="218">
        <f t="shared" si="5"/>
        <v>44463</v>
      </c>
      <c r="X109" s="35">
        <f t="shared" si="5"/>
        <v>44464</v>
      </c>
      <c r="Y109" s="35">
        <f t="shared" si="5"/>
        <v>44465</v>
      </c>
      <c r="Z109" s="35">
        <f t="shared" si="5"/>
        <v>44466</v>
      </c>
      <c r="AA109" s="35">
        <f t="shared" si="5"/>
        <v>44467</v>
      </c>
      <c r="AB109" s="35">
        <f t="shared" si="5"/>
        <v>44468</v>
      </c>
      <c r="AC109" s="218">
        <f t="shared" si="5"/>
        <v>44469</v>
      </c>
      <c r="AD109" s="218">
        <f t="shared" si="5"/>
        <v>44470</v>
      </c>
      <c r="AE109" s="35">
        <f t="shared" si="5"/>
        <v>44471</v>
      </c>
      <c r="AF109" s="35">
        <f t="shared" si="5"/>
        <v>44472</v>
      </c>
      <c r="AG109" s="35">
        <f t="shared" si="5"/>
        <v>44473</v>
      </c>
      <c r="AH109" s="35">
        <f t="shared" si="5"/>
        <v>44474</v>
      </c>
      <c r="AI109" s="35">
        <f t="shared" si="5"/>
        <v>44475</v>
      </c>
      <c r="AJ109" s="218">
        <f t="shared" si="5"/>
        <v>44476</v>
      </c>
      <c r="AK109" s="218">
        <f t="shared" si="5"/>
        <v>44477</v>
      </c>
      <c r="AL109" s="35">
        <f t="shared" si="5"/>
        <v>44478</v>
      </c>
      <c r="AM109" s="35">
        <f t="shared" si="5"/>
        <v>44479</v>
      </c>
      <c r="AN109" s="35">
        <f t="shared" si="5"/>
        <v>44480</v>
      </c>
      <c r="AO109" s="35">
        <f t="shared" si="5"/>
        <v>44481</v>
      </c>
      <c r="AP109" s="35">
        <f t="shared" si="5"/>
        <v>44482</v>
      </c>
      <c r="AQ109" s="218">
        <f t="shared" si="5"/>
        <v>44483</v>
      </c>
      <c r="AR109" s="218">
        <f t="shared" si="5"/>
        <v>44484</v>
      </c>
      <c r="AS109" s="35">
        <f t="shared" si="5"/>
        <v>44485</v>
      </c>
      <c r="AT109" s="35">
        <f t="shared" si="5"/>
        <v>44486</v>
      </c>
      <c r="AU109" s="35">
        <f t="shared" si="5"/>
        <v>44487</v>
      </c>
      <c r="AV109" s="35">
        <f t="shared" si="5"/>
        <v>44488</v>
      </c>
      <c r="AW109" s="35">
        <f t="shared" si="5"/>
        <v>44489</v>
      </c>
      <c r="AX109" s="218">
        <f t="shared" si="5"/>
        <v>44490</v>
      </c>
      <c r="AY109" s="218">
        <f t="shared" si="5"/>
        <v>44491</v>
      </c>
      <c r="AZ109" s="35">
        <f t="shared" si="5"/>
        <v>44492</v>
      </c>
      <c r="BA109" s="35">
        <f t="shared" si="5"/>
        <v>44493</v>
      </c>
      <c r="BB109" s="35">
        <f t="shared" si="5"/>
        <v>44494</v>
      </c>
      <c r="BC109" s="35">
        <f t="shared" si="5"/>
        <v>44495</v>
      </c>
      <c r="BD109" s="35">
        <f t="shared" si="5"/>
        <v>44496</v>
      </c>
      <c r="BE109" s="218">
        <f t="shared" si="5"/>
        <v>44497</v>
      </c>
      <c r="BF109" s="218">
        <f t="shared" si="5"/>
        <v>44498</v>
      </c>
      <c r="BG109" s="35">
        <f t="shared" si="5"/>
        <v>44499</v>
      </c>
      <c r="BH109" s="35">
        <f t="shared" si="5"/>
        <v>44500</v>
      </c>
      <c r="BI109" s="35">
        <f t="shared" si="5"/>
        <v>44501</v>
      </c>
      <c r="BJ109" s="35">
        <f t="shared" si="5"/>
        <v>44502</v>
      </c>
      <c r="BK109" s="35">
        <f t="shared" si="5"/>
        <v>44503</v>
      </c>
      <c r="BL109" s="218">
        <f t="shared" si="5"/>
        <v>44504</v>
      </c>
      <c r="BM109" s="236">
        <f t="shared" si="5"/>
        <v>44505</v>
      </c>
      <c r="BO109" s="14"/>
      <c r="BP109" s="14"/>
      <c r="BQ109" s="14"/>
    </row>
    <row r="110" spans="1:215" ht="13.5" thickBot="1" x14ac:dyDescent="0.25">
      <c r="B110" s="161" t="s">
        <v>148</v>
      </c>
      <c r="C110" s="36"/>
      <c r="D110" s="37"/>
      <c r="E110" s="37"/>
      <c r="F110" s="37"/>
      <c r="G110" s="37"/>
      <c r="H110" s="219"/>
      <c r="I110" s="219"/>
      <c r="J110" s="37"/>
      <c r="K110" s="37"/>
      <c r="L110" s="37"/>
      <c r="M110" s="37"/>
      <c r="N110" s="37"/>
      <c r="O110" s="219"/>
      <c r="P110" s="219"/>
      <c r="Q110" s="37"/>
      <c r="R110" s="37"/>
      <c r="S110" s="37"/>
      <c r="T110" s="37"/>
      <c r="U110" s="37"/>
      <c r="V110" s="219"/>
      <c r="W110" s="219"/>
      <c r="X110" s="37"/>
      <c r="Y110" s="37"/>
      <c r="Z110" s="37"/>
      <c r="AA110" s="37"/>
      <c r="AB110" s="37"/>
      <c r="AC110" s="219"/>
      <c r="AD110" s="219"/>
      <c r="AE110" s="37"/>
      <c r="AF110" s="37"/>
      <c r="AG110" s="37"/>
      <c r="AH110" s="37"/>
      <c r="AI110" s="37"/>
      <c r="AJ110" s="219"/>
      <c r="AK110" s="219"/>
      <c r="AL110" s="37"/>
      <c r="AM110" s="37"/>
      <c r="AN110" s="37"/>
      <c r="AO110" s="37"/>
      <c r="AP110" s="37"/>
      <c r="AQ110" s="219"/>
      <c r="AR110" s="219"/>
      <c r="AS110" s="37"/>
      <c r="AT110" s="37"/>
      <c r="AU110" s="37"/>
      <c r="AV110" s="37"/>
      <c r="AW110" s="37"/>
      <c r="AX110" s="219"/>
      <c r="AY110" s="219"/>
      <c r="AZ110" s="37"/>
      <c r="BA110" s="37"/>
      <c r="BB110" s="37"/>
      <c r="BC110" s="37"/>
      <c r="BD110" s="37"/>
      <c r="BE110" s="219"/>
      <c r="BF110" s="219"/>
      <c r="BG110" s="37"/>
      <c r="BH110" s="37"/>
      <c r="BI110" s="37"/>
      <c r="BJ110" s="80"/>
      <c r="BK110" s="57"/>
      <c r="BL110" s="237"/>
      <c r="BM110" s="225"/>
      <c r="BO110" s="14"/>
      <c r="BP110" s="14"/>
      <c r="BQ110" s="14"/>
    </row>
    <row r="111" spans="1:215" ht="15" x14ac:dyDescent="0.25">
      <c r="A111" s="1"/>
      <c r="B111" s="162" t="s">
        <v>150</v>
      </c>
      <c r="C111" s="38"/>
      <c r="D111" s="39"/>
      <c r="E111" s="39"/>
      <c r="F111" s="39"/>
      <c r="G111" s="39"/>
      <c r="H111" s="220"/>
      <c r="I111" s="220"/>
      <c r="J111" s="39"/>
      <c r="K111" s="39"/>
      <c r="L111" s="39"/>
      <c r="M111" s="39"/>
      <c r="N111" s="39"/>
      <c r="O111" s="220"/>
      <c r="P111" s="220"/>
      <c r="Q111" s="39"/>
      <c r="R111" s="39"/>
      <c r="S111" s="39"/>
      <c r="T111" s="39"/>
      <c r="U111" s="39"/>
      <c r="V111" s="220"/>
      <c r="W111" s="220"/>
      <c r="X111" s="39"/>
      <c r="Y111" s="39"/>
      <c r="Z111" s="39"/>
      <c r="AA111" s="39"/>
      <c r="AB111" s="39"/>
      <c r="AC111" s="220"/>
      <c r="AD111" s="220"/>
      <c r="AE111" s="39"/>
      <c r="AF111" s="39"/>
      <c r="AG111" s="39"/>
      <c r="AH111" s="39"/>
      <c r="AI111" s="39"/>
      <c r="AJ111" s="220"/>
      <c r="AK111" s="234"/>
      <c r="AL111" s="39"/>
      <c r="AM111" s="39"/>
      <c r="AN111" s="39"/>
      <c r="AO111" s="39"/>
      <c r="AP111" s="39"/>
      <c r="AQ111" s="220"/>
      <c r="AR111" s="220"/>
      <c r="AS111" s="39"/>
      <c r="AT111" s="39"/>
      <c r="AU111" s="39"/>
      <c r="AV111" s="39"/>
      <c r="AW111" s="39"/>
      <c r="AX111" s="220"/>
      <c r="AY111" s="220"/>
      <c r="AZ111" s="39"/>
      <c r="BA111" s="39"/>
      <c r="BB111" s="39"/>
      <c r="BC111" s="39"/>
      <c r="BD111" s="39"/>
      <c r="BE111" s="220"/>
      <c r="BF111" s="220"/>
      <c r="BG111" s="39"/>
      <c r="BH111" s="39"/>
      <c r="BI111" s="39"/>
      <c r="BJ111" s="92"/>
      <c r="BK111" s="60"/>
      <c r="BL111" s="234"/>
      <c r="BM111" s="238"/>
      <c r="BN111" s="1"/>
      <c r="BO111" s="14"/>
      <c r="BP111" s="14"/>
      <c r="BQ111" s="14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3.5" thickBot="1" x14ac:dyDescent="0.25">
      <c r="B112" s="162"/>
      <c r="C112" s="41"/>
      <c r="D112" s="42"/>
      <c r="E112" s="42"/>
      <c r="F112" s="42"/>
      <c r="G112" s="42"/>
      <c r="H112" s="221"/>
      <c r="I112" s="221"/>
      <c r="J112" s="42"/>
      <c r="K112" s="42"/>
      <c r="L112" s="42"/>
      <c r="M112" s="42"/>
      <c r="N112" s="42"/>
      <c r="O112" s="221"/>
      <c r="P112" s="221"/>
      <c r="Q112" s="42"/>
      <c r="R112" s="42"/>
      <c r="S112" s="42"/>
      <c r="T112" s="42"/>
      <c r="U112" s="42"/>
      <c r="V112" s="221"/>
      <c r="W112" s="221"/>
      <c r="X112" s="42"/>
      <c r="Y112" s="42"/>
      <c r="Z112" s="42"/>
      <c r="AA112" s="42"/>
      <c r="AB112" s="42"/>
      <c r="AC112" s="221"/>
      <c r="AD112" s="221"/>
      <c r="AE112" s="42"/>
      <c r="AF112" s="42"/>
      <c r="AG112" s="42"/>
      <c r="AH112" s="42"/>
      <c r="AI112" s="42"/>
      <c r="AJ112" s="221"/>
      <c r="AK112" s="221"/>
      <c r="AL112" s="42"/>
      <c r="AM112" s="42"/>
      <c r="AN112" s="42"/>
      <c r="AO112" s="42"/>
      <c r="AP112" s="42"/>
      <c r="AQ112" s="221"/>
      <c r="AR112" s="221"/>
      <c r="AS112" s="42"/>
      <c r="AT112" s="42"/>
      <c r="AU112" s="42"/>
      <c r="AV112" s="42"/>
      <c r="AW112" s="42"/>
      <c r="AX112" s="221"/>
      <c r="AY112" s="221"/>
      <c r="AZ112" s="42"/>
      <c r="BA112" s="42"/>
      <c r="BB112" s="42"/>
      <c r="BC112" s="42"/>
      <c r="BD112" s="42"/>
      <c r="BE112" s="221"/>
      <c r="BF112" s="221"/>
      <c r="BG112" s="42"/>
      <c r="BH112" s="42"/>
      <c r="BI112" s="42"/>
      <c r="BJ112" s="93"/>
      <c r="BK112" s="81"/>
      <c r="BL112" s="239"/>
      <c r="BM112" s="227"/>
      <c r="BO112" s="14"/>
      <c r="BP112" s="14"/>
      <c r="BQ112" s="14"/>
    </row>
    <row r="113" spans="2:69" ht="15" x14ac:dyDescent="0.25">
      <c r="B113" s="162" t="s">
        <v>119</v>
      </c>
      <c r="C113" s="48"/>
      <c r="D113" s="43"/>
      <c r="E113" s="43"/>
      <c r="F113" s="43"/>
      <c r="G113" s="43"/>
      <c r="H113" s="220"/>
      <c r="I113" s="220"/>
      <c r="J113" s="43"/>
      <c r="K113" s="43"/>
      <c r="L113" s="43"/>
      <c r="M113" s="43"/>
      <c r="N113" s="43"/>
      <c r="O113" s="220"/>
      <c r="P113" s="220"/>
      <c r="Q113" s="43"/>
      <c r="R113" s="43"/>
      <c r="S113" s="43"/>
      <c r="T113" s="43"/>
      <c r="U113" s="43"/>
      <c r="V113" s="220"/>
      <c r="W113" s="220"/>
      <c r="X113" s="43"/>
      <c r="Y113" s="43"/>
      <c r="Z113" s="43"/>
      <c r="AA113" s="43"/>
      <c r="AB113" s="43"/>
      <c r="AC113" s="220"/>
      <c r="AD113" s="220"/>
      <c r="AE113" s="43"/>
      <c r="AF113" s="43"/>
      <c r="AG113" s="43"/>
      <c r="AH113" s="43"/>
      <c r="AI113" s="43"/>
      <c r="AJ113" s="220"/>
      <c r="AK113" s="234"/>
      <c r="AL113" s="94"/>
      <c r="AM113" s="43"/>
      <c r="AN113" s="43"/>
      <c r="AO113" s="43"/>
      <c r="AP113" s="43"/>
      <c r="AQ113" s="220"/>
      <c r="AR113" s="220"/>
      <c r="AS113" s="43"/>
      <c r="AT113" s="43"/>
      <c r="AU113" s="43"/>
      <c r="AV113" s="43"/>
      <c r="AW113" s="43"/>
      <c r="AX113" s="220"/>
      <c r="AY113" s="220"/>
      <c r="AZ113" s="43"/>
      <c r="BA113" s="43"/>
      <c r="BB113" s="43"/>
      <c r="BC113" s="43"/>
      <c r="BD113" s="43"/>
      <c r="BE113" s="220"/>
      <c r="BF113" s="220"/>
      <c r="BG113" s="43"/>
      <c r="BH113" s="43"/>
      <c r="BI113" s="43"/>
      <c r="BJ113" s="82"/>
      <c r="BK113" s="68"/>
      <c r="BL113" s="240"/>
      <c r="BM113" s="241"/>
      <c r="BO113" s="14"/>
      <c r="BP113" s="14"/>
      <c r="BQ113" s="14"/>
    </row>
    <row r="114" spans="2:69" ht="13.5" thickBot="1" x14ac:dyDescent="0.25">
      <c r="B114" s="162" t="s">
        <v>121</v>
      </c>
      <c r="C114" s="44"/>
      <c r="D114" s="45"/>
      <c r="E114" s="45"/>
      <c r="F114" s="45"/>
      <c r="G114" s="45"/>
      <c r="H114" s="221"/>
      <c r="I114" s="221"/>
      <c r="J114" s="45"/>
      <c r="K114" s="45"/>
      <c r="L114" s="45"/>
      <c r="M114" s="45"/>
      <c r="N114" s="45"/>
      <c r="O114" s="221"/>
      <c r="P114" s="221"/>
      <c r="Q114" s="45"/>
      <c r="R114" s="45"/>
      <c r="S114" s="45"/>
      <c r="T114" s="45"/>
      <c r="U114" s="45"/>
      <c r="V114" s="221"/>
      <c r="W114" s="221"/>
      <c r="X114" s="45"/>
      <c r="Y114" s="45"/>
      <c r="Z114" s="45"/>
      <c r="AA114" s="45"/>
      <c r="AB114" s="45"/>
      <c r="AC114" s="221"/>
      <c r="AD114" s="221"/>
      <c r="AE114" s="45"/>
      <c r="AF114" s="45"/>
      <c r="AG114" s="45"/>
      <c r="AH114" s="45"/>
      <c r="AI114" s="45"/>
      <c r="AJ114" s="221"/>
      <c r="AK114" s="221"/>
      <c r="AL114" s="45"/>
      <c r="AM114" s="95"/>
      <c r="AN114" s="45"/>
      <c r="AO114" s="45"/>
      <c r="AP114" s="45"/>
      <c r="AQ114" s="221"/>
      <c r="AR114" s="221"/>
      <c r="AS114" s="45"/>
      <c r="AT114" s="45"/>
      <c r="AU114" s="45"/>
      <c r="AV114" s="45"/>
      <c r="AW114" s="45"/>
      <c r="AX114" s="221"/>
      <c r="AY114" s="221"/>
      <c r="AZ114" s="45"/>
      <c r="BA114" s="45"/>
      <c r="BB114" s="45"/>
      <c r="BC114" s="45"/>
      <c r="BD114" s="45"/>
      <c r="BE114" s="221"/>
      <c r="BF114" s="221"/>
      <c r="BG114" s="45"/>
      <c r="BH114" s="45"/>
      <c r="BI114" s="45"/>
      <c r="BJ114" s="83"/>
      <c r="BK114" s="75"/>
      <c r="BL114" s="242"/>
      <c r="BM114" s="231"/>
      <c r="BO114" s="14"/>
      <c r="BP114" s="14"/>
      <c r="BQ114" s="14"/>
    </row>
    <row r="115" spans="2:69" ht="15" x14ac:dyDescent="0.25">
      <c r="B115" s="162" t="s">
        <v>123</v>
      </c>
      <c r="C115" s="38"/>
      <c r="D115" s="39"/>
      <c r="E115" s="39"/>
      <c r="F115" s="39"/>
      <c r="G115" s="39"/>
      <c r="H115" s="220"/>
      <c r="I115" s="220"/>
      <c r="J115" s="39"/>
      <c r="K115" s="39"/>
      <c r="L115" s="39"/>
      <c r="M115" s="39"/>
      <c r="N115" s="39"/>
      <c r="O115" s="220"/>
      <c r="P115" s="220"/>
      <c r="Q115" s="39"/>
      <c r="R115" s="39"/>
      <c r="S115" s="39"/>
      <c r="T115" s="39"/>
      <c r="U115" s="39"/>
      <c r="V115" s="220"/>
      <c r="W115" s="220"/>
      <c r="X115" s="39"/>
      <c r="Y115" s="39"/>
      <c r="Z115" s="39"/>
      <c r="AA115" s="39"/>
      <c r="AB115" s="39"/>
      <c r="AC115" s="220"/>
      <c r="AD115" s="220"/>
      <c r="AE115" s="39"/>
      <c r="AF115" s="39"/>
      <c r="AG115" s="39"/>
      <c r="AH115" s="39"/>
      <c r="AI115" s="39"/>
      <c r="AJ115" s="220"/>
      <c r="AK115" s="234"/>
      <c r="AL115" s="39"/>
      <c r="AM115" s="39"/>
      <c r="AN115" s="39"/>
      <c r="AO115" s="39"/>
      <c r="AP115" s="39"/>
      <c r="AQ115" s="220"/>
      <c r="AR115" s="220"/>
      <c r="AS115" s="39"/>
      <c r="AT115" s="39"/>
      <c r="AU115" s="39"/>
      <c r="AV115" s="39"/>
      <c r="AW115" s="39"/>
      <c r="AX115" s="220"/>
      <c r="AY115" s="220"/>
      <c r="AZ115" s="39"/>
      <c r="BA115" s="39"/>
      <c r="BB115" s="39"/>
      <c r="BC115" s="39"/>
      <c r="BD115" s="39"/>
      <c r="BE115" s="220"/>
      <c r="BF115" s="220"/>
      <c r="BG115" s="39"/>
      <c r="BH115" s="39"/>
      <c r="BI115" s="39"/>
      <c r="BJ115" s="92"/>
      <c r="BK115" s="60"/>
      <c r="BL115" s="234"/>
      <c r="BM115" s="238"/>
      <c r="BO115" s="14"/>
      <c r="BP115" s="14"/>
      <c r="BQ115" s="14"/>
    </row>
    <row r="116" spans="2:69" ht="13.5" thickBot="1" x14ac:dyDescent="0.25">
      <c r="B116" s="162" t="s">
        <v>125</v>
      </c>
      <c r="C116" s="41"/>
      <c r="D116" s="42"/>
      <c r="E116" s="42"/>
      <c r="F116" s="42"/>
      <c r="G116" s="42"/>
      <c r="H116" s="221"/>
      <c r="I116" s="221"/>
      <c r="J116" s="42"/>
      <c r="K116" s="42"/>
      <c r="L116" s="42"/>
      <c r="M116" s="42"/>
      <c r="N116" s="42"/>
      <c r="O116" s="221"/>
      <c r="P116" s="221"/>
      <c r="Q116" s="42"/>
      <c r="R116" s="42"/>
      <c r="S116" s="42"/>
      <c r="T116" s="42"/>
      <c r="U116" s="42"/>
      <c r="V116" s="221"/>
      <c r="W116" s="221"/>
      <c r="X116" s="42"/>
      <c r="Y116" s="42"/>
      <c r="Z116" s="42"/>
      <c r="AA116" s="42"/>
      <c r="AB116" s="42"/>
      <c r="AC116" s="221"/>
      <c r="AD116" s="221"/>
      <c r="AE116" s="42"/>
      <c r="AF116" s="42"/>
      <c r="AG116" s="42"/>
      <c r="AH116" s="42"/>
      <c r="AI116" s="42"/>
      <c r="AJ116" s="221"/>
      <c r="AK116" s="221"/>
      <c r="AL116" s="42"/>
      <c r="AM116" s="42"/>
      <c r="AN116" s="42"/>
      <c r="AO116" s="42"/>
      <c r="AP116" s="42"/>
      <c r="AQ116" s="221"/>
      <c r="AR116" s="221"/>
      <c r="AS116" s="42"/>
      <c r="AT116" s="42"/>
      <c r="AU116" s="42"/>
      <c r="AV116" s="42"/>
      <c r="AW116" s="42"/>
      <c r="AX116" s="221"/>
      <c r="AY116" s="221"/>
      <c r="AZ116" s="42"/>
      <c r="BA116" s="42"/>
      <c r="BB116" s="42"/>
      <c r="BC116" s="42"/>
      <c r="BD116" s="42"/>
      <c r="BE116" s="221"/>
      <c r="BF116" s="221"/>
      <c r="BG116" s="42"/>
      <c r="BH116" s="42"/>
      <c r="BI116" s="42"/>
      <c r="BJ116" s="96"/>
      <c r="BK116" s="81"/>
      <c r="BL116" s="239"/>
      <c r="BM116" s="227"/>
      <c r="BO116" s="14"/>
      <c r="BP116" s="14"/>
      <c r="BQ116" s="14"/>
    </row>
    <row r="117" spans="2:69" ht="15" x14ac:dyDescent="0.25">
      <c r="B117" s="162" t="s">
        <v>127</v>
      </c>
      <c r="C117" s="48"/>
      <c r="D117" s="43"/>
      <c r="E117" s="43"/>
      <c r="F117" s="43"/>
      <c r="G117" s="43"/>
      <c r="H117" s="220"/>
      <c r="I117" s="220"/>
      <c r="J117" s="43"/>
      <c r="K117" s="43"/>
      <c r="L117" s="43"/>
      <c r="M117" s="43"/>
      <c r="N117" s="43"/>
      <c r="O117" s="220"/>
      <c r="P117" s="220"/>
      <c r="Q117" s="43"/>
      <c r="R117" s="43"/>
      <c r="S117" s="43"/>
      <c r="T117" s="43"/>
      <c r="U117" s="43"/>
      <c r="V117" s="220"/>
      <c r="W117" s="220"/>
      <c r="X117" s="43"/>
      <c r="Y117" s="43"/>
      <c r="Z117" s="43"/>
      <c r="AA117" s="43"/>
      <c r="AB117" s="43"/>
      <c r="AC117" s="220"/>
      <c r="AD117" s="220"/>
      <c r="AE117" s="43"/>
      <c r="AF117" s="43"/>
      <c r="AG117" s="43"/>
      <c r="AH117" s="43"/>
      <c r="AI117" s="43"/>
      <c r="AJ117" s="220"/>
      <c r="AK117" s="234"/>
      <c r="AL117" s="43"/>
      <c r="AM117" s="43"/>
      <c r="AN117" s="43"/>
      <c r="AO117" s="43"/>
      <c r="AP117" s="43"/>
      <c r="AQ117" s="220"/>
      <c r="AR117" s="220"/>
      <c r="AS117" s="43"/>
      <c r="AT117" s="43"/>
      <c r="AU117" s="43"/>
      <c r="AV117" s="43"/>
      <c r="AW117" s="43"/>
      <c r="AX117" s="220"/>
      <c r="AY117" s="220"/>
      <c r="AZ117" s="43"/>
      <c r="BA117" s="43"/>
      <c r="BB117" s="43"/>
      <c r="BC117" s="43"/>
      <c r="BD117" s="43"/>
      <c r="BE117" s="220"/>
      <c r="BF117" s="220"/>
      <c r="BG117" s="43"/>
      <c r="BH117" s="43"/>
      <c r="BI117" s="43"/>
      <c r="BJ117" s="82"/>
      <c r="BK117" s="68"/>
      <c r="BL117" s="240"/>
      <c r="BM117" s="241"/>
      <c r="BO117" s="14"/>
      <c r="BP117" s="14"/>
      <c r="BQ117" s="14"/>
    </row>
    <row r="118" spans="2:69" ht="13.5" thickBot="1" x14ac:dyDescent="0.25">
      <c r="B118" s="162" t="s">
        <v>129</v>
      </c>
      <c r="C118" s="44"/>
      <c r="D118" s="45"/>
      <c r="E118" s="45"/>
      <c r="F118" s="45"/>
      <c r="G118" s="45"/>
      <c r="H118" s="221"/>
      <c r="I118" s="221"/>
      <c r="J118" s="45"/>
      <c r="K118" s="45"/>
      <c r="L118" s="45"/>
      <c r="M118" s="45"/>
      <c r="N118" s="45"/>
      <c r="O118" s="221"/>
      <c r="P118" s="221"/>
      <c r="Q118" s="45"/>
      <c r="R118" s="45"/>
      <c r="S118" s="45"/>
      <c r="T118" s="45"/>
      <c r="U118" s="45"/>
      <c r="V118" s="221"/>
      <c r="W118" s="221"/>
      <c r="X118" s="45"/>
      <c r="Y118" s="45"/>
      <c r="Z118" s="45"/>
      <c r="AA118" s="45"/>
      <c r="AB118" s="45"/>
      <c r="AC118" s="221"/>
      <c r="AD118" s="221"/>
      <c r="AE118" s="45"/>
      <c r="AF118" s="45"/>
      <c r="AG118" s="45"/>
      <c r="AH118" s="45"/>
      <c r="AI118" s="45"/>
      <c r="AJ118" s="221"/>
      <c r="AK118" s="221"/>
      <c r="AL118" s="45"/>
      <c r="AM118" s="45"/>
      <c r="AN118" s="45"/>
      <c r="AO118" s="45"/>
      <c r="AP118" s="45"/>
      <c r="AQ118" s="221"/>
      <c r="AR118" s="221"/>
      <c r="AS118" s="45"/>
      <c r="AT118" s="45"/>
      <c r="AU118" s="45"/>
      <c r="AV118" s="45"/>
      <c r="AW118" s="45"/>
      <c r="AX118" s="221"/>
      <c r="AY118" s="221"/>
      <c r="AZ118" s="45"/>
      <c r="BA118" s="45"/>
      <c r="BB118" s="45"/>
      <c r="BC118" s="45"/>
      <c r="BD118" s="45"/>
      <c r="BE118" s="221"/>
      <c r="BF118" s="221"/>
      <c r="BG118" s="45"/>
      <c r="BH118" s="45"/>
      <c r="BI118" s="45"/>
      <c r="BJ118" s="83"/>
      <c r="BK118" s="75"/>
      <c r="BL118" s="242"/>
      <c r="BM118" s="231"/>
      <c r="BO118" s="14"/>
      <c r="BP118" s="14"/>
      <c r="BQ118" s="14"/>
    </row>
    <row r="119" spans="2:69" ht="15" x14ac:dyDescent="0.25">
      <c r="B119" s="162" t="s">
        <v>131</v>
      </c>
      <c r="C119" s="38"/>
      <c r="D119" s="39"/>
      <c r="E119" s="39"/>
      <c r="F119" s="39"/>
      <c r="G119" s="39"/>
      <c r="H119" s="220"/>
      <c r="I119" s="220"/>
      <c r="J119" s="39"/>
      <c r="K119" s="39"/>
      <c r="L119" s="39"/>
      <c r="M119" s="39"/>
      <c r="N119" s="39"/>
      <c r="O119" s="220"/>
      <c r="P119" s="220"/>
      <c r="Q119" s="39"/>
      <c r="R119" s="39"/>
      <c r="S119" s="39"/>
      <c r="T119" s="39"/>
      <c r="U119" s="39"/>
      <c r="V119" s="220"/>
      <c r="W119" s="220"/>
      <c r="X119" s="39"/>
      <c r="Y119" s="39"/>
      <c r="Z119" s="39"/>
      <c r="AA119" s="39"/>
      <c r="AB119" s="39"/>
      <c r="AC119" s="220"/>
      <c r="AD119" s="220"/>
      <c r="AE119" s="39"/>
      <c r="AF119" s="39"/>
      <c r="AG119" s="39"/>
      <c r="AH119" s="39"/>
      <c r="AI119" s="39"/>
      <c r="AJ119" s="220"/>
      <c r="AK119" s="234"/>
      <c r="AL119" s="39"/>
      <c r="AM119" s="39"/>
      <c r="AN119" s="39"/>
      <c r="AO119" s="39"/>
      <c r="AP119" s="39"/>
      <c r="AQ119" s="220"/>
      <c r="AR119" s="220"/>
      <c r="AS119" s="39"/>
      <c r="AT119" s="39"/>
      <c r="AU119" s="39"/>
      <c r="AV119" s="39"/>
      <c r="AW119" s="39"/>
      <c r="AX119" s="220"/>
      <c r="AY119" s="220"/>
      <c r="AZ119" s="39"/>
      <c r="BA119" s="39"/>
      <c r="BB119" s="39"/>
      <c r="BC119" s="39"/>
      <c r="BD119" s="39"/>
      <c r="BE119" s="220"/>
      <c r="BF119" s="220"/>
      <c r="BG119" s="39"/>
      <c r="BH119" s="39"/>
      <c r="BI119" s="39"/>
      <c r="BJ119" s="92"/>
      <c r="BK119" s="60"/>
      <c r="BL119" s="234"/>
      <c r="BM119" s="238"/>
      <c r="BO119" s="14"/>
      <c r="BP119" s="14"/>
      <c r="BQ119" s="14"/>
    </row>
    <row r="120" spans="2:69" ht="13.5" thickBot="1" x14ac:dyDescent="0.25">
      <c r="B120" s="162" t="s">
        <v>135</v>
      </c>
      <c r="C120" s="41"/>
      <c r="D120" s="42"/>
      <c r="E120" s="42"/>
      <c r="F120" s="42"/>
      <c r="G120" s="42"/>
      <c r="H120" s="221"/>
      <c r="I120" s="221"/>
      <c r="J120" s="42"/>
      <c r="K120" s="42"/>
      <c r="L120" s="42"/>
      <c r="M120" s="42"/>
      <c r="N120" s="42"/>
      <c r="O120" s="221"/>
      <c r="P120" s="221"/>
      <c r="Q120" s="42"/>
      <c r="R120" s="42"/>
      <c r="S120" s="42"/>
      <c r="T120" s="42"/>
      <c r="U120" s="42"/>
      <c r="V120" s="221"/>
      <c r="W120" s="221"/>
      <c r="X120" s="42"/>
      <c r="Y120" s="42"/>
      <c r="Z120" s="42"/>
      <c r="AA120" s="42"/>
      <c r="AB120" s="42"/>
      <c r="AC120" s="221"/>
      <c r="AD120" s="221"/>
      <c r="AE120" s="42"/>
      <c r="AF120" s="42"/>
      <c r="AG120" s="42"/>
      <c r="AH120" s="42"/>
      <c r="AI120" s="42"/>
      <c r="AJ120" s="221"/>
      <c r="AK120" s="221"/>
      <c r="AL120" s="42"/>
      <c r="AM120" s="42"/>
      <c r="AN120" s="42"/>
      <c r="AO120" s="42"/>
      <c r="AP120" s="42"/>
      <c r="AQ120" s="221"/>
      <c r="AR120" s="221"/>
      <c r="AS120" s="42"/>
      <c r="AT120" s="42"/>
      <c r="AU120" s="42"/>
      <c r="AV120" s="42"/>
      <c r="AW120" s="42"/>
      <c r="AX120" s="221"/>
      <c r="AY120" s="221"/>
      <c r="AZ120" s="42"/>
      <c r="BA120" s="42"/>
      <c r="BB120" s="42"/>
      <c r="BC120" s="42"/>
      <c r="BD120" s="42"/>
      <c r="BE120" s="221"/>
      <c r="BF120" s="221"/>
      <c r="BG120" s="42"/>
      <c r="BH120" s="42"/>
      <c r="BI120" s="42"/>
      <c r="BJ120" s="96"/>
      <c r="BK120" s="81"/>
      <c r="BL120" s="239"/>
      <c r="BM120" s="227"/>
      <c r="BO120" s="14"/>
      <c r="BP120" s="14"/>
      <c r="BQ120" s="14"/>
    </row>
    <row r="121" spans="2:69" ht="15" x14ac:dyDescent="0.25">
      <c r="B121" s="162" t="s">
        <v>133</v>
      </c>
      <c r="C121" s="48"/>
      <c r="D121" s="43"/>
      <c r="E121" s="43"/>
      <c r="F121" s="43"/>
      <c r="G121" s="43"/>
      <c r="H121" s="220"/>
      <c r="I121" s="220"/>
      <c r="J121" s="43"/>
      <c r="K121" s="43"/>
      <c r="L121" s="43"/>
      <c r="M121" s="43"/>
      <c r="N121" s="43"/>
      <c r="O121" s="220"/>
      <c r="P121" s="220"/>
      <c r="Q121" s="43"/>
      <c r="R121" s="43"/>
      <c r="S121" s="43"/>
      <c r="T121" s="43"/>
      <c r="U121" s="43"/>
      <c r="V121" s="220"/>
      <c r="W121" s="220"/>
      <c r="X121" s="43"/>
      <c r="Y121" s="43"/>
      <c r="Z121" s="43"/>
      <c r="AA121" s="43"/>
      <c r="AB121" s="43"/>
      <c r="AC121" s="220"/>
      <c r="AD121" s="220"/>
      <c r="AE121" s="43"/>
      <c r="AF121" s="43"/>
      <c r="AG121" s="43"/>
      <c r="AH121" s="43"/>
      <c r="AI121" s="43"/>
      <c r="AJ121" s="220"/>
      <c r="AK121" s="234"/>
      <c r="AL121" s="43"/>
      <c r="AM121" s="43"/>
      <c r="AN121" s="43"/>
      <c r="AO121" s="43"/>
      <c r="AP121" s="43"/>
      <c r="AQ121" s="220"/>
      <c r="AR121" s="220"/>
      <c r="AS121" s="43"/>
      <c r="AT121" s="43"/>
      <c r="AU121" s="43"/>
      <c r="AV121" s="43"/>
      <c r="AW121" s="43"/>
      <c r="AX121" s="220"/>
      <c r="AY121" s="220"/>
      <c r="AZ121" s="43"/>
      <c r="BA121" s="43"/>
      <c r="BB121" s="43"/>
      <c r="BC121" s="43"/>
      <c r="BD121" s="43"/>
      <c r="BE121" s="220"/>
      <c r="BF121" s="220"/>
      <c r="BG121" s="43"/>
      <c r="BH121" s="43"/>
      <c r="BI121" s="43"/>
      <c r="BJ121" s="82"/>
      <c r="BK121" s="68"/>
      <c r="BL121" s="240"/>
      <c r="BM121" s="241"/>
      <c r="BO121" s="14"/>
      <c r="BP121" s="14"/>
      <c r="BQ121" s="14"/>
    </row>
    <row r="122" spans="2:69" ht="13.5" thickBot="1" x14ac:dyDescent="0.25">
      <c r="B122" s="162" t="s">
        <v>137</v>
      </c>
      <c r="C122" s="44"/>
      <c r="D122" s="45"/>
      <c r="E122" s="45"/>
      <c r="F122" s="45"/>
      <c r="G122" s="45"/>
      <c r="H122" s="221"/>
      <c r="I122" s="221"/>
      <c r="J122" s="45"/>
      <c r="K122" s="45"/>
      <c r="L122" s="45"/>
      <c r="M122" s="45"/>
      <c r="N122" s="45"/>
      <c r="O122" s="221"/>
      <c r="P122" s="221"/>
      <c r="Q122" s="45"/>
      <c r="R122" s="45"/>
      <c r="S122" s="45"/>
      <c r="T122" s="45"/>
      <c r="U122" s="45"/>
      <c r="V122" s="221"/>
      <c r="W122" s="221"/>
      <c r="X122" s="45"/>
      <c r="Y122" s="45"/>
      <c r="Z122" s="45"/>
      <c r="AA122" s="45"/>
      <c r="AB122" s="45"/>
      <c r="AC122" s="221"/>
      <c r="AD122" s="221"/>
      <c r="AE122" s="45"/>
      <c r="AF122" s="45"/>
      <c r="AG122" s="45"/>
      <c r="AH122" s="45"/>
      <c r="AI122" s="45"/>
      <c r="AJ122" s="221"/>
      <c r="AK122" s="221"/>
      <c r="AL122" s="45"/>
      <c r="AM122" s="45"/>
      <c r="AN122" s="45"/>
      <c r="AO122" s="45"/>
      <c r="AP122" s="45"/>
      <c r="AQ122" s="221"/>
      <c r="AR122" s="221"/>
      <c r="AS122" s="45"/>
      <c r="AT122" s="45"/>
      <c r="AU122" s="45"/>
      <c r="AV122" s="45"/>
      <c r="AW122" s="45"/>
      <c r="AX122" s="221"/>
      <c r="AY122" s="221"/>
      <c r="AZ122" s="45"/>
      <c r="BA122" s="45"/>
      <c r="BB122" s="45"/>
      <c r="BC122" s="45"/>
      <c r="BD122" s="45"/>
      <c r="BE122" s="221"/>
      <c r="BF122" s="221"/>
      <c r="BG122" s="45"/>
      <c r="BH122" s="45"/>
      <c r="BI122" s="45"/>
      <c r="BJ122" s="97"/>
      <c r="BK122" s="75"/>
      <c r="BL122" s="242"/>
      <c r="BM122" s="231"/>
      <c r="BO122" s="14"/>
      <c r="BP122" s="14"/>
      <c r="BQ122" s="14"/>
    </row>
    <row r="123" spans="2:69" ht="15" x14ac:dyDescent="0.25">
      <c r="B123" s="162"/>
      <c r="C123" s="38"/>
      <c r="D123" s="39"/>
      <c r="E123" s="39"/>
      <c r="F123" s="39"/>
      <c r="G123" s="39"/>
      <c r="H123" s="220"/>
      <c r="I123" s="220"/>
      <c r="J123" s="39"/>
      <c r="K123" s="39"/>
      <c r="L123" s="39"/>
      <c r="M123" s="39"/>
      <c r="N123" s="39"/>
      <c r="O123" s="220"/>
      <c r="P123" s="220"/>
      <c r="Q123" s="39"/>
      <c r="R123" s="39"/>
      <c r="S123" s="39"/>
      <c r="T123" s="39"/>
      <c r="U123" s="39"/>
      <c r="V123" s="220"/>
      <c r="W123" s="220"/>
      <c r="X123" s="39"/>
      <c r="Y123" s="39"/>
      <c r="Z123" s="39"/>
      <c r="AA123" s="39"/>
      <c r="AB123" s="39"/>
      <c r="AC123" s="220"/>
      <c r="AD123" s="220"/>
      <c r="AE123" s="39"/>
      <c r="AF123" s="39"/>
      <c r="AG123" s="39"/>
      <c r="AH123" s="39"/>
      <c r="AI123" s="39"/>
      <c r="AJ123" s="220"/>
      <c r="AK123" s="234"/>
      <c r="AL123" s="39"/>
      <c r="AM123" s="39"/>
      <c r="AN123" s="39"/>
      <c r="AO123" s="39"/>
      <c r="AP123" s="39"/>
      <c r="AQ123" s="220"/>
      <c r="AR123" s="220"/>
      <c r="AS123" s="39"/>
      <c r="AT123" s="39"/>
      <c r="AU123" s="39"/>
      <c r="AV123" s="39"/>
      <c r="AW123" s="39"/>
      <c r="AX123" s="220"/>
      <c r="AY123" s="220"/>
      <c r="AZ123" s="39"/>
      <c r="BA123" s="39"/>
      <c r="BB123" s="39"/>
      <c r="BC123" s="39"/>
      <c r="BD123" s="39"/>
      <c r="BE123" s="220"/>
      <c r="BF123" s="220"/>
      <c r="BG123" s="39"/>
      <c r="BH123" s="39"/>
      <c r="BI123" s="39"/>
      <c r="BJ123" s="98"/>
      <c r="BK123" s="60"/>
      <c r="BL123" s="234"/>
      <c r="BM123" s="238"/>
      <c r="BO123" s="14"/>
      <c r="BP123" s="14"/>
      <c r="BQ123" s="14"/>
    </row>
    <row r="124" spans="2:69" ht="13.5" thickBot="1" x14ac:dyDescent="0.25">
      <c r="B124" s="162" t="s">
        <v>142</v>
      </c>
      <c r="C124" s="41"/>
      <c r="D124" s="42"/>
      <c r="E124" s="42"/>
      <c r="F124" s="42"/>
      <c r="G124" s="42"/>
      <c r="H124" s="221"/>
      <c r="I124" s="221"/>
      <c r="J124" s="52"/>
      <c r="K124" s="52"/>
      <c r="L124" s="42"/>
      <c r="M124" s="42"/>
      <c r="N124" s="42"/>
      <c r="O124" s="221"/>
      <c r="P124" s="221"/>
      <c r="Q124" s="42"/>
      <c r="R124" s="42"/>
      <c r="S124" s="42"/>
      <c r="T124" s="42"/>
      <c r="U124" s="42"/>
      <c r="V124" s="221"/>
      <c r="W124" s="221"/>
      <c r="X124" s="52"/>
      <c r="Y124" s="52"/>
      <c r="Z124" s="42"/>
      <c r="AA124" s="42"/>
      <c r="AB124" s="42"/>
      <c r="AC124" s="221"/>
      <c r="AD124" s="221"/>
      <c r="AE124" s="52"/>
      <c r="AF124" s="52"/>
      <c r="AG124" s="42"/>
      <c r="AH124" s="42"/>
      <c r="AI124" s="42"/>
      <c r="AJ124" s="221"/>
      <c r="AK124" s="221"/>
      <c r="AL124" s="42"/>
      <c r="AM124" s="42"/>
      <c r="AN124" s="42"/>
      <c r="AO124" s="42"/>
      <c r="AP124" s="42"/>
      <c r="AQ124" s="221"/>
      <c r="AR124" s="221"/>
      <c r="AS124" s="52"/>
      <c r="AT124" s="52"/>
      <c r="AU124" s="42"/>
      <c r="AV124" s="42"/>
      <c r="AW124" s="42"/>
      <c r="AX124" s="221"/>
      <c r="AY124" s="221"/>
      <c r="AZ124" s="42"/>
      <c r="BA124" s="42"/>
      <c r="BB124" s="42"/>
      <c r="BC124" s="42"/>
      <c r="BD124" s="42"/>
      <c r="BE124" s="221"/>
      <c r="BF124" s="221"/>
      <c r="BG124" s="42"/>
      <c r="BH124" s="42"/>
      <c r="BI124" s="42"/>
      <c r="BJ124" s="96"/>
      <c r="BK124" s="81"/>
      <c r="BL124" s="239"/>
      <c r="BM124" s="227"/>
      <c r="BO124" s="14"/>
      <c r="BP124" s="14"/>
      <c r="BQ124" s="14"/>
    </row>
    <row r="125" spans="2:69" ht="15" x14ac:dyDescent="0.25">
      <c r="B125" s="162" t="s">
        <v>144</v>
      </c>
      <c r="C125" s="48"/>
      <c r="D125" s="43"/>
      <c r="E125" s="43"/>
      <c r="F125" s="43"/>
      <c r="G125" s="43"/>
      <c r="H125" s="220"/>
      <c r="I125" s="220"/>
      <c r="J125" s="43"/>
      <c r="K125" s="43"/>
      <c r="L125" s="43"/>
      <c r="M125" s="43"/>
      <c r="N125" s="43"/>
      <c r="O125" s="220"/>
      <c r="P125" s="220"/>
      <c r="Q125" s="43"/>
      <c r="R125" s="43"/>
      <c r="S125" s="43"/>
      <c r="T125" s="43"/>
      <c r="U125" s="43"/>
      <c r="V125" s="220"/>
      <c r="W125" s="220"/>
      <c r="X125" s="43"/>
      <c r="Y125" s="43"/>
      <c r="Z125" s="43"/>
      <c r="AA125" s="43"/>
      <c r="AB125" s="43"/>
      <c r="AC125" s="220"/>
      <c r="AD125" s="220"/>
      <c r="AE125" s="43"/>
      <c r="AF125" s="43"/>
      <c r="AG125" s="43"/>
      <c r="AH125" s="43"/>
      <c r="AI125" s="43"/>
      <c r="AJ125" s="220"/>
      <c r="AK125" s="234"/>
      <c r="AL125" s="43"/>
      <c r="AM125" s="43"/>
      <c r="AN125" s="43"/>
      <c r="AO125" s="43"/>
      <c r="AP125" s="43"/>
      <c r="AQ125" s="220"/>
      <c r="AR125" s="220"/>
      <c r="AS125" s="43"/>
      <c r="AT125" s="43"/>
      <c r="AU125" s="43"/>
      <c r="AV125" s="43"/>
      <c r="AW125" s="43"/>
      <c r="AX125" s="220"/>
      <c r="AY125" s="220"/>
      <c r="AZ125" s="43"/>
      <c r="BA125" s="43"/>
      <c r="BB125" s="43"/>
      <c r="BC125" s="43"/>
      <c r="BD125" s="43"/>
      <c r="BE125" s="220"/>
      <c r="BF125" s="220"/>
      <c r="BG125" s="43"/>
      <c r="BH125" s="43"/>
      <c r="BI125" s="43"/>
      <c r="BJ125" s="82"/>
      <c r="BK125" s="68"/>
      <c r="BL125" s="240"/>
      <c r="BM125" s="241"/>
      <c r="BO125" s="14"/>
      <c r="BP125" s="14"/>
      <c r="BQ125" s="14"/>
    </row>
    <row r="126" spans="2:69" ht="13.5" thickBot="1" x14ac:dyDescent="0.25">
      <c r="B126" s="162"/>
      <c r="C126" s="175"/>
      <c r="D126" s="70"/>
      <c r="E126" s="70"/>
      <c r="F126" s="70"/>
      <c r="G126" s="70"/>
      <c r="H126" s="221"/>
      <c r="I126" s="221"/>
      <c r="J126" s="70"/>
      <c r="K126" s="70"/>
      <c r="L126" s="70"/>
      <c r="M126" s="70"/>
      <c r="N126" s="70"/>
      <c r="O126" s="221"/>
      <c r="P126" s="221"/>
      <c r="Q126" s="70"/>
      <c r="R126" s="70"/>
      <c r="S126" s="70"/>
      <c r="T126" s="70"/>
      <c r="U126" s="70"/>
      <c r="V126" s="221"/>
      <c r="W126" s="221"/>
      <c r="X126" s="70"/>
      <c r="Y126" s="70"/>
      <c r="Z126" s="70"/>
      <c r="AA126" s="70"/>
      <c r="AB126" s="70"/>
      <c r="AC126" s="221"/>
      <c r="AD126" s="221"/>
      <c r="AE126" s="70"/>
      <c r="AF126" s="70"/>
      <c r="AG126" s="70"/>
      <c r="AH126" s="70"/>
      <c r="AI126" s="70"/>
      <c r="AJ126" s="221"/>
      <c r="AK126" s="221"/>
      <c r="AL126" s="70"/>
      <c r="AM126" s="70"/>
      <c r="AN126" s="70"/>
      <c r="AO126" s="70"/>
      <c r="AP126" s="70"/>
      <c r="AQ126" s="221"/>
      <c r="AR126" s="221"/>
      <c r="AS126" s="70"/>
      <c r="AT126" s="70"/>
      <c r="AU126" s="70"/>
      <c r="AV126" s="70"/>
      <c r="AW126" s="70"/>
      <c r="AX126" s="221"/>
      <c r="AY126" s="221"/>
      <c r="AZ126" s="70"/>
      <c r="BA126" s="70"/>
      <c r="BB126" s="70"/>
      <c r="BC126" s="70"/>
      <c r="BD126" s="70"/>
      <c r="BE126" s="221"/>
      <c r="BF126" s="221"/>
      <c r="BG126" s="70"/>
      <c r="BH126" s="70"/>
      <c r="BI126" s="70"/>
      <c r="BJ126" s="69"/>
      <c r="BK126" s="75"/>
      <c r="BL126" s="242"/>
      <c r="BM126" s="231"/>
      <c r="BO126" s="14"/>
      <c r="BP126" s="14"/>
      <c r="BQ126" s="14"/>
    </row>
    <row r="127" spans="2:69" ht="15" x14ac:dyDescent="0.25">
      <c r="B127" s="162"/>
      <c r="C127" s="99"/>
      <c r="D127" s="86"/>
      <c r="E127" s="86"/>
      <c r="F127" s="86"/>
      <c r="G127" s="86"/>
      <c r="H127" s="220"/>
      <c r="I127" s="220"/>
      <c r="J127" s="86"/>
      <c r="K127" s="86"/>
      <c r="L127" s="86"/>
      <c r="M127" s="86"/>
      <c r="N127" s="86"/>
      <c r="O127" s="220"/>
      <c r="P127" s="220"/>
      <c r="Q127" s="86"/>
      <c r="R127" s="86"/>
      <c r="S127" s="86"/>
      <c r="T127" s="86"/>
      <c r="U127" s="86"/>
      <c r="V127" s="220"/>
      <c r="W127" s="220"/>
      <c r="X127" s="86"/>
      <c r="Y127" s="86"/>
      <c r="Z127" s="86"/>
      <c r="AA127" s="86"/>
      <c r="AB127" s="86"/>
      <c r="AC127" s="220"/>
      <c r="AD127" s="220"/>
      <c r="AE127" s="86"/>
      <c r="AF127" s="86"/>
      <c r="AG127" s="86"/>
      <c r="AH127" s="86"/>
      <c r="AI127" s="86"/>
      <c r="AJ127" s="220"/>
      <c r="AK127" s="234"/>
      <c r="AL127" s="86"/>
      <c r="AM127" s="86"/>
      <c r="AN127" s="86"/>
      <c r="AO127" s="86"/>
      <c r="AP127" s="86"/>
      <c r="AQ127" s="220"/>
      <c r="AR127" s="220"/>
      <c r="AS127" s="86"/>
      <c r="AT127" s="86"/>
      <c r="AU127" s="86"/>
      <c r="AV127" s="86"/>
      <c r="AW127" s="86"/>
      <c r="AX127" s="220"/>
      <c r="AY127" s="220"/>
      <c r="AZ127" s="86"/>
      <c r="BA127" s="86"/>
      <c r="BB127" s="86"/>
      <c r="BC127" s="86"/>
      <c r="BD127" s="86"/>
      <c r="BE127" s="220"/>
      <c r="BF127" s="220"/>
      <c r="BG127" s="86"/>
      <c r="BH127" s="86"/>
      <c r="BI127" s="86"/>
      <c r="BJ127" s="86"/>
      <c r="BK127" s="76"/>
      <c r="BL127" s="234"/>
      <c r="BM127" s="238"/>
      <c r="BO127" s="14"/>
      <c r="BP127" s="14"/>
      <c r="BQ127" s="14"/>
    </row>
    <row r="128" spans="2:69" ht="13.5" thickBot="1" x14ac:dyDescent="0.25">
      <c r="B128" s="162"/>
      <c r="C128" s="62"/>
      <c r="D128" s="64"/>
      <c r="E128" s="64"/>
      <c r="F128" s="64"/>
      <c r="G128" s="64"/>
      <c r="H128" s="221"/>
      <c r="I128" s="221"/>
      <c r="J128" s="64"/>
      <c r="K128" s="64"/>
      <c r="L128" s="64"/>
      <c r="M128" s="64"/>
      <c r="N128" s="64"/>
      <c r="O128" s="221"/>
      <c r="P128" s="221"/>
      <c r="Q128" s="64"/>
      <c r="R128" s="64"/>
      <c r="S128" s="64"/>
      <c r="T128" s="64"/>
      <c r="U128" s="64"/>
      <c r="V128" s="221"/>
      <c r="W128" s="221"/>
      <c r="X128" s="64"/>
      <c r="Y128" s="64"/>
      <c r="Z128" s="64"/>
      <c r="AA128" s="64"/>
      <c r="AB128" s="64"/>
      <c r="AC128" s="221"/>
      <c r="AD128" s="221"/>
      <c r="AE128" s="64"/>
      <c r="AF128" s="64"/>
      <c r="AG128" s="64"/>
      <c r="AH128" s="64"/>
      <c r="AI128" s="64"/>
      <c r="AJ128" s="221"/>
      <c r="AK128" s="221"/>
      <c r="AL128" s="64"/>
      <c r="AM128" s="64"/>
      <c r="AN128" s="64"/>
      <c r="AO128" s="64"/>
      <c r="AP128" s="64"/>
      <c r="AQ128" s="221"/>
      <c r="AR128" s="221"/>
      <c r="AS128" s="64"/>
      <c r="AT128" s="64"/>
      <c r="AU128" s="64"/>
      <c r="AV128" s="64"/>
      <c r="AW128" s="64"/>
      <c r="AX128" s="221"/>
      <c r="AY128" s="221"/>
      <c r="AZ128" s="64"/>
      <c r="BA128" s="64"/>
      <c r="BB128" s="64"/>
      <c r="BC128" s="64"/>
      <c r="BD128" s="64"/>
      <c r="BE128" s="221"/>
      <c r="BF128" s="221"/>
      <c r="BG128" s="64"/>
      <c r="BH128" s="64"/>
      <c r="BI128" s="64"/>
      <c r="BJ128" s="64"/>
      <c r="BK128" s="81"/>
      <c r="BL128" s="239"/>
      <c r="BM128" s="227"/>
      <c r="BO128" s="14"/>
      <c r="BP128" s="14"/>
      <c r="BQ128" s="14"/>
    </row>
    <row r="129" spans="2:69" ht="15.75" thickBot="1" x14ac:dyDescent="0.3">
      <c r="B129" s="163"/>
      <c r="C129" s="170"/>
      <c r="D129" s="78"/>
      <c r="E129" s="78"/>
      <c r="F129" s="78"/>
      <c r="G129" s="78"/>
      <c r="H129" s="222"/>
      <c r="I129" s="222"/>
      <c r="J129" s="78"/>
      <c r="K129" s="78"/>
      <c r="L129" s="78"/>
      <c r="M129" s="78"/>
      <c r="N129" s="78"/>
      <c r="O129" s="222"/>
      <c r="P129" s="222"/>
      <c r="Q129" s="78"/>
      <c r="R129" s="78"/>
      <c r="S129" s="78"/>
      <c r="T129" s="78"/>
      <c r="U129" s="78"/>
      <c r="V129" s="222"/>
      <c r="W129" s="222"/>
      <c r="X129" s="78"/>
      <c r="Y129" s="78"/>
      <c r="Z129" s="78"/>
      <c r="AA129" s="78"/>
      <c r="AB129" s="78"/>
      <c r="AC129" s="222"/>
      <c r="AD129" s="222"/>
      <c r="AE129" s="78"/>
      <c r="AF129" s="78"/>
      <c r="AG129" s="78"/>
      <c r="AH129" s="78"/>
      <c r="AI129" s="78"/>
      <c r="AJ129" s="222"/>
      <c r="AK129" s="235"/>
      <c r="AL129" s="78"/>
      <c r="AM129" s="78"/>
      <c r="AN129" s="78"/>
      <c r="AO129" s="78"/>
      <c r="AP129" s="78"/>
      <c r="AQ129" s="222"/>
      <c r="AR129" s="222"/>
      <c r="AS129" s="78"/>
      <c r="AT129" s="78"/>
      <c r="AU129" s="78"/>
      <c r="AV129" s="78"/>
      <c r="AW129" s="78"/>
      <c r="AX129" s="222"/>
      <c r="AY129" s="222"/>
      <c r="AZ129" s="78"/>
      <c r="BA129" s="78"/>
      <c r="BB129" s="78"/>
      <c r="BC129" s="78"/>
      <c r="BD129" s="78"/>
      <c r="BE129" s="222"/>
      <c r="BF129" s="222"/>
      <c r="BG129" s="78"/>
      <c r="BH129" s="78"/>
      <c r="BI129" s="78"/>
      <c r="BJ129" s="78"/>
      <c r="BK129" s="79"/>
      <c r="BL129" s="243"/>
      <c r="BM129" s="244"/>
      <c r="BO129" s="14"/>
      <c r="BP129" s="14"/>
      <c r="BQ129" s="14"/>
    </row>
    <row r="130" spans="2:69" ht="13.5" thickBot="1" x14ac:dyDescent="0.25">
      <c r="B130" s="21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1"/>
      <c r="BK130" s="11"/>
      <c r="BO130" s="14"/>
      <c r="BP130" s="14"/>
      <c r="BQ130" s="14"/>
    </row>
    <row r="131" spans="2:69" ht="15.75" customHeight="1" thickBot="1" x14ac:dyDescent="0.25">
      <c r="B131" s="8"/>
      <c r="C131" s="406" t="s">
        <v>10</v>
      </c>
      <c r="D131" s="407"/>
      <c r="E131" s="407"/>
      <c r="F131" s="407"/>
      <c r="G131" s="407"/>
      <c r="H131" s="407"/>
      <c r="I131" s="407"/>
      <c r="J131" s="407"/>
      <c r="K131" s="407"/>
      <c r="L131" s="407"/>
      <c r="M131" s="407"/>
      <c r="N131" s="407"/>
      <c r="O131" s="407"/>
      <c r="P131" s="407"/>
      <c r="Q131" s="407"/>
      <c r="R131" s="407"/>
      <c r="S131" s="407"/>
      <c r="T131" s="407"/>
      <c r="U131" s="407"/>
      <c r="V131" s="407"/>
      <c r="W131" s="407"/>
      <c r="X131" s="407"/>
      <c r="Y131" s="407"/>
      <c r="Z131" s="407"/>
      <c r="AA131" s="407"/>
      <c r="AB131" s="407"/>
      <c r="AC131" s="407"/>
      <c r="AD131" s="407"/>
      <c r="AE131" s="407"/>
      <c r="AF131" s="408"/>
      <c r="AG131" s="391" t="s">
        <v>11</v>
      </c>
      <c r="AH131" s="392"/>
      <c r="AI131" s="392"/>
      <c r="AJ131" s="392"/>
      <c r="AK131" s="392"/>
      <c r="AL131" s="392"/>
      <c r="AM131" s="392"/>
      <c r="AN131" s="392"/>
      <c r="AO131" s="392"/>
      <c r="AP131" s="392"/>
      <c r="AQ131" s="392"/>
      <c r="AR131" s="392"/>
      <c r="AS131" s="392"/>
      <c r="AT131" s="392"/>
      <c r="AU131" s="392"/>
      <c r="AV131" s="392"/>
      <c r="AW131" s="392"/>
      <c r="AX131" s="392"/>
      <c r="AY131" s="392"/>
      <c r="AZ131" s="392"/>
      <c r="BA131" s="392"/>
      <c r="BB131" s="392"/>
      <c r="BC131" s="392"/>
      <c r="BD131" s="392"/>
      <c r="BE131" s="392"/>
      <c r="BF131" s="392"/>
      <c r="BG131" s="392"/>
      <c r="BH131" s="392"/>
      <c r="BI131" s="392"/>
      <c r="BJ131" s="392"/>
      <c r="BK131" s="392"/>
      <c r="BL131" s="392"/>
      <c r="BM131" s="393"/>
      <c r="BO131" s="14"/>
      <c r="BP131" s="14"/>
      <c r="BQ131" s="14"/>
    </row>
    <row r="132" spans="2:69" ht="16.5" customHeight="1" thickBot="1" x14ac:dyDescent="0.25">
      <c r="B132" s="15"/>
      <c r="C132" s="381" t="s">
        <v>57</v>
      </c>
      <c r="D132" s="382"/>
      <c r="E132" s="382"/>
      <c r="F132" s="382"/>
      <c r="G132" s="382"/>
      <c r="H132" s="382"/>
      <c r="I132" s="387"/>
      <c r="J132" s="384" t="s">
        <v>58</v>
      </c>
      <c r="K132" s="379"/>
      <c r="L132" s="379"/>
      <c r="M132" s="379"/>
      <c r="N132" s="379"/>
      <c r="O132" s="379"/>
      <c r="P132" s="385"/>
      <c r="Q132" s="386" t="s">
        <v>59</v>
      </c>
      <c r="R132" s="382"/>
      <c r="S132" s="382"/>
      <c r="T132" s="382"/>
      <c r="U132" s="382"/>
      <c r="V132" s="382"/>
      <c r="W132" s="387"/>
      <c r="X132" s="384" t="s">
        <v>60</v>
      </c>
      <c r="Y132" s="379"/>
      <c r="Z132" s="379"/>
      <c r="AA132" s="379"/>
      <c r="AB132" s="379"/>
      <c r="AC132" s="379"/>
      <c r="AD132" s="385"/>
      <c r="AE132" s="386" t="s">
        <v>61</v>
      </c>
      <c r="AF132" s="382"/>
      <c r="AG132" s="382"/>
      <c r="AH132" s="382"/>
      <c r="AI132" s="382"/>
      <c r="AJ132" s="382"/>
      <c r="AK132" s="387"/>
      <c r="AL132" s="384" t="s">
        <v>62</v>
      </c>
      <c r="AM132" s="379"/>
      <c r="AN132" s="379"/>
      <c r="AO132" s="379"/>
      <c r="AP132" s="379"/>
      <c r="AQ132" s="379"/>
      <c r="AR132" s="385"/>
      <c r="AS132" s="386" t="s">
        <v>63</v>
      </c>
      <c r="AT132" s="382"/>
      <c r="AU132" s="382"/>
      <c r="AV132" s="382"/>
      <c r="AW132" s="382"/>
      <c r="AX132" s="382"/>
      <c r="AY132" s="387"/>
      <c r="AZ132" s="384" t="s">
        <v>64</v>
      </c>
      <c r="BA132" s="379"/>
      <c r="BB132" s="379"/>
      <c r="BC132" s="379"/>
      <c r="BD132" s="379"/>
      <c r="BE132" s="379"/>
      <c r="BF132" s="385"/>
      <c r="BG132" s="386" t="s">
        <v>12</v>
      </c>
      <c r="BH132" s="382"/>
      <c r="BI132" s="382"/>
      <c r="BJ132" s="382"/>
      <c r="BK132" s="382"/>
      <c r="BL132" s="382"/>
      <c r="BM132" s="383"/>
      <c r="BO132" s="14"/>
      <c r="BP132" s="14"/>
      <c r="BQ132" s="14"/>
    </row>
    <row r="133" spans="2:69" ht="16.5" customHeight="1" thickBot="1" x14ac:dyDescent="0.25">
      <c r="B133" s="15"/>
      <c r="C133" s="34">
        <f>BM109+1</f>
        <v>44506</v>
      </c>
      <c r="D133" s="35">
        <f>C133+1</f>
        <v>44507</v>
      </c>
      <c r="E133" s="35">
        <f t="shared" ref="E133:BM133" si="6">D133+1</f>
        <v>44508</v>
      </c>
      <c r="F133" s="35">
        <f t="shared" si="6"/>
        <v>44509</v>
      </c>
      <c r="G133" s="35">
        <f t="shared" si="6"/>
        <v>44510</v>
      </c>
      <c r="H133" s="218">
        <f t="shared" si="6"/>
        <v>44511</v>
      </c>
      <c r="I133" s="218">
        <f t="shared" si="6"/>
        <v>44512</v>
      </c>
      <c r="J133" s="35">
        <f t="shared" si="6"/>
        <v>44513</v>
      </c>
      <c r="K133" s="35">
        <f t="shared" si="6"/>
        <v>44514</v>
      </c>
      <c r="L133" s="35">
        <f t="shared" si="6"/>
        <v>44515</v>
      </c>
      <c r="M133" s="35">
        <f t="shared" si="6"/>
        <v>44516</v>
      </c>
      <c r="N133" s="35">
        <f t="shared" si="6"/>
        <v>44517</v>
      </c>
      <c r="O133" s="218">
        <f t="shared" si="6"/>
        <v>44518</v>
      </c>
      <c r="P133" s="218">
        <f t="shared" si="6"/>
        <v>44519</v>
      </c>
      <c r="Q133" s="35">
        <f t="shared" si="6"/>
        <v>44520</v>
      </c>
      <c r="R133" s="35">
        <f t="shared" si="6"/>
        <v>44521</v>
      </c>
      <c r="S133" s="35">
        <f t="shared" si="6"/>
        <v>44522</v>
      </c>
      <c r="T133" s="35">
        <f t="shared" si="6"/>
        <v>44523</v>
      </c>
      <c r="U133" s="35">
        <f t="shared" si="6"/>
        <v>44524</v>
      </c>
      <c r="V133" s="218">
        <f t="shared" si="6"/>
        <v>44525</v>
      </c>
      <c r="W133" s="218">
        <f t="shared" si="6"/>
        <v>44526</v>
      </c>
      <c r="X133" s="35">
        <f t="shared" si="6"/>
        <v>44527</v>
      </c>
      <c r="Y133" s="35">
        <f t="shared" si="6"/>
        <v>44528</v>
      </c>
      <c r="Z133" s="35">
        <f t="shared" si="6"/>
        <v>44529</v>
      </c>
      <c r="AA133" s="35">
        <f t="shared" si="6"/>
        <v>44530</v>
      </c>
      <c r="AB133" s="35">
        <f t="shared" si="6"/>
        <v>44531</v>
      </c>
      <c r="AC133" s="218">
        <f t="shared" si="6"/>
        <v>44532</v>
      </c>
      <c r="AD133" s="218">
        <f t="shared" si="6"/>
        <v>44533</v>
      </c>
      <c r="AE133" s="35">
        <f t="shared" si="6"/>
        <v>44534</v>
      </c>
      <c r="AF133" s="35">
        <f t="shared" si="6"/>
        <v>44535</v>
      </c>
      <c r="AG133" s="35">
        <f t="shared" si="6"/>
        <v>44536</v>
      </c>
      <c r="AH133" s="35">
        <f t="shared" si="6"/>
        <v>44537</v>
      </c>
      <c r="AI133" s="35">
        <f t="shared" si="6"/>
        <v>44538</v>
      </c>
      <c r="AJ133" s="218">
        <f t="shared" si="6"/>
        <v>44539</v>
      </c>
      <c r="AK133" s="218">
        <f t="shared" si="6"/>
        <v>44540</v>
      </c>
      <c r="AL133" s="35">
        <f t="shared" si="6"/>
        <v>44541</v>
      </c>
      <c r="AM133" s="35">
        <f t="shared" si="6"/>
        <v>44542</v>
      </c>
      <c r="AN133" s="35">
        <f t="shared" si="6"/>
        <v>44543</v>
      </c>
      <c r="AO133" s="35">
        <f t="shared" si="6"/>
        <v>44544</v>
      </c>
      <c r="AP133" s="35">
        <f t="shared" si="6"/>
        <v>44545</v>
      </c>
      <c r="AQ133" s="218">
        <f t="shared" si="6"/>
        <v>44546</v>
      </c>
      <c r="AR133" s="218">
        <f t="shared" si="6"/>
        <v>44547</v>
      </c>
      <c r="AS133" s="35">
        <f t="shared" si="6"/>
        <v>44548</v>
      </c>
      <c r="AT133" s="35">
        <f t="shared" si="6"/>
        <v>44549</v>
      </c>
      <c r="AU133" s="35">
        <f t="shared" si="6"/>
        <v>44550</v>
      </c>
      <c r="AV133" s="35">
        <f t="shared" si="6"/>
        <v>44551</v>
      </c>
      <c r="AW133" s="35">
        <f t="shared" si="6"/>
        <v>44552</v>
      </c>
      <c r="AX133" s="218">
        <f t="shared" si="6"/>
        <v>44553</v>
      </c>
      <c r="AY133" s="218">
        <f t="shared" si="6"/>
        <v>44554</v>
      </c>
      <c r="AZ133" s="35">
        <f t="shared" si="6"/>
        <v>44555</v>
      </c>
      <c r="BA133" s="35">
        <f t="shared" si="6"/>
        <v>44556</v>
      </c>
      <c r="BB133" s="35">
        <f t="shared" si="6"/>
        <v>44557</v>
      </c>
      <c r="BC133" s="35">
        <f t="shared" si="6"/>
        <v>44558</v>
      </c>
      <c r="BD133" s="35">
        <f t="shared" si="6"/>
        <v>44559</v>
      </c>
      <c r="BE133" s="218">
        <f t="shared" si="6"/>
        <v>44560</v>
      </c>
      <c r="BF133" s="218">
        <f t="shared" si="6"/>
        <v>44561</v>
      </c>
      <c r="BG133" s="35">
        <f t="shared" si="6"/>
        <v>44562</v>
      </c>
      <c r="BH133" s="35">
        <f t="shared" si="6"/>
        <v>44563</v>
      </c>
      <c r="BI133" s="35">
        <f t="shared" si="6"/>
        <v>44564</v>
      </c>
      <c r="BJ133" s="35">
        <f t="shared" si="6"/>
        <v>44565</v>
      </c>
      <c r="BK133" s="35">
        <f t="shared" si="6"/>
        <v>44566</v>
      </c>
      <c r="BL133" s="218">
        <f t="shared" si="6"/>
        <v>44567</v>
      </c>
      <c r="BM133" s="236">
        <f t="shared" si="6"/>
        <v>44568</v>
      </c>
      <c r="BO133" s="14"/>
      <c r="BP133" s="14"/>
      <c r="BQ133" s="14"/>
    </row>
    <row r="134" spans="2:69" ht="13.5" thickBot="1" x14ac:dyDescent="0.25">
      <c r="B134" s="161" t="s">
        <v>148</v>
      </c>
      <c r="C134" s="36"/>
      <c r="D134" s="37"/>
      <c r="E134" s="37"/>
      <c r="F134" s="37"/>
      <c r="G134" s="37"/>
      <c r="H134" s="275"/>
      <c r="I134" s="219"/>
      <c r="J134" s="37"/>
      <c r="K134" s="37"/>
      <c r="L134" s="37"/>
      <c r="M134" s="37"/>
      <c r="N134" s="100"/>
      <c r="O134" s="245"/>
      <c r="P134" s="219"/>
      <c r="Q134" s="37"/>
      <c r="R134" s="37"/>
      <c r="S134" s="37"/>
      <c r="T134" s="37"/>
      <c r="U134" s="37"/>
      <c r="V134" s="219"/>
      <c r="W134" s="219"/>
      <c r="X134" s="37"/>
      <c r="Y134" s="37"/>
      <c r="Z134" s="37"/>
      <c r="AA134" s="37"/>
      <c r="AB134" s="37"/>
      <c r="AC134" s="219"/>
      <c r="AD134" s="219"/>
      <c r="AE134" s="37"/>
      <c r="AF134" s="37"/>
      <c r="AG134" s="37"/>
      <c r="AH134" s="37"/>
      <c r="AI134" s="37"/>
      <c r="AJ134" s="219"/>
      <c r="AK134" s="219"/>
      <c r="AL134" s="37"/>
      <c r="AM134" s="37"/>
      <c r="AN134" s="37"/>
      <c r="AO134" s="37"/>
      <c r="AP134" s="37"/>
      <c r="AQ134" s="219"/>
      <c r="AR134" s="219"/>
      <c r="AS134" s="37"/>
      <c r="AT134" s="37"/>
      <c r="AU134" s="37"/>
      <c r="AV134" s="37"/>
      <c r="AW134" s="37"/>
      <c r="AX134" s="219"/>
      <c r="AY134" s="219"/>
      <c r="AZ134" s="37"/>
      <c r="BA134" s="37"/>
      <c r="BB134" s="37"/>
      <c r="BC134" s="37"/>
      <c r="BD134" s="37"/>
      <c r="BE134" s="219"/>
      <c r="BF134" s="219"/>
      <c r="BG134" s="275"/>
      <c r="BH134" s="37"/>
      <c r="BI134" s="37"/>
      <c r="BJ134" s="37"/>
      <c r="BK134" s="100"/>
      <c r="BL134" s="237"/>
      <c r="BM134" s="225"/>
      <c r="BO134" s="14"/>
      <c r="BP134" s="14"/>
      <c r="BQ134" s="14"/>
    </row>
    <row r="135" spans="2:69" ht="15" x14ac:dyDescent="0.25">
      <c r="B135" s="162" t="s">
        <v>150</v>
      </c>
      <c r="C135" s="38"/>
      <c r="D135" s="39"/>
      <c r="E135" s="39"/>
      <c r="F135" s="39"/>
      <c r="G135" s="39"/>
      <c r="H135" s="276"/>
      <c r="I135" s="220"/>
      <c r="J135" s="39"/>
      <c r="K135" s="39"/>
      <c r="L135" s="39"/>
      <c r="M135" s="39"/>
      <c r="N135" s="39"/>
      <c r="O135" s="220"/>
      <c r="P135" s="220"/>
      <c r="Q135" s="39"/>
      <c r="R135" s="39"/>
      <c r="S135" s="39"/>
      <c r="T135" s="39"/>
      <c r="U135" s="39"/>
      <c r="V135" s="220"/>
      <c r="W135" s="220"/>
      <c r="X135" s="39"/>
      <c r="Y135" s="39"/>
      <c r="Z135" s="39"/>
      <c r="AA135" s="39"/>
      <c r="AB135" s="39"/>
      <c r="AC135" s="220"/>
      <c r="AD135" s="220"/>
      <c r="AE135" s="39"/>
      <c r="AF135" s="40"/>
      <c r="AG135" s="39"/>
      <c r="AH135" s="39"/>
      <c r="AI135" s="39"/>
      <c r="AJ135" s="220"/>
      <c r="AK135" s="220"/>
      <c r="AL135" s="39"/>
      <c r="AM135" s="40"/>
      <c r="AN135" s="39"/>
      <c r="AO135" s="39"/>
      <c r="AP135" s="39"/>
      <c r="AQ135" s="220"/>
      <c r="AR135" s="220"/>
      <c r="AS135" s="39"/>
      <c r="AT135" s="40"/>
      <c r="AU135" s="39"/>
      <c r="AV135" s="39"/>
      <c r="AW135" s="39"/>
      <c r="AX135" s="220"/>
      <c r="AY135" s="220"/>
      <c r="AZ135" s="39"/>
      <c r="BA135" s="40"/>
      <c r="BB135" s="39"/>
      <c r="BC135" s="39"/>
      <c r="BD135" s="39"/>
      <c r="BE135" s="220"/>
      <c r="BF135" s="220"/>
      <c r="BG135" s="276"/>
      <c r="BH135" s="39"/>
      <c r="BI135" s="39"/>
      <c r="BJ135" s="39"/>
      <c r="BK135" s="179"/>
      <c r="BL135" s="246"/>
      <c r="BM135" s="226"/>
      <c r="BO135" s="14"/>
      <c r="BP135" s="14"/>
      <c r="BQ135" s="14"/>
    </row>
    <row r="136" spans="2:69" ht="13.5" thickBot="1" x14ac:dyDescent="0.25">
      <c r="B136" s="162"/>
      <c r="C136" s="41"/>
      <c r="D136" s="42"/>
      <c r="E136" s="42"/>
      <c r="F136" s="42"/>
      <c r="G136" s="42"/>
      <c r="H136" s="277"/>
      <c r="I136" s="221"/>
      <c r="J136" s="42"/>
      <c r="K136" s="42"/>
      <c r="L136" s="42"/>
      <c r="M136" s="42"/>
      <c r="N136" s="42"/>
      <c r="O136" s="221"/>
      <c r="P136" s="221"/>
      <c r="Q136" s="42"/>
      <c r="R136" s="42"/>
      <c r="S136" s="42"/>
      <c r="T136" s="42"/>
      <c r="U136" s="42"/>
      <c r="V136" s="221"/>
      <c r="W136" s="221"/>
      <c r="X136" s="42"/>
      <c r="Y136" s="42"/>
      <c r="Z136" s="42"/>
      <c r="AA136" s="42"/>
      <c r="AB136" s="42"/>
      <c r="AC136" s="221"/>
      <c r="AD136" s="221"/>
      <c r="AE136" s="42"/>
      <c r="AF136" s="42"/>
      <c r="AG136" s="42"/>
      <c r="AH136" s="42"/>
      <c r="AI136" s="42"/>
      <c r="AJ136" s="221"/>
      <c r="AK136" s="221"/>
      <c r="AL136" s="42"/>
      <c r="AM136" s="42"/>
      <c r="AN136" s="42"/>
      <c r="AO136" s="42"/>
      <c r="AP136" s="42"/>
      <c r="AQ136" s="221"/>
      <c r="AR136" s="221"/>
      <c r="AS136" s="42"/>
      <c r="AT136" s="42"/>
      <c r="AU136" s="42"/>
      <c r="AV136" s="42"/>
      <c r="AW136" s="42"/>
      <c r="AX136" s="221"/>
      <c r="AY136" s="221"/>
      <c r="AZ136" s="42"/>
      <c r="BA136" s="42"/>
      <c r="BB136" s="42"/>
      <c r="BC136" s="42"/>
      <c r="BD136" s="42"/>
      <c r="BE136" s="221"/>
      <c r="BF136" s="221"/>
      <c r="BG136" s="277"/>
      <c r="BH136" s="42"/>
      <c r="BI136" s="42"/>
      <c r="BJ136" s="42"/>
      <c r="BK136" s="180"/>
      <c r="BL136" s="242"/>
      <c r="BM136" s="231"/>
      <c r="BO136" s="14"/>
      <c r="BP136" s="14"/>
      <c r="BQ136" s="14"/>
    </row>
    <row r="137" spans="2:69" x14ac:dyDescent="0.2">
      <c r="B137" s="162" t="s">
        <v>119</v>
      </c>
      <c r="C137" s="48"/>
      <c r="D137" s="43"/>
      <c r="E137" s="43"/>
      <c r="F137" s="43"/>
      <c r="G137" s="43"/>
      <c r="H137" s="276"/>
      <c r="I137" s="220"/>
      <c r="J137" s="43"/>
      <c r="K137" s="43"/>
      <c r="L137" s="43"/>
      <c r="M137" s="43"/>
      <c r="N137" s="43"/>
      <c r="O137" s="220"/>
      <c r="P137" s="220"/>
      <c r="Q137" s="43"/>
      <c r="R137" s="43"/>
      <c r="S137" s="43"/>
      <c r="T137" s="43"/>
      <c r="U137" s="43"/>
      <c r="V137" s="220"/>
      <c r="W137" s="220"/>
      <c r="X137" s="43"/>
      <c r="Y137" s="43"/>
      <c r="Z137" s="94"/>
      <c r="AA137" s="94"/>
      <c r="AB137" s="43"/>
      <c r="AC137" s="220"/>
      <c r="AD137" s="220"/>
      <c r="AE137" s="43"/>
      <c r="AF137" s="43"/>
      <c r="AG137" s="43"/>
      <c r="AH137" s="43"/>
      <c r="AI137" s="43"/>
      <c r="AJ137" s="220"/>
      <c r="AK137" s="220"/>
      <c r="AL137" s="43"/>
      <c r="AM137" s="43"/>
      <c r="AN137" s="43"/>
      <c r="AO137" s="43"/>
      <c r="AP137" s="43"/>
      <c r="AQ137" s="220"/>
      <c r="AR137" s="220"/>
      <c r="AS137" s="43"/>
      <c r="AT137" s="43"/>
      <c r="AU137" s="43"/>
      <c r="AV137" s="43"/>
      <c r="AW137" s="43"/>
      <c r="AX137" s="220"/>
      <c r="AY137" s="220"/>
      <c r="AZ137" s="43"/>
      <c r="BA137" s="43"/>
      <c r="BB137" s="43"/>
      <c r="BC137" s="43"/>
      <c r="BD137" s="43"/>
      <c r="BE137" s="220"/>
      <c r="BF137" s="220"/>
      <c r="BG137" s="278"/>
      <c r="BH137" s="43"/>
      <c r="BI137" s="43"/>
      <c r="BJ137" s="43"/>
      <c r="BK137" s="181"/>
      <c r="BL137" s="246"/>
      <c r="BM137" s="226"/>
      <c r="BO137" s="14"/>
      <c r="BP137" s="14"/>
      <c r="BQ137" s="14"/>
    </row>
    <row r="138" spans="2:69" ht="13.5" thickBot="1" x14ac:dyDescent="0.25">
      <c r="B138" s="162" t="s">
        <v>121</v>
      </c>
      <c r="C138" s="44"/>
      <c r="D138" s="45"/>
      <c r="E138" s="45"/>
      <c r="F138" s="45"/>
      <c r="G138" s="45"/>
      <c r="H138" s="277"/>
      <c r="I138" s="221"/>
      <c r="J138" s="45"/>
      <c r="K138" s="45"/>
      <c r="L138" s="45"/>
      <c r="M138" s="45"/>
      <c r="N138" s="45"/>
      <c r="O138" s="221"/>
      <c r="P138" s="221"/>
      <c r="Q138" s="45"/>
      <c r="R138" s="45"/>
      <c r="S138" s="45"/>
      <c r="T138" s="45"/>
      <c r="U138" s="45"/>
      <c r="V138" s="221"/>
      <c r="W138" s="221"/>
      <c r="X138" s="45"/>
      <c r="Y138" s="45"/>
      <c r="Z138" s="46"/>
      <c r="AA138" s="46"/>
      <c r="AB138" s="45"/>
      <c r="AC138" s="221"/>
      <c r="AD138" s="221"/>
      <c r="AE138" s="45"/>
      <c r="AF138" s="45"/>
      <c r="AG138" s="45"/>
      <c r="AH138" s="45"/>
      <c r="AI138" s="45"/>
      <c r="AJ138" s="221"/>
      <c r="AK138" s="221"/>
      <c r="AL138" s="45"/>
      <c r="AM138" s="45"/>
      <c r="AN138" s="45"/>
      <c r="AO138" s="45"/>
      <c r="AP138" s="45"/>
      <c r="AQ138" s="221"/>
      <c r="AR138" s="221"/>
      <c r="AS138" s="45"/>
      <c r="AT138" s="45"/>
      <c r="AU138" s="45"/>
      <c r="AV138" s="45"/>
      <c r="AW138" s="45"/>
      <c r="AX138" s="221"/>
      <c r="AY138" s="221"/>
      <c r="AZ138" s="45"/>
      <c r="BA138" s="45"/>
      <c r="BB138" s="45"/>
      <c r="BC138" s="45"/>
      <c r="BD138" s="45"/>
      <c r="BE138" s="221"/>
      <c r="BF138" s="221"/>
      <c r="BG138" s="279"/>
      <c r="BH138" s="45"/>
      <c r="BI138" s="45"/>
      <c r="BJ138" s="45"/>
      <c r="BK138" s="182"/>
      <c r="BL138" s="242"/>
      <c r="BM138" s="231"/>
      <c r="BO138" s="14"/>
      <c r="BP138" s="14"/>
      <c r="BQ138" s="14"/>
    </row>
    <row r="139" spans="2:69" x14ac:dyDescent="0.2">
      <c r="B139" s="162" t="s">
        <v>123</v>
      </c>
      <c r="C139" s="38"/>
      <c r="D139" s="39"/>
      <c r="E139" s="39"/>
      <c r="F139" s="39"/>
      <c r="G139" s="39"/>
      <c r="H139" s="276"/>
      <c r="I139" s="220"/>
      <c r="J139" s="39"/>
      <c r="K139" s="39"/>
      <c r="L139" s="39"/>
      <c r="M139" s="39"/>
      <c r="N139" s="39"/>
      <c r="O139" s="220"/>
      <c r="P139" s="220"/>
      <c r="Q139" s="39"/>
      <c r="R139" s="39"/>
      <c r="S139" s="39"/>
      <c r="T139" s="39"/>
      <c r="U139" s="39"/>
      <c r="V139" s="220"/>
      <c r="W139" s="220"/>
      <c r="X139" s="39"/>
      <c r="Y139" s="39"/>
      <c r="Z139" s="47"/>
      <c r="AA139" s="47"/>
      <c r="AB139" s="39"/>
      <c r="AC139" s="220"/>
      <c r="AD139" s="220"/>
      <c r="AE139" s="39"/>
      <c r="AF139" s="39"/>
      <c r="AG139" s="39"/>
      <c r="AH139" s="39"/>
      <c r="AI139" s="39"/>
      <c r="AJ139" s="220"/>
      <c r="AK139" s="220"/>
      <c r="AL139" s="39"/>
      <c r="AM139" s="39"/>
      <c r="AN139" s="39"/>
      <c r="AO139" s="39"/>
      <c r="AP139" s="39"/>
      <c r="AQ139" s="220"/>
      <c r="AR139" s="220"/>
      <c r="AS139" s="39"/>
      <c r="AT139" s="39"/>
      <c r="AU139" s="39"/>
      <c r="AV139" s="39"/>
      <c r="AW139" s="39"/>
      <c r="AX139" s="220"/>
      <c r="AY139" s="220"/>
      <c r="AZ139" s="39"/>
      <c r="BA139" s="39"/>
      <c r="BB139" s="39"/>
      <c r="BC139" s="39"/>
      <c r="BD139" s="39"/>
      <c r="BE139" s="220"/>
      <c r="BF139" s="220"/>
      <c r="BG139" s="276"/>
      <c r="BH139" s="39"/>
      <c r="BI139" s="39"/>
      <c r="BJ139" s="39"/>
      <c r="BK139" s="179"/>
      <c r="BL139" s="246"/>
      <c r="BM139" s="226"/>
      <c r="BO139" s="14"/>
      <c r="BP139" s="14"/>
      <c r="BQ139" s="14"/>
    </row>
    <row r="140" spans="2:69" ht="13.5" thickBot="1" x14ac:dyDescent="0.25">
      <c r="B140" s="162" t="s">
        <v>125</v>
      </c>
      <c r="C140" s="41"/>
      <c r="D140" s="42"/>
      <c r="E140" s="42"/>
      <c r="F140" s="42"/>
      <c r="G140" s="42"/>
      <c r="H140" s="277"/>
      <c r="I140" s="221"/>
      <c r="J140" s="42"/>
      <c r="K140" s="42"/>
      <c r="L140" s="42"/>
      <c r="M140" s="42"/>
      <c r="N140" s="42"/>
      <c r="O140" s="221"/>
      <c r="P140" s="221"/>
      <c r="Q140" s="42"/>
      <c r="R140" s="42"/>
      <c r="S140" s="42"/>
      <c r="T140" s="42"/>
      <c r="U140" s="42"/>
      <c r="V140" s="221"/>
      <c r="W140" s="221"/>
      <c r="X140" s="42"/>
      <c r="Y140" s="42"/>
      <c r="Z140" s="101"/>
      <c r="AA140" s="101"/>
      <c r="AB140" s="42"/>
      <c r="AC140" s="221"/>
      <c r="AD140" s="221"/>
      <c r="AE140" s="42"/>
      <c r="AF140" s="42"/>
      <c r="AG140" s="42"/>
      <c r="AH140" s="42"/>
      <c r="AI140" s="42"/>
      <c r="AJ140" s="221"/>
      <c r="AK140" s="221"/>
      <c r="AL140" s="42"/>
      <c r="AM140" s="42"/>
      <c r="AN140" s="42"/>
      <c r="AO140" s="42"/>
      <c r="AP140" s="42"/>
      <c r="AQ140" s="221"/>
      <c r="AR140" s="221"/>
      <c r="AS140" s="42"/>
      <c r="AT140" s="42"/>
      <c r="AU140" s="42"/>
      <c r="AV140" s="42"/>
      <c r="AW140" s="42"/>
      <c r="AX140" s="221"/>
      <c r="AY140" s="221"/>
      <c r="AZ140" s="42"/>
      <c r="BA140" s="42"/>
      <c r="BB140" s="42"/>
      <c r="BC140" s="42"/>
      <c r="BD140" s="42"/>
      <c r="BE140" s="221"/>
      <c r="BF140" s="221"/>
      <c r="BG140" s="277"/>
      <c r="BH140" s="42"/>
      <c r="BI140" s="42"/>
      <c r="BJ140" s="42"/>
      <c r="BK140" s="180"/>
      <c r="BL140" s="239"/>
      <c r="BM140" s="227"/>
      <c r="BO140" s="14"/>
      <c r="BP140" s="14"/>
      <c r="BQ140" s="14"/>
    </row>
    <row r="141" spans="2:69" x14ac:dyDescent="0.2">
      <c r="B141" s="162" t="s">
        <v>127</v>
      </c>
      <c r="C141" s="48"/>
      <c r="D141" s="43"/>
      <c r="E141" s="43"/>
      <c r="F141" s="43"/>
      <c r="G141" s="43"/>
      <c r="H141" s="276"/>
      <c r="I141" s="220"/>
      <c r="J141" s="43"/>
      <c r="K141" s="43"/>
      <c r="L141" s="43"/>
      <c r="M141" s="43"/>
      <c r="N141" s="43"/>
      <c r="O141" s="220"/>
      <c r="P141" s="220"/>
      <c r="Q141" s="43"/>
      <c r="R141" s="43"/>
      <c r="S141" s="43"/>
      <c r="T141" s="43"/>
      <c r="U141" s="43"/>
      <c r="V141" s="220"/>
      <c r="W141" s="220"/>
      <c r="X141" s="43"/>
      <c r="Y141" s="43"/>
      <c r="Z141" s="43"/>
      <c r="AA141" s="43"/>
      <c r="AB141" s="43"/>
      <c r="AC141" s="220"/>
      <c r="AD141" s="220"/>
      <c r="AE141" s="43"/>
      <c r="AF141" s="43"/>
      <c r="AG141" s="43"/>
      <c r="AH141" s="43"/>
      <c r="AI141" s="43"/>
      <c r="AJ141" s="220"/>
      <c r="AK141" s="220"/>
      <c r="AL141" s="43"/>
      <c r="AM141" s="43"/>
      <c r="AN141" s="43"/>
      <c r="AO141" s="43"/>
      <c r="AP141" s="43"/>
      <c r="AQ141" s="220"/>
      <c r="AR141" s="220"/>
      <c r="AS141" s="43"/>
      <c r="AT141" s="43"/>
      <c r="AU141" s="43"/>
      <c r="AV141" s="43"/>
      <c r="AW141" s="43"/>
      <c r="AX141" s="220"/>
      <c r="AY141" s="220"/>
      <c r="AZ141" s="43"/>
      <c r="BA141" s="43"/>
      <c r="BB141" s="43"/>
      <c r="BC141" s="43"/>
      <c r="BD141" s="43"/>
      <c r="BE141" s="220"/>
      <c r="BF141" s="220"/>
      <c r="BG141" s="278"/>
      <c r="BH141" s="43"/>
      <c r="BI141" s="43"/>
      <c r="BJ141" s="43"/>
      <c r="BK141" s="181"/>
      <c r="BL141" s="247"/>
      <c r="BM141" s="229"/>
      <c r="BO141" s="14"/>
      <c r="BP141" s="14"/>
      <c r="BQ141" s="14"/>
    </row>
    <row r="142" spans="2:69" ht="13.5" thickBot="1" x14ac:dyDescent="0.25">
      <c r="B142" s="162" t="s">
        <v>129</v>
      </c>
      <c r="C142" s="44"/>
      <c r="D142" s="45"/>
      <c r="E142" s="45"/>
      <c r="F142" s="45"/>
      <c r="G142" s="45"/>
      <c r="H142" s="277"/>
      <c r="I142" s="221"/>
      <c r="J142" s="45"/>
      <c r="K142" s="45"/>
      <c r="L142" s="45"/>
      <c r="M142" s="45"/>
      <c r="N142" s="45"/>
      <c r="O142" s="221"/>
      <c r="P142" s="221"/>
      <c r="Q142" s="45"/>
      <c r="R142" s="45"/>
      <c r="S142" s="45"/>
      <c r="T142" s="45"/>
      <c r="U142" s="45"/>
      <c r="V142" s="221"/>
      <c r="W142" s="221"/>
      <c r="X142" s="45"/>
      <c r="Y142" s="45"/>
      <c r="Z142" s="45"/>
      <c r="AA142" s="45"/>
      <c r="AB142" s="45"/>
      <c r="AC142" s="221"/>
      <c r="AD142" s="221"/>
      <c r="AE142" s="45"/>
      <c r="AF142" s="45"/>
      <c r="AG142" s="45"/>
      <c r="AH142" s="45"/>
      <c r="AI142" s="45"/>
      <c r="AJ142" s="221"/>
      <c r="AK142" s="221"/>
      <c r="AL142" s="45"/>
      <c r="AM142" s="45"/>
      <c r="AN142" s="45"/>
      <c r="AO142" s="45"/>
      <c r="AP142" s="45"/>
      <c r="AQ142" s="221"/>
      <c r="AR142" s="221"/>
      <c r="AS142" s="45"/>
      <c r="AT142" s="45"/>
      <c r="AU142" s="45"/>
      <c r="AV142" s="45"/>
      <c r="AW142" s="45"/>
      <c r="AX142" s="221"/>
      <c r="AY142" s="221"/>
      <c r="AZ142" s="45"/>
      <c r="BA142" s="45"/>
      <c r="BB142" s="45"/>
      <c r="BC142" s="45"/>
      <c r="BD142" s="45"/>
      <c r="BE142" s="221"/>
      <c r="BF142" s="221"/>
      <c r="BG142" s="279"/>
      <c r="BH142" s="45"/>
      <c r="BI142" s="45"/>
      <c r="BJ142" s="45"/>
      <c r="BK142" s="182"/>
      <c r="BL142" s="242"/>
      <c r="BM142" s="231"/>
      <c r="BO142" s="14"/>
      <c r="BP142" s="14"/>
      <c r="BQ142" s="14"/>
    </row>
    <row r="143" spans="2:69" x14ac:dyDescent="0.2">
      <c r="B143" s="162" t="s">
        <v>131</v>
      </c>
      <c r="C143" s="38"/>
      <c r="D143" s="39"/>
      <c r="E143" s="39"/>
      <c r="F143" s="39"/>
      <c r="G143" s="39"/>
      <c r="H143" s="276"/>
      <c r="I143" s="220"/>
      <c r="J143" s="39"/>
      <c r="K143" s="39"/>
      <c r="L143" s="39"/>
      <c r="M143" s="39"/>
      <c r="N143" s="39"/>
      <c r="O143" s="220"/>
      <c r="P143" s="220"/>
      <c r="Q143" s="39"/>
      <c r="R143" s="39"/>
      <c r="S143" s="39"/>
      <c r="T143" s="39"/>
      <c r="U143" s="39"/>
      <c r="V143" s="220"/>
      <c r="W143" s="220"/>
      <c r="X143" s="39"/>
      <c r="Y143" s="39"/>
      <c r="Z143" s="39"/>
      <c r="AA143" s="39"/>
      <c r="AB143" s="39"/>
      <c r="AC143" s="220"/>
      <c r="AD143" s="220"/>
      <c r="AE143" s="39"/>
      <c r="AF143" s="39"/>
      <c r="AG143" s="39"/>
      <c r="AH143" s="39"/>
      <c r="AI143" s="39"/>
      <c r="AJ143" s="220"/>
      <c r="AK143" s="220"/>
      <c r="AL143" s="39"/>
      <c r="AM143" s="39"/>
      <c r="AN143" s="39"/>
      <c r="AO143" s="39"/>
      <c r="AP143" s="39"/>
      <c r="AQ143" s="220"/>
      <c r="AR143" s="220"/>
      <c r="AS143" s="39"/>
      <c r="AT143" s="39"/>
      <c r="AU143" s="39"/>
      <c r="AV143" s="39"/>
      <c r="AW143" s="39"/>
      <c r="AX143" s="220"/>
      <c r="AY143" s="220"/>
      <c r="AZ143" s="39"/>
      <c r="BA143" s="39"/>
      <c r="BB143" s="39"/>
      <c r="BC143" s="39"/>
      <c r="BD143" s="39"/>
      <c r="BE143" s="220"/>
      <c r="BF143" s="220"/>
      <c r="BG143" s="276"/>
      <c r="BH143" s="39"/>
      <c r="BI143" s="39"/>
      <c r="BJ143" s="39"/>
      <c r="BK143" s="179"/>
      <c r="BL143" s="246"/>
      <c r="BM143" s="226"/>
      <c r="BO143" s="14"/>
      <c r="BP143" s="14"/>
      <c r="BQ143" s="14"/>
    </row>
    <row r="144" spans="2:69" ht="13.5" thickBot="1" x14ac:dyDescent="0.25">
      <c r="B144" s="162" t="s">
        <v>135</v>
      </c>
      <c r="C144" s="41"/>
      <c r="D144" s="42"/>
      <c r="E144" s="42"/>
      <c r="F144" s="42"/>
      <c r="G144" s="42"/>
      <c r="H144" s="277"/>
      <c r="I144" s="221"/>
      <c r="J144" s="42"/>
      <c r="K144" s="42"/>
      <c r="L144" s="42"/>
      <c r="M144" s="42"/>
      <c r="N144" s="42"/>
      <c r="O144" s="221"/>
      <c r="P144" s="221"/>
      <c r="Q144" s="42"/>
      <c r="R144" s="42"/>
      <c r="S144" s="42"/>
      <c r="T144" s="42"/>
      <c r="U144" s="42"/>
      <c r="V144" s="221"/>
      <c r="W144" s="221"/>
      <c r="X144" s="42"/>
      <c r="Y144" s="42"/>
      <c r="Z144" s="42"/>
      <c r="AA144" s="42"/>
      <c r="AB144" s="42"/>
      <c r="AC144" s="221"/>
      <c r="AD144" s="221"/>
      <c r="AE144" s="42"/>
      <c r="AF144" s="42"/>
      <c r="AG144" s="42"/>
      <c r="AH144" s="42"/>
      <c r="AI144" s="42"/>
      <c r="AJ144" s="221"/>
      <c r="AK144" s="221"/>
      <c r="AL144" s="42"/>
      <c r="AM144" s="42"/>
      <c r="AN144" s="42"/>
      <c r="AO144" s="42"/>
      <c r="AP144" s="42"/>
      <c r="AQ144" s="221"/>
      <c r="AR144" s="221"/>
      <c r="AS144" s="42"/>
      <c r="AT144" s="42"/>
      <c r="AU144" s="42"/>
      <c r="AV144" s="42"/>
      <c r="AW144" s="42"/>
      <c r="AX144" s="221"/>
      <c r="AY144" s="221"/>
      <c r="AZ144" s="42"/>
      <c r="BA144" s="42"/>
      <c r="BB144" s="42"/>
      <c r="BC144" s="42"/>
      <c r="BD144" s="42"/>
      <c r="BE144" s="221"/>
      <c r="BF144" s="221"/>
      <c r="BG144" s="277"/>
      <c r="BH144" s="42"/>
      <c r="BI144" s="42"/>
      <c r="BJ144" s="42"/>
      <c r="BK144" s="180"/>
      <c r="BL144" s="239"/>
      <c r="BM144" s="227"/>
      <c r="BO144" s="14"/>
      <c r="BP144" s="14"/>
      <c r="BQ144" s="14"/>
    </row>
    <row r="145" spans="2:69" x14ac:dyDescent="0.2">
      <c r="B145" s="162" t="s">
        <v>133</v>
      </c>
      <c r="C145" s="48"/>
      <c r="D145" s="43"/>
      <c r="E145" s="43"/>
      <c r="F145" s="43"/>
      <c r="G145" s="43"/>
      <c r="H145" s="276"/>
      <c r="I145" s="220"/>
      <c r="J145" s="43"/>
      <c r="K145" s="43"/>
      <c r="L145" s="43"/>
      <c r="M145" s="43"/>
      <c r="N145" s="43"/>
      <c r="O145" s="220"/>
      <c r="P145" s="220"/>
      <c r="Q145" s="43"/>
      <c r="R145" s="43"/>
      <c r="S145" s="43"/>
      <c r="T145" s="43"/>
      <c r="U145" s="43"/>
      <c r="V145" s="220"/>
      <c r="W145" s="220"/>
      <c r="X145" s="43"/>
      <c r="Y145" s="43"/>
      <c r="Z145" s="43"/>
      <c r="AA145" s="43"/>
      <c r="AB145" s="43"/>
      <c r="AC145" s="220"/>
      <c r="AD145" s="220"/>
      <c r="AE145" s="43"/>
      <c r="AF145" s="43"/>
      <c r="AG145" s="43"/>
      <c r="AH145" s="43"/>
      <c r="AI145" s="43"/>
      <c r="AJ145" s="220"/>
      <c r="AK145" s="220"/>
      <c r="AL145" s="43"/>
      <c r="AM145" s="43"/>
      <c r="AN145" s="43"/>
      <c r="AO145" s="43"/>
      <c r="AP145" s="43"/>
      <c r="AQ145" s="220"/>
      <c r="AR145" s="220"/>
      <c r="AS145" s="43"/>
      <c r="AT145" s="43"/>
      <c r="AU145" s="43"/>
      <c r="AV145" s="43"/>
      <c r="AW145" s="43"/>
      <c r="AX145" s="220"/>
      <c r="AY145" s="220"/>
      <c r="AZ145" s="43"/>
      <c r="BA145" s="43"/>
      <c r="BB145" s="43"/>
      <c r="BC145" s="43"/>
      <c r="BD145" s="43"/>
      <c r="BE145" s="220"/>
      <c r="BF145" s="220"/>
      <c r="BG145" s="278"/>
      <c r="BH145" s="43"/>
      <c r="BI145" s="43"/>
      <c r="BJ145" s="43"/>
      <c r="BK145" s="181"/>
      <c r="BL145" s="247"/>
      <c r="BM145" s="229"/>
      <c r="BO145" s="14"/>
      <c r="BP145" s="14"/>
      <c r="BQ145" s="14"/>
    </row>
    <row r="146" spans="2:69" ht="13.5" thickBot="1" x14ac:dyDescent="0.25">
      <c r="B146" s="162" t="s">
        <v>137</v>
      </c>
      <c r="C146" s="44"/>
      <c r="D146" s="45"/>
      <c r="E146" s="45"/>
      <c r="F146" s="45"/>
      <c r="G146" s="45"/>
      <c r="H146" s="277"/>
      <c r="I146" s="221"/>
      <c r="J146" s="45"/>
      <c r="K146" s="45"/>
      <c r="L146" s="45"/>
      <c r="M146" s="45"/>
      <c r="N146" s="45"/>
      <c r="O146" s="221"/>
      <c r="P146" s="221"/>
      <c r="Q146" s="45"/>
      <c r="R146" s="45"/>
      <c r="S146" s="45"/>
      <c r="T146" s="45"/>
      <c r="U146" s="45"/>
      <c r="V146" s="221"/>
      <c r="W146" s="221"/>
      <c r="X146" s="45"/>
      <c r="Y146" s="45"/>
      <c r="Z146" s="45"/>
      <c r="AA146" s="45"/>
      <c r="AB146" s="45"/>
      <c r="AC146" s="221"/>
      <c r="AD146" s="221"/>
      <c r="AE146" s="45"/>
      <c r="AF146" s="45"/>
      <c r="AG146" s="45"/>
      <c r="AH146" s="45"/>
      <c r="AI146" s="45"/>
      <c r="AJ146" s="221"/>
      <c r="AK146" s="221"/>
      <c r="AL146" s="45"/>
      <c r="AM146" s="45"/>
      <c r="AN146" s="45"/>
      <c r="AO146" s="45"/>
      <c r="AP146" s="45"/>
      <c r="AQ146" s="221"/>
      <c r="AR146" s="221"/>
      <c r="AS146" s="45"/>
      <c r="AT146" s="45"/>
      <c r="AU146" s="45"/>
      <c r="AV146" s="45"/>
      <c r="AW146" s="45"/>
      <c r="AX146" s="221"/>
      <c r="AY146" s="221"/>
      <c r="AZ146" s="45"/>
      <c r="BA146" s="45"/>
      <c r="BB146" s="45"/>
      <c r="BC146" s="45"/>
      <c r="BD146" s="45"/>
      <c r="BE146" s="221"/>
      <c r="BF146" s="221"/>
      <c r="BG146" s="279"/>
      <c r="BH146" s="45"/>
      <c r="BI146" s="45"/>
      <c r="BJ146" s="45"/>
      <c r="BK146" s="182"/>
      <c r="BL146" s="242"/>
      <c r="BM146" s="231"/>
      <c r="BO146" s="14"/>
      <c r="BP146" s="14"/>
      <c r="BQ146" s="14"/>
    </row>
    <row r="147" spans="2:69" x14ac:dyDescent="0.2">
      <c r="B147" s="162"/>
      <c r="C147" s="38"/>
      <c r="D147" s="39"/>
      <c r="E147" s="39"/>
      <c r="F147" s="39"/>
      <c r="G147" s="39"/>
      <c r="H147" s="276"/>
      <c r="I147" s="220"/>
      <c r="J147" s="39"/>
      <c r="K147" s="39"/>
      <c r="L147" s="39"/>
      <c r="M147" s="39"/>
      <c r="N147" s="39"/>
      <c r="O147" s="220"/>
      <c r="P147" s="220"/>
      <c r="Q147" s="39"/>
      <c r="R147" s="39"/>
      <c r="S147" s="51"/>
      <c r="T147" s="51"/>
      <c r="U147" s="39"/>
      <c r="V147" s="220"/>
      <c r="W147" s="220"/>
      <c r="X147" s="39"/>
      <c r="Y147" s="39"/>
      <c r="Z147" s="51"/>
      <c r="AA147" s="51"/>
      <c r="AB147" s="39"/>
      <c r="AC147" s="220"/>
      <c r="AD147" s="220"/>
      <c r="AE147" s="39"/>
      <c r="AF147" s="39"/>
      <c r="AG147" s="51"/>
      <c r="AH147" s="51"/>
      <c r="AI147" s="39"/>
      <c r="AJ147" s="220"/>
      <c r="AK147" s="220"/>
      <c r="AL147" s="39"/>
      <c r="AM147" s="39"/>
      <c r="AN147" s="51"/>
      <c r="AO147" s="51"/>
      <c r="AP147" s="39"/>
      <c r="AQ147" s="220"/>
      <c r="AR147" s="220"/>
      <c r="AS147" s="39"/>
      <c r="AT147" s="39"/>
      <c r="AU147" s="51"/>
      <c r="AV147" s="51"/>
      <c r="AW147" s="39"/>
      <c r="AX147" s="220"/>
      <c r="AY147" s="220"/>
      <c r="AZ147" s="39"/>
      <c r="BA147" s="39"/>
      <c r="BB147" s="39"/>
      <c r="BC147" s="39"/>
      <c r="BD147" s="39"/>
      <c r="BE147" s="220"/>
      <c r="BF147" s="220"/>
      <c r="BG147" s="276"/>
      <c r="BH147" s="39"/>
      <c r="BI147" s="39"/>
      <c r="BJ147" s="39"/>
      <c r="BK147" s="179"/>
      <c r="BL147" s="246"/>
      <c r="BM147" s="226"/>
      <c r="BO147" s="14"/>
      <c r="BP147" s="14"/>
      <c r="BQ147" s="14"/>
    </row>
    <row r="148" spans="2:69" ht="13.5" thickBot="1" x14ac:dyDescent="0.25">
      <c r="B148" s="162" t="s">
        <v>142</v>
      </c>
      <c r="C148" s="41"/>
      <c r="D148" s="42"/>
      <c r="E148" s="42"/>
      <c r="F148" s="42"/>
      <c r="G148" s="42"/>
      <c r="H148" s="277"/>
      <c r="I148" s="221"/>
      <c r="J148" s="42"/>
      <c r="K148" s="42"/>
      <c r="L148" s="42"/>
      <c r="M148" s="42"/>
      <c r="N148" s="42"/>
      <c r="O148" s="221"/>
      <c r="P148" s="221"/>
      <c r="Q148" s="42"/>
      <c r="R148" s="42"/>
      <c r="S148" s="52"/>
      <c r="T148" s="52"/>
      <c r="U148" s="42"/>
      <c r="V148" s="221"/>
      <c r="W148" s="221"/>
      <c r="X148" s="42"/>
      <c r="Y148" s="42"/>
      <c r="Z148" s="52"/>
      <c r="AA148" s="52"/>
      <c r="AB148" s="42"/>
      <c r="AC148" s="221"/>
      <c r="AD148" s="221"/>
      <c r="AE148" s="42"/>
      <c r="AF148" s="42"/>
      <c r="AG148" s="52"/>
      <c r="AH148" s="52"/>
      <c r="AI148" s="42"/>
      <c r="AJ148" s="221"/>
      <c r="AK148" s="221"/>
      <c r="AL148" s="42"/>
      <c r="AM148" s="42"/>
      <c r="AN148" s="52"/>
      <c r="AO148" s="52"/>
      <c r="AP148" s="42"/>
      <c r="AQ148" s="221"/>
      <c r="AR148" s="221"/>
      <c r="AS148" s="42"/>
      <c r="AT148" s="42"/>
      <c r="AU148" s="52"/>
      <c r="AV148" s="52"/>
      <c r="AW148" s="42"/>
      <c r="AX148" s="221"/>
      <c r="AY148" s="221"/>
      <c r="AZ148" s="42"/>
      <c r="BA148" s="42"/>
      <c r="BB148" s="42"/>
      <c r="BC148" s="42"/>
      <c r="BD148" s="42"/>
      <c r="BE148" s="221"/>
      <c r="BF148" s="221"/>
      <c r="BG148" s="277"/>
      <c r="BH148" s="42"/>
      <c r="BI148" s="42"/>
      <c r="BJ148" s="42"/>
      <c r="BK148" s="180"/>
      <c r="BL148" s="239"/>
      <c r="BM148" s="227"/>
      <c r="BO148" s="14"/>
      <c r="BP148" s="14"/>
      <c r="BQ148" s="14"/>
    </row>
    <row r="149" spans="2:69" x14ac:dyDescent="0.2">
      <c r="B149" s="162" t="s">
        <v>144</v>
      </c>
      <c r="C149" s="48"/>
      <c r="D149" s="43"/>
      <c r="E149" s="43"/>
      <c r="F149" s="43"/>
      <c r="G149" s="43"/>
      <c r="H149" s="276"/>
      <c r="I149" s="220"/>
      <c r="J149" s="43"/>
      <c r="K149" s="43"/>
      <c r="L149" s="43"/>
      <c r="M149" s="43"/>
      <c r="N149" s="43"/>
      <c r="O149" s="220"/>
      <c r="P149" s="220"/>
      <c r="Q149" s="43"/>
      <c r="R149" s="43"/>
      <c r="S149" s="43"/>
      <c r="T149" s="43"/>
      <c r="U149" s="43"/>
      <c r="V149" s="220"/>
      <c r="W149" s="220"/>
      <c r="X149" s="43"/>
      <c r="Y149" s="43"/>
      <c r="Z149" s="43"/>
      <c r="AA149" s="43"/>
      <c r="AB149" s="43"/>
      <c r="AC149" s="220"/>
      <c r="AD149" s="220"/>
      <c r="AE149" s="43"/>
      <c r="AF149" s="43"/>
      <c r="AG149" s="49"/>
      <c r="AH149" s="49"/>
      <c r="AI149" s="43"/>
      <c r="AJ149" s="220"/>
      <c r="AK149" s="220"/>
      <c r="AL149" s="43"/>
      <c r="AM149" s="43"/>
      <c r="AN149" s="43"/>
      <c r="AO149" s="43"/>
      <c r="AP149" s="43"/>
      <c r="AQ149" s="220"/>
      <c r="AR149" s="220"/>
      <c r="AS149" s="43"/>
      <c r="AT149" s="43"/>
      <c r="AU149" s="49"/>
      <c r="AV149" s="49"/>
      <c r="AW149" s="43"/>
      <c r="AX149" s="220"/>
      <c r="AY149" s="220"/>
      <c r="AZ149" s="43"/>
      <c r="BA149" s="43"/>
      <c r="BB149" s="43"/>
      <c r="BC149" s="43"/>
      <c r="BD149" s="43"/>
      <c r="BE149" s="220"/>
      <c r="BF149" s="220"/>
      <c r="BG149" s="278"/>
      <c r="BH149" s="43"/>
      <c r="BI149" s="43"/>
      <c r="BJ149" s="43"/>
      <c r="BK149" s="181"/>
      <c r="BL149" s="247"/>
      <c r="BM149" s="229"/>
      <c r="BO149" s="14"/>
      <c r="BP149" s="14"/>
      <c r="BQ149" s="14"/>
    </row>
    <row r="150" spans="2:69" ht="13.5" thickBot="1" x14ac:dyDescent="0.25">
      <c r="B150" s="162"/>
      <c r="C150" s="44"/>
      <c r="D150" s="45"/>
      <c r="E150" s="45"/>
      <c r="F150" s="45"/>
      <c r="G150" s="45"/>
      <c r="H150" s="277"/>
      <c r="I150" s="221"/>
      <c r="J150" s="45"/>
      <c r="K150" s="45"/>
      <c r="L150" s="45"/>
      <c r="M150" s="45"/>
      <c r="N150" s="45"/>
      <c r="O150" s="221"/>
      <c r="P150" s="221"/>
      <c r="Q150" s="45"/>
      <c r="R150" s="45"/>
      <c r="S150" s="45"/>
      <c r="T150" s="45"/>
      <c r="U150" s="45"/>
      <c r="V150" s="221"/>
      <c r="W150" s="221"/>
      <c r="X150" s="45"/>
      <c r="Y150" s="45"/>
      <c r="Z150" s="45"/>
      <c r="AA150" s="45"/>
      <c r="AB150" s="45"/>
      <c r="AC150" s="221"/>
      <c r="AD150" s="221"/>
      <c r="AE150" s="45"/>
      <c r="AF150" s="45"/>
      <c r="AG150" s="50"/>
      <c r="AH150" s="50"/>
      <c r="AI150" s="45"/>
      <c r="AJ150" s="221"/>
      <c r="AK150" s="221"/>
      <c r="AL150" s="45"/>
      <c r="AM150" s="45"/>
      <c r="AN150" s="45"/>
      <c r="AO150" s="45"/>
      <c r="AP150" s="45"/>
      <c r="AQ150" s="221"/>
      <c r="AR150" s="221"/>
      <c r="AS150" s="45"/>
      <c r="AT150" s="45"/>
      <c r="AU150" s="50"/>
      <c r="AV150" s="50"/>
      <c r="AW150" s="45"/>
      <c r="AX150" s="221"/>
      <c r="AY150" s="221"/>
      <c r="AZ150" s="45"/>
      <c r="BA150" s="45"/>
      <c r="BB150" s="45"/>
      <c r="BC150" s="45"/>
      <c r="BD150" s="45"/>
      <c r="BE150" s="221"/>
      <c r="BF150" s="221"/>
      <c r="BG150" s="279"/>
      <c r="BH150" s="45"/>
      <c r="BI150" s="45"/>
      <c r="BJ150" s="45"/>
      <c r="BK150" s="182"/>
      <c r="BL150" s="242"/>
      <c r="BM150" s="231"/>
      <c r="BO150" s="14"/>
      <c r="BP150" s="14"/>
      <c r="BQ150" s="14"/>
    </row>
    <row r="151" spans="2:69" x14ac:dyDescent="0.2">
      <c r="B151" s="162"/>
      <c r="C151" s="102"/>
      <c r="D151" s="103"/>
      <c r="E151" s="103"/>
      <c r="F151" s="103"/>
      <c r="G151" s="103"/>
      <c r="H151" s="276"/>
      <c r="I151" s="220"/>
      <c r="J151" s="103"/>
      <c r="K151" s="103"/>
      <c r="L151" s="103"/>
      <c r="M151" s="103"/>
      <c r="N151" s="103"/>
      <c r="O151" s="220"/>
      <c r="P151" s="220"/>
      <c r="Q151" s="103"/>
      <c r="R151" s="103"/>
      <c r="S151" s="103"/>
      <c r="T151" s="103"/>
      <c r="U151" s="103"/>
      <c r="V151" s="220"/>
      <c r="W151" s="220"/>
      <c r="X151" s="103"/>
      <c r="Y151" s="103"/>
      <c r="Z151" s="103"/>
      <c r="AA151" s="103"/>
      <c r="AB151" s="103"/>
      <c r="AC151" s="220"/>
      <c r="AD151" s="220"/>
      <c r="AE151" s="103"/>
      <c r="AF151" s="103"/>
      <c r="AG151" s="104"/>
      <c r="AH151" s="104"/>
      <c r="AI151" s="103"/>
      <c r="AJ151" s="220"/>
      <c r="AK151" s="220"/>
      <c r="AL151" s="103"/>
      <c r="AM151" s="103"/>
      <c r="AN151" s="103"/>
      <c r="AO151" s="103"/>
      <c r="AP151" s="103"/>
      <c r="AQ151" s="220"/>
      <c r="AR151" s="220"/>
      <c r="AS151" s="103"/>
      <c r="AT151" s="103"/>
      <c r="AU151" s="104"/>
      <c r="AV151" s="104"/>
      <c r="AW151" s="103"/>
      <c r="AX151" s="220"/>
      <c r="AY151" s="220"/>
      <c r="AZ151" s="103"/>
      <c r="BA151" s="103"/>
      <c r="BB151" s="103"/>
      <c r="BC151" s="103"/>
      <c r="BD151" s="103"/>
      <c r="BE151" s="220"/>
      <c r="BF151" s="220"/>
      <c r="BG151" s="291"/>
      <c r="BH151" s="103"/>
      <c r="BI151" s="103"/>
      <c r="BJ151" s="103"/>
      <c r="BK151" s="179"/>
      <c r="BL151" s="246"/>
      <c r="BM151" s="226"/>
      <c r="BO151" s="14"/>
      <c r="BP151" s="14"/>
      <c r="BQ151" s="14"/>
    </row>
    <row r="152" spans="2:69" ht="13.5" thickBot="1" x14ac:dyDescent="0.25">
      <c r="B152" s="162"/>
      <c r="C152" s="41"/>
      <c r="D152" s="42"/>
      <c r="E152" s="42"/>
      <c r="F152" s="42"/>
      <c r="G152" s="42"/>
      <c r="H152" s="277"/>
      <c r="I152" s="221"/>
      <c r="J152" s="42"/>
      <c r="K152" s="42"/>
      <c r="L152" s="42"/>
      <c r="M152" s="42"/>
      <c r="N152" s="42"/>
      <c r="O152" s="221"/>
      <c r="P152" s="221"/>
      <c r="Q152" s="42"/>
      <c r="R152" s="42"/>
      <c r="S152" s="42"/>
      <c r="T152" s="42"/>
      <c r="U152" s="42"/>
      <c r="V152" s="221"/>
      <c r="W152" s="221"/>
      <c r="X152" s="42"/>
      <c r="Y152" s="42"/>
      <c r="Z152" s="42"/>
      <c r="AA152" s="42"/>
      <c r="AB152" s="42"/>
      <c r="AC152" s="221"/>
      <c r="AD152" s="221"/>
      <c r="AE152" s="42"/>
      <c r="AF152" s="42"/>
      <c r="AG152" s="52"/>
      <c r="AH152" s="52"/>
      <c r="AI152" s="42"/>
      <c r="AJ152" s="221"/>
      <c r="AK152" s="221"/>
      <c r="AL152" s="42"/>
      <c r="AM152" s="42"/>
      <c r="AN152" s="42"/>
      <c r="AO152" s="42"/>
      <c r="AP152" s="42"/>
      <c r="AQ152" s="221"/>
      <c r="AR152" s="221"/>
      <c r="AS152" s="42"/>
      <c r="AT152" s="42"/>
      <c r="AU152" s="52"/>
      <c r="AV152" s="52"/>
      <c r="AW152" s="42"/>
      <c r="AX152" s="221"/>
      <c r="AY152" s="221"/>
      <c r="AZ152" s="42"/>
      <c r="BA152" s="42"/>
      <c r="BB152" s="42"/>
      <c r="BC152" s="42"/>
      <c r="BD152" s="42"/>
      <c r="BE152" s="221"/>
      <c r="BF152" s="221"/>
      <c r="BG152" s="277"/>
      <c r="BH152" s="42"/>
      <c r="BI152" s="42"/>
      <c r="BJ152" s="42"/>
      <c r="BK152" s="185"/>
      <c r="BL152" s="239"/>
      <c r="BM152" s="227"/>
      <c r="BO152" s="14"/>
      <c r="BP152" s="14"/>
      <c r="BQ152" s="14"/>
    </row>
    <row r="153" spans="2:69" ht="13.5" thickBot="1" x14ac:dyDescent="0.25">
      <c r="B153" s="163"/>
      <c r="C153" s="53"/>
      <c r="D153" s="54"/>
      <c r="E153" s="54"/>
      <c r="F153" s="54"/>
      <c r="G153" s="54"/>
      <c r="H153" s="295"/>
      <c r="I153" s="222"/>
      <c r="J153" s="54"/>
      <c r="K153" s="54"/>
      <c r="L153" s="54"/>
      <c r="M153" s="54"/>
      <c r="N153" s="54"/>
      <c r="O153" s="222"/>
      <c r="P153" s="222"/>
      <c r="Q153" s="54"/>
      <c r="R153" s="54"/>
      <c r="S153" s="54"/>
      <c r="T153" s="54"/>
      <c r="U153" s="54"/>
      <c r="V153" s="222"/>
      <c r="W153" s="222"/>
      <c r="X153" s="54"/>
      <c r="Y153" s="54"/>
      <c r="Z153" s="54"/>
      <c r="AA153" s="54"/>
      <c r="AB153" s="54"/>
      <c r="AC153" s="222"/>
      <c r="AD153" s="222"/>
      <c r="AE153" s="54"/>
      <c r="AF153" s="54"/>
      <c r="AG153" s="105"/>
      <c r="AH153" s="105"/>
      <c r="AI153" s="54"/>
      <c r="AJ153" s="222"/>
      <c r="AK153" s="222"/>
      <c r="AL153" s="54"/>
      <c r="AM153" s="54"/>
      <c r="AN153" s="54"/>
      <c r="AO153" s="54"/>
      <c r="AP153" s="54"/>
      <c r="AQ153" s="222"/>
      <c r="AR153" s="222"/>
      <c r="AS153" s="54"/>
      <c r="AT153" s="54"/>
      <c r="AU153" s="105"/>
      <c r="AV153" s="105"/>
      <c r="AW153" s="54"/>
      <c r="AX153" s="222"/>
      <c r="AY153" s="222"/>
      <c r="AZ153" s="54"/>
      <c r="BA153" s="54"/>
      <c r="BB153" s="54"/>
      <c r="BC153" s="54"/>
      <c r="BD153" s="54"/>
      <c r="BE153" s="222"/>
      <c r="BF153" s="222"/>
      <c r="BG153" s="280"/>
      <c r="BH153" s="54"/>
      <c r="BI153" s="54"/>
      <c r="BJ153" s="54"/>
      <c r="BK153" s="183"/>
      <c r="BL153" s="248"/>
      <c r="BM153" s="233"/>
      <c r="BO153" s="14"/>
      <c r="BP153" s="14"/>
      <c r="BQ153" s="14"/>
    </row>
  </sheetData>
  <mergeCells count="82">
    <mergeCell ref="AL132:AR132"/>
    <mergeCell ref="AS132:AY132"/>
    <mergeCell ref="AZ132:BF132"/>
    <mergeCell ref="BG132:BM132"/>
    <mergeCell ref="C108:I108"/>
    <mergeCell ref="J108:P108"/>
    <mergeCell ref="Q108:W108"/>
    <mergeCell ref="C132:I132"/>
    <mergeCell ref="J132:P132"/>
    <mergeCell ref="Q132:W132"/>
    <mergeCell ref="X132:AD132"/>
    <mergeCell ref="AE132:AK132"/>
    <mergeCell ref="D2:I2"/>
    <mergeCell ref="L2:Q2"/>
    <mergeCell ref="T2:X2"/>
    <mergeCell ref="AA2:AE2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BD6:BG8"/>
    <mergeCell ref="AS35:AY35"/>
    <mergeCell ref="BK6:BN8"/>
    <mergeCell ref="C131:AF131"/>
    <mergeCell ref="C58:AG58"/>
    <mergeCell ref="C107:AF107"/>
    <mergeCell ref="C83:AG83"/>
    <mergeCell ref="C11:I11"/>
    <mergeCell ref="J11:P11"/>
    <mergeCell ref="Q11:W11"/>
    <mergeCell ref="X11:AD11"/>
    <mergeCell ref="X108:AD108"/>
    <mergeCell ref="AE108:AK108"/>
    <mergeCell ref="AL108:AR108"/>
    <mergeCell ref="AS108:AY108"/>
    <mergeCell ref="AZ108:BF108"/>
    <mergeCell ref="C84:I84"/>
    <mergeCell ref="J84:P84"/>
    <mergeCell ref="Q84:W84"/>
    <mergeCell ref="X84:AD84"/>
    <mergeCell ref="AE11:AK11"/>
    <mergeCell ref="C34:AG34"/>
    <mergeCell ref="C35:I35"/>
    <mergeCell ref="J35:P35"/>
    <mergeCell ref="Q35:W35"/>
    <mergeCell ref="X35:AD35"/>
    <mergeCell ref="AE35:AK35"/>
    <mergeCell ref="AG107:BM107"/>
    <mergeCell ref="AG131:BM131"/>
    <mergeCell ref="AE84:AK84"/>
    <mergeCell ref="AE59:AK59"/>
    <mergeCell ref="AL59:AR59"/>
    <mergeCell ref="AS59:AY59"/>
    <mergeCell ref="BG59:BM59"/>
    <mergeCell ref="AL84:AR84"/>
    <mergeCell ref="AS84:AY84"/>
    <mergeCell ref="AZ84:BF84"/>
    <mergeCell ref="AZ59:BF59"/>
    <mergeCell ref="BG84:BM84"/>
    <mergeCell ref="BG108:BM108"/>
    <mergeCell ref="AH10:BM10"/>
    <mergeCell ref="C10:AG10"/>
    <mergeCell ref="AH58:BM58"/>
    <mergeCell ref="AH34:BM34"/>
    <mergeCell ref="AH83:BM83"/>
    <mergeCell ref="C59:I59"/>
    <mergeCell ref="J59:P59"/>
    <mergeCell ref="Q59:W59"/>
    <mergeCell ref="X59:AD59"/>
    <mergeCell ref="AL11:AR11"/>
    <mergeCell ref="AS11:AY11"/>
    <mergeCell ref="AZ11:BF11"/>
    <mergeCell ref="BG11:BM11"/>
    <mergeCell ref="AZ35:BF35"/>
    <mergeCell ref="BG35:BM35"/>
    <mergeCell ref="AL35:AR35"/>
  </mergeCells>
  <hyperlinks>
    <hyperlink ref="BP4" r:id="rId1"/>
  </hyperlinks>
  <pageMargins left="0.17986111111111111" right="0.17986111111111111" top="0.39374999999999999" bottom="0.39374999999999999" header="0.51180555555555562" footer="0.51180555555555562"/>
  <pageSetup paperSize="8" scale="60" firstPageNumber="0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5" name="Drop Down 91">
              <controlPr defaultSize="0" autoLine="0" autoPict="0" macro="[0]!Clear.Clear">
                <anchor moveWithCells="1">
                  <from>
                    <xdr:col>59</xdr:col>
                    <xdr:colOff>19050</xdr:colOff>
                    <xdr:row>5</xdr:row>
                    <xdr:rowOff>47625</xdr:rowOff>
                  </from>
                  <to>
                    <xdr:col>63</xdr:col>
                    <xdr:colOff>180975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Agents!$B$5:$B$34</xm:f>
          </x14:formula1>
          <xm:sqref>B13:B32 B110:B129 B37:B56 B61:B80 B86:B105 B134:B153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D20"/>
  <sheetViews>
    <sheetView workbookViewId="0">
      <selection activeCell="J10" sqref="J10"/>
    </sheetView>
  </sheetViews>
  <sheetFormatPr baseColWidth="10" defaultRowHeight="15" x14ac:dyDescent="0.25"/>
  <cols>
    <col min="2" max="2" width="21.7109375" bestFit="1" customWidth="1"/>
    <col min="3" max="3" width="24" bestFit="1" customWidth="1"/>
    <col min="4" max="4" width="22.140625" bestFit="1" customWidth="1"/>
  </cols>
  <sheetData>
    <row r="1" spans="2:4" x14ac:dyDescent="0.25">
      <c r="B1" s="361" t="s">
        <v>174</v>
      </c>
      <c r="C1" s="361"/>
      <c r="D1" s="361"/>
    </row>
    <row r="2" spans="2:4" x14ac:dyDescent="0.25">
      <c r="B2" t="s">
        <v>76</v>
      </c>
      <c r="C2" t="s">
        <v>162</v>
      </c>
      <c r="D2" t="s">
        <v>163</v>
      </c>
    </row>
    <row r="3" spans="2:4" x14ac:dyDescent="0.25">
      <c r="B3" t="s">
        <v>78</v>
      </c>
      <c r="C3" t="s">
        <v>164</v>
      </c>
      <c r="D3" t="s">
        <v>165</v>
      </c>
    </row>
    <row r="4" spans="2:4" x14ac:dyDescent="0.25">
      <c r="B4" t="s">
        <v>166</v>
      </c>
      <c r="C4" t="s">
        <v>167</v>
      </c>
      <c r="D4" t="s">
        <v>168</v>
      </c>
    </row>
    <row r="5" spans="2:4" x14ac:dyDescent="0.25">
      <c r="B5" t="s">
        <v>169</v>
      </c>
      <c r="C5" t="s">
        <v>170</v>
      </c>
      <c r="D5" t="s">
        <v>171</v>
      </c>
    </row>
    <row r="6" spans="2:4" x14ac:dyDescent="0.25">
      <c r="B6" t="s">
        <v>172</v>
      </c>
      <c r="C6" t="s">
        <v>173</v>
      </c>
    </row>
    <row r="8" spans="2:4" x14ac:dyDescent="0.25">
      <c r="B8" s="361" t="s">
        <v>175</v>
      </c>
      <c r="C8" s="361"/>
      <c r="D8" s="361"/>
    </row>
    <row r="9" spans="2:4" x14ac:dyDescent="0.25">
      <c r="B9" t="s">
        <v>76</v>
      </c>
      <c r="C9" s="305">
        <v>42662</v>
      </c>
      <c r="D9" s="305">
        <v>42677</v>
      </c>
    </row>
    <row r="10" spans="2:4" x14ac:dyDescent="0.25">
      <c r="B10" t="s">
        <v>78</v>
      </c>
      <c r="C10" s="305">
        <v>42721</v>
      </c>
      <c r="D10" s="305">
        <v>42738</v>
      </c>
    </row>
    <row r="11" spans="2:4" x14ac:dyDescent="0.25">
      <c r="B11" t="s">
        <v>166</v>
      </c>
      <c r="C11" s="305">
        <v>42777</v>
      </c>
      <c r="D11" s="305">
        <v>42793</v>
      </c>
    </row>
    <row r="12" spans="2:4" x14ac:dyDescent="0.25">
      <c r="B12" t="s">
        <v>169</v>
      </c>
      <c r="C12" s="305">
        <v>42833</v>
      </c>
      <c r="D12" s="305">
        <v>42849</v>
      </c>
    </row>
    <row r="13" spans="2:4" x14ac:dyDescent="0.25">
      <c r="B13" t="s">
        <v>172</v>
      </c>
      <c r="C13" s="305">
        <v>42924</v>
      </c>
      <c r="D13" s="305"/>
    </row>
    <row r="15" spans="2:4" x14ac:dyDescent="0.25">
      <c r="B15" s="361" t="s">
        <v>176</v>
      </c>
      <c r="C15" s="361"/>
      <c r="D15" s="361"/>
    </row>
    <row r="16" spans="2:4" x14ac:dyDescent="0.25">
      <c r="B16" t="s">
        <v>76</v>
      </c>
      <c r="C16" s="304">
        <v>43029</v>
      </c>
      <c r="D16" s="304">
        <v>43045</v>
      </c>
    </row>
    <row r="17" spans="2:4" x14ac:dyDescent="0.25">
      <c r="B17" t="s">
        <v>78</v>
      </c>
      <c r="C17" s="304">
        <v>43092</v>
      </c>
      <c r="D17" s="304">
        <v>43108</v>
      </c>
    </row>
    <row r="18" spans="2:4" x14ac:dyDescent="0.25">
      <c r="B18" t="s">
        <v>166</v>
      </c>
      <c r="C18" s="304">
        <v>43155</v>
      </c>
      <c r="D18" s="304">
        <v>43171</v>
      </c>
    </row>
    <row r="19" spans="2:4" x14ac:dyDescent="0.25">
      <c r="B19" t="s">
        <v>169</v>
      </c>
      <c r="C19" s="304">
        <v>43211</v>
      </c>
      <c r="D19" s="304">
        <v>43227</v>
      </c>
    </row>
    <row r="20" spans="2:4" x14ac:dyDescent="0.25">
      <c r="B20" t="s">
        <v>172</v>
      </c>
      <c r="C20" t="s">
        <v>177</v>
      </c>
    </row>
  </sheetData>
  <mergeCells count="3">
    <mergeCell ref="B1:D1"/>
    <mergeCell ref="B8:D8"/>
    <mergeCell ref="B15:D1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2"/>
  <sheetViews>
    <sheetView workbookViewId="0">
      <selection activeCell="B38" sqref="B38"/>
    </sheetView>
  </sheetViews>
  <sheetFormatPr baseColWidth="10" defaultRowHeight="15" x14ac:dyDescent="0.25"/>
  <cols>
    <col min="1" max="4" width="11.42578125" style="1"/>
    <col min="5" max="5" width="19.5703125" style="1" customWidth="1"/>
    <col min="6" max="6" width="17.85546875" style="1" bestFit="1" customWidth="1"/>
    <col min="7" max="9" width="11.42578125" style="1"/>
    <col min="10" max="10" width="30" style="1" customWidth="1"/>
    <col min="11" max="12" width="2" style="1" bestFit="1" customWidth="1"/>
    <col min="13" max="13" width="10.7109375" style="1" bestFit="1" customWidth="1"/>
    <col min="14" max="15" width="2" style="1" bestFit="1" customWidth="1"/>
    <col min="16" max="16" width="3" style="1" bestFit="1" customWidth="1"/>
    <col min="17" max="17" width="2" style="1" bestFit="1" customWidth="1"/>
    <col min="18" max="18" width="10.7109375" style="1" bestFit="1" customWidth="1"/>
    <col min="19" max="19" width="3" style="1" bestFit="1" customWidth="1"/>
    <col min="20" max="20" width="10.7109375" style="1" bestFit="1" customWidth="1"/>
    <col min="21" max="27" width="3" style="1" bestFit="1" customWidth="1"/>
    <col min="28" max="28" width="15.42578125" style="1" bestFit="1" customWidth="1"/>
    <col min="29" max="29" width="10.7109375" style="1" bestFit="1" customWidth="1"/>
    <col min="30" max="40" width="3" style="1" bestFit="1" customWidth="1"/>
    <col min="41" max="16384" width="11.42578125" style="1"/>
  </cols>
  <sheetData>
    <row r="1" spans="1:38" x14ac:dyDescent="0.25">
      <c r="A1" s="1" t="s">
        <v>12</v>
      </c>
      <c r="B1" s="1">
        <v>1</v>
      </c>
      <c r="C1" s="1">
        <v>17</v>
      </c>
      <c r="E1" s="1" t="s">
        <v>65</v>
      </c>
      <c r="F1" s="1">
        <v>7</v>
      </c>
      <c r="H1" s="1">
        <v>2015</v>
      </c>
      <c r="I1" s="1">
        <v>1</v>
      </c>
      <c r="J1" s="106" t="s">
        <v>156</v>
      </c>
      <c r="N1" s="106"/>
      <c r="R1" s="106"/>
      <c r="V1" s="106"/>
      <c r="Z1" s="106"/>
      <c r="AD1" s="106"/>
      <c r="AH1" s="106"/>
      <c r="AL1" s="106"/>
    </row>
    <row r="2" spans="1:38" x14ac:dyDescent="0.25">
      <c r="A2" s="1" t="s">
        <v>13</v>
      </c>
      <c r="B2" s="1">
        <v>2</v>
      </c>
      <c r="E2" s="1" t="s">
        <v>95</v>
      </c>
      <c r="F2" s="3">
        <f>DATE(an,1,1)</f>
        <v>44197</v>
      </c>
      <c r="H2" s="2">
        <v>2016</v>
      </c>
      <c r="I2" s="1">
        <v>2</v>
      </c>
      <c r="J2" s="106" t="str">
        <f>Original!J11</f>
        <v>Semaine 2</v>
      </c>
    </row>
    <row r="3" spans="1:38" x14ac:dyDescent="0.25">
      <c r="A3" s="1" t="s">
        <v>14</v>
      </c>
      <c r="B3" s="1">
        <v>3</v>
      </c>
      <c r="E3" s="1" t="s">
        <v>66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2021</v>
      </c>
      <c r="H3" s="1">
        <v>2017</v>
      </c>
      <c r="I3" s="1">
        <v>3</v>
      </c>
      <c r="J3" s="106" t="str">
        <f>Original!Q11</f>
        <v>Semaine 3</v>
      </c>
      <c r="R3" s="259">
        <f t="shared" ref="R3:R12" si="0">DATE(an,3,T3)</f>
        <v>44277</v>
      </c>
      <c r="T3" s="1">
        <v>22</v>
      </c>
    </row>
    <row r="4" spans="1:38" x14ac:dyDescent="0.25">
      <c r="A4" s="1" t="s">
        <v>15</v>
      </c>
      <c r="B4" s="1">
        <v>4</v>
      </c>
      <c r="E4" s="1" t="s">
        <v>67</v>
      </c>
      <c r="F4" s="259">
        <f>DATE(F3,1,1)</f>
        <v>44197</v>
      </c>
      <c r="H4" s="2">
        <v>2018</v>
      </c>
      <c r="I4" s="1">
        <v>4</v>
      </c>
      <c r="J4" s="106" t="str">
        <f>Original!X11</f>
        <v>Semaine 4</v>
      </c>
      <c r="M4" s="299">
        <f t="shared" ref="M4:M34" si="1">DATE(an,5,P4)</f>
        <v>44317</v>
      </c>
      <c r="P4" s="1">
        <v>1</v>
      </c>
      <c r="R4" s="259">
        <f t="shared" si="0"/>
        <v>44278</v>
      </c>
      <c r="T4" s="1">
        <v>23</v>
      </c>
    </row>
    <row r="5" spans="1:38" x14ac:dyDescent="0.25">
      <c r="A5" s="1" t="s">
        <v>16</v>
      </c>
      <c r="B5" s="1">
        <v>5</v>
      </c>
      <c r="E5" s="1" t="s">
        <v>68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44290</v>
      </c>
      <c r="G5" s="1" t="s">
        <v>159</v>
      </c>
      <c r="H5" s="1">
        <v>2019</v>
      </c>
      <c r="I5" s="1">
        <v>5</v>
      </c>
      <c r="J5" s="106" t="s">
        <v>16</v>
      </c>
      <c r="M5" s="299">
        <f t="shared" si="1"/>
        <v>44318</v>
      </c>
      <c r="P5" s="1">
        <v>2</v>
      </c>
      <c r="R5" s="259">
        <f t="shared" si="0"/>
        <v>44279</v>
      </c>
      <c r="T5" s="1">
        <v>24</v>
      </c>
      <c r="AB5" s="1" t="s">
        <v>68</v>
      </c>
      <c r="AC5" s="1">
        <f>VLOOKUP(F5,R3:T42,3)</f>
        <v>4</v>
      </c>
      <c r="AF5" s="1" t="s">
        <v>159</v>
      </c>
    </row>
    <row r="6" spans="1:38" x14ac:dyDescent="0.25">
      <c r="A6" s="1" t="s">
        <v>17</v>
      </c>
      <c r="B6" s="1">
        <v>6</v>
      </c>
      <c r="E6" s="1" t="s">
        <v>69</v>
      </c>
      <c r="F6" s="296">
        <f>F5+1</f>
        <v>44291</v>
      </c>
      <c r="G6" s="1" t="s">
        <v>159</v>
      </c>
      <c r="H6" s="2">
        <v>2020</v>
      </c>
      <c r="I6" s="1">
        <v>6</v>
      </c>
      <c r="J6" s="106" t="s">
        <v>17</v>
      </c>
      <c r="M6" s="299">
        <f t="shared" si="1"/>
        <v>44319</v>
      </c>
      <c r="P6" s="1">
        <v>3</v>
      </c>
      <c r="R6" s="259">
        <f t="shared" si="0"/>
        <v>44280</v>
      </c>
      <c r="T6" s="1">
        <v>25</v>
      </c>
      <c r="AB6" s="1" t="s">
        <v>69</v>
      </c>
      <c r="AC6" s="1">
        <f>VLOOKUP(F6,R3:T42,3)</f>
        <v>5</v>
      </c>
      <c r="AF6" s="1" t="s">
        <v>159</v>
      </c>
    </row>
    <row r="7" spans="1:38" x14ac:dyDescent="0.25">
      <c r="A7" s="1" t="s">
        <v>18</v>
      </c>
      <c r="B7" s="1">
        <v>7</v>
      </c>
      <c r="E7" s="1" t="s">
        <v>70</v>
      </c>
      <c r="F7" s="259">
        <f>DATE(an,5,1)</f>
        <v>44317</v>
      </c>
      <c r="H7" s="1">
        <v>2021</v>
      </c>
      <c r="I7" s="1">
        <v>7</v>
      </c>
      <c r="J7" s="106" t="s">
        <v>18</v>
      </c>
      <c r="M7" s="299">
        <f t="shared" si="1"/>
        <v>44320</v>
      </c>
      <c r="P7" s="1">
        <v>4</v>
      </c>
      <c r="R7" s="259">
        <f t="shared" si="0"/>
        <v>44281</v>
      </c>
      <c r="T7" s="1">
        <v>26</v>
      </c>
      <c r="AB7" s="1" t="s">
        <v>72</v>
      </c>
      <c r="AC7" s="1">
        <f>VLOOKUP(F9,M4:P62,4)</f>
        <v>13</v>
      </c>
      <c r="AF7" s="1" t="s">
        <v>158</v>
      </c>
    </row>
    <row r="8" spans="1:38" x14ac:dyDescent="0.25">
      <c r="A8" s="1" t="s">
        <v>19</v>
      </c>
      <c r="B8" s="1">
        <v>8</v>
      </c>
      <c r="E8" s="5" t="s">
        <v>71</v>
      </c>
      <c r="F8" s="259">
        <f>DATE(an,5,8)</f>
        <v>44324</v>
      </c>
      <c r="H8" s="2">
        <v>2022</v>
      </c>
      <c r="I8" s="1">
        <v>8</v>
      </c>
      <c r="J8" s="106" t="s">
        <v>19</v>
      </c>
      <c r="M8" s="299">
        <f t="shared" si="1"/>
        <v>44321</v>
      </c>
      <c r="P8" s="1">
        <v>5</v>
      </c>
      <c r="R8" s="259">
        <f t="shared" si="0"/>
        <v>44282</v>
      </c>
      <c r="T8" s="1">
        <v>27</v>
      </c>
      <c r="AB8" s="1" t="s">
        <v>73</v>
      </c>
      <c r="AC8" s="1">
        <f>VLOOKUP(F10,M4:P62,4)</f>
        <v>24</v>
      </c>
      <c r="AF8" s="1" t="s">
        <v>160</v>
      </c>
    </row>
    <row r="9" spans="1:38" x14ac:dyDescent="0.25">
      <c r="A9" s="1" t="s">
        <v>20</v>
      </c>
      <c r="B9" s="1">
        <v>9</v>
      </c>
      <c r="E9" s="1" t="s">
        <v>72</v>
      </c>
      <c r="F9" s="3">
        <f>F6+38</f>
        <v>44329</v>
      </c>
      <c r="G9" s="1" t="s">
        <v>158</v>
      </c>
      <c r="H9" s="1">
        <v>2023</v>
      </c>
      <c r="I9" s="1">
        <v>9</v>
      </c>
      <c r="J9" s="106" t="s">
        <v>20</v>
      </c>
      <c r="M9" s="299">
        <f t="shared" si="1"/>
        <v>44322</v>
      </c>
      <c r="P9" s="1">
        <v>6</v>
      </c>
      <c r="R9" s="259">
        <f t="shared" si="0"/>
        <v>44283</v>
      </c>
      <c r="T9" s="1">
        <v>28</v>
      </c>
    </row>
    <row r="10" spans="1:38" x14ac:dyDescent="0.25">
      <c r="A10" s="1" t="s">
        <v>21</v>
      </c>
      <c r="B10" s="1">
        <v>10</v>
      </c>
      <c r="E10" s="1" t="s">
        <v>73</v>
      </c>
      <c r="F10" s="3">
        <f>F6+49</f>
        <v>44340</v>
      </c>
      <c r="G10" s="1" t="s">
        <v>158</v>
      </c>
      <c r="H10" s="2">
        <v>2024</v>
      </c>
      <c r="I10" s="1">
        <v>10</v>
      </c>
      <c r="J10" s="106" t="s">
        <v>21</v>
      </c>
      <c r="M10" s="299">
        <f t="shared" si="1"/>
        <v>44323</v>
      </c>
      <c r="P10" s="1">
        <v>7</v>
      </c>
      <c r="R10" s="259">
        <f t="shared" si="0"/>
        <v>44284</v>
      </c>
      <c r="T10" s="1">
        <v>29</v>
      </c>
    </row>
    <row r="11" spans="1:38" x14ac:dyDescent="0.25">
      <c r="A11" s="1" t="s">
        <v>22</v>
      </c>
      <c r="B11" s="1">
        <v>11</v>
      </c>
      <c r="E11" s="1" t="s">
        <v>74</v>
      </c>
      <c r="F11" s="259">
        <f>DATE(an,7,14)</f>
        <v>44391</v>
      </c>
      <c r="H11" s="1">
        <v>2025</v>
      </c>
      <c r="I11" s="1">
        <v>11</v>
      </c>
      <c r="J11" s="106" t="s">
        <v>22</v>
      </c>
      <c r="M11" s="299">
        <f t="shared" si="1"/>
        <v>44324</v>
      </c>
      <c r="P11" s="1">
        <v>8</v>
      </c>
      <c r="R11" s="259">
        <f t="shared" si="0"/>
        <v>44285</v>
      </c>
      <c r="T11" s="1">
        <v>30</v>
      </c>
    </row>
    <row r="12" spans="1:38" x14ac:dyDescent="0.25">
      <c r="A12" s="1" t="s">
        <v>23</v>
      </c>
      <c r="B12" s="1">
        <v>12</v>
      </c>
      <c r="E12" s="1" t="s">
        <v>75</v>
      </c>
      <c r="F12" s="259">
        <f>DATE(an,8,15)</f>
        <v>44423</v>
      </c>
      <c r="H12" s="2">
        <v>2026</v>
      </c>
      <c r="I12" s="1">
        <v>12</v>
      </c>
      <c r="J12" s="106" t="s">
        <v>23</v>
      </c>
      <c r="M12" s="299">
        <f t="shared" si="1"/>
        <v>44325</v>
      </c>
      <c r="P12" s="1">
        <v>9</v>
      </c>
      <c r="R12" s="259">
        <f t="shared" si="0"/>
        <v>44286</v>
      </c>
      <c r="T12" s="1">
        <v>31</v>
      </c>
    </row>
    <row r="13" spans="1:38" x14ac:dyDescent="0.25">
      <c r="A13" s="1" t="s">
        <v>24</v>
      </c>
      <c r="B13" s="1">
        <v>13</v>
      </c>
      <c r="E13" s="1" t="s">
        <v>76</v>
      </c>
      <c r="F13" s="259">
        <f>DATE(an,11,1)</f>
        <v>44501</v>
      </c>
      <c r="H13" s="1">
        <v>2027</v>
      </c>
      <c r="I13" s="1">
        <v>13</v>
      </c>
      <c r="J13" s="106" t="s">
        <v>24</v>
      </c>
      <c r="M13" s="299">
        <f t="shared" si="1"/>
        <v>44326</v>
      </c>
      <c r="P13" s="1">
        <v>10</v>
      </c>
      <c r="R13" s="259">
        <f t="shared" ref="R13:R42" si="2">DATE(an,4,T13)</f>
        <v>44287</v>
      </c>
      <c r="T13" s="1">
        <v>1</v>
      </c>
    </row>
    <row r="14" spans="1:38" x14ac:dyDescent="0.25">
      <c r="A14" s="1" t="s">
        <v>25</v>
      </c>
      <c r="B14" s="1">
        <v>14</v>
      </c>
      <c r="E14" s="1" t="s">
        <v>77</v>
      </c>
      <c r="F14" s="259">
        <f>DATE(an,11,11)</f>
        <v>44511</v>
      </c>
      <c r="H14" s="2">
        <v>2028</v>
      </c>
      <c r="I14" s="1">
        <v>14</v>
      </c>
      <c r="J14" s="106" t="s">
        <v>25</v>
      </c>
      <c r="M14" s="299">
        <f t="shared" si="1"/>
        <v>44327</v>
      </c>
      <c r="P14" s="1">
        <v>11</v>
      </c>
      <c r="R14" s="259">
        <f t="shared" si="2"/>
        <v>44288</v>
      </c>
      <c r="T14" s="1">
        <v>2</v>
      </c>
    </row>
    <row r="15" spans="1:38" x14ac:dyDescent="0.25">
      <c r="A15" s="1" t="s">
        <v>26</v>
      </c>
      <c r="B15" s="1">
        <v>15</v>
      </c>
      <c r="E15" s="1" t="s">
        <v>78</v>
      </c>
      <c r="F15" s="259">
        <f>DATE(an,12,25)</f>
        <v>44555</v>
      </c>
      <c r="H15" s="1">
        <v>2029</v>
      </c>
      <c r="I15" s="1">
        <v>15</v>
      </c>
      <c r="J15" s="106" t="s">
        <v>26</v>
      </c>
      <c r="M15" s="299">
        <f t="shared" si="1"/>
        <v>44328</v>
      </c>
      <c r="P15" s="1">
        <v>12</v>
      </c>
      <c r="R15" s="259">
        <f t="shared" si="2"/>
        <v>44289</v>
      </c>
      <c r="T15" s="1">
        <v>3</v>
      </c>
    </row>
    <row r="16" spans="1:38" x14ac:dyDescent="0.25">
      <c r="A16" s="1" t="s">
        <v>27</v>
      </c>
      <c r="B16" s="1">
        <v>16</v>
      </c>
      <c r="E16" s="445" t="s">
        <v>161</v>
      </c>
      <c r="F16" s="445"/>
      <c r="H16" s="2">
        <v>2030</v>
      </c>
      <c r="I16" s="1">
        <v>16</v>
      </c>
      <c r="J16" s="106" t="s">
        <v>27</v>
      </c>
      <c r="M16" s="299">
        <f t="shared" si="1"/>
        <v>44329</v>
      </c>
      <c r="P16" s="1">
        <v>13</v>
      </c>
      <c r="R16" s="259">
        <f t="shared" si="2"/>
        <v>44290</v>
      </c>
      <c r="T16" s="1">
        <v>4</v>
      </c>
    </row>
    <row r="17" spans="1:20" x14ac:dyDescent="0.25">
      <c r="A17" s="1" t="s">
        <v>28</v>
      </c>
      <c r="B17" s="1">
        <v>17</v>
      </c>
      <c r="I17" s="1">
        <v>17</v>
      </c>
      <c r="J17" s="106" t="s">
        <v>28</v>
      </c>
      <c r="M17" s="299">
        <f t="shared" si="1"/>
        <v>44330</v>
      </c>
      <c r="P17" s="1">
        <v>14</v>
      </c>
      <c r="R17" s="259">
        <f t="shared" si="2"/>
        <v>44291</v>
      </c>
      <c r="T17" s="1">
        <v>5</v>
      </c>
    </row>
    <row r="18" spans="1:20" x14ac:dyDescent="0.25">
      <c r="A18" s="1" t="s">
        <v>29</v>
      </c>
      <c r="B18" s="1">
        <v>18</v>
      </c>
      <c r="I18" s="1">
        <v>18</v>
      </c>
      <c r="J18" s="106" t="s">
        <v>29</v>
      </c>
      <c r="M18" s="299">
        <f t="shared" si="1"/>
        <v>44331</v>
      </c>
      <c r="P18" s="1">
        <v>15</v>
      </c>
      <c r="R18" s="259">
        <f t="shared" si="2"/>
        <v>44292</v>
      </c>
      <c r="T18" s="1">
        <v>6</v>
      </c>
    </row>
    <row r="19" spans="1:20" ht="18" x14ac:dyDescent="0.25">
      <c r="A19" s="1" t="s">
        <v>30</v>
      </c>
      <c r="B19" s="1">
        <v>19</v>
      </c>
      <c r="E19" s="297"/>
      <c r="F19" s="186"/>
      <c r="I19" s="1">
        <v>19</v>
      </c>
      <c r="J19" s="106" t="s">
        <v>30</v>
      </c>
      <c r="M19" s="299">
        <f t="shared" si="1"/>
        <v>44332</v>
      </c>
      <c r="P19" s="1">
        <v>16</v>
      </c>
      <c r="R19" s="259">
        <f t="shared" si="2"/>
        <v>44293</v>
      </c>
      <c r="T19" s="1">
        <v>7</v>
      </c>
    </row>
    <row r="20" spans="1:20" ht="18" x14ac:dyDescent="0.25">
      <c r="A20" s="1" t="s">
        <v>31</v>
      </c>
      <c r="B20" s="1">
        <v>20</v>
      </c>
      <c r="E20" s="186"/>
      <c r="F20" s="186"/>
      <c r="I20" s="1">
        <v>20</v>
      </c>
      <c r="J20" s="106" t="s">
        <v>31</v>
      </c>
      <c r="M20" s="299">
        <f t="shared" si="1"/>
        <v>44333</v>
      </c>
      <c r="P20" s="1">
        <v>17</v>
      </c>
      <c r="R20" s="259">
        <f t="shared" si="2"/>
        <v>44294</v>
      </c>
      <c r="T20" s="1">
        <v>8</v>
      </c>
    </row>
    <row r="21" spans="1:20" ht="18" x14ac:dyDescent="0.25">
      <c r="A21" s="1" t="s">
        <v>32</v>
      </c>
      <c r="B21" s="1">
        <v>21</v>
      </c>
      <c r="E21" s="186"/>
      <c r="F21" s="187"/>
      <c r="I21" s="1">
        <v>21</v>
      </c>
      <c r="J21" s="106" t="s">
        <v>32</v>
      </c>
      <c r="M21" s="299">
        <f t="shared" si="1"/>
        <v>44334</v>
      </c>
      <c r="P21" s="1">
        <v>18</v>
      </c>
      <c r="R21" s="259">
        <f t="shared" si="2"/>
        <v>44295</v>
      </c>
      <c r="T21" s="1">
        <v>9</v>
      </c>
    </row>
    <row r="22" spans="1:20" ht="18" x14ac:dyDescent="0.25">
      <c r="A22" s="1" t="s">
        <v>33</v>
      </c>
      <c r="B22" s="1">
        <v>22</v>
      </c>
      <c r="E22" s="186"/>
      <c r="F22" s="187"/>
      <c r="I22" s="1">
        <v>22</v>
      </c>
      <c r="J22" s="106" t="s">
        <v>33</v>
      </c>
      <c r="M22" s="299">
        <f t="shared" si="1"/>
        <v>44335</v>
      </c>
      <c r="P22" s="1">
        <v>19</v>
      </c>
      <c r="R22" s="259">
        <f t="shared" si="2"/>
        <v>44296</v>
      </c>
      <c r="T22" s="1">
        <v>10</v>
      </c>
    </row>
    <row r="23" spans="1:20" x14ac:dyDescent="0.25">
      <c r="A23" s="1" t="s">
        <v>34</v>
      </c>
      <c r="B23" s="1">
        <v>23</v>
      </c>
      <c r="I23" s="1">
        <v>23</v>
      </c>
      <c r="J23" s="106" t="s">
        <v>34</v>
      </c>
      <c r="M23" s="299">
        <f t="shared" si="1"/>
        <v>44336</v>
      </c>
      <c r="P23" s="1">
        <v>20</v>
      </c>
      <c r="R23" s="259">
        <f t="shared" si="2"/>
        <v>44297</v>
      </c>
      <c r="T23" s="1">
        <v>11</v>
      </c>
    </row>
    <row r="24" spans="1:20" x14ac:dyDescent="0.25">
      <c r="A24" s="1" t="s">
        <v>35</v>
      </c>
      <c r="B24" s="1">
        <v>24</v>
      </c>
      <c r="I24" s="1">
        <v>24</v>
      </c>
      <c r="J24" s="106" t="s">
        <v>35</v>
      </c>
      <c r="M24" s="299">
        <f t="shared" si="1"/>
        <v>44337</v>
      </c>
      <c r="P24" s="1">
        <v>21</v>
      </c>
      <c r="R24" s="259">
        <f t="shared" si="2"/>
        <v>44298</v>
      </c>
      <c r="T24" s="1">
        <v>12</v>
      </c>
    </row>
    <row r="25" spans="1:20" x14ac:dyDescent="0.25">
      <c r="A25" s="1" t="s">
        <v>36</v>
      </c>
      <c r="B25" s="1">
        <v>25</v>
      </c>
      <c r="I25" s="1">
        <v>25</v>
      </c>
      <c r="J25" s="106" t="s">
        <v>36</v>
      </c>
      <c r="M25" s="299">
        <f t="shared" si="1"/>
        <v>44338</v>
      </c>
      <c r="P25" s="1">
        <v>22</v>
      </c>
      <c r="R25" s="259">
        <f t="shared" si="2"/>
        <v>44299</v>
      </c>
      <c r="T25" s="1">
        <v>13</v>
      </c>
    </row>
    <row r="26" spans="1:20" x14ac:dyDescent="0.25">
      <c r="A26" s="1" t="s">
        <v>37</v>
      </c>
      <c r="B26" s="1">
        <v>26</v>
      </c>
      <c r="I26" s="1">
        <v>26</v>
      </c>
      <c r="J26" s="106" t="s">
        <v>37</v>
      </c>
      <c r="M26" s="299">
        <f t="shared" si="1"/>
        <v>44339</v>
      </c>
      <c r="P26" s="1">
        <v>23</v>
      </c>
      <c r="R26" s="259">
        <f t="shared" si="2"/>
        <v>44300</v>
      </c>
      <c r="T26" s="1">
        <v>14</v>
      </c>
    </row>
    <row r="27" spans="1:20" x14ac:dyDescent="0.25">
      <c r="A27" s="1" t="s">
        <v>38</v>
      </c>
      <c r="B27" s="1">
        <v>27</v>
      </c>
      <c r="I27" s="1">
        <v>27</v>
      </c>
      <c r="J27" s="106" t="s">
        <v>38</v>
      </c>
      <c r="M27" s="299">
        <f t="shared" si="1"/>
        <v>44340</v>
      </c>
      <c r="P27" s="1">
        <v>24</v>
      </c>
      <c r="R27" s="259">
        <f t="shared" si="2"/>
        <v>44301</v>
      </c>
      <c r="T27" s="1">
        <v>15</v>
      </c>
    </row>
    <row r="28" spans="1:20" x14ac:dyDescent="0.25">
      <c r="A28" s="1" t="s">
        <v>39</v>
      </c>
      <c r="B28" s="1">
        <v>28</v>
      </c>
      <c r="I28" s="1">
        <v>28</v>
      </c>
      <c r="J28" s="106" t="s">
        <v>39</v>
      </c>
      <c r="M28" s="299">
        <f t="shared" si="1"/>
        <v>44341</v>
      </c>
      <c r="P28" s="1">
        <v>25</v>
      </c>
      <c r="R28" s="259">
        <f t="shared" si="2"/>
        <v>44302</v>
      </c>
      <c r="T28" s="1">
        <v>16</v>
      </c>
    </row>
    <row r="29" spans="1:20" x14ac:dyDescent="0.25">
      <c r="A29" s="1" t="s">
        <v>40</v>
      </c>
      <c r="B29" s="1">
        <v>29</v>
      </c>
      <c r="I29" s="1">
        <v>29</v>
      </c>
      <c r="J29" s="106" t="s">
        <v>40</v>
      </c>
      <c r="M29" s="299">
        <f t="shared" si="1"/>
        <v>44342</v>
      </c>
      <c r="P29" s="1">
        <v>26</v>
      </c>
      <c r="R29" s="259">
        <f t="shared" si="2"/>
        <v>44303</v>
      </c>
      <c r="T29" s="1">
        <v>17</v>
      </c>
    </row>
    <row r="30" spans="1:20" x14ac:dyDescent="0.25">
      <c r="A30" s="1" t="s">
        <v>41</v>
      </c>
      <c r="B30" s="1">
        <v>30</v>
      </c>
      <c r="I30" s="1">
        <v>30</v>
      </c>
      <c r="J30" s="106" t="s">
        <v>41</v>
      </c>
      <c r="M30" s="299">
        <f t="shared" si="1"/>
        <v>44343</v>
      </c>
      <c r="P30" s="1">
        <v>27</v>
      </c>
      <c r="R30" s="259">
        <f t="shared" si="2"/>
        <v>44304</v>
      </c>
      <c r="T30" s="1">
        <v>18</v>
      </c>
    </row>
    <row r="31" spans="1:20" x14ac:dyDescent="0.25">
      <c r="A31" s="1" t="s">
        <v>42</v>
      </c>
      <c r="B31" s="1">
        <v>31</v>
      </c>
      <c r="I31" s="1">
        <v>31</v>
      </c>
      <c r="J31" s="106" t="s">
        <v>42</v>
      </c>
      <c r="M31" s="299">
        <f t="shared" si="1"/>
        <v>44344</v>
      </c>
      <c r="P31" s="1">
        <v>28</v>
      </c>
      <c r="R31" s="259">
        <f t="shared" si="2"/>
        <v>44305</v>
      </c>
      <c r="T31" s="1">
        <v>19</v>
      </c>
    </row>
    <row r="32" spans="1:20" x14ac:dyDescent="0.25">
      <c r="A32" s="1" t="s">
        <v>43</v>
      </c>
      <c r="B32" s="1">
        <v>32</v>
      </c>
      <c r="I32" s="1">
        <v>32</v>
      </c>
      <c r="J32" s="106" t="s">
        <v>43</v>
      </c>
      <c r="M32" s="299">
        <f t="shared" si="1"/>
        <v>44345</v>
      </c>
      <c r="P32" s="1">
        <v>29</v>
      </c>
      <c r="R32" s="259">
        <f t="shared" si="2"/>
        <v>44306</v>
      </c>
      <c r="T32" s="1">
        <v>20</v>
      </c>
    </row>
    <row r="33" spans="1:20" x14ac:dyDescent="0.25">
      <c r="A33" s="1" t="s">
        <v>44</v>
      </c>
      <c r="B33" s="1">
        <v>33</v>
      </c>
      <c r="I33" s="1">
        <v>33</v>
      </c>
      <c r="J33" s="106" t="s">
        <v>44</v>
      </c>
      <c r="M33" s="299">
        <f t="shared" si="1"/>
        <v>44346</v>
      </c>
      <c r="P33" s="1">
        <v>30</v>
      </c>
      <c r="R33" s="259">
        <f t="shared" si="2"/>
        <v>44307</v>
      </c>
      <c r="T33" s="1">
        <v>21</v>
      </c>
    </row>
    <row r="34" spans="1:20" x14ac:dyDescent="0.25">
      <c r="A34" s="1" t="s">
        <v>45</v>
      </c>
      <c r="B34" s="1">
        <v>34</v>
      </c>
      <c r="I34" s="1">
        <v>34</v>
      </c>
      <c r="J34" s="106" t="s">
        <v>45</v>
      </c>
      <c r="M34" s="299">
        <f t="shared" si="1"/>
        <v>44347</v>
      </c>
      <c r="P34" s="1">
        <v>31</v>
      </c>
      <c r="R34" s="259">
        <f t="shared" si="2"/>
        <v>44308</v>
      </c>
      <c r="T34" s="1">
        <v>22</v>
      </c>
    </row>
    <row r="35" spans="1:20" x14ac:dyDescent="0.25">
      <c r="A35" s="1" t="s">
        <v>46</v>
      </c>
      <c r="B35" s="1">
        <v>35</v>
      </c>
      <c r="I35" s="1">
        <v>35</v>
      </c>
      <c r="J35" s="106" t="s">
        <v>46</v>
      </c>
      <c r="M35" s="299">
        <f t="shared" ref="M35:M62" si="3">DATE(an,6,P35)</f>
        <v>44348</v>
      </c>
      <c r="P35" s="1">
        <v>1</v>
      </c>
      <c r="R35" s="259">
        <f t="shared" si="2"/>
        <v>44309</v>
      </c>
      <c r="T35" s="1">
        <v>23</v>
      </c>
    </row>
    <row r="36" spans="1:20" x14ac:dyDescent="0.25">
      <c r="A36" s="1" t="s">
        <v>47</v>
      </c>
      <c r="B36" s="1">
        <v>36</v>
      </c>
      <c r="I36" s="1">
        <v>36</v>
      </c>
      <c r="J36" s="106" t="s">
        <v>47</v>
      </c>
      <c r="M36" s="299">
        <f t="shared" si="3"/>
        <v>44349</v>
      </c>
      <c r="P36" s="1">
        <v>2</v>
      </c>
      <c r="R36" s="259">
        <f t="shared" si="2"/>
        <v>44310</v>
      </c>
      <c r="T36" s="1">
        <v>24</v>
      </c>
    </row>
    <row r="37" spans="1:20" x14ac:dyDescent="0.25">
      <c r="A37" s="1" t="s">
        <v>48</v>
      </c>
      <c r="B37" s="1">
        <v>37</v>
      </c>
      <c r="I37" s="1">
        <v>37</v>
      </c>
      <c r="J37" s="106" t="s">
        <v>48</v>
      </c>
      <c r="M37" s="299">
        <f t="shared" si="3"/>
        <v>44350</v>
      </c>
      <c r="P37" s="1">
        <v>3</v>
      </c>
      <c r="R37" s="259">
        <f t="shared" si="2"/>
        <v>44311</v>
      </c>
      <c r="T37" s="1">
        <v>25</v>
      </c>
    </row>
    <row r="38" spans="1:20" x14ac:dyDescent="0.25">
      <c r="A38" s="1" t="s">
        <v>49</v>
      </c>
      <c r="B38" s="1">
        <v>38</v>
      </c>
      <c r="I38" s="1">
        <v>38</v>
      </c>
      <c r="J38" s="106" t="s">
        <v>49</v>
      </c>
      <c r="M38" s="299">
        <f t="shared" si="3"/>
        <v>44351</v>
      </c>
      <c r="P38" s="1">
        <v>4</v>
      </c>
      <c r="R38" s="259">
        <f t="shared" si="2"/>
        <v>44312</v>
      </c>
      <c r="T38" s="1">
        <v>26</v>
      </c>
    </row>
    <row r="39" spans="1:20" x14ac:dyDescent="0.25">
      <c r="A39" s="1" t="s">
        <v>50</v>
      </c>
      <c r="B39" s="1">
        <v>39</v>
      </c>
      <c r="I39" s="1">
        <v>39</v>
      </c>
      <c r="J39" s="106" t="s">
        <v>50</v>
      </c>
      <c r="M39" s="299">
        <f t="shared" si="3"/>
        <v>44352</v>
      </c>
      <c r="P39" s="1">
        <v>5</v>
      </c>
      <c r="R39" s="259">
        <f t="shared" si="2"/>
        <v>44313</v>
      </c>
      <c r="T39" s="1">
        <v>27</v>
      </c>
    </row>
    <row r="40" spans="1:20" x14ac:dyDescent="0.25">
      <c r="A40" s="1" t="s">
        <v>51</v>
      </c>
      <c r="B40" s="1">
        <v>40</v>
      </c>
      <c r="I40" s="1">
        <v>40</v>
      </c>
      <c r="J40" s="106" t="s">
        <v>51</v>
      </c>
      <c r="M40" s="299">
        <f t="shared" si="3"/>
        <v>44353</v>
      </c>
      <c r="P40" s="1">
        <v>6</v>
      </c>
      <c r="R40" s="259">
        <f t="shared" si="2"/>
        <v>44314</v>
      </c>
      <c r="T40" s="1">
        <v>28</v>
      </c>
    </row>
    <row r="41" spans="1:20" x14ac:dyDescent="0.25">
      <c r="A41" s="1" t="s">
        <v>52</v>
      </c>
      <c r="B41" s="1">
        <v>41</v>
      </c>
      <c r="I41" s="1">
        <v>41</v>
      </c>
      <c r="J41" s="106" t="s">
        <v>52</v>
      </c>
      <c r="M41" s="299">
        <f t="shared" si="3"/>
        <v>44354</v>
      </c>
      <c r="P41" s="1">
        <v>7</v>
      </c>
      <c r="R41" s="259">
        <f t="shared" si="2"/>
        <v>44315</v>
      </c>
      <c r="T41" s="1">
        <v>29</v>
      </c>
    </row>
    <row r="42" spans="1:20" x14ac:dyDescent="0.25">
      <c r="A42" s="1" t="s">
        <v>53</v>
      </c>
      <c r="B42" s="1">
        <v>42</v>
      </c>
      <c r="I42" s="1">
        <v>42</v>
      </c>
      <c r="J42" s="106" t="s">
        <v>53</v>
      </c>
      <c r="M42" s="299">
        <f t="shared" si="3"/>
        <v>44355</v>
      </c>
      <c r="P42" s="1">
        <v>8</v>
      </c>
      <c r="R42" s="259">
        <f t="shared" si="2"/>
        <v>44316</v>
      </c>
      <c r="T42" s="1">
        <v>30</v>
      </c>
    </row>
    <row r="43" spans="1:20" x14ac:dyDescent="0.25">
      <c r="A43" s="1" t="s">
        <v>54</v>
      </c>
      <c r="B43" s="1">
        <v>43</v>
      </c>
      <c r="I43" s="1">
        <v>43</v>
      </c>
      <c r="J43" s="106" t="s">
        <v>54</v>
      </c>
      <c r="M43" s="299">
        <f t="shared" si="3"/>
        <v>44356</v>
      </c>
      <c r="P43" s="1">
        <v>9</v>
      </c>
    </row>
    <row r="44" spans="1:20" x14ac:dyDescent="0.25">
      <c r="A44" s="1" t="s">
        <v>55</v>
      </c>
      <c r="B44" s="1">
        <v>44</v>
      </c>
      <c r="I44" s="1">
        <v>44</v>
      </c>
      <c r="J44" s="106" t="s">
        <v>55</v>
      </c>
      <c r="M44" s="299">
        <f t="shared" si="3"/>
        <v>44357</v>
      </c>
      <c r="P44" s="1">
        <v>10</v>
      </c>
    </row>
    <row r="45" spans="1:20" x14ac:dyDescent="0.25">
      <c r="A45" s="1" t="s">
        <v>56</v>
      </c>
      <c r="B45" s="1">
        <v>45</v>
      </c>
      <c r="I45" s="1">
        <v>45</v>
      </c>
      <c r="J45" s="106" t="s">
        <v>56</v>
      </c>
      <c r="M45" s="299">
        <f t="shared" si="3"/>
        <v>44358</v>
      </c>
      <c r="P45" s="1">
        <v>11</v>
      </c>
    </row>
    <row r="46" spans="1:20" x14ac:dyDescent="0.25">
      <c r="A46" s="1" t="s">
        <v>57</v>
      </c>
      <c r="B46" s="1">
        <v>46</v>
      </c>
      <c r="I46" s="1">
        <v>46</v>
      </c>
      <c r="J46" s="106" t="s">
        <v>57</v>
      </c>
      <c r="M46" s="299">
        <f t="shared" si="3"/>
        <v>44359</v>
      </c>
      <c r="P46" s="1">
        <v>12</v>
      </c>
    </row>
    <row r="47" spans="1:20" x14ac:dyDescent="0.25">
      <c r="A47" s="1" t="s">
        <v>58</v>
      </c>
      <c r="B47" s="1">
        <v>47</v>
      </c>
      <c r="I47" s="1">
        <v>47</v>
      </c>
      <c r="J47" s="106" t="s">
        <v>58</v>
      </c>
      <c r="M47" s="299">
        <f t="shared" si="3"/>
        <v>44360</v>
      </c>
      <c r="P47" s="1">
        <v>13</v>
      </c>
    </row>
    <row r="48" spans="1:20" x14ac:dyDescent="0.25">
      <c r="A48" s="1" t="s">
        <v>59</v>
      </c>
      <c r="B48" s="1">
        <v>48</v>
      </c>
      <c r="I48" s="1">
        <v>48</v>
      </c>
      <c r="J48" s="106" t="s">
        <v>59</v>
      </c>
      <c r="M48" s="299">
        <f t="shared" si="3"/>
        <v>44361</v>
      </c>
      <c r="P48" s="1">
        <v>14</v>
      </c>
    </row>
    <row r="49" spans="1:16" x14ac:dyDescent="0.25">
      <c r="A49" s="1" t="s">
        <v>60</v>
      </c>
      <c r="B49" s="1">
        <v>49</v>
      </c>
      <c r="I49" s="1">
        <v>49</v>
      </c>
      <c r="J49" s="106" t="s">
        <v>60</v>
      </c>
      <c r="M49" s="299">
        <f t="shared" si="3"/>
        <v>44362</v>
      </c>
      <c r="P49" s="1">
        <v>15</v>
      </c>
    </row>
    <row r="50" spans="1:16" x14ac:dyDescent="0.25">
      <c r="A50" s="1" t="s">
        <v>61</v>
      </c>
      <c r="B50" s="1">
        <v>50</v>
      </c>
      <c r="I50" s="1">
        <v>50</v>
      </c>
      <c r="J50" s="106" t="s">
        <v>61</v>
      </c>
      <c r="M50" s="299">
        <f t="shared" si="3"/>
        <v>44363</v>
      </c>
      <c r="P50" s="1">
        <v>16</v>
      </c>
    </row>
    <row r="51" spans="1:16" x14ac:dyDescent="0.25">
      <c r="A51" s="1" t="s">
        <v>62</v>
      </c>
      <c r="B51" s="1">
        <v>51</v>
      </c>
      <c r="I51" s="1">
        <v>51</v>
      </c>
      <c r="J51" s="106" t="s">
        <v>62</v>
      </c>
      <c r="M51" s="299">
        <f t="shared" si="3"/>
        <v>44364</v>
      </c>
      <c r="P51" s="1">
        <v>17</v>
      </c>
    </row>
    <row r="52" spans="1:16" x14ac:dyDescent="0.25">
      <c r="A52" s="1" t="s">
        <v>63</v>
      </c>
      <c r="B52" s="1">
        <v>52</v>
      </c>
      <c r="I52" s="1">
        <v>52</v>
      </c>
      <c r="J52" s="106" t="s">
        <v>63</v>
      </c>
      <c r="M52" s="299">
        <f t="shared" si="3"/>
        <v>44365</v>
      </c>
      <c r="P52" s="1">
        <v>18</v>
      </c>
    </row>
    <row r="53" spans="1:16" x14ac:dyDescent="0.25">
      <c r="A53" s="1" t="s">
        <v>64</v>
      </c>
      <c r="B53" s="1">
        <v>53</v>
      </c>
      <c r="I53" s="1">
        <v>53</v>
      </c>
      <c r="J53" s="106" t="s">
        <v>64</v>
      </c>
      <c r="M53" s="299">
        <f t="shared" si="3"/>
        <v>44366</v>
      </c>
      <c r="P53" s="1">
        <v>19</v>
      </c>
    </row>
    <row r="54" spans="1:16" x14ac:dyDescent="0.25">
      <c r="M54" s="299">
        <f t="shared" si="3"/>
        <v>44367</v>
      </c>
      <c r="P54" s="1">
        <v>20</v>
      </c>
    </row>
    <row r="55" spans="1:16" x14ac:dyDescent="0.25">
      <c r="M55" s="299">
        <f t="shared" si="3"/>
        <v>44368</v>
      </c>
      <c r="P55" s="1">
        <v>21</v>
      </c>
    </row>
    <row r="56" spans="1:16" x14ac:dyDescent="0.25">
      <c r="M56" s="299">
        <f t="shared" si="3"/>
        <v>44369</v>
      </c>
      <c r="P56" s="1">
        <v>22</v>
      </c>
    </row>
    <row r="57" spans="1:16" x14ac:dyDescent="0.25">
      <c r="M57" s="299">
        <f t="shared" si="3"/>
        <v>44370</v>
      </c>
      <c r="P57" s="1">
        <v>23</v>
      </c>
    </row>
    <row r="58" spans="1:16" x14ac:dyDescent="0.25">
      <c r="M58" s="299">
        <f t="shared" si="3"/>
        <v>44371</v>
      </c>
      <c r="P58" s="1">
        <v>24</v>
      </c>
    </row>
    <row r="59" spans="1:16" x14ac:dyDescent="0.25">
      <c r="M59" s="299">
        <f t="shared" si="3"/>
        <v>44372</v>
      </c>
      <c r="P59" s="1">
        <v>25</v>
      </c>
    </row>
    <row r="60" spans="1:16" x14ac:dyDescent="0.25">
      <c r="M60" s="299">
        <f t="shared" si="3"/>
        <v>44373</v>
      </c>
      <c r="P60" s="1">
        <v>26</v>
      </c>
    </row>
    <row r="61" spans="1:16" x14ac:dyDescent="0.25">
      <c r="M61" s="299">
        <f t="shared" si="3"/>
        <v>44374</v>
      </c>
      <c r="P61" s="1">
        <v>27</v>
      </c>
    </row>
    <row r="62" spans="1:16" x14ac:dyDescent="0.25">
      <c r="M62" s="299">
        <f t="shared" si="3"/>
        <v>44375</v>
      </c>
      <c r="P62" s="1">
        <v>28</v>
      </c>
    </row>
  </sheetData>
  <mergeCells count="1">
    <mergeCell ref="E16:F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76"/>
  <sheetViews>
    <sheetView showZeros="0" workbookViewId="0">
      <selection activeCell="D11" sqref="D11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471" t="s">
        <v>98</v>
      </c>
      <c r="B2" s="472"/>
      <c r="C2" s="473"/>
      <c r="D2" s="473"/>
      <c r="E2" s="473"/>
      <c r="F2" s="473"/>
      <c r="G2" s="473"/>
    </row>
    <row r="3" spans="1:9" ht="15.75" thickBot="1" x14ac:dyDescent="0.3">
      <c r="A3" s="155" t="s">
        <v>97</v>
      </c>
      <c r="B3" s="157">
        <v>5</v>
      </c>
      <c r="C3" s="146">
        <f>Original!C12</f>
        <v>44193</v>
      </c>
      <c r="D3" s="146">
        <f>Original!D12</f>
        <v>44194</v>
      </c>
      <c r="E3" s="146">
        <f>Original!E12</f>
        <v>44195</v>
      </c>
      <c r="F3" s="146">
        <f>Original!F12</f>
        <v>44196</v>
      </c>
      <c r="G3" s="148">
        <f>Original!G12</f>
        <v>44197</v>
      </c>
      <c r="I3" s="257"/>
    </row>
    <row r="4" spans="1:9" ht="15.75" thickBot="1" x14ac:dyDescent="0.3">
      <c r="A4" s="199"/>
      <c r="B4" s="200"/>
      <c r="C4" s="36">
        <f>Original!$C$13</f>
        <v>0</v>
      </c>
      <c r="D4" s="36" t="str">
        <f>IF(Original!D13=0,"",Original!D13)</f>
        <v/>
      </c>
      <c r="E4" s="36" t="str">
        <f>IF(Original!E13=0,"",Original!E13)</f>
        <v/>
      </c>
      <c r="F4" s="215" t="str">
        <f>IF(Original!F13=0,"",Original!F13)</f>
        <v/>
      </c>
      <c r="G4" s="160" t="str">
        <f>IF(Original!G13=0,"",Original!G13)</f>
        <v>RQ</v>
      </c>
      <c r="I4" s="257"/>
    </row>
    <row r="5" spans="1:9" ht="27.95" customHeight="1" x14ac:dyDescent="0.25">
      <c r="A5" s="452" t="str">
        <f>IF(Original!B13="","",Original!B13&amp;IF(VLOOKUP(Original!B13,Agents!B5:D44,2,0)&lt;&gt;""," -","")&amp;VLOOKUP(Original!B13,Agents!B5:D44,2,0)&amp;" "&amp;VLOOKUP(Original!B13,Agents!B5:D44,3,0))</f>
        <v>GOURGON Julien</v>
      </c>
      <c r="B5" s="453"/>
      <c r="C5" s="153">
        <f>IF(C4="0","",IF(C4=1,"Station 703761",IF(C4=2,"Station 703762",IF(C4="C","Congé",C4))))</f>
        <v>0</v>
      </c>
      <c r="D5" s="153" t="str">
        <f>IF(D4="0","",IF(D4=1,"Station 703761",IF(D4=2,"Station 703762",IF(D4="C","Congé",D4))))</f>
        <v/>
      </c>
      <c r="E5" s="153" t="str">
        <f>IF(E4="0","",IF(E4=1,"Station 703761",IF(E4=2,"Station 703762",IF(E4="C","Congé",E4))))</f>
        <v/>
      </c>
      <c r="F5" s="153" t="str">
        <f>IF(F4="0","",IF(F4=1,"Station 703761",IF(F4=2,"Station 703762",IF(F4="C","Congé",F4))))</f>
        <v/>
      </c>
      <c r="G5" s="153" t="str">
        <f>IF(G4="0","",IF(G4=1,"Station 703761",IF(G4=2,"Station 703762",IF(G4="C","Congé",G4))))</f>
        <v>RQ</v>
      </c>
      <c r="H5" s="111"/>
    </row>
    <row r="6" spans="1:9" ht="27.95" customHeight="1" thickBot="1" x14ac:dyDescent="0.3">
      <c r="A6" s="454"/>
      <c r="B6" s="455"/>
      <c r="C6" s="154">
        <f>IF(C4="0","",IF(C4=1,"Agent 703918",IF(C4=2,"Agent 703919",IF(C4="C","Congé",C4))))</f>
        <v>0</v>
      </c>
      <c r="D6" s="154" t="str">
        <f>IF(D4="0","",IF(D4=1,"Agent 703918",IF(D4=2,"Agent 703919",IF(D4="C","Congé",D4))))</f>
        <v/>
      </c>
      <c r="E6" s="154" t="str">
        <f>IF(E4="0","",IF(E4=1,"Agent 703918",IF(E4=2,"Agent 703919",IF(E4="C","Congé",E4))))</f>
        <v/>
      </c>
      <c r="F6" s="154" t="str">
        <f>IF(F4="0","",IF(F4=1,"Agent 703918",IF(F4=2,"Agent 703919",IF(F4="C","Congé",F4))))</f>
        <v/>
      </c>
      <c r="G6" s="154" t="str">
        <f>IF(G4="0","",IF(G4=1,"Agent 703918",IF(G4=2,"Agent 703919",IF(G4="C","Congé",G4))))</f>
        <v>RQ</v>
      </c>
      <c r="H6" s="111"/>
    </row>
    <row r="7" spans="1:9" ht="27.95" customHeight="1" thickBot="1" x14ac:dyDescent="0.3">
      <c r="A7" s="191"/>
      <c r="B7" s="192"/>
      <c r="C7" s="213" t="str">
        <f>IF(Original!C14=0,"",Original!C14)</f>
        <v/>
      </c>
      <c r="D7" s="213" t="str">
        <f>IF(Original!D14=0,"",Original!D14)</f>
        <v/>
      </c>
      <c r="E7" s="213" t="str">
        <f>IF(Original!E14=0,"",Original!E14)</f>
        <v/>
      </c>
      <c r="F7" s="213" t="str">
        <f>IF(Original!F14=0,"",Original!F14)</f>
        <v/>
      </c>
      <c r="G7" s="213" t="str">
        <f>IF(Original!G14=0,"",Original!G14)</f>
        <v>RQ</v>
      </c>
      <c r="H7" s="111"/>
      <c r="I7" s="110"/>
    </row>
    <row r="8" spans="1:9" ht="27.95" customHeight="1" x14ac:dyDescent="0.25">
      <c r="A8" s="452" t="str">
        <f>IF(Original!B14="","",Original!B14&amp;IF(VLOOKUP(Original!B14,Agents!B5:D44,2,0)&lt;&gt;""," -","")&amp;VLOOKUP(Original!B14,Agents!B5:D44,2,0)&amp;" "&amp;VLOOKUP(Original!B14,Agents!B5:D44,3,0))</f>
        <v xml:space="preserve">BOURGOIN -MANGEANT Murielle </v>
      </c>
      <c r="B8" s="453"/>
      <c r="C8" s="153" t="str">
        <f>IF(C7="0","",IF(C7=1,"Station 703761",IF(C7=2,"Station 703762",IF(C7="C","Congé",C7))))</f>
        <v/>
      </c>
      <c r="D8" s="153" t="str">
        <f>IF(D7="0","",IF(D7=1,"Station 703761",IF(D7=2,"Station 703762",IF(D7="C","Congé",D7))))</f>
        <v/>
      </c>
      <c r="E8" s="153" t="str">
        <f>IF(E7="0","",IF(E7=1,"Station 703761",IF(E7=2,"Station 703762",IF(E7="C","Congé",E7))))</f>
        <v/>
      </c>
      <c r="F8" s="153" t="str">
        <f>IF(F7="0","",IF(F7=1,"Station 703761",IF(F7=2,"Station 703762",IF(F7="C","Congé",F7))))</f>
        <v/>
      </c>
      <c r="G8" s="153" t="str">
        <f>IF(G7="0","",IF(G7=1,"Station 703761",IF(G7=2,"Station 703762",IF(G7="C","Congé",G7))))</f>
        <v>RQ</v>
      </c>
      <c r="H8" s="111"/>
      <c r="I8" s="110"/>
    </row>
    <row r="9" spans="1:9" ht="27.75" customHeight="1" thickBot="1" x14ac:dyDescent="0.3">
      <c r="A9" s="454"/>
      <c r="B9" s="455"/>
      <c r="C9" s="154" t="str">
        <f>IF(C7="0","",IF(C7=1,"Agent 703918",IF(C7=2,"Agent 703919",IF(C7="C","Congé",C7))))</f>
        <v/>
      </c>
      <c r="D9" s="154" t="str">
        <f>IF(D7="0","",IF(D7=1,"Agent 703918",IF(D7=2,"Agent 703919",IF(D7="C","Congé",D7))))</f>
        <v/>
      </c>
      <c r="E9" s="154" t="str">
        <f>IF(E7="0","",IF(E7=1,"Agent 703918",IF(E7=2,"Agent 703919",IF(E7="C","Congé",E7))))</f>
        <v/>
      </c>
      <c r="F9" s="154" t="str">
        <f>IF(F7="0","",IF(F7=1,"Agent 703918",IF(F7=2,"Agent 703919",IF(F7="C","Congé",F7))))</f>
        <v/>
      </c>
      <c r="G9" s="154" t="str">
        <f>IF(G7="0","",IF(G7=1,"Agent 703918",IF(G7=2,"Agent 703919",IF(G7="C","Congé",G7))))</f>
        <v>RQ</v>
      </c>
      <c r="H9" s="111"/>
      <c r="I9" s="112" t="s">
        <v>99</v>
      </c>
    </row>
    <row r="10" spans="1:9" ht="27.75" customHeight="1" thickBot="1" x14ac:dyDescent="0.3">
      <c r="A10" s="191"/>
      <c r="B10" s="192"/>
      <c r="C10" s="213" t="str">
        <f>IF(Original!C15=0,"",Original!C15)</f>
        <v/>
      </c>
      <c r="D10" s="213" t="str">
        <f>IF(Original!D15=0,"",Original!D15)</f>
        <v/>
      </c>
      <c r="E10" s="213" t="str">
        <f>IF(Original!E15=0,"",Original!E15)</f>
        <v/>
      </c>
      <c r="F10" s="213" t="str">
        <f>IF(Original!F15=0,"",Original!F15)</f>
        <v/>
      </c>
      <c r="G10" s="213" t="str">
        <f>IF(Original!G15=0,"",Original!G15)</f>
        <v/>
      </c>
      <c r="H10" s="111"/>
      <c r="I10" s="201"/>
    </row>
    <row r="11" spans="1:9" ht="27.95" customHeight="1" x14ac:dyDescent="0.25">
      <c r="A11" s="456" t="str">
        <f>IF(Original!B15="","",Original!B15&amp;IF(VLOOKUP(Original!B15,Agents!B5:D44,2,0)&lt;&gt;""," -","")&amp;VLOOKUP(Original!B15,Agents!B5:D44,2,0)&amp;" "&amp;VLOOKUP(Original!B15,Agents!B5:D44,3,0))</f>
        <v/>
      </c>
      <c r="B11" s="457"/>
      <c r="C11" s="153" t="str">
        <f>IF(C10="0","",IF(C10=1,"Station 703761",IF(C10=2,"Station 703762",IF(C10="C","Congé",C10))))</f>
        <v/>
      </c>
      <c r="D11" s="153" t="str">
        <f>IF(D10="0","",IF(D10=1,"Station 703761",IF(D10=2,"Station 703762",IF(D10="C","Congé",D10))))</f>
        <v/>
      </c>
      <c r="E11" s="153" t="str">
        <f>IF(E10="0","",IF(E10=1,"Station 703761",IF(E10=2,"Station 703762",IF(E10="C","Congé",E10))))</f>
        <v/>
      </c>
      <c r="F11" s="153" t="str">
        <f>IF(F10="0","",IF(F10=1,"Station 703761",IF(F10=2,"Station 703762",IF(F10="C","Congé",F10))))</f>
        <v/>
      </c>
      <c r="G11" s="153" t="str">
        <f>IF(G10="0","",IF(G10=1,"Station 703761",IF(G10=2,"Station 703762",IF(G10="C","Congé",G10))))</f>
        <v/>
      </c>
      <c r="H11" s="111"/>
      <c r="I11" s="113"/>
    </row>
    <row r="12" spans="1:9" ht="27.95" customHeight="1" thickBot="1" x14ac:dyDescent="0.3">
      <c r="A12" s="458"/>
      <c r="B12" s="459"/>
      <c r="C12" s="154" t="str">
        <f>IF(C10="0","",IF(C10=1,"Agent 703918",IF(C10=2,"Agent 703919",IF(C10="C","Congé",C10))))</f>
        <v/>
      </c>
      <c r="D12" s="154" t="str">
        <f>IF(D10="0","",IF(D10=1,"Agent 703918",IF(D10=2,"Agent 703919",IF(D10="C","Congé",D10))))</f>
        <v/>
      </c>
      <c r="E12" s="154" t="str">
        <f>IF(E10="0","",IF(E10=1,"Agent 703918",IF(E10=2,"Agent 703919",IF(E10="C","Congé",E10))))</f>
        <v/>
      </c>
      <c r="F12" s="154" t="str">
        <f>IF(F10="0","",IF(F10=1,"Agent 703918",IF(F10=2,"Agent 703919",IF(F10="C","Congé",F10))))</f>
        <v/>
      </c>
      <c r="G12" s="154" t="str">
        <f>IF(G10="0","",IF(G10=1,"Agent 703918",IF(G10=2,"Agent 703919",IF(G10="C","Congé",G10))))</f>
        <v/>
      </c>
      <c r="H12" s="111"/>
      <c r="I12" s="113"/>
    </row>
    <row r="13" spans="1:9" ht="27.95" customHeight="1" thickBot="1" x14ac:dyDescent="0.3">
      <c r="A13" s="191"/>
      <c r="B13" s="192"/>
      <c r="C13" s="213" t="str">
        <f>IF(Original!C16=0,"",Original!C16)</f>
        <v/>
      </c>
      <c r="D13" s="213" t="str">
        <f>IF(Original!D16=0,"",Original!D16)</f>
        <v/>
      </c>
      <c r="E13" s="213" t="str">
        <f>IF(Original!E16=0,"",Original!E16)</f>
        <v/>
      </c>
      <c r="F13" s="213" t="str">
        <f>IF(Original!F16=0,"",Original!F16)</f>
        <v/>
      </c>
      <c r="G13" s="213" t="str">
        <f>IF(Original!G16=0,"",Original!G16)</f>
        <v>RP</v>
      </c>
      <c r="H13" s="111"/>
      <c r="I13" s="113"/>
    </row>
    <row r="14" spans="1:9" ht="27.95" customHeight="1" x14ac:dyDescent="0.25">
      <c r="A14" s="460" t="str">
        <f>IF(Original!B16="","",Original!B16&amp;IF(VLOOKUP(Original!B16,Agents!B5:D44,2,0)&lt;&gt;""," -","")&amp;VLOOKUP(Original!B16,Agents!B5:D44,2,0)&amp;" "&amp;VLOOKUP(Original!B16,Agents!B5:D44,3,0))</f>
        <v>CORBINEAU Cédric</v>
      </c>
      <c r="B14" s="461"/>
      <c r="C14" s="153" t="str">
        <f>IF(C13="0","",IF(C13=1,"Station 703761",IF(C13=2,"Station 703762",IF(C13="C","Congé",C13))))</f>
        <v/>
      </c>
      <c r="D14" s="153" t="str">
        <f>IF(D13="0","",IF(D13=1,"Station 703761",IF(D13=2,"Station 703762",IF(D13="C","Congé",D13))))</f>
        <v/>
      </c>
      <c r="E14" s="153" t="str">
        <f t="shared" ref="E14:G14" si="0">IF(E13="0","",IF(E13=1,"Station 703761",IF(E13=2,"Station 703762",IF(E13="C","Congé",E13))))</f>
        <v/>
      </c>
      <c r="F14" s="153" t="str">
        <f>IF(F13="0","",IF(F13=1,"Agent 703918",IF(F13=2,"Agent 703919",IF(F13="C","Congé",F13))))</f>
        <v/>
      </c>
      <c r="G14" s="153" t="str">
        <f t="shared" si="0"/>
        <v>RP</v>
      </c>
      <c r="H14" s="111"/>
      <c r="I14" s="113"/>
    </row>
    <row r="15" spans="1:9" ht="27.95" customHeight="1" thickBot="1" x14ac:dyDescent="0.3">
      <c r="A15" s="462"/>
      <c r="B15" s="463"/>
      <c r="C15" s="154" t="str">
        <f>IF(C13="0","",IF(C13=1,"Agent 703918",IF(C13=2,"Agent 703919",IF(C13="C","Congé",C13))))</f>
        <v/>
      </c>
      <c r="D15" s="154" t="str">
        <f t="shared" ref="D15:G15" si="1">IF(D13="0","",IF(D13=1,"Agent 703918",IF(D13=2,"Agent 703919",IF(D13="C","Congé",D13))))</f>
        <v/>
      </c>
      <c r="E15" s="154" t="str">
        <f t="shared" si="1"/>
        <v/>
      </c>
      <c r="F15" s="154" t="str">
        <f t="shared" si="1"/>
        <v/>
      </c>
      <c r="G15" s="154" t="str">
        <f t="shared" si="1"/>
        <v>RP</v>
      </c>
      <c r="H15" s="111"/>
      <c r="I15" s="113"/>
    </row>
    <row r="16" spans="1:9" ht="27.95" customHeight="1" thickBot="1" x14ac:dyDescent="0.3">
      <c r="A16" s="191"/>
      <c r="B16" s="192"/>
      <c r="C16" s="213" t="str">
        <f>IF(Original!C17=0,"",Original!C17)</f>
        <v/>
      </c>
      <c r="D16" s="213" t="str">
        <f>IF(Original!D17=0,"",Original!D17)</f>
        <v/>
      </c>
      <c r="E16" s="213" t="str">
        <f>IF(Original!E17=0,"",Original!E17)</f>
        <v/>
      </c>
      <c r="F16" s="213" t="str">
        <f>IF(Original!F17=0,"",Original!F17)</f>
        <v/>
      </c>
      <c r="G16" s="213" t="str">
        <f>IF(Original!G17=0,"",Original!G17)</f>
        <v>RP</v>
      </c>
      <c r="H16" s="111"/>
      <c r="I16" s="113"/>
    </row>
    <row r="17" spans="1:9" ht="27.95" customHeight="1" x14ac:dyDescent="0.25">
      <c r="A17" s="452" t="str">
        <f>IF(Original!B17="","",Original!B17&amp;IF(VLOOKUP(Original!B17,Agents!B5:D44,2,0)&lt;&gt;""," -","")&amp;VLOOKUP(Original!B17,Agents!B5:D44,2,0)&amp;" "&amp;VLOOKUP(Original!B17,Agents!B5:D44,3,0))</f>
        <v xml:space="preserve">GAUDY William </v>
      </c>
      <c r="B17" s="464"/>
      <c r="C17" s="153" t="str">
        <f>IF(C16="0","",IF(C16=1,"Station 703761",IF(C16=2,"Station 703762",IF(C16="C","Congé",C16))))</f>
        <v/>
      </c>
      <c r="D17" s="153" t="str">
        <f t="shared" ref="D17:G17" si="2">IF(D16="0","",IF(D16=1,"Station 703761",IF(D16=2,"Station 703762",IF(D16="C","Congé",D16))))</f>
        <v/>
      </c>
      <c r="E17" s="153" t="str">
        <f t="shared" si="2"/>
        <v/>
      </c>
      <c r="F17" s="153" t="str">
        <f t="shared" si="2"/>
        <v/>
      </c>
      <c r="G17" s="153" t="str">
        <f t="shared" si="2"/>
        <v>RP</v>
      </c>
      <c r="H17" s="111"/>
      <c r="I17" s="113"/>
    </row>
    <row r="18" spans="1:9" ht="27.95" customHeight="1" thickBot="1" x14ac:dyDescent="0.3">
      <c r="A18" s="465"/>
      <c r="B18" s="466"/>
      <c r="C18" s="154" t="str">
        <f>IF(C16="0","",IF(C16=1,"Agent 703918",IF(C16=2,"Agent 703919",IF(C16="C","Congé",C16))))</f>
        <v/>
      </c>
      <c r="D18" s="154" t="str">
        <f t="shared" ref="D18:G18" si="3">IF(D16="0","",IF(D16=1,"Agent 703918",IF(D16=2,"Agent 703919",IF(D16="C","Congé",D16))))</f>
        <v/>
      </c>
      <c r="E18" s="154" t="str">
        <f t="shared" si="3"/>
        <v/>
      </c>
      <c r="F18" s="154" t="str">
        <f t="shared" si="3"/>
        <v/>
      </c>
      <c r="G18" s="154" t="str">
        <f t="shared" si="3"/>
        <v>RP</v>
      </c>
      <c r="H18" s="111"/>
      <c r="I18" s="113"/>
    </row>
    <row r="19" spans="1:9" ht="27.95" customHeight="1" thickBot="1" x14ac:dyDescent="0.3">
      <c r="A19" s="202"/>
      <c r="B19" s="203"/>
      <c r="C19" s="152" t="str">
        <f>IF(Original!C18=0,"",Original!C18)</f>
        <v/>
      </c>
      <c r="D19" s="152" t="str">
        <f>IF(Original!D18=0,"",Original!D18)</f>
        <v/>
      </c>
      <c r="E19" s="152" t="str">
        <f>IF(Original!E18=0,"",Original!E18)</f>
        <v/>
      </c>
      <c r="F19" s="152" t="str">
        <f>IF(Original!F18=0,"",Original!F18)</f>
        <v/>
      </c>
      <c r="G19" s="152" t="str">
        <f>IF(Original!G18=0,"",Original!G18)</f>
        <v>RP</v>
      </c>
      <c r="H19" s="111"/>
      <c r="I19" s="113"/>
    </row>
    <row r="20" spans="1:9" ht="27.95" customHeight="1" x14ac:dyDescent="0.25">
      <c r="A20" s="460" t="str">
        <f>IF(Original!B18="","",Original!B18&amp;IF(VLOOKUP(Original!B18,Agents!B5:D44,2,0)&lt;&gt;""," -","")&amp;VLOOKUP(Original!B18,Agents!B5:D44,2,0)&amp;" "&amp;VLOOKUP(Original!B18,Agents!B5:D44,3,0))</f>
        <v>GOURGON Julien</v>
      </c>
      <c r="B20" s="461"/>
      <c r="C20" s="153" t="str">
        <f>IF(C19="0","",IF(C19=1,"Station 703761",IF(C19=2,"Station 703762",IF(C19="C","Congé",C19))))</f>
        <v/>
      </c>
      <c r="D20" s="153" t="str">
        <f t="shared" ref="D20:G20" si="4">IF(D19="0","",IF(D19=1,"Station 703761",IF(D19=2,"Station 703762",IF(D19="C","Congé",D19))))</f>
        <v/>
      </c>
      <c r="E20" s="153" t="str">
        <f t="shared" si="4"/>
        <v/>
      </c>
      <c r="F20" s="153" t="str">
        <f t="shared" si="4"/>
        <v/>
      </c>
      <c r="G20" s="153" t="str">
        <f t="shared" si="4"/>
        <v>RP</v>
      </c>
      <c r="H20" s="111"/>
      <c r="I20" s="113"/>
    </row>
    <row r="21" spans="1:9" ht="27.95" customHeight="1" thickBot="1" x14ac:dyDescent="0.3">
      <c r="A21" s="454"/>
      <c r="B21" s="455"/>
      <c r="C21" s="154" t="str">
        <f>IF(C19="0","",IF(C19=1,"Agent 703918",IF(C19=2,"Agent 703919",IF(C19="C","Congé",C19))))</f>
        <v/>
      </c>
      <c r="D21" s="154" t="str">
        <f t="shared" ref="D21:G21" si="5">IF(D19="0","",IF(D19=1,"Agent 703918",IF(D19=2,"Agent 703919",IF(D19="C","Congé",D19))))</f>
        <v/>
      </c>
      <c r="E21" s="154" t="str">
        <f t="shared" si="5"/>
        <v/>
      </c>
      <c r="F21" s="154" t="str">
        <f t="shared" si="5"/>
        <v/>
      </c>
      <c r="G21" s="154" t="str">
        <f t="shared" si="5"/>
        <v>RP</v>
      </c>
      <c r="H21" s="111"/>
      <c r="I21" s="113"/>
    </row>
    <row r="22" spans="1:9" ht="27.95" customHeight="1" thickBot="1" x14ac:dyDescent="0.3">
      <c r="A22" s="191"/>
      <c r="B22" s="192"/>
      <c r="C22" s="152" t="str">
        <f>IF(Original!C19=0,"",Original!C19)</f>
        <v/>
      </c>
      <c r="D22" s="152" t="str">
        <f>IF(Original!D19=0,"",Original!D19)</f>
        <v/>
      </c>
      <c r="E22" s="152" t="str">
        <f>IF(Original!E19=0,"",Original!E19)</f>
        <v/>
      </c>
      <c r="F22" s="152" t="str">
        <f>IF(Original!F19=0,"",Original!F19)</f>
        <v/>
      </c>
      <c r="G22" s="152" t="str">
        <f>IF(Original!G19=0,"",Original!G19)</f>
        <v>RP</v>
      </c>
      <c r="H22" s="111"/>
      <c r="I22" s="113"/>
    </row>
    <row r="23" spans="1:9" ht="27.95" customHeight="1" x14ac:dyDescent="0.25">
      <c r="A23" s="460" t="str">
        <f>IF(Original!B19="","",Original!B19&amp;IF(VLOOKUP(Original!B19,Agents!B5:D44,2,0)&lt;&gt;""," -","")&amp;VLOOKUP(Original!B19,Agents!B5:D44,2,0)&amp;" "&amp;VLOOKUP(Original!B19,Agents!B5:D44,3,0))</f>
        <v xml:space="preserve">LEFEUVRE Chantal </v>
      </c>
      <c r="B23" s="457"/>
      <c r="C23" s="153" t="str">
        <f>IF(C22="0","",IF(C22=1,"Station 703761",IF(C22=2,"Station 703762",IF(C22="C","Congé",C22))))</f>
        <v/>
      </c>
      <c r="D23" s="153" t="str">
        <f t="shared" ref="D23:G23" si="6">IF(D22="0","",IF(D22=1,"Station 703761",IF(D22=2,"Station 703762",IF(D22="C","Congé",D22))))</f>
        <v/>
      </c>
      <c r="E23" s="153" t="str">
        <f t="shared" si="6"/>
        <v/>
      </c>
      <c r="F23" s="153" t="str">
        <f t="shared" si="6"/>
        <v/>
      </c>
      <c r="G23" s="153" t="str">
        <f t="shared" si="6"/>
        <v>RP</v>
      </c>
      <c r="H23" s="111"/>
      <c r="I23" s="114"/>
    </row>
    <row r="24" spans="1:9" ht="27.95" customHeight="1" thickBot="1" x14ac:dyDescent="0.3">
      <c r="A24" s="458"/>
      <c r="B24" s="459"/>
      <c r="C24" s="154" t="str">
        <f>IF(C22="0","",IF(C22=1,"Agent 703918",IF(C22=2,"Agent 703919",IF(C22="C","Congé",C22))))</f>
        <v/>
      </c>
      <c r="D24" s="154" t="str">
        <f t="shared" ref="D24:G24" si="7">IF(D22="0","",IF(D22=1,"Agent 703918",IF(D22=2,"Agent 703919",IF(D22="C","Congé",D22))))</f>
        <v/>
      </c>
      <c r="E24" s="154" t="str">
        <f t="shared" si="7"/>
        <v/>
      </c>
      <c r="F24" s="154" t="str">
        <f t="shared" si="7"/>
        <v/>
      </c>
      <c r="G24" s="154" t="str">
        <f t="shared" si="7"/>
        <v>RP</v>
      </c>
      <c r="H24" s="111"/>
      <c r="I24" s="115"/>
    </row>
    <row r="25" spans="1:9" ht="27.95" customHeight="1" thickBot="1" x14ac:dyDescent="0.3">
      <c r="A25" s="204"/>
      <c r="B25" s="205"/>
      <c r="C25" s="152" t="str">
        <f>IF(Original!C20=0,"",Original!C20)</f>
        <v/>
      </c>
      <c r="D25" s="152" t="str">
        <f>IF(Original!D20=0,"",Original!D20)</f>
        <v/>
      </c>
      <c r="E25" s="152" t="str">
        <f>IF(Original!E20=0,"",Original!E20)</f>
        <v/>
      </c>
      <c r="F25" s="152" t="str">
        <f>IF(Original!F20=0,"",Original!F20)</f>
        <v/>
      </c>
      <c r="G25" s="152" t="str">
        <f>IF(Original!G20=0,"",Original!G20)</f>
        <v>RP</v>
      </c>
      <c r="H25" s="111"/>
      <c r="I25" s="206"/>
    </row>
    <row r="26" spans="1:9" ht="27.95" customHeight="1" thickBot="1" x14ac:dyDescent="0.3">
      <c r="A26" s="467" t="str">
        <f>IF(Original!B20="","",Original!B20&amp;IF(VLOOKUP(Original!B20,Agents!B5:D44,2,0)&lt;&gt;""," -","")&amp;VLOOKUP(Original!B20,Agents!B5:D44,2,0)&amp;" "&amp;VLOOKUP(Original!B20,Agents!B5:D44,3,0))</f>
        <v>MILIN Morgan</v>
      </c>
      <c r="B26" s="468"/>
      <c r="C26" s="153" t="str">
        <f>IF(C25="0","",IF(C25=1,"Station 703761",IF(C25=2,"Station 703762",IF(C25="C","Congé",C25))))</f>
        <v/>
      </c>
      <c r="D26" s="153" t="str">
        <f t="shared" ref="D26:G26" si="8">IF(D25="0","",IF(D25=1,"Station 703761",IF(D25=2,"Station 703762",IF(D25="C","Congé",D25))))</f>
        <v/>
      </c>
      <c r="E26" s="153" t="str">
        <f t="shared" si="8"/>
        <v/>
      </c>
      <c r="F26" s="153" t="str">
        <f t="shared" si="8"/>
        <v/>
      </c>
      <c r="G26" s="153" t="str">
        <f t="shared" si="8"/>
        <v>RP</v>
      </c>
      <c r="H26" s="111"/>
      <c r="I26" s="110"/>
    </row>
    <row r="27" spans="1:9" ht="27.95" customHeight="1" thickBot="1" x14ac:dyDescent="0.3">
      <c r="A27" s="450"/>
      <c r="B27" s="451"/>
      <c r="C27" s="154" t="str">
        <f>IF(C25="0","",IF(C25=1,"Agent 703918",IF(C25=2,"Agent 703919",IF(C25="C","Congé",C25))))</f>
        <v/>
      </c>
      <c r="D27" s="154" t="str">
        <f t="shared" ref="D27:G27" si="9">IF(D25="0","",IF(D25=1,"Agent 703918",IF(D25=2,"Agent 703919",IF(D25="C","Congé",D25))))</f>
        <v/>
      </c>
      <c r="E27" s="154" t="str">
        <f t="shared" si="9"/>
        <v/>
      </c>
      <c r="F27" s="154" t="str">
        <f t="shared" si="9"/>
        <v/>
      </c>
      <c r="G27" s="154" t="str">
        <f t="shared" si="9"/>
        <v>RP</v>
      </c>
      <c r="H27" s="111"/>
      <c r="I27" s="116" t="s">
        <v>100</v>
      </c>
    </row>
    <row r="28" spans="1:9" ht="27.95" customHeight="1" thickBot="1" x14ac:dyDescent="0.3">
      <c r="A28" s="189"/>
      <c r="B28" s="190"/>
      <c r="C28" s="152" t="str">
        <f>IF(Original!C21=0,"",Original!C21)</f>
        <v/>
      </c>
      <c r="D28" s="152" t="str">
        <f>IF(Original!D21=0,"",Original!D21)</f>
        <v/>
      </c>
      <c r="E28" s="152" t="str">
        <f>IF(Original!E21=0,"",Original!E21)</f>
        <v/>
      </c>
      <c r="F28" s="152" t="str">
        <f>IF(Original!F21=0,"",Original!F21)</f>
        <v/>
      </c>
      <c r="G28" s="152" t="str">
        <f>IF(Original!G21=0,"",Original!G21)</f>
        <v>RP</v>
      </c>
      <c r="H28" s="111"/>
      <c r="I28" s="207"/>
    </row>
    <row r="29" spans="1:9" ht="27.95" customHeight="1" x14ac:dyDescent="0.25">
      <c r="A29" s="448" t="str">
        <f>IF(Original!B21="","",Original!B21&amp;IF(VLOOKUP(Original!B21,Agents!B5:D44,2,0)&lt;&gt;""," -","")&amp;VLOOKUP(Original!B21,Agents!B5:D44,2,0)&amp;" "&amp;VLOOKUP(Original!B21,Agents!B5:D44,3,0))</f>
        <v xml:space="preserve">PENICAUD Manuel  </v>
      </c>
      <c r="B29" s="449"/>
      <c r="C29" s="153" t="str">
        <f>IF(C28="0","",IF(C28=1,"Station 703761",IF(C28=2,"Station 703762",IF(C28="C","Congé",C28))))</f>
        <v/>
      </c>
      <c r="D29" s="153" t="str">
        <f t="shared" ref="D29:G29" si="10">IF(D28="0","",IF(D28=1,"Station 703761",IF(D28=2,"Station 703762",IF(D28="C","Congé",D28))))</f>
        <v/>
      </c>
      <c r="E29" s="153" t="str">
        <f t="shared" si="10"/>
        <v/>
      </c>
      <c r="F29" s="153" t="str">
        <f t="shared" si="10"/>
        <v/>
      </c>
      <c r="G29" s="153" t="str">
        <f t="shared" si="10"/>
        <v>RP</v>
      </c>
      <c r="H29" s="111"/>
      <c r="I29" s="117" t="s">
        <v>101</v>
      </c>
    </row>
    <row r="30" spans="1:9" ht="27.95" customHeight="1" thickBot="1" x14ac:dyDescent="0.3">
      <c r="A30" s="469"/>
      <c r="B30" s="470"/>
      <c r="C30" s="154" t="str">
        <f>IF(C28="0","",IF(C28=1,"Agent 703918",IF(C28=2,"Agent 703919",IF(C28="C","Congé",C28))))</f>
        <v/>
      </c>
      <c r="D30" s="154" t="str">
        <f t="shared" ref="D30:G30" si="11">IF(D28="0","",IF(D28=1,"Agent 703918",IF(D28=2,"Agent 703919",IF(D28="C","Congé",D28))))</f>
        <v/>
      </c>
      <c r="E30" s="154" t="str">
        <f t="shared" si="11"/>
        <v/>
      </c>
      <c r="F30" s="154" t="str">
        <f t="shared" si="11"/>
        <v/>
      </c>
      <c r="G30" s="154" t="str">
        <f t="shared" si="11"/>
        <v>RP</v>
      </c>
      <c r="H30" s="111"/>
      <c r="I30" s="118" t="s">
        <v>102</v>
      </c>
    </row>
    <row r="31" spans="1:9" ht="27.95" customHeight="1" thickBot="1" x14ac:dyDescent="0.3">
      <c r="A31" s="189"/>
      <c r="B31" s="190"/>
      <c r="C31" s="152" t="str">
        <f>IF(Original!C22=0,"",Original!C22)</f>
        <v/>
      </c>
      <c r="D31" s="152" t="str">
        <f>IF(Original!D22=0,"",Original!D22)</f>
        <v/>
      </c>
      <c r="E31" s="152" t="str">
        <f>IF(Original!E22=0,"",Original!E22)</f>
        <v/>
      </c>
      <c r="F31" s="152" t="str">
        <f>IF(Original!F22=0,"",Original!F22)</f>
        <v/>
      </c>
      <c r="G31" s="152" t="str">
        <f>IF(Original!G22=0,"",Original!G22)</f>
        <v>RP</v>
      </c>
      <c r="H31" s="111"/>
      <c r="I31" s="118"/>
    </row>
    <row r="32" spans="1:9" ht="27.95" customHeight="1" x14ac:dyDescent="0.25">
      <c r="A32" s="467" t="str">
        <f>IF(Original!B22="","",Original!B22&amp;IF(VLOOKUP(Original!B22,Agents!B5:D44,2,0)&lt;&gt;""," -","")&amp;VLOOKUP(Original!B22,Agents!B5:D44,2,0)&amp;" "&amp;VLOOKUP(Original!B22,Agents!B5:D44,3,0))</f>
        <v xml:space="preserve">PERRISSEAU Denis </v>
      </c>
      <c r="B32" s="468"/>
      <c r="C32" s="153" t="str">
        <f>IF(C31="0","",IF(C31=1,"Station 703761",IF(C31=2,"Station 703762",IF(C31="C","Congé",C31))))</f>
        <v/>
      </c>
      <c r="D32" s="153" t="str">
        <f t="shared" ref="D32:G32" si="12">IF(D31="0","",IF(D31=1,"Station 703761",IF(D31=2,"Station 703762",IF(D31="C","Congé",D31))))</f>
        <v/>
      </c>
      <c r="E32" s="153" t="str">
        <f t="shared" si="12"/>
        <v/>
      </c>
      <c r="F32" s="153" t="str">
        <f t="shared" si="12"/>
        <v/>
      </c>
      <c r="G32" s="153" t="str">
        <f t="shared" si="12"/>
        <v>RP</v>
      </c>
      <c r="H32" s="111"/>
      <c r="I32" s="119" t="s">
        <v>103</v>
      </c>
    </row>
    <row r="33" spans="1:9" ht="27.95" customHeight="1" thickBot="1" x14ac:dyDescent="0.3">
      <c r="A33" s="469"/>
      <c r="B33" s="470"/>
      <c r="C33" s="154" t="str">
        <f>IF(C31="0","",IF(C31=1,"Agent 703918",IF(C31=2,"Agent 703919",IF(C31="C","Congé",C31))))</f>
        <v/>
      </c>
      <c r="D33" s="154" t="str">
        <f t="shared" ref="D33:G33" si="13">IF(D31="0","",IF(D31=1,"Agent 703918",IF(D31=2,"Agent 703919",IF(D31="C","Congé",D31))))</f>
        <v/>
      </c>
      <c r="E33" s="154" t="str">
        <f t="shared" si="13"/>
        <v/>
      </c>
      <c r="F33" s="154" t="str">
        <f t="shared" si="13"/>
        <v/>
      </c>
      <c r="G33" s="154" t="str">
        <f t="shared" si="13"/>
        <v>RP</v>
      </c>
      <c r="H33" s="111"/>
      <c r="I33" s="120" t="s">
        <v>104</v>
      </c>
    </row>
    <row r="34" spans="1:9" ht="27.95" customHeight="1" thickBot="1" x14ac:dyDescent="0.3">
      <c r="A34" s="189"/>
      <c r="B34" s="190"/>
      <c r="C34" s="152" t="str">
        <f>IF(Original!C23=0,"",Original!C23)</f>
        <v/>
      </c>
      <c r="D34" s="152" t="str">
        <f>IF(Original!D23=0,"",Original!D23)</f>
        <v/>
      </c>
      <c r="E34" s="152" t="str">
        <f>IF(Original!E23=0,"",Original!E23)</f>
        <v/>
      </c>
      <c r="F34" s="152" t="str">
        <f>IF(Original!F23=0,"",Original!F23)</f>
        <v/>
      </c>
      <c r="G34" s="152" t="str">
        <f>IF(Original!G23=0,"",Original!G23)</f>
        <v>C</v>
      </c>
      <c r="H34" s="111"/>
      <c r="I34" s="120"/>
    </row>
    <row r="35" spans="1:9" ht="27.95" customHeight="1" x14ac:dyDescent="0.25">
      <c r="A35" s="467" t="str">
        <f>IF(Original!B23="","",Original!B23&amp;IF(VLOOKUP(Original!B23,Agents!B5:D44,2,0)&lt;&gt;""," -","")&amp;VLOOKUP(Original!B23,Agents!B5:D44,2,0)&amp;" "&amp;VLOOKUP(Original!B23,Agents!B5:D44,3,0))</f>
        <v xml:space="preserve">ROGER Amélie </v>
      </c>
      <c r="B35" s="468"/>
      <c r="C35" s="153" t="str">
        <f>IF(C34="0","",IF(C34=1,"Station 703761",IF(C34=2,"Station 703762",IF(C34="C","Congé",C34))))</f>
        <v/>
      </c>
      <c r="D35" s="153" t="str">
        <f t="shared" ref="D35:G35" si="14">IF(D34="0","",IF(D34=1,"Station 703761",IF(D34=2,"Station 703762",IF(D34="C","Congé",D34))))</f>
        <v/>
      </c>
      <c r="E35" s="153" t="str">
        <f t="shared" si="14"/>
        <v/>
      </c>
      <c r="F35" s="153" t="str">
        <f t="shared" si="14"/>
        <v/>
      </c>
      <c r="G35" s="153" t="str">
        <f t="shared" si="14"/>
        <v>Congé</v>
      </c>
      <c r="H35" s="111"/>
      <c r="I35" s="121" t="s">
        <v>105</v>
      </c>
    </row>
    <row r="36" spans="1:9" ht="27.95" customHeight="1" thickBot="1" x14ac:dyDescent="0.3">
      <c r="A36" s="448"/>
      <c r="B36" s="449"/>
      <c r="C36" s="154" t="str">
        <f>IF(C34="0","",IF(C34=1,"Agent 703918",IF(C34=2,"Agent 703919",IF(C34="C","Congé",C34))))</f>
        <v/>
      </c>
      <c r="D36" s="154" t="str">
        <f t="shared" ref="D36:G36" si="15">IF(D34="0","",IF(D34=1,"Agent 703918",IF(D34=2,"Agent 703919",IF(D34="C","Congé",D34))))</f>
        <v/>
      </c>
      <c r="E36" s="154" t="str">
        <f t="shared" si="15"/>
        <v/>
      </c>
      <c r="F36" s="154" t="str">
        <f t="shared" si="15"/>
        <v/>
      </c>
      <c r="G36" s="154" t="str">
        <f t="shared" si="15"/>
        <v>Congé</v>
      </c>
      <c r="H36" s="111"/>
      <c r="I36" s="122" t="s">
        <v>106</v>
      </c>
    </row>
    <row r="37" spans="1:9" ht="27.95" customHeight="1" thickBot="1" x14ac:dyDescent="0.3">
      <c r="A37" s="189"/>
      <c r="B37" s="190"/>
      <c r="C37" s="152" t="str">
        <f>IF(Original!C24=0,"",Original!C24)</f>
        <v/>
      </c>
      <c r="D37" s="152" t="str">
        <f>IF(Original!D24=0,"",Original!D24)</f>
        <v/>
      </c>
      <c r="E37" s="152" t="str">
        <f>IF(Original!E24=0,"",Original!E24)</f>
        <v/>
      </c>
      <c r="F37" s="152" t="str">
        <f>IF(Original!F24=0,"",Original!F24)</f>
        <v/>
      </c>
      <c r="G37" s="152" t="str">
        <f>IF(Original!G24=0,"",Original!G24)</f>
        <v/>
      </c>
      <c r="H37" s="111"/>
      <c r="I37" s="122"/>
    </row>
    <row r="38" spans="1:9" ht="27.95" customHeight="1" x14ac:dyDescent="0.25">
      <c r="A38" s="482" t="str">
        <f>IF(Original!B24="","",Original!B24&amp;IF(VLOOKUP(Original!B24,Agents!B5:D44,2,0)&lt;&gt;""," -","")&amp;VLOOKUP(Original!B24,Agents!B5:D44,2,0)&amp;" "&amp;VLOOKUP(Original!B24,Agents!B5:D44,3,0))</f>
        <v xml:space="preserve">RABUT Yves </v>
      </c>
      <c r="B38" s="483"/>
      <c r="C38" s="153" t="str">
        <f>IF(C37="0","",IF(C37=1,"Station 703761",IF(C37=2,"Station 703762",IF(C37="C","Congé",C37))))</f>
        <v/>
      </c>
      <c r="D38" s="153" t="str">
        <f t="shared" ref="D38:G38" si="16">IF(D37="0","",IF(D37=1,"Station 703761",IF(D37=2,"Station 703762",IF(D37="C","Congé",D37))))</f>
        <v/>
      </c>
      <c r="E38" s="153" t="str">
        <f t="shared" si="16"/>
        <v/>
      </c>
      <c r="F38" s="153" t="str">
        <f t="shared" si="16"/>
        <v/>
      </c>
      <c r="G38" s="153" t="str">
        <f t="shared" si="16"/>
        <v/>
      </c>
      <c r="H38" s="111"/>
      <c r="I38" s="124" t="s">
        <v>107</v>
      </c>
    </row>
    <row r="39" spans="1:9" ht="27.95" customHeight="1" thickBot="1" x14ac:dyDescent="0.3">
      <c r="A39" s="450"/>
      <c r="B39" s="451"/>
      <c r="C39" s="154" t="str">
        <f>IF(C37="0","",IF(C37=1,"Agent 703918",IF(C37=2,"Agent 703919",IF(C37="C","Congé",C37))))</f>
        <v/>
      </c>
      <c r="D39" s="154" t="str">
        <f t="shared" ref="D39:G39" si="17">IF(D37="0","",IF(D37=1,"Agent 703918",IF(D37=2,"Agent 703919",IF(D37="C","Congé",D37))))</f>
        <v/>
      </c>
      <c r="E39" s="154" t="str">
        <f t="shared" si="17"/>
        <v/>
      </c>
      <c r="F39" s="154" t="str">
        <f t="shared" si="17"/>
        <v/>
      </c>
      <c r="G39" s="154" t="str">
        <f t="shared" si="17"/>
        <v/>
      </c>
      <c r="H39" s="111"/>
      <c r="I39" s="144" t="s">
        <v>108</v>
      </c>
    </row>
    <row r="40" spans="1:9" ht="27.95" customHeight="1" thickBot="1" x14ac:dyDescent="0.3">
      <c r="A40" s="189"/>
      <c r="B40" s="190"/>
      <c r="C40" s="152" t="str">
        <f>IF(Original!C25=0,"",Original!C25)</f>
        <v/>
      </c>
      <c r="D40" s="152" t="str">
        <f>IF(Original!D25=0,"",Original!D25)</f>
        <v/>
      </c>
      <c r="E40" s="152" t="str">
        <f>IF(Original!E25=0,"",Original!E25)</f>
        <v/>
      </c>
      <c r="F40" s="152" t="str">
        <f>IF(Original!F25=0,"",Original!F25)</f>
        <v/>
      </c>
      <c r="G40" s="152" t="str">
        <f>IF(Original!G25=0,"",Original!G25)</f>
        <v>RP</v>
      </c>
      <c r="H40" s="111"/>
      <c r="I40" s="208"/>
    </row>
    <row r="41" spans="1:9" ht="27.95" customHeight="1" x14ac:dyDescent="0.25">
      <c r="A41" s="482" t="str">
        <f>IF(Original!B25="","",Original!B25&amp;IF(VLOOKUP(Original!B25,Agents!B5:D44,2,0)&lt;&gt;""," -","")&amp;VLOOKUP(Original!B25,Agents!B5:D44,2,0)&amp;" "&amp;VLOOKUP(Original!B25,Agents!B5:D44,3,0))</f>
        <v xml:space="preserve">THEBAUD Josette </v>
      </c>
      <c r="B41" s="483"/>
      <c r="C41" s="153" t="str">
        <f>IF(C40="0","",IF(C40=1,"Station 703761",IF(C40=2,"Station 703762",IF(C40=3,"Station 703763",IF(C40="C","Congé",C40)))))</f>
        <v/>
      </c>
      <c r="D41" s="153" t="str">
        <f t="shared" ref="D41:G41" si="18">IF(D40="0","",IF(D40=1,"Station 703761",IF(D40=2,"Station 703762",IF(D40=3,"Station 703763",IF(D40="C","Congé",D40)))))</f>
        <v/>
      </c>
      <c r="E41" s="153" t="str">
        <f t="shared" si="18"/>
        <v/>
      </c>
      <c r="F41" s="153" t="str">
        <f t="shared" si="18"/>
        <v/>
      </c>
      <c r="G41" s="153" t="str">
        <f t="shared" si="18"/>
        <v>RP</v>
      </c>
      <c r="H41" s="111"/>
      <c r="I41" s="145"/>
    </row>
    <row r="42" spans="1:9" ht="27.95" customHeight="1" thickBot="1" x14ac:dyDescent="0.3">
      <c r="A42" s="450"/>
      <c r="B42" s="451"/>
      <c r="C42" s="154" t="str">
        <f>IF(C40="0","",IF(C40=1,"Agent 703918",IF(C40=2,"Agent 703919",IF(C40=3,"Agent 703920",IF(C40="C","Congé",C40)))))</f>
        <v/>
      </c>
      <c r="D42" s="154" t="str">
        <f t="shared" ref="D42:G42" si="19">IF(D40="0","",IF(D40=1,"Agent 703918",IF(D40=2,"Agent 703919",IF(D40=3,"Agent 703920",IF(D40="C","Congé",D40)))))</f>
        <v/>
      </c>
      <c r="E42" s="154" t="str">
        <f t="shared" si="19"/>
        <v/>
      </c>
      <c r="F42" s="154" t="str">
        <f t="shared" si="19"/>
        <v/>
      </c>
      <c r="G42" s="154" t="str">
        <f t="shared" si="19"/>
        <v>RP</v>
      </c>
      <c r="H42" s="111"/>
      <c r="I42" s="145"/>
    </row>
    <row r="43" spans="1:9" ht="27.95" customHeight="1" thickBot="1" x14ac:dyDescent="0.3">
      <c r="A43" s="189"/>
      <c r="B43" s="190"/>
      <c r="C43" s="152" t="str">
        <f>IF(Original!C26=0,"",Original!C26)</f>
        <v/>
      </c>
      <c r="D43" s="152" t="str">
        <f>IF(Original!D26=0,"",Original!D26)</f>
        <v/>
      </c>
      <c r="E43" s="152" t="str">
        <f>IF(Original!E26=0,"",Original!E26)</f>
        <v/>
      </c>
      <c r="F43" s="152" t="str">
        <f>IF(Original!F26=0,"",Original!F26)</f>
        <v/>
      </c>
      <c r="G43" s="152" t="str">
        <f>IF(Original!G26=0,"",Original!G26)</f>
        <v/>
      </c>
      <c r="H43" s="111"/>
      <c r="I43" s="145"/>
    </row>
    <row r="44" spans="1:9" ht="27.95" customHeight="1" x14ac:dyDescent="0.25">
      <c r="A44" s="448" t="str">
        <f>IF(Original!B26="","",Original!B26&amp;IF(VLOOKUP(Original!B26,Agents!B5:D44,2,0)&lt;&gt;""," -","")&amp;VLOOKUP(Original!B26,Agents!B5:D44,2,0)&amp;" "&amp;VLOOKUP(Original!B26,Agents!B5:D44,3,0))</f>
        <v/>
      </c>
      <c r="B44" s="449"/>
      <c r="C44" s="153" t="str">
        <f>IF(C43="0","",IF(C43=1,"Station 703761",IF(C43=2,"Station 703762",IF(C43="C","Congé",C43))))</f>
        <v/>
      </c>
      <c r="D44" s="153" t="str">
        <f t="shared" ref="D44:G44" si="20">IF(D43="0","",IF(D43=1,"Station 703761",IF(D43=2,"Station 703762",IF(D43="C","Congé",D43))))</f>
        <v/>
      </c>
      <c r="E44" s="153" t="str">
        <f t="shared" si="20"/>
        <v/>
      </c>
      <c r="F44" s="153" t="str">
        <f t="shared" si="20"/>
        <v/>
      </c>
      <c r="G44" s="153" t="str">
        <f t="shared" si="20"/>
        <v/>
      </c>
      <c r="H44" s="123"/>
    </row>
    <row r="45" spans="1:9" ht="27.95" customHeight="1" thickBot="1" x14ac:dyDescent="0.3">
      <c r="A45" s="450"/>
      <c r="B45" s="451"/>
      <c r="C45" s="154" t="str">
        <f>IF(C43="0","",IF(C43=1,"Agent 703918",IF(C43=2,"Agent 703919",IF(C43="C","Congé",C43))))</f>
        <v/>
      </c>
      <c r="D45" s="154" t="str">
        <f t="shared" ref="D45:G45" si="21">IF(D43="0","",IF(D43=1,"Agent 703918",IF(D43=2,"Agent 703919",IF(D43="C","Congé",D43))))</f>
        <v/>
      </c>
      <c r="E45" s="154" t="str">
        <f t="shared" si="21"/>
        <v/>
      </c>
      <c r="F45" s="154" t="str">
        <f t="shared" si="21"/>
        <v/>
      </c>
      <c r="G45" s="154" t="str">
        <f t="shared" si="21"/>
        <v/>
      </c>
      <c r="H45" s="110"/>
    </row>
    <row r="46" spans="1:9" x14ac:dyDescent="0.25">
      <c r="A46" s="125" t="s">
        <v>109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87" t="s">
        <v>110</v>
      </c>
      <c r="D47" s="487"/>
      <c r="E47" s="487"/>
      <c r="F47" s="487"/>
      <c r="G47" s="487"/>
      <c r="H47" s="111"/>
      <c r="I47" s="110"/>
    </row>
    <row r="48" spans="1:9" ht="15.75" thickBot="1" x14ac:dyDescent="0.3">
      <c r="A48" s="128"/>
      <c r="B48" s="128"/>
      <c r="C48" s="147">
        <f>Original!C12</f>
        <v>44193</v>
      </c>
      <c r="D48" s="147">
        <f>Original!D12</f>
        <v>44194</v>
      </c>
      <c r="E48" s="147">
        <f>Original!E12</f>
        <v>44195</v>
      </c>
      <c r="F48" s="147">
        <f>Original!F12</f>
        <v>44196</v>
      </c>
      <c r="G48" s="147">
        <f>Original!G12</f>
        <v>44197</v>
      </c>
      <c r="H48" s="110"/>
      <c r="I48" s="110"/>
    </row>
    <row r="49" spans="1:9" ht="15.75" x14ac:dyDescent="0.25">
      <c r="A49" s="478" t="s">
        <v>111</v>
      </c>
      <c r="B49" s="479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80" t="s">
        <v>112</v>
      </c>
      <c r="B50" s="481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84" t="s">
        <v>113</v>
      </c>
      <c r="B52" s="485"/>
      <c r="C52" s="485"/>
      <c r="D52" s="485"/>
      <c r="E52" s="485"/>
      <c r="F52" s="485"/>
      <c r="G52" s="486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5</v>
      </c>
      <c r="C53" s="149">
        <f>Original!C12</f>
        <v>44193</v>
      </c>
      <c r="D53" s="149">
        <f>Original!D12</f>
        <v>44194</v>
      </c>
      <c r="E53" s="149">
        <f>Original!E12</f>
        <v>44195</v>
      </c>
      <c r="F53" s="149">
        <f>Original!F12</f>
        <v>44196</v>
      </c>
      <c r="G53" s="150">
        <f>Original!G12</f>
        <v>44197</v>
      </c>
      <c r="H53" s="151"/>
      <c r="I53" s="110"/>
    </row>
    <row r="54" spans="1:9" ht="18.75" thickBot="1" x14ac:dyDescent="0.3">
      <c r="A54" s="209"/>
      <c r="B54" s="210"/>
      <c r="C54" s="152" t="str">
        <f>IF(Original!C27=0,"",Original!C27)</f>
        <v/>
      </c>
      <c r="D54" s="152" t="str">
        <f>IF(Original!D27=0,"",Original!D27)</f>
        <v/>
      </c>
      <c r="E54" s="152" t="str">
        <f>IF(Original!E27=0,"",Original!E27)</f>
        <v/>
      </c>
      <c r="F54" s="152" t="str">
        <f>IF(Original!F27=0,"",Original!F27)</f>
        <v/>
      </c>
      <c r="G54" s="152" t="str">
        <f>IF(Original!G27=0,"",Original!G27)</f>
        <v/>
      </c>
      <c r="H54" s="151"/>
      <c r="I54" s="110"/>
    </row>
    <row r="55" spans="1:9" ht="27.95" customHeight="1" x14ac:dyDescent="0.25">
      <c r="A55" s="488" t="str">
        <f>IF(Original!B27="","",Original!B27&amp;IF(VLOOKUP(Original!B27,Agents!B5:D44,2,0)&lt;&gt;""," -","")&amp;VLOOKUP(Original!B27,Agents!B5:D44,2,0)&amp;" "&amp;VLOOKUP(Original!B27,Agents!B5:D44,3,0))</f>
        <v xml:space="preserve">BEY Alexandre    </v>
      </c>
      <c r="B55" s="489"/>
      <c r="C55" s="153" t="str">
        <f>IF(C54="0","",IF(C54=1,"Station 703761",IF(C54=2,"Station 703762",IF(C54="C","Congé",C54))))</f>
        <v/>
      </c>
      <c r="D55" s="153" t="str">
        <f t="shared" ref="D55:G55" si="22">IF(D54="0","",IF(D54=1,"Station 703761",IF(D54=2,"Station 703762",IF(D54="C","Congé",D54))))</f>
        <v/>
      </c>
      <c r="E55" s="153" t="str">
        <f t="shared" si="22"/>
        <v/>
      </c>
      <c r="F55" s="153" t="str">
        <f t="shared" si="22"/>
        <v/>
      </c>
      <c r="G55" s="153" t="str">
        <f t="shared" si="22"/>
        <v/>
      </c>
      <c r="H55" s="111"/>
      <c r="I55" s="112" t="s">
        <v>99</v>
      </c>
    </row>
    <row r="56" spans="1:9" ht="27.95" customHeight="1" thickBot="1" x14ac:dyDescent="0.3">
      <c r="A56" s="490"/>
      <c r="B56" s="491"/>
      <c r="C56" s="154" t="str">
        <f>IF(C54="0","",IF(C54=1,"Agent 703918",IF(C54=2,"Agent 703919",IF(C54="C","Congé",C54))))</f>
        <v/>
      </c>
      <c r="D56" s="154" t="str">
        <f t="shared" ref="D56:G56" si="23">IF(D54="0","",IF(D54=1,"Agent 703918",IF(D54=2,"Agent 703919",IF(D54="C","Congé",D54))))</f>
        <v/>
      </c>
      <c r="E56" s="154" t="str">
        <f t="shared" si="23"/>
        <v/>
      </c>
      <c r="F56" s="154" t="str">
        <f t="shared" si="23"/>
        <v/>
      </c>
      <c r="G56" s="154" t="str">
        <f t="shared" si="23"/>
        <v/>
      </c>
      <c r="H56" s="111"/>
      <c r="I56" s="139"/>
    </row>
    <row r="57" spans="1:9" ht="27.95" customHeight="1" thickBot="1" x14ac:dyDescent="0.3">
      <c r="A57" s="197"/>
      <c r="B57" s="198"/>
      <c r="C57" s="152" t="str">
        <f>IF(Original!C28=0,"",Original!C28)</f>
        <v/>
      </c>
      <c r="D57" s="152" t="str">
        <f>IF(Original!D28=0,"",Original!D28)</f>
        <v/>
      </c>
      <c r="E57" s="152" t="str">
        <f>IF(Original!E28=0,"",Original!E28)</f>
        <v/>
      </c>
      <c r="F57" s="152" t="str">
        <f>IF(Original!F28=0,"",Original!F28)</f>
        <v/>
      </c>
      <c r="G57" s="152" t="str">
        <f>IF(Original!G28=0,"",Original!G28)</f>
        <v>RP</v>
      </c>
      <c r="H57" s="111"/>
      <c r="I57" s="139"/>
    </row>
    <row r="58" spans="1:9" ht="27.95" customHeight="1" thickBot="1" x14ac:dyDescent="0.3">
      <c r="A58" s="492" t="str">
        <f>IF(Original!B28="","",Original!B28&amp;IF(VLOOKUP(Original!B28,Agents!B5:D44,2,0)&lt;&gt;""," -","")&amp;VLOOKUP(Original!B28,Agents!B5:D44,2,0)&amp;" "&amp;VLOOKUP(Original!B28,Agents!B5:D44,3,0))</f>
        <v xml:space="preserve">GLEIZE Michel </v>
      </c>
      <c r="B58" s="493"/>
      <c r="C58" s="153" t="str">
        <f>IF(C57="0","",IF(C57=1,"Station 703761",IF(C57=2,"Station 703762",IF(C57="C","Congé",C57))))</f>
        <v/>
      </c>
      <c r="D58" s="153" t="str">
        <f t="shared" ref="D58:G58" si="24">IF(D57="0","",IF(D57=1,"Station 703761",IF(D57=2,"Station 703762",IF(D57="C","Congé",D57))))</f>
        <v/>
      </c>
      <c r="E58" s="153" t="str">
        <f t="shared" si="24"/>
        <v/>
      </c>
      <c r="F58" s="153" t="str">
        <f t="shared" si="24"/>
        <v/>
      </c>
      <c r="G58" s="153" t="str">
        <f t="shared" si="24"/>
        <v>RP</v>
      </c>
      <c r="H58" s="110"/>
      <c r="I58" s="139"/>
    </row>
    <row r="59" spans="1:9" ht="27.95" customHeight="1" thickBot="1" x14ac:dyDescent="0.3">
      <c r="A59" s="492"/>
      <c r="B59" s="493"/>
      <c r="C59" s="154" t="str">
        <f>IF(C57="0","",IF(C57=1,"Agent 703918",IF(C57=2,"Agent 703919",IF(C57="C","Congé",C57))))</f>
        <v/>
      </c>
      <c r="D59" s="154" t="str">
        <f t="shared" ref="D59:G59" si="25">IF(D57="0","",IF(D57=1,"Agent 703918",IF(D57=2,"Agent 703919",IF(D57="C","Congé",D57))))</f>
        <v/>
      </c>
      <c r="E59" s="154" t="str">
        <f t="shared" si="25"/>
        <v/>
      </c>
      <c r="F59" s="154" t="str">
        <f t="shared" si="25"/>
        <v/>
      </c>
      <c r="G59" s="154" t="str">
        <f t="shared" si="25"/>
        <v>RP</v>
      </c>
      <c r="H59" s="110"/>
      <c r="I59" s="140"/>
    </row>
    <row r="60" spans="1:9" ht="27.95" customHeight="1" thickBot="1" x14ac:dyDescent="0.3">
      <c r="A60" s="446"/>
      <c r="B60" s="447"/>
      <c r="C60" s="152" t="str">
        <f>IF(Original!C29=0,"",Original!C29)</f>
        <v/>
      </c>
      <c r="D60" s="152" t="str">
        <f>IF(Original!D29=0,"",Original!D29)</f>
        <v/>
      </c>
      <c r="E60" s="152" t="str">
        <f>IF(Original!E29=0,"",Original!E29)</f>
        <v/>
      </c>
      <c r="F60" s="152" t="str">
        <f>IF(Original!F29=0,"",Original!F29)</f>
        <v/>
      </c>
      <c r="G60" s="152" t="str">
        <f>IF(Original!G29=0,"",Original!G29)</f>
        <v>RP</v>
      </c>
      <c r="H60" s="110"/>
      <c r="I60" s="140"/>
    </row>
    <row r="61" spans="1:9" ht="27.95" customHeight="1" thickBot="1" x14ac:dyDescent="0.3">
      <c r="A61" s="492" t="str">
        <f>IF(Original!B29="","",Original!B29&amp;IF(VLOOKUP(Original!B29,Agents!B5:D44,2,0)&lt;&gt;""," -","")&amp;VLOOKUP(Original!B29,Agents!B5:D44,2,0)&amp;" "&amp;VLOOKUP(Original!B29,Agents!B5:D44,3,0))</f>
        <v xml:space="preserve">GOSME Lara </v>
      </c>
      <c r="B61" s="493"/>
      <c r="C61" s="153" t="str">
        <f>IF(C60="0","",IF(C60=1,"Station 703761",IF(C60=2,"Station 703762",IF(C60="C","Congé",C60))))</f>
        <v/>
      </c>
      <c r="D61" s="153" t="str">
        <f t="shared" ref="D61:G61" si="26">IF(D60="0","",IF(D60=1,"Station 703761",IF(D60=2,"Station 703762",IF(D60="C","Congé",D60))))</f>
        <v/>
      </c>
      <c r="E61" s="153" t="str">
        <f t="shared" si="26"/>
        <v/>
      </c>
      <c r="F61" s="153" t="str">
        <f t="shared" si="26"/>
        <v/>
      </c>
      <c r="G61" s="153" t="str">
        <f t="shared" si="26"/>
        <v>RP</v>
      </c>
      <c r="H61" s="110"/>
      <c r="I61" s="141"/>
    </row>
    <row r="62" spans="1:9" ht="27.95" customHeight="1" thickBot="1" x14ac:dyDescent="0.3">
      <c r="A62" s="492"/>
      <c r="B62" s="493"/>
      <c r="C62" s="154" t="str">
        <f>IF(C60="0","",IF(C60=1,"Agent 703918",IF(C60=2,"Agent 703919",IF(C60="C","Congé",C60))))</f>
        <v/>
      </c>
      <c r="D62" s="154" t="str">
        <f t="shared" ref="D62:G62" si="27">IF(D60="0","",IF(D60=1,"Agent 703918",IF(D60=2,"Agent 703919",IF(D60="C","Congé",D60))))</f>
        <v/>
      </c>
      <c r="E62" s="154" t="str">
        <f t="shared" si="27"/>
        <v/>
      </c>
      <c r="F62" s="154" t="str">
        <f t="shared" si="27"/>
        <v/>
      </c>
      <c r="G62" s="154" t="str">
        <f t="shared" si="27"/>
        <v>RP</v>
      </c>
      <c r="H62" s="110"/>
      <c r="I62" s="141"/>
    </row>
    <row r="63" spans="1:9" ht="27.95" customHeight="1" thickBot="1" x14ac:dyDescent="0.3">
      <c r="A63" s="193"/>
      <c r="B63" s="194"/>
      <c r="C63" s="152" t="str">
        <f>IF(Original!C30=0,"",Original!C30)</f>
        <v/>
      </c>
      <c r="D63" s="152" t="str">
        <f>IF(Original!D30=0,"",Original!D30)</f>
        <v/>
      </c>
      <c r="E63" s="152" t="str">
        <f>IF(Original!E30=0,"",Original!E30)</f>
        <v/>
      </c>
      <c r="F63" s="152" t="str">
        <f>IF(Original!F30=0,"",Original!F30)</f>
        <v/>
      </c>
      <c r="G63" s="152" t="str">
        <f>IF(Original!G30=0,"",Original!G30)</f>
        <v>RP</v>
      </c>
      <c r="H63" s="110"/>
      <c r="I63" s="141"/>
    </row>
    <row r="64" spans="1:9" ht="27.95" customHeight="1" x14ac:dyDescent="0.25">
      <c r="A64" s="474" t="str">
        <f>IF(Original!B30="","",Original!B30&amp;IF(VLOOKUP(Original!B30,Agents!B5:D44,2,0)&lt;&gt;""," -","")&amp;VLOOKUP(Original!B30,Agents!B5:D44,2,0)&amp;" "&amp;VLOOKUP(Original!B30,Agents!B5:D44,3,0))</f>
        <v>HARTMANN Arnaud</v>
      </c>
      <c r="B64" s="475"/>
      <c r="C64" s="153" t="str">
        <f>IF(C63="0","",IF(C63=1,"Station 703761",IF(C63=2,"Station 703762",IF(C63="C","Congé",C63))))</f>
        <v/>
      </c>
      <c r="D64" s="153" t="str">
        <f t="shared" ref="D64:G64" si="28">IF(D63="0","",IF(D63=1,"Station 703761",IF(D63=2,"Station 703762",IF(D63="C","Congé",D63))))</f>
        <v/>
      </c>
      <c r="E64" s="153" t="str">
        <f t="shared" si="28"/>
        <v/>
      </c>
      <c r="F64" s="153" t="str">
        <f t="shared" si="28"/>
        <v/>
      </c>
      <c r="G64" s="153" t="str">
        <f t="shared" si="28"/>
        <v>RP</v>
      </c>
      <c r="H64" s="110"/>
      <c r="I64" s="141"/>
    </row>
    <row r="65" spans="1:9" ht="27.95" customHeight="1" thickBot="1" x14ac:dyDescent="0.3">
      <c r="A65" s="476"/>
      <c r="B65" s="477"/>
      <c r="C65" s="154" t="str">
        <f>IF(C63="0","",IF(C63=1,"Agent 703918",IF(C63=2,"Agent 703919",IF(C63="C","Congé",C63))))</f>
        <v/>
      </c>
      <c r="D65" s="154" t="str">
        <f t="shared" ref="D65:G65" si="29">IF(D63="0","",IF(D63=1,"Agent 703918",IF(D63=2,"Agent 703919",IF(D63="C","Congé",D63))))</f>
        <v/>
      </c>
      <c r="E65" s="154" t="str">
        <f t="shared" si="29"/>
        <v/>
      </c>
      <c r="F65" s="154" t="str">
        <f t="shared" si="29"/>
        <v/>
      </c>
      <c r="G65" s="154" t="str">
        <f t="shared" si="29"/>
        <v>RP</v>
      </c>
      <c r="H65" s="110"/>
      <c r="I65" s="141"/>
    </row>
    <row r="66" spans="1:9" ht="27.95" customHeight="1" thickBot="1" x14ac:dyDescent="0.3">
      <c r="A66" s="211"/>
      <c r="B66" s="212"/>
      <c r="C66" s="152" t="str">
        <f>IF(Original!C31=0,"",Original!C31)</f>
        <v/>
      </c>
      <c r="D66" s="152" t="str">
        <f>IF(Original!D31=0,"",Original!D31)</f>
        <v/>
      </c>
      <c r="E66" s="152" t="str">
        <f>IF(Original!E31=0,"",Original!E31)</f>
        <v/>
      </c>
      <c r="F66" s="152" t="str">
        <f>IF(Original!F31=0,"",Original!F31)</f>
        <v/>
      </c>
      <c r="G66" s="152" t="str">
        <f>IF(Original!G31=0,"",Original!G31)</f>
        <v/>
      </c>
      <c r="H66" s="110"/>
      <c r="I66" s="141"/>
    </row>
    <row r="67" spans="1:9" ht="27.95" customHeight="1" x14ac:dyDescent="0.25">
      <c r="A67" s="474" t="str">
        <f>IF(Original!B31="","",Original!B31&amp;IF(VLOOKUP(Original!B31,Agents!B5:D44,2,0)&lt;&gt;""," -","")&amp;VLOOKUP(Original!B31,Agents!B5:D44,2,0)&amp;" "&amp;VLOOKUP(Original!B31,Agents!B5:D44,3,0))</f>
        <v/>
      </c>
      <c r="B67" s="475"/>
      <c r="C67" s="153" t="str">
        <f>IF(C66="0","",IF(C66=1,"Station 703761",IF(C66=2,"Station 703762",IF(C66="C","Congé",C66))))</f>
        <v/>
      </c>
      <c r="D67" s="153" t="str">
        <f t="shared" ref="D67:G67" si="30">IF(D66="0","",IF(D66=1,"Station 703761",IF(D66=2,"Station 703762",IF(D66="C","Congé",D66))))</f>
        <v/>
      </c>
      <c r="E67" s="153" t="str">
        <f t="shared" si="30"/>
        <v/>
      </c>
      <c r="F67" s="153" t="str">
        <f t="shared" si="30"/>
        <v/>
      </c>
      <c r="G67" s="153" t="str">
        <f t="shared" si="30"/>
        <v/>
      </c>
      <c r="H67" s="110"/>
      <c r="I67" s="141"/>
    </row>
    <row r="68" spans="1:9" ht="27.95" customHeight="1" thickBot="1" x14ac:dyDescent="0.3">
      <c r="A68" s="476"/>
      <c r="B68" s="477"/>
      <c r="C68" s="154" t="str">
        <f>IF(C66="0","",IF(C66=1,"Agent 703918",IF(C66=2,"Agent 703919",IF(C66="C","Congé",C66))))</f>
        <v/>
      </c>
      <c r="D68" s="154" t="str">
        <f t="shared" ref="D68:G68" si="31">IF(D66="0","",IF(D66=1,"Agent 703918",IF(D66=2,"Agent 703919",IF(D66="C","Congé",D66))))</f>
        <v/>
      </c>
      <c r="E68" s="154" t="str">
        <f t="shared" si="31"/>
        <v/>
      </c>
      <c r="F68" s="154" t="str">
        <f t="shared" si="31"/>
        <v/>
      </c>
      <c r="G68" s="154" t="str">
        <f t="shared" si="31"/>
        <v/>
      </c>
      <c r="H68" s="110"/>
      <c r="I68" s="141"/>
    </row>
    <row r="69" spans="1:9" ht="27.95" customHeight="1" thickBot="1" x14ac:dyDescent="0.3">
      <c r="A69" s="195"/>
      <c r="B69" s="196"/>
      <c r="C69" s="152" t="str">
        <f>IF(Original!C32=0,"",Original!C32)</f>
        <v/>
      </c>
      <c r="D69" s="152" t="str">
        <f>IF(Original!D32=0,"",Original!D32)</f>
        <v/>
      </c>
      <c r="E69" s="152" t="str">
        <f>IF(Original!E32=0,"",Original!E32)</f>
        <v/>
      </c>
      <c r="F69" s="152" t="str">
        <f>IF(Original!F32=0,"",Original!F32)</f>
        <v/>
      </c>
      <c r="G69" s="152" t="str">
        <f>IF(Original!G32=0,"",Original!G32)</f>
        <v/>
      </c>
      <c r="H69" s="110"/>
      <c r="I69" s="141"/>
    </row>
    <row r="70" spans="1:9" ht="27.95" customHeight="1" thickBot="1" x14ac:dyDescent="0.3">
      <c r="A70" s="492" t="str">
        <f>IF(Original!B32="","",Original!B32&amp;IF(VLOOKUP(Original!B32,Agents!B5:D44,2,0)&lt;&gt;""," -","")&amp;VLOOKUP(Original!B32,Agents!B5:D44,2,0)&amp;" "&amp;VLOOKUP(Original!B32,Agents!B5:D44,3,0))</f>
        <v/>
      </c>
      <c r="B70" s="493"/>
      <c r="C70" s="153" t="str">
        <f>IF(C69="0","",IF(C69=1,"Station 703761",IF(C69=2,"Station 703762",IF(C69="C","Congé",C69))))</f>
        <v/>
      </c>
      <c r="D70" s="153" t="str">
        <f t="shared" ref="D70:G70" si="32">IF(D69="0","",IF(D69=1,"Station 703761",IF(D69=2,"Station 703762",IF(D69="C","Congé",D69))))</f>
        <v/>
      </c>
      <c r="E70" s="153" t="str">
        <f t="shared" si="32"/>
        <v/>
      </c>
      <c r="F70" s="153" t="str">
        <f t="shared" si="32"/>
        <v/>
      </c>
      <c r="G70" s="153" t="str">
        <f t="shared" si="32"/>
        <v/>
      </c>
      <c r="H70" s="110"/>
      <c r="I70" s="115"/>
    </row>
    <row r="71" spans="1:9" ht="27.95" customHeight="1" thickBot="1" x14ac:dyDescent="0.3">
      <c r="A71" s="494"/>
      <c r="B71" s="495"/>
      <c r="C71" s="154" t="str">
        <f>IF(C69="0","",IF(C69=1,"Agent 703918",IF(C69=2,"Agent 703919",IF(C69="C","Congé",C69))))</f>
        <v/>
      </c>
      <c r="D71" s="154" t="str">
        <f t="shared" ref="D71:G71" si="33">IF(D69="0","",IF(D69=1,"Agent 703918",IF(D69=2,"Agent 703919",IF(D69="C","Congé",D69))))</f>
        <v/>
      </c>
      <c r="E71" s="154" t="str">
        <f t="shared" si="33"/>
        <v/>
      </c>
      <c r="F71" s="154" t="str">
        <f t="shared" si="33"/>
        <v/>
      </c>
      <c r="G71" s="154" t="str">
        <f t="shared" si="33"/>
        <v/>
      </c>
      <c r="H71" s="110"/>
      <c r="I71" s="110"/>
    </row>
    <row r="72" spans="1:9" x14ac:dyDescent="0.25">
      <c r="A72" s="125" t="s">
        <v>109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96" t="s">
        <v>114</v>
      </c>
      <c r="D73" s="496"/>
      <c r="E73" s="496"/>
      <c r="F73" s="496"/>
      <c r="G73" s="496"/>
      <c r="H73" s="111"/>
      <c r="I73" s="110"/>
    </row>
    <row r="74" spans="1:9" ht="15.75" thickBot="1" x14ac:dyDescent="0.3">
      <c r="A74" s="128"/>
      <c r="B74" s="128"/>
      <c r="C74" s="147">
        <f>Original!C12</f>
        <v>44193</v>
      </c>
      <c r="D74" s="147">
        <f>Original!D12</f>
        <v>44194</v>
      </c>
      <c r="E74" s="147">
        <f>Original!E12</f>
        <v>44195</v>
      </c>
      <c r="F74" s="147">
        <f>Original!F12</f>
        <v>44196</v>
      </c>
      <c r="G74" s="147">
        <f>Original!G12</f>
        <v>44197</v>
      </c>
      <c r="H74" s="110"/>
      <c r="I74" s="110"/>
    </row>
    <row r="75" spans="1:9" ht="15.75" x14ac:dyDescent="0.25">
      <c r="A75" s="478" t="s">
        <v>111</v>
      </c>
      <c r="B75" s="479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80" t="s">
        <v>112</v>
      </c>
      <c r="B76" s="481"/>
      <c r="C76" s="133"/>
      <c r="D76" s="134"/>
      <c r="E76" s="135"/>
      <c r="F76" s="135"/>
      <c r="G76" s="136"/>
      <c r="H76" s="110"/>
      <c r="I76" s="110"/>
    </row>
  </sheetData>
  <mergeCells count="29">
    <mergeCell ref="A2:G2"/>
    <mergeCell ref="A67:B68"/>
    <mergeCell ref="A75:B75"/>
    <mergeCell ref="A76:B76"/>
    <mergeCell ref="A49:B49"/>
    <mergeCell ref="A50:B50"/>
    <mergeCell ref="A38:B39"/>
    <mergeCell ref="A41:B42"/>
    <mergeCell ref="A64:B65"/>
    <mergeCell ref="A52:G52"/>
    <mergeCell ref="C47:G47"/>
    <mergeCell ref="A55:B56"/>
    <mergeCell ref="A58:B59"/>
    <mergeCell ref="A61:B62"/>
    <mergeCell ref="A70:B71"/>
    <mergeCell ref="C73:G73"/>
    <mergeCell ref="A60:B60"/>
    <mergeCell ref="A44:B45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35:B36"/>
  </mergeCells>
  <conditionalFormatting sqref="C5:G45 C55:G71">
    <cfRule type="containsText" dxfId="23" priority="6" operator="containsText" text="Station 703761">
      <formula>NOT(ISERROR(SEARCH("Station 703761",C5)))</formula>
    </cfRule>
  </conditionalFormatting>
  <conditionalFormatting sqref="C5:G45 C55:G71">
    <cfRule type="containsText" dxfId="22" priority="3" operator="containsText" text="Agent 703919">
      <formula>NOT(ISERROR(SEARCH("Agent 703919",C5)))</formula>
    </cfRule>
    <cfRule type="containsText" dxfId="21" priority="4" operator="containsText" text="Station 703762">
      <formula>NOT(ISERROR(SEARCH("Station 703762",C5)))</formula>
    </cfRule>
    <cfRule type="containsText" dxfId="20" priority="5" operator="containsText" text="Agent 703918">
      <formula>NOT(ISERROR(SEARCH("Agent 703918",C5)))</formula>
    </cfRule>
  </conditionalFormatting>
  <conditionalFormatting sqref="C5:F45 D5:G6 D8:G9 D11:G12 D14:G15 D17:G18 D20:G21 D23:G24 D26:G27 D29:G30 D32:G33 D35:G36 D38:G39 D41:G42 D44:G45 C55:G71">
    <cfRule type="containsText" dxfId="19" priority="1" operator="containsText" text="Agent 703920">
      <formula>NOT(ISERROR(SEARCH("Agent 703920",C5)))</formula>
    </cfRule>
    <cfRule type="containsText" dxfId="18" priority="2" operator="containsText" text="Station 703763">
      <formula>NOT(ISERROR(SEARCH("Station 703763",C5)))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I76"/>
  <sheetViews>
    <sheetView topLeftCell="A19" workbookViewId="0">
      <selection activeCell="E8" sqref="E8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471" t="s">
        <v>98</v>
      </c>
      <c r="B2" s="472"/>
      <c r="C2" s="473"/>
      <c r="D2" s="473"/>
      <c r="E2" s="473"/>
      <c r="F2" s="473"/>
      <c r="G2" s="473"/>
    </row>
    <row r="3" spans="1:9" ht="15.75" thickBot="1" x14ac:dyDescent="0.3">
      <c r="A3" s="155" t="s">
        <v>97</v>
      </c>
      <c r="B3" s="157">
        <v>2</v>
      </c>
      <c r="C3" s="33">
        <f>Original!J12</f>
        <v>44200</v>
      </c>
      <c r="D3" s="33">
        <f>Original!K12</f>
        <v>44201</v>
      </c>
      <c r="E3" s="33">
        <f>Original!L12</f>
        <v>44202</v>
      </c>
      <c r="F3" s="33">
        <f>Original!M12</f>
        <v>44203</v>
      </c>
      <c r="G3" s="33">
        <f>Original!N12</f>
        <v>44204</v>
      </c>
      <c r="I3" s="257"/>
    </row>
    <row r="4" spans="1:9" ht="15.75" thickBot="1" x14ac:dyDescent="0.3">
      <c r="A4" s="199"/>
      <c r="B4" s="200"/>
      <c r="C4" s="159">
        <f>Original!J13</f>
        <v>0</v>
      </c>
      <c r="D4" s="66">
        <f>Original!K13</f>
        <v>0</v>
      </c>
      <c r="E4" s="159">
        <f>Original!L13</f>
        <v>0</v>
      </c>
      <c r="F4" s="159">
        <f>Original!M13</f>
        <v>0</v>
      </c>
      <c r="G4" s="159">
        <f>Original!N13</f>
        <v>0</v>
      </c>
      <c r="I4" s="257"/>
    </row>
    <row r="5" spans="1:9" ht="27.95" customHeight="1" x14ac:dyDescent="0.25">
      <c r="A5" s="452" t="str">
        <f>IF(Original!B13="","",Original!B13&amp;IF(VLOOKUP(Original!B13,Agents!B5:D44,2,0)&lt;&gt;""," -","")&amp;VLOOKUP(Original!B13,Agents!B5:D44,2,0)&amp;" "&amp;VLOOKUP(Original!B13,Agents!B5:D44,3,0))</f>
        <v>GOURGON Julien</v>
      </c>
      <c r="B5" s="453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54"/>
      <c r="B6" s="455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89"/>
      <c r="B7" s="290"/>
      <c r="C7" s="159">
        <f>Original!J14</f>
        <v>0</v>
      </c>
      <c r="D7" s="66">
        <f>Original!K14</f>
        <v>0</v>
      </c>
      <c r="E7" s="159" t="str">
        <f>Original!L14</f>
        <v>C/2</v>
      </c>
      <c r="F7" s="159">
        <f>Original!M14</f>
        <v>0</v>
      </c>
      <c r="G7" s="159">
        <f>Original!N14</f>
        <v>2</v>
      </c>
      <c r="H7" s="111"/>
      <c r="I7" s="110"/>
    </row>
    <row r="8" spans="1:9" ht="27.95" customHeight="1" x14ac:dyDescent="0.25">
      <c r="A8" s="452" t="str">
        <f>IF(Original!B14="","",Original!B14&amp;IF(VLOOKUP(Original!B14,Agents!B5:D44,2,0)&lt;&gt;""," -","")&amp;VLOOKUP(Original!B14,Agents!B5:D44,2,0)&amp;" "&amp;VLOOKUP(Original!B14,Agents!B5:D44,3,0))</f>
        <v xml:space="preserve">BOURGOIN -MANGEANT Murielle </v>
      </c>
      <c r="B8" s="453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 t="str">
        <f>IF(E7="0","",IF(E7=1,"Station 703761",IF(E7=2,"Station 703762",IF(E7="C","Congé",E7))))</f>
        <v>C/2</v>
      </c>
      <c r="F8" s="153">
        <f>IF(F7="0","",IF(F7=1,"Station 703761",IF(F7=2,"Station 703762",IF(F7="C","Congé",F7))))</f>
        <v>0</v>
      </c>
      <c r="G8" s="153" t="str">
        <f>IF(G7="0","",IF(G7=1,"Station 703761",IF(G7=2,"Station 703762",IF(G7="C","Congé",G7))))</f>
        <v>Station 703762</v>
      </c>
      <c r="H8" s="111"/>
      <c r="I8" s="110"/>
    </row>
    <row r="9" spans="1:9" ht="27.75" customHeight="1" thickBot="1" x14ac:dyDescent="0.3">
      <c r="A9" s="454"/>
      <c r="B9" s="455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 t="str">
        <f>IF(E7="0","",IF(E7=1,"Agent 703918",IF(E7=2,"Agent 703919",IF(E7="C","Congé",E7))))</f>
        <v>C/2</v>
      </c>
      <c r="F9" s="154">
        <f>IF(F7="0","",IF(F7=1,"Agent 703918",IF(F7=2,"Agent 703919",IF(F7="C","Congé",F7))))</f>
        <v>0</v>
      </c>
      <c r="G9" s="154" t="str">
        <f>IF(G7="0","",IF(G7=1,"Agent 703918",IF(G7=2,"Agent 703919",IF(G7="C","Congé",G7))))</f>
        <v>Agent 703919</v>
      </c>
      <c r="H9" s="111"/>
      <c r="I9" s="112" t="s">
        <v>99</v>
      </c>
    </row>
    <row r="10" spans="1:9" ht="27.75" customHeight="1" thickBot="1" x14ac:dyDescent="0.3">
      <c r="A10" s="289"/>
      <c r="B10" s="290"/>
      <c r="C10" s="159">
        <f>Original!J15</f>
        <v>0</v>
      </c>
      <c r="D10" s="66">
        <f>Original!K15</f>
        <v>0</v>
      </c>
      <c r="E10" s="66">
        <f>Original!L15</f>
        <v>0</v>
      </c>
      <c r="F10" s="159">
        <f>Original!M15</f>
        <v>0</v>
      </c>
      <c r="G10" s="159">
        <f>Original!N15</f>
        <v>0</v>
      </c>
      <c r="H10" s="111"/>
      <c r="I10" s="201"/>
    </row>
    <row r="11" spans="1:9" ht="27.95" customHeight="1" x14ac:dyDescent="0.25">
      <c r="A11" s="456" t="str">
        <f>IF(Original!B15="","",Original!B15&amp;IF(VLOOKUP(Original!B15,Agents!B5:D44,2,0)&lt;&gt;""," -","")&amp;VLOOKUP(Original!B15,Agents!B5:D44,2,0)&amp;" "&amp;VLOOKUP(Original!B15,Agents!B5:D44,3,0))</f>
        <v/>
      </c>
      <c r="B11" s="457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58"/>
      <c r="B12" s="459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89"/>
      <c r="B13" s="290"/>
      <c r="C13" s="159">
        <f>Original!J16</f>
        <v>0</v>
      </c>
      <c r="D13" s="66">
        <f>Original!K16</f>
        <v>2</v>
      </c>
      <c r="E13" s="66">
        <f>Original!L16</f>
        <v>2</v>
      </c>
      <c r="F13" s="159">
        <f>Original!M16</f>
        <v>0</v>
      </c>
      <c r="G13" s="159">
        <f>Original!N16</f>
        <v>0</v>
      </c>
      <c r="H13" s="111"/>
      <c r="I13" s="113"/>
    </row>
    <row r="14" spans="1:9" ht="27.95" customHeight="1" x14ac:dyDescent="0.25">
      <c r="A14" s="460" t="str">
        <f>IF(Original!B16="","",Original!B16&amp;IF(VLOOKUP(Original!B16,Agents!B5:D44,2,0)&lt;&gt;""," -","")&amp;VLOOKUP(Original!B16,Agents!B5:D44,2,0)&amp;" "&amp;VLOOKUP(Original!B16,Agents!B5:D44,3,0))</f>
        <v>CORBINEAU Cédric</v>
      </c>
      <c r="B14" s="461"/>
      <c r="C14" s="153">
        <f>IF(C13="0","",IF(C13=1,"Station 703761",IF(C13=2,"Station 703762",IF(C13="C","Congé",C13))))</f>
        <v>0</v>
      </c>
      <c r="D14" s="153" t="str">
        <f>IF(D13="0","",IF(D13=1,"Station 703761",IF(D13=2,"Station 703762",IF(D13="C","Congé",D13))))</f>
        <v>Station 703762</v>
      </c>
      <c r="E14" s="153" t="str">
        <f t="shared" ref="E14:G14" si="0">IF(E13="0","",IF(E13=1,"Station 703761",IF(E13=2,"Station 703762",IF(E13="C","Congé",E13))))</f>
        <v>Station 703762</v>
      </c>
      <c r="F14" s="153">
        <f>IF(F13="0","",IF(F13=1,"Agent 703918",IF(F13=2,"Agent 703919",IF(F13="C","Congé",F13))))</f>
        <v>0</v>
      </c>
      <c r="G14" s="153">
        <f t="shared" si="0"/>
        <v>0</v>
      </c>
      <c r="H14" s="111"/>
      <c r="I14" s="113"/>
    </row>
    <row r="15" spans="1:9" ht="27.95" customHeight="1" thickBot="1" x14ac:dyDescent="0.3">
      <c r="A15" s="462"/>
      <c r="B15" s="463"/>
      <c r="C15" s="154">
        <f>IF(C13="0","",IF(C13=1,"Agent 703918",IF(C13=2,"Agent 703919",IF(C13="C","Congé",C13))))</f>
        <v>0</v>
      </c>
      <c r="D15" s="154" t="str">
        <f t="shared" ref="D15:G15" si="1">IF(D13="0","",IF(D13=1,"Agent 703918",IF(D13=2,"Agent 703919",IF(D13="C","Congé",D13))))</f>
        <v>Agent 703919</v>
      </c>
      <c r="E15" s="154" t="str">
        <f t="shared" si="1"/>
        <v>Agent 703919</v>
      </c>
      <c r="F15" s="154">
        <f t="shared" si="1"/>
        <v>0</v>
      </c>
      <c r="G15" s="154">
        <f t="shared" si="1"/>
        <v>0</v>
      </c>
      <c r="H15" s="111"/>
      <c r="I15" s="113"/>
    </row>
    <row r="16" spans="1:9" ht="27.95" customHeight="1" thickBot="1" x14ac:dyDescent="0.3">
      <c r="A16" s="289"/>
      <c r="B16" s="290"/>
      <c r="C16" s="159">
        <f>Original!J17</f>
        <v>1</v>
      </c>
      <c r="D16" s="66" t="str">
        <f>Original!K17</f>
        <v>C</v>
      </c>
      <c r="E16" s="159">
        <f>Original!L17</f>
        <v>1</v>
      </c>
      <c r="F16" s="159">
        <f>Original!M17</f>
        <v>0</v>
      </c>
      <c r="G16" s="159">
        <f>Original!N17</f>
        <v>0</v>
      </c>
      <c r="H16" s="111"/>
      <c r="I16" s="113"/>
    </row>
    <row r="17" spans="1:9" ht="27.95" customHeight="1" x14ac:dyDescent="0.25">
      <c r="A17" s="452" t="str">
        <f>IF(Original!B17="","",Original!B17&amp;IF(VLOOKUP(Original!B17,Agents!B5:D44,2,0)&lt;&gt;""," -","")&amp;VLOOKUP(Original!B17,Agents!B5:D44,2,0)&amp;" "&amp;VLOOKUP(Original!B17,Agents!B5:D44,3,0))</f>
        <v xml:space="preserve">GAUDY William </v>
      </c>
      <c r="B17" s="464"/>
      <c r="C17" s="153" t="str">
        <f>IF(C16="0","",IF(C16=1,"Station 703761",IF(C16=2,"Station 703762",IF(C16="C","Congé",C16))))</f>
        <v>Station 703761</v>
      </c>
      <c r="D17" s="153" t="str">
        <f t="shared" ref="D17:G17" si="2">IF(D16="0","",IF(D16=1,"Station 703761",IF(D16=2,"Station 703762",IF(D16="C","Congé",D16))))</f>
        <v>Congé</v>
      </c>
      <c r="E17" s="153" t="str">
        <f t="shared" si="2"/>
        <v>Station 703761</v>
      </c>
      <c r="F17" s="153">
        <f t="shared" si="2"/>
        <v>0</v>
      </c>
      <c r="G17" s="153">
        <f t="shared" si="2"/>
        <v>0</v>
      </c>
      <c r="H17" s="111"/>
      <c r="I17" s="113"/>
    </row>
    <row r="18" spans="1:9" ht="27.95" customHeight="1" thickBot="1" x14ac:dyDescent="0.3">
      <c r="A18" s="465"/>
      <c r="B18" s="466"/>
      <c r="C18" s="154" t="str">
        <f>IF(C16="0","",IF(C16=1,"Agent 703918",IF(C16=2,"Agent 703919",IF(C16="C","Congé",C16))))</f>
        <v>Agent 703918</v>
      </c>
      <c r="D18" s="154" t="str">
        <f t="shared" ref="D18:G18" si="3">IF(D16="0","",IF(D16=1,"Agent 703918",IF(D16=2,"Agent 703919",IF(D16="C","Congé",D16))))</f>
        <v>Congé</v>
      </c>
      <c r="E18" s="154" t="str">
        <f t="shared" si="3"/>
        <v>Agent 703918</v>
      </c>
      <c r="F18" s="154">
        <f t="shared" si="3"/>
        <v>0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Original!J18</f>
        <v>0</v>
      </c>
      <c r="D19" s="66">
        <f>Original!K18</f>
        <v>0</v>
      </c>
      <c r="E19" s="216">
        <f>Original!L18</f>
        <v>0</v>
      </c>
      <c r="F19" s="159">
        <f>Original!M18</f>
        <v>0</v>
      </c>
      <c r="G19" s="159">
        <f>Original!N18</f>
        <v>0</v>
      </c>
      <c r="H19" s="111"/>
      <c r="I19" s="113"/>
    </row>
    <row r="20" spans="1:9" ht="27.95" customHeight="1" x14ac:dyDescent="0.25">
      <c r="A20" s="460" t="str">
        <f>IF(Original!B18="","",Original!B18&amp;IF(VLOOKUP(Original!B18,Agents!B5:D44,2,0)&lt;&gt;""," -","")&amp;VLOOKUP(Original!B18,Agents!B5:D44,2,0)&amp;" "&amp;VLOOKUP(Original!B18,Agents!B5:D44,3,0))</f>
        <v>GOURGON Julien</v>
      </c>
      <c r="B20" s="461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>
        <f t="shared" si="4"/>
        <v>0</v>
      </c>
      <c r="H20" s="111"/>
      <c r="I20" s="113"/>
    </row>
    <row r="21" spans="1:9" ht="27.95" customHeight="1" thickBot="1" x14ac:dyDescent="0.3">
      <c r="A21" s="454"/>
      <c r="B21" s="455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>
        <f t="shared" si="5"/>
        <v>0</v>
      </c>
      <c r="H21" s="111"/>
      <c r="I21" s="113"/>
    </row>
    <row r="22" spans="1:9" ht="27.95" customHeight="1" thickBot="1" x14ac:dyDescent="0.3">
      <c r="A22" s="289"/>
      <c r="B22" s="290"/>
      <c r="C22" s="159">
        <f>Original!J19</f>
        <v>0</v>
      </c>
      <c r="D22" s="66">
        <f>Original!K19</f>
        <v>0</v>
      </c>
      <c r="E22" s="159">
        <f>Original!L19</f>
        <v>0</v>
      </c>
      <c r="F22" s="159">
        <f>Original!M19</f>
        <v>0</v>
      </c>
      <c r="G22" s="159" t="str">
        <f>Original!N19</f>
        <v>VT</v>
      </c>
      <c r="H22" s="111"/>
      <c r="I22" s="113"/>
    </row>
    <row r="23" spans="1:9" ht="27.95" customHeight="1" x14ac:dyDescent="0.25">
      <c r="A23" s="460" t="str">
        <f>IF(Original!B19="","",Original!B19&amp;IF(VLOOKUP(Original!B19,Agents!B5:D44,2,0)&lt;&gt;""," -","")&amp;VLOOKUP(Original!B19,Agents!B5:D44,2,0)&amp;" "&amp;VLOOKUP(Original!B19,Agents!B5:D44,3,0))</f>
        <v xml:space="preserve">LEFEUVRE Chantal </v>
      </c>
      <c r="B23" s="457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>
        <f t="shared" si="6"/>
        <v>0</v>
      </c>
      <c r="F23" s="153">
        <f t="shared" si="6"/>
        <v>0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58"/>
      <c r="B24" s="459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>
        <f t="shared" si="7"/>
        <v>0</v>
      </c>
      <c r="F24" s="154">
        <f t="shared" si="7"/>
        <v>0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Original!J20</f>
        <v>0</v>
      </c>
      <c r="D25" s="66">
        <f>Original!K20</f>
        <v>0</v>
      </c>
      <c r="E25" s="159">
        <f>Original!L20</f>
        <v>0</v>
      </c>
      <c r="F25" s="159">
        <f>Original!M20</f>
        <v>1</v>
      </c>
      <c r="G25" s="159">
        <f>Original!N20</f>
        <v>0</v>
      </c>
      <c r="H25" s="111"/>
      <c r="I25" s="206"/>
    </row>
    <row r="26" spans="1:9" ht="27.95" customHeight="1" thickBot="1" x14ac:dyDescent="0.3">
      <c r="A26" s="467" t="str">
        <f>IF(Original!B20="","",Original!B20&amp;IF(VLOOKUP(Original!B20,Agents!B5:D44,2,0)&lt;&gt;""," -","")&amp;VLOOKUP(Original!B20,Agents!B5:D44,2,0)&amp;" "&amp;VLOOKUP(Original!B20,Agents!B5:D44,3,0))</f>
        <v>MILIN Morgan</v>
      </c>
      <c r="B26" s="468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 t="str">
        <f t="shared" si="8"/>
        <v>Station 703761</v>
      </c>
      <c r="G26" s="153">
        <f t="shared" si="8"/>
        <v>0</v>
      </c>
      <c r="H26" s="111"/>
      <c r="I26" s="110"/>
    </row>
    <row r="27" spans="1:9" ht="27.95" customHeight="1" thickBot="1" x14ac:dyDescent="0.3">
      <c r="A27" s="450"/>
      <c r="B27" s="451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 t="str">
        <f t="shared" si="9"/>
        <v>Agent 703918</v>
      </c>
      <c r="G27" s="154">
        <f t="shared" si="9"/>
        <v>0</v>
      </c>
      <c r="H27" s="111"/>
      <c r="I27" s="116" t="s">
        <v>100</v>
      </c>
    </row>
    <row r="28" spans="1:9" ht="27.95" customHeight="1" thickBot="1" x14ac:dyDescent="0.3">
      <c r="A28" s="287"/>
      <c r="B28" s="288"/>
      <c r="C28" s="159">
        <f>Original!J21</f>
        <v>0</v>
      </c>
      <c r="D28" s="66">
        <f>Original!K21</f>
        <v>0</v>
      </c>
      <c r="E28" s="66">
        <f>Original!L21</f>
        <v>0</v>
      </c>
      <c r="F28" s="159">
        <f>Original!M21</f>
        <v>0</v>
      </c>
      <c r="G28" s="159">
        <f>Original!N21</f>
        <v>0</v>
      </c>
      <c r="H28" s="111"/>
      <c r="I28" s="207"/>
    </row>
    <row r="29" spans="1:9" ht="27.95" customHeight="1" x14ac:dyDescent="0.25">
      <c r="A29" s="448" t="str">
        <f>IF(Original!B21="","",Original!B21&amp;IF(VLOOKUP(Original!B21,Agents!B5:D44,2,0)&lt;&gt;""," -","")&amp;VLOOKUP(Original!B21,Agents!B5:D44,2,0)&amp;" "&amp;VLOOKUP(Original!B21,Agents!B5:D44,3,0))</f>
        <v xml:space="preserve">PENICAUD Manuel  </v>
      </c>
      <c r="B29" s="449"/>
      <c r="C29" s="153">
        <f>IF(C28="0","",IF(C28=1,"Station 703761",IF(C28=2,"Station 703762",IF(C28="C","Congé",C28))))</f>
        <v>0</v>
      </c>
      <c r="D29" s="153">
        <f t="shared" ref="D29:G29" si="10">IF(D28="0","",IF(D28=1,"Station 703761",IF(D28=2,"Station 703762",IF(D28="C","Congé",D28))))</f>
        <v>0</v>
      </c>
      <c r="E29" s="153">
        <f t="shared" si="10"/>
        <v>0</v>
      </c>
      <c r="F29" s="153">
        <f t="shared" si="10"/>
        <v>0</v>
      </c>
      <c r="G29" s="153">
        <f t="shared" si="10"/>
        <v>0</v>
      </c>
      <c r="H29" s="111"/>
      <c r="I29" s="117" t="s">
        <v>101</v>
      </c>
    </row>
    <row r="30" spans="1:9" ht="27.95" customHeight="1" thickBot="1" x14ac:dyDescent="0.3">
      <c r="A30" s="469"/>
      <c r="B30" s="470"/>
      <c r="C30" s="154">
        <f>IF(C28="0","",IF(C28=1,"Agent 703918",IF(C28=2,"Agent 703919",IF(C28="C","Congé",C28))))</f>
        <v>0</v>
      </c>
      <c r="D30" s="154">
        <f t="shared" ref="D30:G30" si="11">IF(D28="0","",IF(D28=1,"Agent 703918",IF(D28=2,"Agent 703919",IF(D28="C","Congé",D28))))</f>
        <v>0</v>
      </c>
      <c r="E30" s="154">
        <f t="shared" si="11"/>
        <v>0</v>
      </c>
      <c r="F30" s="154">
        <f t="shared" si="11"/>
        <v>0</v>
      </c>
      <c r="G30" s="154">
        <f t="shared" si="11"/>
        <v>0</v>
      </c>
      <c r="H30" s="111"/>
      <c r="I30" s="118" t="s">
        <v>102</v>
      </c>
    </row>
    <row r="31" spans="1:9" ht="27.95" customHeight="1" thickBot="1" x14ac:dyDescent="0.3">
      <c r="A31" s="287"/>
      <c r="B31" s="288"/>
      <c r="C31" s="159">
        <f>Original!J22</f>
        <v>0</v>
      </c>
      <c r="D31" s="159">
        <f>Original!K22</f>
        <v>0</v>
      </c>
      <c r="E31" s="159">
        <f>Original!L22</f>
        <v>0</v>
      </c>
      <c r="F31" s="159">
        <f>Original!M22</f>
        <v>0</v>
      </c>
      <c r="G31" s="159">
        <f>Original!N22</f>
        <v>0</v>
      </c>
      <c r="H31" s="111"/>
      <c r="I31" s="118"/>
    </row>
    <row r="32" spans="1:9" ht="27.95" customHeight="1" x14ac:dyDescent="0.25">
      <c r="A32" s="467" t="str">
        <f>IF(Original!B22="","",Original!B22&amp;IF(VLOOKUP(Original!B22,Agents!B5:D44,2,0)&lt;&gt;""," -","")&amp;VLOOKUP(Original!B22,Agents!B5:D44,2,0)&amp;" "&amp;VLOOKUP(Original!B22,Agents!B5:D44,3,0))</f>
        <v xml:space="preserve">PERRISSEAU Denis </v>
      </c>
      <c r="B32" s="468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>
        <f t="shared" si="12"/>
        <v>0</v>
      </c>
      <c r="F32" s="153">
        <f t="shared" si="12"/>
        <v>0</v>
      </c>
      <c r="G32" s="153">
        <f t="shared" si="12"/>
        <v>0</v>
      </c>
      <c r="H32" s="111"/>
      <c r="I32" s="119" t="s">
        <v>103</v>
      </c>
    </row>
    <row r="33" spans="1:9" ht="27.95" customHeight="1" thickBot="1" x14ac:dyDescent="0.3">
      <c r="A33" s="469"/>
      <c r="B33" s="470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>
        <f t="shared" si="13"/>
        <v>0</v>
      </c>
      <c r="F33" s="154">
        <f t="shared" si="13"/>
        <v>0</v>
      </c>
      <c r="G33" s="154">
        <f t="shared" si="13"/>
        <v>0</v>
      </c>
      <c r="H33" s="111"/>
      <c r="I33" s="120" t="s">
        <v>104</v>
      </c>
    </row>
    <row r="34" spans="1:9" ht="27.95" customHeight="1" thickBot="1" x14ac:dyDescent="0.3">
      <c r="A34" s="287"/>
      <c r="B34" s="288"/>
      <c r="C34" s="159">
        <f>Original!J23</f>
        <v>0</v>
      </c>
      <c r="D34" s="66">
        <f>Original!K23</f>
        <v>0</v>
      </c>
      <c r="E34" s="66">
        <f>Original!L23</f>
        <v>0</v>
      </c>
      <c r="F34" s="159">
        <f>Original!M23</f>
        <v>2</v>
      </c>
      <c r="G34" s="159">
        <f>Original!N23</f>
        <v>0</v>
      </c>
      <c r="H34" s="111"/>
      <c r="I34" s="120"/>
    </row>
    <row r="35" spans="1:9" ht="27.95" customHeight="1" x14ac:dyDescent="0.25">
      <c r="A35" s="467" t="str">
        <f>IF(Original!B23="","",Original!B23&amp;IF(VLOOKUP(Original!B23,Agents!B5:D44,2,0)&lt;&gt;""," -","")&amp;VLOOKUP(Original!B23,Agents!B5:D44,2,0)&amp;" "&amp;VLOOKUP(Original!B23,Agents!B5:D44,3,0))</f>
        <v xml:space="preserve">ROGER Amélie </v>
      </c>
      <c r="B35" s="468"/>
      <c r="C35" s="153">
        <f>IF(C34="0","",IF(C34=1,"Station 703761",IF(C34=2,"Station 703762",IF(C34="C","Congé",C34))))</f>
        <v>0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 t="str">
        <f t="shared" si="14"/>
        <v>Station 703762</v>
      </c>
      <c r="G35" s="153">
        <f t="shared" si="14"/>
        <v>0</v>
      </c>
      <c r="H35" s="111"/>
      <c r="I35" s="121" t="s">
        <v>105</v>
      </c>
    </row>
    <row r="36" spans="1:9" ht="27.95" customHeight="1" thickBot="1" x14ac:dyDescent="0.3">
      <c r="A36" s="448"/>
      <c r="B36" s="449"/>
      <c r="C36" s="154">
        <f>IF(C34="0","",IF(C34=1,"Agent 703918",IF(C34=2,"Agent 703919",IF(C34="C","Congé",C34))))</f>
        <v>0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 t="str">
        <f t="shared" si="15"/>
        <v>Agent 703919</v>
      </c>
      <c r="G36" s="154">
        <f t="shared" si="15"/>
        <v>0</v>
      </c>
      <c r="H36" s="111"/>
      <c r="I36" s="122" t="s">
        <v>106</v>
      </c>
    </row>
    <row r="37" spans="1:9" ht="27.95" customHeight="1" thickBot="1" x14ac:dyDescent="0.3">
      <c r="A37" s="287"/>
      <c r="B37" s="288"/>
      <c r="C37" s="159">
        <f>Original!J24</f>
        <v>0</v>
      </c>
      <c r="D37" s="66">
        <f>Original!K24</f>
        <v>0</v>
      </c>
      <c r="E37" s="66">
        <f>Original!L24</f>
        <v>0</v>
      </c>
      <c r="F37" s="159">
        <f>Original!M24</f>
        <v>0</v>
      </c>
      <c r="G37" s="159">
        <f>Original!N24</f>
        <v>1</v>
      </c>
      <c r="H37" s="111"/>
      <c r="I37" s="122"/>
    </row>
    <row r="38" spans="1:9" ht="27.95" customHeight="1" x14ac:dyDescent="0.25">
      <c r="A38" s="482" t="str">
        <f>IF(Original!B24="","",Original!B24&amp;IF(VLOOKUP(Original!B24,Agents!B5:D44,2,0)&lt;&gt;""," -","")&amp;VLOOKUP(Original!B24,Agents!B5:D44,2,0)&amp;" "&amp;VLOOKUP(Original!B24,Agents!B5:D44,3,0))</f>
        <v xml:space="preserve">RABUT Yves </v>
      </c>
      <c r="B38" s="483"/>
      <c r="C38" s="153">
        <f>IF(C37="0","",IF(C37=1,"Station 703761",IF(C37=2,"Station 703762",IF(C37="C","Congé",C37))))</f>
        <v>0</v>
      </c>
      <c r="D38" s="153">
        <f t="shared" ref="D38:G38" si="16">IF(D37="0","",IF(D37=1,"Station 703761",IF(D37=2,"Station 703762",IF(D37="C","Congé",D37))))</f>
        <v>0</v>
      </c>
      <c r="E38" s="153">
        <f t="shared" si="16"/>
        <v>0</v>
      </c>
      <c r="F38" s="153">
        <f t="shared" si="16"/>
        <v>0</v>
      </c>
      <c r="G38" s="153" t="str">
        <f t="shared" si="16"/>
        <v>Station 703761</v>
      </c>
      <c r="H38" s="111"/>
      <c r="I38" s="124" t="s">
        <v>107</v>
      </c>
    </row>
    <row r="39" spans="1:9" ht="27.95" customHeight="1" thickBot="1" x14ac:dyDescent="0.3">
      <c r="A39" s="450"/>
      <c r="B39" s="451"/>
      <c r="C39" s="154">
        <f>IF(C37="0","",IF(C37=1,"Agent 703918",IF(C37=2,"Agent 703919",IF(C37="C","Congé",C37))))</f>
        <v>0</v>
      </c>
      <c r="D39" s="154">
        <f t="shared" ref="D39:G39" si="17">IF(D37="0","",IF(D37=1,"Agent 703918",IF(D37=2,"Agent 703919",IF(D37="C","Congé",D37))))</f>
        <v>0</v>
      </c>
      <c r="E39" s="154">
        <f t="shared" si="17"/>
        <v>0</v>
      </c>
      <c r="F39" s="154">
        <f t="shared" si="17"/>
        <v>0</v>
      </c>
      <c r="G39" s="154" t="str">
        <f t="shared" si="17"/>
        <v>Agent 703918</v>
      </c>
      <c r="H39" s="111"/>
      <c r="I39" s="144" t="s">
        <v>108</v>
      </c>
    </row>
    <row r="40" spans="1:9" ht="27.95" customHeight="1" thickBot="1" x14ac:dyDescent="0.3">
      <c r="A40" s="287"/>
      <c r="B40" s="288"/>
      <c r="C40" s="159">
        <f>Original!J25</f>
        <v>3</v>
      </c>
      <c r="D40" s="66">
        <f>Original!K25</f>
        <v>3</v>
      </c>
      <c r="E40" s="159">
        <f>Original!L25</f>
        <v>3</v>
      </c>
      <c r="F40" s="159">
        <f>Original!M25</f>
        <v>3</v>
      </c>
      <c r="G40" s="159">
        <f>Original!N25</f>
        <v>3</v>
      </c>
      <c r="H40" s="111"/>
      <c r="I40" s="208"/>
    </row>
    <row r="41" spans="1:9" ht="27.95" customHeight="1" x14ac:dyDescent="0.25">
      <c r="A41" s="482" t="str">
        <f>IF(Original!B25="","",Original!B25&amp;IF(VLOOKUP(Original!B25,Agents!B5:D44,2,0)&lt;&gt;""," -","")&amp;VLOOKUP(Original!B25,Agents!B5:D44,2,0)&amp;" "&amp;VLOOKUP(Original!B25,Agents!B5:D44,3,0))</f>
        <v xml:space="preserve">THEBAUD Josette </v>
      </c>
      <c r="B41" s="483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Station 703763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50"/>
      <c r="B42" s="451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Agent 703920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7"/>
      <c r="B43" s="288"/>
      <c r="C43" s="159">
        <f>Original!J26</f>
        <v>0</v>
      </c>
      <c r="D43" s="66">
        <f>Original!K26</f>
        <v>0</v>
      </c>
      <c r="E43" s="66">
        <f>Original!L26</f>
        <v>0</v>
      </c>
      <c r="F43" s="159">
        <f>Original!M26</f>
        <v>0</v>
      </c>
      <c r="G43" s="159">
        <f>Original!N26</f>
        <v>0</v>
      </c>
      <c r="H43" s="111"/>
      <c r="I43" s="145"/>
    </row>
    <row r="44" spans="1:9" ht="27.95" customHeight="1" x14ac:dyDescent="0.25">
      <c r="A44" s="448" t="str">
        <f>IF(Original!B26="","",Original!B26&amp;IF(VLOOKUP(Original!B26,Agents!B5:D44,2,0)&lt;&gt;""," -","")&amp;VLOOKUP(Original!B26,Agents!B5:D44,2,0)&amp;" "&amp;VLOOKUP(Original!B26,Agents!B5:D44,3,0))</f>
        <v/>
      </c>
      <c r="B44" s="449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50"/>
      <c r="B45" s="451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109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87" t="s">
        <v>110</v>
      </c>
      <c r="D47" s="487"/>
      <c r="E47" s="487"/>
      <c r="F47" s="487"/>
      <c r="G47" s="487"/>
      <c r="H47" s="111"/>
      <c r="I47" s="110"/>
    </row>
    <row r="48" spans="1:9" ht="15.75" thickBot="1" x14ac:dyDescent="0.3">
      <c r="A48" s="128"/>
      <c r="B48" s="128"/>
      <c r="C48" s="147">
        <f>Original!C12</f>
        <v>44193</v>
      </c>
      <c r="D48" s="147">
        <f>Original!D12</f>
        <v>44194</v>
      </c>
      <c r="E48" s="147">
        <f>Original!E12</f>
        <v>44195</v>
      </c>
      <c r="F48" s="147">
        <f>Original!F12</f>
        <v>44196</v>
      </c>
      <c r="G48" s="147">
        <f>Original!G12</f>
        <v>44197</v>
      </c>
      <c r="H48" s="110"/>
      <c r="I48" s="110"/>
    </row>
    <row r="49" spans="1:9" ht="15.75" x14ac:dyDescent="0.25">
      <c r="A49" s="478" t="s">
        <v>111</v>
      </c>
      <c r="B49" s="479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80" t="s">
        <v>112</v>
      </c>
      <c r="B50" s="481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84" t="s">
        <v>113</v>
      </c>
      <c r="B52" s="485"/>
      <c r="C52" s="485"/>
      <c r="D52" s="485"/>
      <c r="E52" s="485"/>
      <c r="F52" s="485"/>
      <c r="G52" s="486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2</v>
      </c>
      <c r="C53" s="149">
        <f>Original!C12</f>
        <v>44193</v>
      </c>
      <c r="D53" s="149">
        <f>Original!D12</f>
        <v>44194</v>
      </c>
      <c r="E53" s="149">
        <f>Original!E12</f>
        <v>44195</v>
      </c>
      <c r="F53" s="149">
        <f>Original!F12</f>
        <v>44196</v>
      </c>
      <c r="G53" s="150">
        <f>Original!G12</f>
        <v>44197</v>
      </c>
      <c r="H53" s="151"/>
      <c r="I53" s="110"/>
    </row>
    <row r="54" spans="1:9" ht="15.75" thickBot="1" x14ac:dyDescent="0.3">
      <c r="A54" s="209"/>
      <c r="B54" s="210"/>
      <c r="C54" s="159">
        <f>Original!J27</f>
        <v>0</v>
      </c>
      <c r="D54" s="66">
        <f>Original!K27</f>
        <v>0</v>
      </c>
      <c r="E54" s="66">
        <f>Original!L27</f>
        <v>0</v>
      </c>
      <c r="F54" s="159">
        <f>Original!M27</f>
        <v>0</v>
      </c>
      <c r="G54" s="159">
        <f>Original!N27</f>
        <v>0</v>
      </c>
      <c r="H54" s="151"/>
      <c r="I54" s="110"/>
    </row>
    <row r="55" spans="1:9" ht="27.95" customHeight="1" x14ac:dyDescent="0.25">
      <c r="A55" s="488" t="str">
        <f>IF(Original!B27="","",Original!B27&amp;IF(VLOOKUP(Original!B27,Agents!B5:D44,2,0)&lt;&gt;""," -","")&amp;VLOOKUP(Original!B27,Agents!B5:D44,2,0)&amp;" "&amp;VLOOKUP(Original!B27,Agents!B5:D44,3,0))</f>
        <v xml:space="preserve">BEY Alexandre    </v>
      </c>
      <c r="B55" s="489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99</v>
      </c>
    </row>
    <row r="56" spans="1:9" ht="27.95" customHeight="1" thickBot="1" x14ac:dyDescent="0.3">
      <c r="A56" s="490"/>
      <c r="B56" s="491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5"/>
      <c r="B57" s="286"/>
      <c r="C57" s="159">
        <f>Original!J28</f>
        <v>2</v>
      </c>
      <c r="D57" s="66">
        <f>Original!K28</f>
        <v>0</v>
      </c>
      <c r="E57" s="66">
        <f>Original!L28</f>
        <v>0</v>
      </c>
      <c r="F57" s="159">
        <f>Original!M28</f>
        <v>0</v>
      </c>
      <c r="G57" s="159">
        <f>Original!N28</f>
        <v>0</v>
      </c>
      <c r="H57" s="111"/>
      <c r="I57" s="139"/>
    </row>
    <row r="58" spans="1:9" ht="27.95" customHeight="1" thickBot="1" x14ac:dyDescent="0.3">
      <c r="A58" s="492" t="str">
        <f>IF(Original!B28="","",Original!B28&amp;IF(VLOOKUP(Original!B28,Agents!B5:D44,2,0)&lt;&gt;""," -","")&amp;VLOOKUP(Original!B28,Agents!B5:D44,2,0)&amp;" "&amp;VLOOKUP(Original!B28,Agents!B5:D44,3,0))</f>
        <v xml:space="preserve">GLEIZE Michel </v>
      </c>
      <c r="B58" s="493"/>
      <c r="C58" s="153" t="str">
        <f>IF(C57="0","",IF(C57=1,"Station 703761",IF(C57=2,"Station 703762",IF(C57="C","Congé",C57))))</f>
        <v>Station 703762</v>
      </c>
      <c r="D58" s="153">
        <f t="shared" ref="D58:G58" si="24">IF(D57="0","",IF(D57=1,"Station 703761",IF(D57=2,"Station 703762",IF(D57="C","Congé",D57))))</f>
        <v>0</v>
      </c>
      <c r="E58" s="153">
        <f t="shared" si="24"/>
        <v>0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92"/>
      <c r="B59" s="493"/>
      <c r="C59" s="154" t="str">
        <f>IF(C57="0","",IF(C57=1,"Agent 703918",IF(C57=2,"Agent 703919",IF(C57="C","Congé",C57))))</f>
        <v>Agent 703919</v>
      </c>
      <c r="D59" s="154">
        <f t="shared" ref="D59:G59" si="25">IF(D57="0","",IF(D57=1,"Agent 703918",IF(D57=2,"Agent 703919",IF(D57="C","Congé",D57))))</f>
        <v>0</v>
      </c>
      <c r="E59" s="154">
        <f t="shared" si="25"/>
        <v>0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46"/>
      <c r="B60" s="447"/>
      <c r="C60" s="159">
        <f>Original!J29</f>
        <v>0</v>
      </c>
      <c r="D60" s="66">
        <f>Original!K29</f>
        <v>1</v>
      </c>
      <c r="E60" s="66">
        <f>Original!L29</f>
        <v>0</v>
      </c>
      <c r="F60" s="159">
        <f>Original!M29</f>
        <v>0</v>
      </c>
      <c r="G60" s="159">
        <f>Original!N29</f>
        <v>0</v>
      </c>
      <c r="H60" s="110"/>
      <c r="I60" s="140"/>
    </row>
    <row r="61" spans="1:9" ht="27.95" customHeight="1" thickBot="1" x14ac:dyDescent="0.3">
      <c r="A61" s="492" t="str">
        <f>IF(Original!B29="","",Original!B29&amp;IF(VLOOKUP(Original!B29,Agents!B5:D44,2,0)&lt;&gt;""," -","")&amp;VLOOKUP(Original!B29,Agents!B5:D44,2,0)&amp;" "&amp;VLOOKUP(Original!B29,Agents!B5:D44,3,0))</f>
        <v xml:space="preserve">GOSME Lara </v>
      </c>
      <c r="B61" s="493"/>
      <c r="C61" s="153">
        <f>IF(C60="0","",IF(C60=1,"Station 703761",IF(C60=2,"Station 703762",IF(C60="C","Congé",C60))))</f>
        <v>0</v>
      </c>
      <c r="D61" s="153" t="str">
        <f t="shared" ref="D61:G61" si="26">IF(D60="0","",IF(D60=1,"Station 703761",IF(D60=2,"Station 703762",IF(D60="C","Congé",D60))))</f>
        <v>Station 703761</v>
      </c>
      <c r="E61" s="153">
        <f t="shared" si="26"/>
        <v>0</v>
      </c>
      <c r="F61" s="153">
        <f t="shared" si="26"/>
        <v>0</v>
      </c>
      <c r="G61" s="153">
        <f t="shared" si="26"/>
        <v>0</v>
      </c>
      <c r="H61" s="110"/>
      <c r="I61" s="141"/>
    </row>
    <row r="62" spans="1:9" ht="27.95" customHeight="1" thickBot="1" x14ac:dyDescent="0.3">
      <c r="A62" s="492"/>
      <c r="B62" s="493"/>
      <c r="C62" s="154">
        <f>IF(C60="0","",IF(C60=1,"Agent 703918",IF(C60=2,"Agent 703919",IF(C60="C","Congé",C60))))</f>
        <v>0</v>
      </c>
      <c r="D62" s="154" t="str">
        <f t="shared" ref="D62:G62" si="27">IF(D60="0","",IF(D60=1,"Agent 703918",IF(D60=2,"Agent 703919",IF(D60="C","Congé",D60))))</f>
        <v>Agent 703918</v>
      </c>
      <c r="E62" s="154">
        <f t="shared" si="27"/>
        <v>0</v>
      </c>
      <c r="F62" s="154">
        <f t="shared" si="27"/>
        <v>0</v>
      </c>
      <c r="G62" s="154">
        <f t="shared" si="27"/>
        <v>0</v>
      </c>
      <c r="H62" s="110"/>
      <c r="I62" s="141"/>
    </row>
    <row r="63" spans="1:9" ht="27.95" customHeight="1" thickBot="1" x14ac:dyDescent="0.3">
      <c r="A63" s="281"/>
      <c r="B63" s="282"/>
      <c r="C63" s="159">
        <f>Original!J30</f>
        <v>0</v>
      </c>
      <c r="D63" s="159">
        <f>Original!K30</f>
        <v>0</v>
      </c>
      <c r="E63" s="159">
        <f>Original!L30</f>
        <v>0</v>
      </c>
      <c r="F63" s="159">
        <f>Original!M30</f>
        <v>0</v>
      </c>
      <c r="G63" s="159">
        <f>Original!N30</f>
        <v>0</v>
      </c>
      <c r="H63" s="110"/>
      <c r="I63" s="141"/>
    </row>
    <row r="64" spans="1:9" ht="27.95" customHeight="1" x14ac:dyDescent="0.25">
      <c r="A64" s="474" t="str">
        <f>IF(Original!B30="","",Original!B30&amp;IF(VLOOKUP(Original!B30,Agents!B5:D44,2,0)&lt;&gt;""," -","")&amp;VLOOKUP(Original!B30,Agents!B5:D44,2,0)&amp;" "&amp;VLOOKUP(Original!B30,Agents!B5:D44,3,0))</f>
        <v>HARTMANN Arnaud</v>
      </c>
      <c r="B64" s="475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 t="shared" si="28"/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476"/>
      <c r="B65" s="477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Original!J31</f>
        <v>0</v>
      </c>
      <c r="D66" s="42">
        <f>Original!K31</f>
        <v>0</v>
      </c>
      <c r="E66" s="42">
        <f>Original!L31</f>
        <v>0</v>
      </c>
      <c r="F66" s="42">
        <f>Original!M31</f>
        <v>0</v>
      </c>
      <c r="G66" s="42">
        <f>Original!N31</f>
        <v>0</v>
      </c>
      <c r="H66" s="110"/>
      <c r="I66" s="141"/>
    </row>
    <row r="67" spans="1:9" ht="27.95" customHeight="1" x14ac:dyDescent="0.25">
      <c r="A67" s="474" t="str">
        <f>IF(Original!B31="","",Original!B31&amp;IF(VLOOKUP(Original!B31,Agents!B5:D44,2,0)&lt;&gt;""," -","")&amp;VLOOKUP(Original!B31,Agents!B5:D44,2,0)&amp;" "&amp;VLOOKUP(Original!B31,Agents!B5:D44,3,0))</f>
        <v/>
      </c>
      <c r="B67" s="475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476"/>
      <c r="B68" s="477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3"/>
      <c r="B69" s="284"/>
      <c r="C69" s="54">
        <f>Original!J32</f>
        <v>0</v>
      </c>
      <c r="D69" s="54">
        <f>Original!K32</f>
        <v>0</v>
      </c>
      <c r="E69" s="54">
        <f>Original!L32</f>
        <v>0</v>
      </c>
      <c r="F69" s="54">
        <f>Original!M32</f>
        <v>0</v>
      </c>
      <c r="G69" s="54">
        <f>Original!N32</f>
        <v>0</v>
      </c>
      <c r="H69" s="110"/>
      <c r="I69" s="141"/>
    </row>
    <row r="70" spans="1:9" ht="27.95" customHeight="1" thickBot="1" x14ac:dyDescent="0.3">
      <c r="A70" s="492" t="str">
        <f>IF(Original!B32="","",Original!B32&amp;IF(VLOOKUP(Original!B32,Agents!B5:D44,2,0)&lt;&gt;""," -","")&amp;VLOOKUP(Original!B32,Agents!B5:D44,2,0)&amp;" "&amp;VLOOKUP(Original!B32,Agents!B5:D44,3,0))</f>
        <v/>
      </c>
      <c r="B70" s="493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94"/>
      <c r="B71" s="495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109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96" t="s">
        <v>114</v>
      </c>
      <c r="D73" s="496"/>
      <c r="E73" s="496"/>
      <c r="F73" s="496"/>
      <c r="G73" s="496"/>
      <c r="H73" s="111"/>
      <c r="I73" s="110"/>
    </row>
    <row r="74" spans="1:9" ht="15.75" thickBot="1" x14ac:dyDescent="0.3">
      <c r="A74" s="128"/>
      <c r="B74" s="128"/>
      <c r="C74" s="147">
        <f>Original!C12</f>
        <v>44193</v>
      </c>
      <c r="D74" s="147">
        <f>Original!D12</f>
        <v>44194</v>
      </c>
      <c r="E74" s="147">
        <f>Original!E12</f>
        <v>44195</v>
      </c>
      <c r="F74" s="147">
        <f>Original!F12</f>
        <v>44196</v>
      </c>
      <c r="G74" s="147">
        <f>Original!G12</f>
        <v>44197</v>
      </c>
      <c r="H74" s="110"/>
      <c r="I74" s="110"/>
    </row>
    <row r="75" spans="1:9" ht="15.75" x14ac:dyDescent="0.25">
      <c r="A75" s="478" t="s">
        <v>111</v>
      </c>
      <c r="B75" s="479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80" t="s">
        <v>112</v>
      </c>
      <c r="B76" s="481"/>
      <c r="C76" s="133"/>
      <c r="D76" s="134"/>
      <c r="E76" s="135"/>
      <c r="F76" s="135"/>
      <c r="G76" s="136"/>
      <c r="H76" s="110"/>
      <c r="I76" s="110"/>
    </row>
  </sheetData>
  <mergeCells count="29">
    <mergeCell ref="A67:B68"/>
    <mergeCell ref="A70:B71"/>
    <mergeCell ref="C73:G73"/>
    <mergeCell ref="A75:B75"/>
    <mergeCell ref="A76:B76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</mergeCells>
  <conditionalFormatting sqref="C5:G45 C55:G71">
    <cfRule type="containsText" dxfId="17" priority="6" operator="containsText" text="Station 703761">
      <formula>NOT(ISERROR(SEARCH("Station 703761",C5)))</formula>
    </cfRule>
  </conditionalFormatting>
  <conditionalFormatting sqref="C5:G45 C55:G71">
    <cfRule type="containsText" dxfId="16" priority="3" operator="containsText" text="Agent 703919">
      <formula>NOT(ISERROR(SEARCH("Agent 703919",C5)))</formula>
    </cfRule>
    <cfRule type="containsText" dxfId="15" priority="4" operator="containsText" text="Station 703762">
      <formula>NOT(ISERROR(SEARCH("Station 703762",C5)))</formula>
    </cfRule>
    <cfRule type="containsText" dxfId="14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13" priority="1" operator="containsText" text="Agent 703920">
      <formula>NOT(ISERROR(SEARCH("Agent 703920",C5)))</formula>
    </cfRule>
    <cfRule type="containsText" dxfId="12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I76"/>
  <sheetViews>
    <sheetView topLeftCell="A61" workbookViewId="0">
      <selection activeCell="D69" sqref="D69:G69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471" t="s">
        <v>98</v>
      </c>
      <c r="B2" s="472"/>
      <c r="C2" s="473"/>
      <c r="D2" s="473"/>
      <c r="E2" s="473"/>
      <c r="F2" s="473"/>
      <c r="G2" s="473"/>
    </row>
    <row r="3" spans="1:9" ht="15.75" thickBot="1" x14ac:dyDescent="0.3">
      <c r="A3" s="155" t="s">
        <v>97</v>
      </c>
      <c r="B3" s="157">
        <v>3</v>
      </c>
      <c r="C3" s="33">
        <f>Original!Q12</f>
        <v>44207</v>
      </c>
      <c r="D3" s="33">
        <f>Original!R12</f>
        <v>44208</v>
      </c>
      <c r="E3" s="33">
        <f>Original!S12</f>
        <v>44209</v>
      </c>
      <c r="F3" s="33">
        <f>Original!T12</f>
        <v>44210</v>
      </c>
      <c r="G3" s="33">
        <f>Original!U12</f>
        <v>44211</v>
      </c>
      <c r="I3" s="257"/>
    </row>
    <row r="4" spans="1:9" ht="15.75" thickBot="1" x14ac:dyDescent="0.3">
      <c r="A4" s="199"/>
      <c r="B4" s="200"/>
      <c r="C4" s="159">
        <f>Original!Q13</f>
        <v>0</v>
      </c>
      <c r="D4" s="66">
        <f>Original!R13</f>
        <v>0</v>
      </c>
      <c r="E4" s="159">
        <f>Original!S13</f>
        <v>0</v>
      </c>
      <c r="F4" s="159">
        <f>Original!T13</f>
        <v>0</v>
      </c>
      <c r="G4" s="159">
        <f>Original!U13</f>
        <v>0</v>
      </c>
      <c r="I4" s="257"/>
    </row>
    <row r="5" spans="1:9" ht="27.95" customHeight="1" x14ac:dyDescent="0.25">
      <c r="A5" s="452" t="str">
        <f>IF(Original!B13="","",Original!B13&amp;IF(VLOOKUP(Original!B13,Agents!B5:D44,2,0)&lt;&gt;""," -","")&amp;VLOOKUP(Original!B13,Agents!B5:D44,2,0)&amp;" "&amp;VLOOKUP(Original!B13,Agents!B5:D44,3,0))</f>
        <v>GOURGON Julien</v>
      </c>
      <c r="B5" s="453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54"/>
      <c r="B6" s="455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89"/>
      <c r="B7" s="290"/>
      <c r="C7" s="159">
        <f>Original!Q14</f>
        <v>0</v>
      </c>
      <c r="D7" s="66">
        <f>Original!R14</f>
        <v>0</v>
      </c>
      <c r="E7" s="159">
        <f>Original!S14</f>
        <v>0</v>
      </c>
      <c r="F7" s="159">
        <f>Original!T14</f>
        <v>0</v>
      </c>
      <c r="G7" s="159">
        <f>Original!U14</f>
        <v>0</v>
      </c>
      <c r="H7" s="111"/>
      <c r="I7" s="110"/>
    </row>
    <row r="8" spans="1:9" ht="27.95" customHeight="1" x14ac:dyDescent="0.25">
      <c r="A8" s="452" t="str">
        <f>IF(Original!B14="","",Original!B14&amp;IF(VLOOKUP(Original!B14,Agents!B5:D44,2,0)&lt;&gt;""," -","")&amp;VLOOKUP(Original!B14,Agents!B5:D44,2,0)&amp;" "&amp;VLOOKUP(Original!B14,Agents!B5:D44,3,0))</f>
        <v xml:space="preserve">BOURGOIN -MANGEANT Murielle </v>
      </c>
      <c r="B8" s="453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>
        <f>IF(E7="0","",IF(E7=1,"Station 703761",IF(E7=2,"Station 703762",IF(E7="C","Congé",E7))))</f>
        <v>0</v>
      </c>
      <c r="F8" s="153">
        <f>IF(F7="0","",IF(F7=1,"Station 703761",IF(F7=2,"Station 703762",IF(F7="C","Congé",F7))))</f>
        <v>0</v>
      </c>
      <c r="G8" s="153">
        <f>IF(G7="0","",IF(G7=1,"Station 703761",IF(G7=2,"Station 703762",IF(G7="C","Congé",G7))))</f>
        <v>0</v>
      </c>
      <c r="H8" s="111"/>
      <c r="I8" s="110"/>
    </row>
    <row r="9" spans="1:9" ht="27.75" customHeight="1" thickBot="1" x14ac:dyDescent="0.3">
      <c r="A9" s="454"/>
      <c r="B9" s="455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>
        <f>IF(E7="0","",IF(E7=1,"Agent 703918",IF(E7=2,"Agent 703919",IF(E7="C","Congé",E7))))</f>
        <v>0</v>
      </c>
      <c r="F9" s="154">
        <f>IF(F7="0","",IF(F7=1,"Agent 703918",IF(F7=2,"Agent 703919",IF(F7="C","Congé",F7))))</f>
        <v>0</v>
      </c>
      <c r="G9" s="154">
        <f>IF(G7="0","",IF(G7=1,"Agent 703918",IF(G7=2,"Agent 703919",IF(G7="C","Congé",G7))))</f>
        <v>0</v>
      </c>
      <c r="H9" s="111"/>
      <c r="I9" s="112" t="s">
        <v>99</v>
      </c>
    </row>
    <row r="10" spans="1:9" ht="27.75" customHeight="1" thickBot="1" x14ac:dyDescent="0.3">
      <c r="A10" s="289"/>
      <c r="B10" s="290"/>
      <c r="C10" s="159">
        <f>Original!Q15</f>
        <v>0</v>
      </c>
      <c r="D10" s="66">
        <f>Original!R15</f>
        <v>0</v>
      </c>
      <c r="E10" s="66">
        <f>Original!S15</f>
        <v>0</v>
      </c>
      <c r="F10" s="159">
        <f>Original!T15</f>
        <v>0</v>
      </c>
      <c r="G10" s="159">
        <f>Original!U15</f>
        <v>0</v>
      </c>
      <c r="H10" s="111"/>
      <c r="I10" s="201"/>
    </row>
    <row r="11" spans="1:9" ht="27.95" customHeight="1" x14ac:dyDescent="0.25">
      <c r="A11" s="456" t="str">
        <f>IF(Original!B15="","",Original!B15&amp;IF(VLOOKUP(Original!B15,Agents!B5:D44,2,0)&lt;&gt;""," -","")&amp;VLOOKUP(Original!B15,Agents!B5:D44,2,0)&amp;" "&amp;VLOOKUP(Original!B15,Agents!B5:D44,3,0))</f>
        <v/>
      </c>
      <c r="B11" s="457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58"/>
      <c r="B12" s="459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89"/>
      <c r="B13" s="290"/>
      <c r="C13" s="159">
        <f>Original!Q16</f>
        <v>0</v>
      </c>
      <c r="D13" s="66">
        <f>Original!R16</f>
        <v>0</v>
      </c>
      <c r="E13" s="66">
        <f>Original!S16</f>
        <v>0</v>
      </c>
      <c r="F13" s="159">
        <f>Original!T16</f>
        <v>0</v>
      </c>
      <c r="G13" s="159">
        <f>Original!U16</f>
        <v>0</v>
      </c>
      <c r="H13" s="111"/>
      <c r="I13" s="113"/>
    </row>
    <row r="14" spans="1:9" ht="27.95" customHeight="1" x14ac:dyDescent="0.25">
      <c r="A14" s="460" t="str">
        <f>IF(Original!B16="","",Original!B16&amp;IF(VLOOKUP(Original!B16,Agents!B5:D44,2,0)&lt;&gt;""," -","")&amp;VLOOKUP(Original!B16,Agents!B5:D44,2,0)&amp;" "&amp;VLOOKUP(Original!B16,Agents!B5:D44,3,0))</f>
        <v>CORBINEAU Cédric</v>
      </c>
      <c r="B14" s="461"/>
      <c r="C14" s="153">
        <f>IF(C13="0","",IF(C13=1,"Station 703761",IF(C13=2,"Station 703762",IF(C13="C","Congé",C13))))</f>
        <v>0</v>
      </c>
      <c r="D14" s="153">
        <f>IF(D13="0","",IF(D13=1,"Station 703761",IF(D13=2,"Station 703762",IF(D13="C","Congé",D13))))</f>
        <v>0</v>
      </c>
      <c r="E14" s="153">
        <f t="shared" ref="E14:G14" si="0">IF(E13="0","",IF(E13=1,"Station 703761",IF(E13=2,"Station 703762",IF(E13="C","Congé",E13))))</f>
        <v>0</v>
      </c>
      <c r="F14" s="153">
        <f>IF(F13="0","",IF(F13=1,"Agent 703918",IF(F13=2,"Agent 703919",IF(F13="C","Congé",F13))))</f>
        <v>0</v>
      </c>
      <c r="G14" s="153">
        <f t="shared" si="0"/>
        <v>0</v>
      </c>
      <c r="H14" s="111"/>
      <c r="I14" s="113"/>
    </row>
    <row r="15" spans="1:9" ht="27.95" customHeight="1" thickBot="1" x14ac:dyDescent="0.3">
      <c r="A15" s="462"/>
      <c r="B15" s="463"/>
      <c r="C15" s="154">
        <f>IF(C13="0","",IF(C13=1,"Agent 703918",IF(C13=2,"Agent 703919",IF(C13="C","Congé",C13))))</f>
        <v>0</v>
      </c>
      <c r="D15" s="154">
        <f t="shared" ref="D15:G15" si="1">IF(D13="0","",IF(D13=1,"Agent 703918",IF(D13=2,"Agent 703919",IF(D13="C","Congé",D13))))</f>
        <v>0</v>
      </c>
      <c r="E15" s="154">
        <f t="shared" si="1"/>
        <v>0</v>
      </c>
      <c r="F15" s="154">
        <f t="shared" si="1"/>
        <v>0</v>
      </c>
      <c r="G15" s="154">
        <f t="shared" si="1"/>
        <v>0</v>
      </c>
      <c r="H15" s="111"/>
      <c r="I15" s="113"/>
    </row>
    <row r="16" spans="1:9" ht="27.95" customHeight="1" thickBot="1" x14ac:dyDescent="0.3">
      <c r="A16" s="289"/>
      <c r="B16" s="290"/>
      <c r="C16" s="159">
        <f>Original!Q17</f>
        <v>0</v>
      </c>
      <c r="D16" s="66">
        <f>Original!R17</f>
        <v>0</v>
      </c>
      <c r="E16" s="159">
        <f>Original!S17</f>
        <v>0</v>
      </c>
      <c r="F16" s="159">
        <f>Original!T17</f>
        <v>0</v>
      </c>
      <c r="G16" s="159">
        <f>Original!U17</f>
        <v>0</v>
      </c>
      <c r="H16" s="111"/>
      <c r="I16" s="113"/>
    </row>
    <row r="17" spans="1:9" ht="27.95" customHeight="1" x14ac:dyDescent="0.25">
      <c r="A17" s="452" t="str">
        <f>IF(Original!B17="","",Original!B17&amp;IF(VLOOKUP(Original!B17,Agents!B5:D44,2,0)&lt;&gt;""," -","")&amp;VLOOKUP(Original!B17,Agents!B5:D44,2,0)&amp;" "&amp;VLOOKUP(Original!B17,Agents!B5:D44,3,0))</f>
        <v xml:space="preserve">GAUDY William </v>
      </c>
      <c r="B17" s="464"/>
      <c r="C17" s="153">
        <f>IF(C16="0","",IF(C16=1,"Station 703761",IF(C16=2,"Station 703762",IF(C16="C","Congé",C16))))</f>
        <v>0</v>
      </c>
      <c r="D17" s="153">
        <f t="shared" ref="D17:G17" si="2">IF(D16="0","",IF(D16=1,"Station 703761",IF(D16=2,"Station 703762",IF(D16="C","Congé",D16))))</f>
        <v>0</v>
      </c>
      <c r="E17" s="153">
        <f t="shared" si="2"/>
        <v>0</v>
      </c>
      <c r="F17" s="153">
        <f t="shared" si="2"/>
        <v>0</v>
      </c>
      <c r="G17" s="153">
        <f t="shared" si="2"/>
        <v>0</v>
      </c>
      <c r="H17" s="111"/>
      <c r="I17" s="113"/>
    </row>
    <row r="18" spans="1:9" ht="27.95" customHeight="1" thickBot="1" x14ac:dyDescent="0.3">
      <c r="A18" s="465"/>
      <c r="B18" s="466"/>
      <c r="C18" s="154">
        <f>IF(C16="0","",IF(C16=1,"Agent 703918",IF(C16=2,"Agent 703919",IF(C16="C","Congé",C16))))</f>
        <v>0</v>
      </c>
      <c r="D18" s="154">
        <f t="shared" ref="D18:G18" si="3">IF(D16="0","",IF(D16=1,"Agent 703918",IF(D16=2,"Agent 703919",IF(D16="C","Congé",D16))))</f>
        <v>0</v>
      </c>
      <c r="E18" s="154">
        <f t="shared" si="3"/>
        <v>0</v>
      </c>
      <c r="F18" s="154">
        <f t="shared" si="3"/>
        <v>0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Original!Q18</f>
        <v>0</v>
      </c>
      <c r="D19" s="66">
        <f>Original!R18</f>
        <v>0</v>
      </c>
      <c r="E19" s="216">
        <f>Original!S18</f>
        <v>0</v>
      </c>
      <c r="F19" s="159">
        <f>Original!T18</f>
        <v>0</v>
      </c>
      <c r="G19" s="159">
        <f>Original!U18</f>
        <v>1</v>
      </c>
      <c r="H19" s="111"/>
      <c r="I19" s="113"/>
    </row>
    <row r="20" spans="1:9" ht="27.95" customHeight="1" x14ac:dyDescent="0.25">
      <c r="A20" s="460" t="str">
        <f>IF(Original!B18="","",Original!B18&amp;IF(VLOOKUP(Original!B18,Agents!B5:D44,2,0)&lt;&gt;""," -","")&amp;VLOOKUP(Original!B18,Agents!B5:D44,2,0)&amp;" "&amp;VLOOKUP(Original!B18,Agents!B5:D44,3,0))</f>
        <v>GOURGON Julien</v>
      </c>
      <c r="B20" s="461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 t="str">
        <f t="shared" si="4"/>
        <v>Station 703761</v>
      </c>
      <c r="H20" s="111"/>
      <c r="I20" s="113"/>
    </row>
    <row r="21" spans="1:9" ht="27.95" customHeight="1" thickBot="1" x14ac:dyDescent="0.3">
      <c r="A21" s="454"/>
      <c r="B21" s="455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 t="str">
        <f t="shared" si="5"/>
        <v>Agent 703918</v>
      </c>
      <c r="H21" s="111"/>
      <c r="I21" s="113"/>
    </row>
    <row r="22" spans="1:9" ht="27.95" customHeight="1" thickBot="1" x14ac:dyDescent="0.3">
      <c r="A22" s="289"/>
      <c r="B22" s="290"/>
      <c r="C22" s="159">
        <f>Original!Q19</f>
        <v>0</v>
      </c>
      <c r="D22" s="66">
        <f>Original!R19</f>
        <v>0</v>
      </c>
      <c r="E22" s="159">
        <f>Original!S19</f>
        <v>1</v>
      </c>
      <c r="F22" s="159">
        <f>Original!T19</f>
        <v>1</v>
      </c>
      <c r="G22" s="159" t="str">
        <f>Original!U19</f>
        <v>VT</v>
      </c>
      <c r="H22" s="111"/>
      <c r="I22" s="113"/>
    </row>
    <row r="23" spans="1:9" ht="27.95" customHeight="1" x14ac:dyDescent="0.25">
      <c r="A23" s="460" t="str">
        <f>IF(Original!B19="","",Original!B19&amp;IF(VLOOKUP(Original!B19,Agents!B5:D44,2,0)&lt;&gt;""," -","")&amp;VLOOKUP(Original!B19,Agents!B5:D44,2,0)&amp;" "&amp;VLOOKUP(Original!B19,Agents!B5:D44,3,0))</f>
        <v xml:space="preserve">LEFEUVRE Chantal </v>
      </c>
      <c r="B23" s="457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 t="str">
        <f t="shared" si="6"/>
        <v>Station 703761</v>
      </c>
      <c r="F23" s="153" t="str">
        <f t="shared" si="6"/>
        <v>Station 703761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58"/>
      <c r="B24" s="459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 t="str">
        <f t="shared" si="7"/>
        <v>Agent 703918</v>
      </c>
      <c r="F24" s="154" t="str">
        <f t="shared" si="7"/>
        <v>Agent 703918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Original!Q20</f>
        <v>0</v>
      </c>
      <c r="D25" s="66">
        <f>Original!R20</f>
        <v>0</v>
      </c>
      <c r="E25" s="159">
        <f>Original!S20</f>
        <v>0</v>
      </c>
      <c r="F25" s="159">
        <f>Original!T20</f>
        <v>2</v>
      </c>
      <c r="G25" s="159">
        <f>Original!U20</f>
        <v>0</v>
      </c>
      <c r="H25" s="111"/>
      <c r="I25" s="206"/>
    </row>
    <row r="26" spans="1:9" ht="27.95" customHeight="1" thickBot="1" x14ac:dyDescent="0.3">
      <c r="A26" s="467" t="str">
        <f>IF(Original!B20="","",Original!B20&amp;IF(VLOOKUP(Original!B20,Agents!B5:D44,2,0)&lt;&gt;""," -","")&amp;VLOOKUP(Original!B20,Agents!B5:D44,2,0)&amp;" "&amp;VLOOKUP(Original!B20,Agents!B5:D44,3,0))</f>
        <v>MILIN Morgan</v>
      </c>
      <c r="B26" s="468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 t="str">
        <f t="shared" si="8"/>
        <v>Station 703762</v>
      </c>
      <c r="G26" s="153">
        <f t="shared" si="8"/>
        <v>0</v>
      </c>
      <c r="H26" s="111"/>
      <c r="I26" s="110"/>
    </row>
    <row r="27" spans="1:9" ht="27.95" customHeight="1" thickBot="1" x14ac:dyDescent="0.3">
      <c r="A27" s="450"/>
      <c r="B27" s="451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 t="str">
        <f t="shared" si="9"/>
        <v>Agent 703919</v>
      </c>
      <c r="G27" s="154">
        <f t="shared" si="9"/>
        <v>0</v>
      </c>
      <c r="H27" s="111"/>
      <c r="I27" s="116" t="s">
        <v>100</v>
      </c>
    </row>
    <row r="28" spans="1:9" ht="27.95" customHeight="1" thickBot="1" x14ac:dyDescent="0.3">
      <c r="A28" s="287"/>
      <c r="B28" s="288"/>
      <c r="C28" s="159" t="str">
        <f>Original!Q21</f>
        <v>VT</v>
      </c>
      <c r="D28" s="66">
        <f>Original!R21</f>
        <v>2</v>
      </c>
      <c r="E28" s="66">
        <f>Original!S21</f>
        <v>2</v>
      </c>
      <c r="F28" s="159">
        <f>Original!T21</f>
        <v>0</v>
      </c>
      <c r="G28" s="159">
        <f>Original!U21</f>
        <v>0</v>
      </c>
      <c r="H28" s="111"/>
      <c r="I28" s="207"/>
    </row>
    <row r="29" spans="1:9" ht="27.95" customHeight="1" x14ac:dyDescent="0.25">
      <c r="A29" s="448" t="str">
        <f>IF(Original!B21="","",Original!B21&amp;IF(VLOOKUP(Original!B21,Agents!B5:D44,2,0)&lt;&gt;""," -","")&amp;VLOOKUP(Original!B21,Agents!B5:D44,2,0)&amp;" "&amp;VLOOKUP(Original!B21,Agents!B5:D44,3,0))</f>
        <v xml:space="preserve">PENICAUD Manuel  </v>
      </c>
      <c r="B29" s="449"/>
      <c r="C29" s="153" t="str">
        <f>IF(C28="0","",IF(C28=1,"Station 703761",IF(C28=2,"Station 703762",IF(C28="C","Congé",C28))))</f>
        <v>VT</v>
      </c>
      <c r="D29" s="153" t="str">
        <f t="shared" ref="D29:G29" si="10">IF(D28="0","",IF(D28=1,"Station 703761",IF(D28=2,"Station 703762",IF(D28="C","Congé",D28))))</f>
        <v>Station 703762</v>
      </c>
      <c r="E29" s="153" t="str">
        <f t="shared" si="10"/>
        <v>Station 703762</v>
      </c>
      <c r="F29" s="153">
        <f t="shared" si="10"/>
        <v>0</v>
      </c>
      <c r="G29" s="153">
        <f t="shared" si="10"/>
        <v>0</v>
      </c>
      <c r="H29" s="111"/>
      <c r="I29" s="117" t="s">
        <v>101</v>
      </c>
    </row>
    <row r="30" spans="1:9" ht="27.95" customHeight="1" thickBot="1" x14ac:dyDescent="0.3">
      <c r="A30" s="469"/>
      <c r="B30" s="470"/>
      <c r="C30" s="154" t="str">
        <f>IF(C28="0","",IF(C28=1,"Agent 703918",IF(C28=2,"Agent 703919",IF(C28="C","Congé",C28))))</f>
        <v>VT</v>
      </c>
      <c r="D30" s="154" t="str">
        <f t="shared" ref="D30:G30" si="11">IF(D28="0","",IF(D28=1,"Agent 703918",IF(D28=2,"Agent 703919",IF(D28="C","Congé",D28))))</f>
        <v>Agent 703919</v>
      </c>
      <c r="E30" s="154" t="str">
        <f t="shared" si="11"/>
        <v>Agent 703919</v>
      </c>
      <c r="F30" s="154">
        <f t="shared" si="11"/>
        <v>0</v>
      </c>
      <c r="G30" s="154">
        <f t="shared" si="11"/>
        <v>0</v>
      </c>
      <c r="H30" s="111"/>
      <c r="I30" s="118" t="s">
        <v>102</v>
      </c>
    </row>
    <row r="31" spans="1:9" ht="27.95" customHeight="1" thickBot="1" x14ac:dyDescent="0.3">
      <c r="A31" s="287"/>
      <c r="B31" s="288"/>
      <c r="C31" s="159">
        <f>Original!Q22</f>
        <v>0</v>
      </c>
      <c r="D31" s="66">
        <f>Original!R22</f>
        <v>0</v>
      </c>
      <c r="E31" s="66">
        <f>Original!S22</f>
        <v>0</v>
      </c>
      <c r="F31" s="159">
        <f>Original!T22</f>
        <v>0</v>
      </c>
      <c r="G31" s="159">
        <f>Original!U22</f>
        <v>0</v>
      </c>
      <c r="H31" s="111"/>
      <c r="I31" s="118"/>
    </row>
    <row r="32" spans="1:9" ht="27.95" customHeight="1" x14ac:dyDescent="0.25">
      <c r="A32" s="467" t="str">
        <f>IF(Original!B22="","",Original!B22&amp;IF(VLOOKUP(Original!B22,Agents!B5:D44,2,0)&lt;&gt;""," -","")&amp;VLOOKUP(Original!B22,Agents!B5:D44,2,0)&amp;" "&amp;VLOOKUP(Original!B22,Agents!B5:D44,3,0))</f>
        <v xml:space="preserve">PERRISSEAU Denis </v>
      </c>
      <c r="B32" s="468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>
        <f t="shared" si="12"/>
        <v>0</v>
      </c>
      <c r="F32" s="153">
        <f t="shared" si="12"/>
        <v>0</v>
      </c>
      <c r="G32" s="153">
        <f t="shared" si="12"/>
        <v>0</v>
      </c>
      <c r="H32" s="111"/>
      <c r="I32" s="119" t="s">
        <v>103</v>
      </c>
    </row>
    <row r="33" spans="1:9" ht="27.95" customHeight="1" thickBot="1" x14ac:dyDescent="0.3">
      <c r="A33" s="469"/>
      <c r="B33" s="470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>
        <f t="shared" si="13"/>
        <v>0</v>
      </c>
      <c r="F33" s="154">
        <f t="shared" si="13"/>
        <v>0</v>
      </c>
      <c r="G33" s="154">
        <f t="shared" si="13"/>
        <v>0</v>
      </c>
      <c r="H33" s="111"/>
      <c r="I33" s="120" t="s">
        <v>104</v>
      </c>
    </row>
    <row r="34" spans="1:9" ht="27.95" customHeight="1" thickBot="1" x14ac:dyDescent="0.3">
      <c r="A34" s="287"/>
      <c r="B34" s="288"/>
      <c r="C34" s="159">
        <f>Original!Q23</f>
        <v>1</v>
      </c>
      <c r="D34" s="66">
        <f>Original!R23</f>
        <v>0</v>
      </c>
      <c r="E34" s="66">
        <f>Original!S23</f>
        <v>0</v>
      </c>
      <c r="F34" s="159">
        <f>Original!T23</f>
        <v>0</v>
      </c>
      <c r="G34" s="159">
        <f>Original!U23</f>
        <v>0</v>
      </c>
      <c r="H34" s="111"/>
      <c r="I34" s="120"/>
    </row>
    <row r="35" spans="1:9" ht="27.95" customHeight="1" x14ac:dyDescent="0.25">
      <c r="A35" s="467" t="str">
        <f>IF(Original!B23="","",Original!B23&amp;IF(VLOOKUP(Original!B23,Agents!B5:D44,2,0)&lt;&gt;""," -","")&amp;VLOOKUP(Original!B23,Agents!B5:D44,2,0)&amp;" "&amp;VLOOKUP(Original!B23,Agents!B5:D44,3,0))</f>
        <v xml:space="preserve">ROGER Amélie </v>
      </c>
      <c r="B35" s="468"/>
      <c r="C35" s="153" t="str">
        <f>IF(C34="0","",IF(C34=1,"Station 703761",IF(C34=2,"Station 703762",IF(C34="C","Congé",C34))))</f>
        <v>Station 703761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>
        <f t="shared" si="14"/>
        <v>0</v>
      </c>
      <c r="G35" s="153">
        <f t="shared" si="14"/>
        <v>0</v>
      </c>
      <c r="H35" s="111"/>
      <c r="I35" s="121" t="s">
        <v>105</v>
      </c>
    </row>
    <row r="36" spans="1:9" ht="27.95" customHeight="1" thickBot="1" x14ac:dyDescent="0.3">
      <c r="A36" s="448"/>
      <c r="B36" s="449"/>
      <c r="C36" s="154" t="str">
        <f>IF(C34="0","",IF(C34=1,"Agent 703918",IF(C34=2,"Agent 703919",IF(C34="C","Congé",C34))))</f>
        <v>Agent 703918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>
        <f t="shared" si="15"/>
        <v>0</v>
      </c>
      <c r="G36" s="154">
        <f t="shared" si="15"/>
        <v>0</v>
      </c>
      <c r="H36" s="111"/>
      <c r="I36" s="122" t="s">
        <v>106</v>
      </c>
    </row>
    <row r="37" spans="1:9" ht="27.95" customHeight="1" thickBot="1" x14ac:dyDescent="0.3">
      <c r="A37" s="287"/>
      <c r="B37" s="288"/>
      <c r="C37" s="159">
        <f>Original!Q24</f>
        <v>2</v>
      </c>
      <c r="D37" s="66">
        <f>Original!R24</f>
        <v>0</v>
      </c>
      <c r="E37" s="66">
        <f>Original!S24</f>
        <v>0</v>
      </c>
      <c r="F37" s="159">
        <f>Original!T24</f>
        <v>0</v>
      </c>
      <c r="G37" s="159">
        <f>Original!U24</f>
        <v>0</v>
      </c>
      <c r="H37" s="111"/>
      <c r="I37" s="122"/>
    </row>
    <row r="38" spans="1:9" ht="27.95" customHeight="1" x14ac:dyDescent="0.25">
      <c r="A38" s="482" t="str">
        <f>IF(Original!B24="","",Original!B24&amp;IF(VLOOKUP(Original!B24,Agents!B5:D44,2,0)&lt;&gt;""," -","")&amp;VLOOKUP(Original!B24,Agents!B5:D44,2,0)&amp;" "&amp;VLOOKUP(Original!B24,Agents!B5:D44,3,0))</f>
        <v xml:space="preserve">RABUT Yves </v>
      </c>
      <c r="B38" s="483"/>
      <c r="C38" s="153" t="str">
        <f>IF(C37="0","",IF(C37=1,"Station 703761",IF(C37=2,"Station 703762",IF(C37="C","Congé",C37))))</f>
        <v>Station 703762</v>
      </c>
      <c r="D38" s="153">
        <f t="shared" ref="D38:G38" si="16">IF(D37="0","",IF(D37=1,"Station 703761",IF(D37=2,"Station 703762",IF(D37="C","Congé",D37))))</f>
        <v>0</v>
      </c>
      <c r="E38" s="153">
        <f t="shared" si="16"/>
        <v>0</v>
      </c>
      <c r="F38" s="153">
        <f t="shared" si="16"/>
        <v>0</v>
      </c>
      <c r="G38" s="153">
        <f t="shared" si="16"/>
        <v>0</v>
      </c>
      <c r="H38" s="111"/>
      <c r="I38" s="124" t="s">
        <v>107</v>
      </c>
    </row>
    <row r="39" spans="1:9" ht="27.95" customHeight="1" thickBot="1" x14ac:dyDescent="0.3">
      <c r="A39" s="450"/>
      <c r="B39" s="451"/>
      <c r="C39" s="154" t="str">
        <f>IF(C37="0","",IF(C37=1,"Agent 703918",IF(C37=2,"Agent 703919",IF(C37="C","Congé",C37))))</f>
        <v>Agent 703919</v>
      </c>
      <c r="D39" s="154">
        <f t="shared" ref="D39:G39" si="17">IF(D37="0","",IF(D37=1,"Agent 703918",IF(D37=2,"Agent 703919",IF(D37="C","Congé",D37))))</f>
        <v>0</v>
      </c>
      <c r="E39" s="154">
        <f t="shared" si="17"/>
        <v>0</v>
      </c>
      <c r="F39" s="154">
        <f t="shared" si="17"/>
        <v>0</v>
      </c>
      <c r="G39" s="154">
        <f t="shared" si="17"/>
        <v>0</v>
      </c>
      <c r="H39" s="111"/>
      <c r="I39" s="144" t="s">
        <v>108</v>
      </c>
    </row>
    <row r="40" spans="1:9" ht="27.95" customHeight="1" thickBot="1" x14ac:dyDescent="0.3">
      <c r="A40" s="287"/>
      <c r="B40" s="288"/>
      <c r="C40" s="159">
        <f>Original!Q25</f>
        <v>3</v>
      </c>
      <c r="D40" s="66">
        <f>Original!R25</f>
        <v>3</v>
      </c>
      <c r="E40" s="159">
        <f>Original!S25</f>
        <v>3</v>
      </c>
      <c r="F40" s="159">
        <f>Original!T25</f>
        <v>3</v>
      </c>
      <c r="G40" s="159">
        <f>Original!U25</f>
        <v>3</v>
      </c>
      <c r="H40" s="111"/>
      <c r="I40" s="208"/>
    </row>
    <row r="41" spans="1:9" ht="27.95" customHeight="1" x14ac:dyDescent="0.25">
      <c r="A41" s="482" t="str">
        <f>IF(Original!B25="","",Original!B25&amp;IF(VLOOKUP(Original!B25,Agents!B5:D44,2,0)&lt;&gt;""," -","")&amp;VLOOKUP(Original!B25,Agents!B5:D44,2,0)&amp;" "&amp;VLOOKUP(Original!B25,Agents!B5:D44,3,0))</f>
        <v xml:space="preserve">THEBAUD Josette </v>
      </c>
      <c r="B41" s="483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Station 703763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50"/>
      <c r="B42" s="451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Agent 703920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7"/>
      <c r="B43" s="288"/>
      <c r="C43" s="159">
        <f>Original!Q26</f>
        <v>0</v>
      </c>
      <c r="D43" s="66">
        <f>Original!R26</f>
        <v>0</v>
      </c>
      <c r="E43" s="66">
        <f>Original!S26</f>
        <v>0</v>
      </c>
      <c r="F43" s="159">
        <f>Original!T26</f>
        <v>0</v>
      </c>
      <c r="G43" s="159">
        <f>Original!U26</f>
        <v>0</v>
      </c>
      <c r="H43" s="111"/>
      <c r="I43" s="145"/>
    </row>
    <row r="44" spans="1:9" ht="27.95" customHeight="1" x14ac:dyDescent="0.25">
      <c r="A44" s="448" t="str">
        <f>IF(Original!B26="","",Original!B26&amp;IF(VLOOKUP(Original!B26,Agents!B5:D44,2,0)&lt;&gt;""," -","")&amp;VLOOKUP(Original!B26,Agents!B5:D44,2,0)&amp;" "&amp;VLOOKUP(Original!B26,Agents!B5:D44,3,0))</f>
        <v/>
      </c>
      <c r="B44" s="449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50"/>
      <c r="B45" s="451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109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87" t="s">
        <v>110</v>
      </c>
      <c r="D47" s="487"/>
      <c r="E47" s="487"/>
      <c r="F47" s="487"/>
      <c r="G47" s="487"/>
      <c r="H47" s="111"/>
      <c r="I47" s="110"/>
    </row>
    <row r="48" spans="1:9" ht="15.75" thickBot="1" x14ac:dyDescent="0.3">
      <c r="A48" s="128"/>
      <c r="B48" s="128"/>
      <c r="C48" s="147">
        <f>Original!C12</f>
        <v>44193</v>
      </c>
      <c r="D48" s="147">
        <f>Original!D12</f>
        <v>44194</v>
      </c>
      <c r="E48" s="147">
        <f>Original!E12</f>
        <v>44195</v>
      </c>
      <c r="F48" s="147">
        <f>Original!F12</f>
        <v>44196</v>
      </c>
      <c r="G48" s="147">
        <f>Original!G12</f>
        <v>44197</v>
      </c>
      <c r="H48" s="110"/>
      <c r="I48" s="110"/>
    </row>
    <row r="49" spans="1:9" ht="15.75" x14ac:dyDescent="0.25">
      <c r="A49" s="478" t="s">
        <v>111</v>
      </c>
      <c r="B49" s="479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80" t="s">
        <v>112</v>
      </c>
      <c r="B50" s="481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84" t="s">
        <v>113</v>
      </c>
      <c r="B52" s="485"/>
      <c r="C52" s="485"/>
      <c r="D52" s="485"/>
      <c r="E52" s="485"/>
      <c r="F52" s="485"/>
      <c r="G52" s="486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3</v>
      </c>
      <c r="C53" s="149">
        <f>Original!C12</f>
        <v>44193</v>
      </c>
      <c r="D53" s="149">
        <f>Original!D12</f>
        <v>44194</v>
      </c>
      <c r="E53" s="149">
        <f>Original!E12</f>
        <v>44195</v>
      </c>
      <c r="F53" s="149">
        <f>Original!F12</f>
        <v>44196</v>
      </c>
      <c r="G53" s="150">
        <f>Original!G12</f>
        <v>44197</v>
      </c>
      <c r="H53" s="151"/>
      <c r="I53" s="110"/>
    </row>
    <row r="54" spans="1:9" ht="15.75" thickBot="1" x14ac:dyDescent="0.3">
      <c r="A54" s="209"/>
      <c r="B54" s="210"/>
      <c r="C54" s="159">
        <f>Original!Q27</f>
        <v>0</v>
      </c>
      <c r="D54" s="66">
        <f>Original!R27</f>
        <v>0</v>
      </c>
      <c r="E54" s="66">
        <f>Original!S27</f>
        <v>0</v>
      </c>
      <c r="F54" s="159">
        <f>Original!T27</f>
        <v>0</v>
      </c>
      <c r="G54" s="159">
        <f>Original!U27</f>
        <v>0</v>
      </c>
      <c r="H54" s="151"/>
      <c r="I54" s="110"/>
    </row>
    <row r="55" spans="1:9" ht="27.95" customHeight="1" x14ac:dyDescent="0.25">
      <c r="A55" s="488" t="str">
        <f>IF(Original!B27="","",Original!B27&amp;IF(VLOOKUP(Original!B27,Agents!B5:D44,2,0)&lt;&gt;""," -","")&amp;VLOOKUP(Original!B27,Agents!B5:D44,2,0)&amp;" "&amp;VLOOKUP(Original!B27,Agents!B5:D44,3,0))</f>
        <v xml:space="preserve">BEY Alexandre    </v>
      </c>
      <c r="B55" s="489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99</v>
      </c>
    </row>
    <row r="56" spans="1:9" ht="27.95" customHeight="1" thickBot="1" x14ac:dyDescent="0.3">
      <c r="A56" s="490"/>
      <c r="B56" s="491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5"/>
      <c r="B57" s="286"/>
      <c r="C57" s="159">
        <f>Original!Q28</f>
        <v>0</v>
      </c>
      <c r="D57" s="66">
        <f>Original!R28</f>
        <v>1</v>
      </c>
      <c r="E57" s="66">
        <f>Original!S28</f>
        <v>0</v>
      </c>
      <c r="F57" s="159">
        <f>Original!T28</f>
        <v>0</v>
      </c>
      <c r="G57" s="159">
        <f>Original!U28</f>
        <v>0</v>
      </c>
      <c r="H57" s="111"/>
      <c r="I57" s="139"/>
    </row>
    <row r="58" spans="1:9" ht="27.95" customHeight="1" thickBot="1" x14ac:dyDescent="0.3">
      <c r="A58" s="492" t="str">
        <f>IF(Original!B28="","",Original!B28&amp;IF(VLOOKUP(Original!B28,Agents!B5:D44,2,0)&lt;&gt;""," -","")&amp;VLOOKUP(Original!B28,Agents!B5:D44,2,0)&amp;" "&amp;VLOOKUP(Original!B28,Agents!B5:D44,3,0))</f>
        <v xml:space="preserve">GLEIZE Michel </v>
      </c>
      <c r="B58" s="493"/>
      <c r="C58" s="153">
        <f>IF(C57="0","",IF(C57=1,"Station 703761",IF(C57=2,"Station 703762",IF(C57="C","Congé",C57))))</f>
        <v>0</v>
      </c>
      <c r="D58" s="153" t="str">
        <f t="shared" ref="D58:G58" si="24">IF(D57="0","",IF(D57=1,"Station 703761",IF(D57=2,"Station 703762",IF(D57="C","Congé",D57))))</f>
        <v>Station 703761</v>
      </c>
      <c r="E58" s="153">
        <f t="shared" si="24"/>
        <v>0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92"/>
      <c r="B59" s="493"/>
      <c r="C59" s="154">
        <f>IF(C57="0","",IF(C57=1,"Agent 703918",IF(C57=2,"Agent 703919",IF(C57="C","Congé",C57))))</f>
        <v>0</v>
      </c>
      <c r="D59" s="154" t="str">
        <f t="shared" ref="D59:G59" si="25">IF(D57="0","",IF(D57=1,"Agent 703918",IF(D57=2,"Agent 703919",IF(D57="C","Congé",D57))))</f>
        <v>Agent 703918</v>
      </c>
      <c r="E59" s="154">
        <f t="shared" si="25"/>
        <v>0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46"/>
      <c r="B60" s="447"/>
      <c r="C60" s="159">
        <f>Original!Q29</f>
        <v>0</v>
      </c>
      <c r="D60" s="66">
        <f>Original!R29</f>
        <v>0</v>
      </c>
      <c r="E60" s="66">
        <f>Original!S29</f>
        <v>0</v>
      </c>
      <c r="F60" s="159">
        <f>Original!T29</f>
        <v>0</v>
      </c>
      <c r="G60" s="159">
        <f>Original!U29</f>
        <v>2</v>
      </c>
      <c r="H60" s="110"/>
      <c r="I60" s="140"/>
    </row>
    <row r="61" spans="1:9" ht="27.95" customHeight="1" thickBot="1" x14ac:dyDescent="0.3">
      <c r="A61" s="492" t="str">
        <f>IF(Original!B29="","",Original!B29&amp;IF(VLOOKUP(Original!B29,Agents!B5:D44,2,0)&lt;&gt;""," -","")&amp;VLOOKUP(Original!B29,Agents!B5:D44,2,0)&amp;" "&amp;VLOOKUP(Original!B29,Agents!B5:D44,3,0))</f>
        <v xml:space="preserve">GOSME Lara </v>
      </c>
      <c r="B61" s="493"/>
      <c r="C61" s="153">
        <f>IF(C60="0","",IF(C60=1,"Station 703761",IF(C60=2,"Station 703762",IF(C60="C","Congé",C60))))</f>
        <v>0</v>
      </c>
      <c r="D61" s="153">
        <f t="shared" ref="D61:G61" si="26">IF(D60="0","",IF(D60=1,"Station 703761",IF(D60=2,"Station 703762",IF(D60="C","Congé",D60))))</f>
        <v>0</v>
      </c>
      <c r="E61" s="153">
        <f t="shared" si="26"/>
        <v>0</v>
      </c>
      <c r="F61" s="153">
        <f t="shared" si="26"/>
        <v>0</v>
      </c>
      <c r="G61" s="153" t="str">
        <f t="shared" si="26"/>
        <v>Station 703762</v>
      </c>
      <c r="H61" s="110"/>
      <c r="I61" s="141"/>
    </row>
    <row r="62" spans="1:9" ht="27.95" customHeight="1" thickBot="1" x14ac:dyDescent="0.3">
      <c r="A62" s="492"/>
      <c r="B62" s="493"/>
      <c r="C62" s="154">
        <f>IF(C60="0","",IF(C60=1,"Agent 703918",IF(C60=2,"Agent 703919",IF(C60="C","Congé",C60))))</f>
        <v>0</v>
      </c>
      <c r="D62" s="154">
        <f t="shared" ref="D62:G62" si="27">IF(D60="0","",IF(D60=1,"Agent 703918",IF(D60=2,"Agent 703919",IF(D60="C","Congé",D60))))</f>
        <v>0</v>
      </c>
      <c r="E62" s="154">
        <f t="shared" si="27"/>
        <v>0</v>
      </c>
      <c r="F62" s="154">
        <f t="shared" si="27"/>
        <v>0</v>
      </c>
      <c r="G62" s="154" t="str">
        <f t="shared" si="27"/>
        <v>Agent 703919</v>
      </c>
      <c r="H62" s="110"/>
      <c r="I62" s="141"/>
    </row>
    <row r="63" spans="1:9" ht="27.95" customHeight="1" thickBot="1" x14ac:dyDescent="0.3">
      <c r="A63" s="281"/>
      <c r="B63" s="282"/>
      <c r="C63" s="159">
        <f>Original!Q30</f>
        <v>0</v>
      </c>
      <c r="D63" s="159">
        <f>Original!R30</f>
        <v>0</v>
      </c>
      <c r="E63" s="159">
        <f>Original!S30</f>
        <v>0</v>
      </c>
      <c r="F63" s="159">
        <f>Original!T30</f>
        <v>0</v>
      </c>
      <c r="G63" s="159">
        <f>Original!U30</f>
        <v>0</v>
      </c>
      <c r="H63" s="110"/>
      <c r="I63" s="141"/>
    </row>
    <row r="64" spans="1:9" ht="27.95" customHeight="1" x14ac:dyDescent="0.25">
      <c r="A64" s="474" t="str">
        <f>IF(Original!B30="","",Original!B30&amp;IF(VLOOKUP(Original!B30,Agents!B5:D44,2,0)&lt;&gt;""," -","")&amp;VLOOKUP(Original!B30,Agents!B5:D44,2,0)&amp;" "&amp;VLOOKUP(Original!B30,Agents!B5:D44,3,0))</f>
        <v>HARTMANN Arnaud</v>
      </c>
      <c r="B64" s="475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 t="shared" si="28"/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476"/>
      <c r="B65" s="477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Original!Q31</f>
        <v>0</v>
      </c>
      <c r="D66" s="42">
        <f>Original!R31</f>
        <v>0</v>
      </c>
      <c r="E66" s="42">
        <f>Original!S31</f>
        <v>0</v>
      </c>
      <c r="F66" s="42">
        <f>Original!T31</f>
        <v>0</v>
      </c>
      <c r="G66" s="42">
        <f>Original!U31</f>
        <v>0</v>
      </c>
      <c r="H66" s="110"/>
      <c r="I66" s="141"/>
    </row>
    <row r="67" spans="1:9" ht="27.95" customHeight="1" x14ac:dyDescent="0.25">
      <c r="A67" s="474" t="str">
        <f>IF(Original!B31="","",Original!B31&amp;IF(VLOOKUP(Original!B31,Agents!B5:D44,2,0)&lt;&gt;""," -","")&amp;VLOOKUP(Original!B31,Agents!B5:D44,2,0)&amp;" "&amp;VLOOKUP(Original!B31,Agents!B5:D44,3,0))</f>
        <v/>
      </c>
      <c r="B67" s="475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476"/>
      <c r="B68" s="477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3"/>
      <c r="B69" s="284"/>
      <c r="C69" s="54">
        <f>Original!Q32</f>
        <v>0</v>
      </c>
      <c r="D69" s="54">
        <f>Original!R32</f>
        <v>0</v>
      </c>
      <c r="E69" s="54">
        <f>Original!S32</f>
        <v>0</v>
      </c>
      <c r="F69" s="54">
        <f>Original!T32</f>
        <v>0</v>
      </c>
      <c r="G69" s="54">
        <f>Original!U32</f>
        <v>0</v>
      </c>
      <c r="H69" s="110"/>
      <c r="I69" s="141"/>
    </row>
    <row r="70" spans="1:9" ht="27.95" customHeight="1" thickBot="1" x14ac:dyDescent="0.3">
      <c r="A70" s="492" t="str">
        <f>IF(Original!B32="","",Original!B32&amp;IF(VLOOKUP(Original!B32,Agents!B5:D44,2,0)&lt;&gt;""," -","")&amp;VLOOKUP(Original!B32,Agents!B5:D44,2,0)&amp;" "&amp;VLOOKUP(Original!B32,Agents!B5:D44,3,0))</f>
        <v/>
      </c>
      <c r="B70" s="493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94"/>
      <c r="B71" s="495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109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96" t="s">
        <v>114</v>
      </c>
      <c r="D73" s="496"/>
      <c r="E73" s="496"/>
      <c r="F73" s="496"/>
      <c r="G73" s="496"/>
      <c r="H73" s="111"/>
      <c r="I73" s="110"/>
    </row>
    <row r="74" spans="1:9" ht="15.75" thickBot="1" x14ac:dyDescent="0.3">
      <c r="A74" s="128"/>
      <c r="B74" s="128"/>
      <c r="C74" s="147">
        <f>Original!C12</f>
        <v>44193</v>
      </c>
      <c r="D74" s="147">
        <f>Original!D12</f>
        <v>44194</v>
      </c>
      <c r="E74" s="147">
        <f>Original!E12</f>
        <v>44195</v>
      </c>
      <c r="F74" s="147">
        <f>Original!F12</f>
        <v>44196</v>
      </c>
      <c r="G74" s="147">
        <f>Original!G12</f>
        <v>44197</v>
      </c>
      <c r="H74" s="110"/>
      <c r="I74" s="110"/>
    </row>
    <row r="75" spans="1:9" ht="15.75" x14ac:dyDescent="0.25">
      <c r="A75" s="478" t="s">
        <v>111</v>
      </c>
      <c r="B75" s="479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80" t="s">
        <v>112</v>
      </c>
      <c r="B76" s="481"/>
      <c r="C76" s="133"/>
      <c r="D76" s="134"/>
      <c r="E76" s="135"/>
      <c r="F76" s="135"/>
      <c r="G76" s="136"/>
      <c r="H76" s="110"/>
      <c r="I76" s="110"/>
    </row>
  </sheetData>
  <mergeCells count="29">
    <mergeCell ref="A67:B68"/>
    <mergeCell ref="A70:B71"/>
    <mergeCell ref="C73:G73"/>
    <mergeCell ref="A75:B75"/>
    <mergeCell ref="A76:B76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</mergeCells>
  <conditionalFormatting sqref="C5:G45 C55:G71">
    <cfRule type="containsText" dxfId="11" priority="6" operator="containsText" text="Station 703761">
      <formula>NOT(ISERROR(SEARCH("Station 703761",C5)))</formula>
    </cfRule>
  </conditionalFormatting>
  <conditionalFormatting sqref="C5:G45 C55:G71">
    <cfRule type="containsText" dxfId="10" priority="3" operator="containsText" text="Agent 703919">
      <formula>NOT(ISERROR(SEARCH("Agent 703919",C5)))</formula>
    </cfRule>
    <cfRule type="containsText" dxfId="9" priority="4" operator="containsText" text="Station 703762">
      <formula>NOT(ISERROR(SEARCH("Station 703762",C5)))</formula>
    </cfRule>
    <cfRule type="containsText" dxfId="8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7" priority="1" operator="containsText" text="Agent 703920">
      <formula>NOT(ISERROR(SEARCH("Agent 703920",C5)))</formula>
    </cfRule>
    <cfRule type="containsText" dxfId="6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I76"/>
  <sheetViews>
    <sheetView workbookViewId="0">
      <selection activeCell="D17" sqref="D17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2" spans="1:9" ht="15.75" thickBot="1" x14ac:dyDescent="0.3">
      <c r="A2" s="471" t="s">
        <v>98</v>
      </c>
      <c r="B2" s="472"/>
      <c r="C2" s="473"/>
      <c r="D2" s="473"/>
      <c r="E2" s="473"/>
      <c r="F2" s="473"/>
      <c r="G2" s="473"/>
    </row>
    <row r="3" spans="1:9" ht="15.75" thickBot="1" x14ac:dyDescent="0.3">
      <c r="A3" s="155" t="s">
        <v>97</v>
      </c>
      <c r="B3" s="157">
        <v>4</v>
      </c>
      <c r="C3" s="33">
        <f>Original!X12</f>
        <v>44214</v>
      </c>
      <c r="D3" s="33">
        <f>Original!Y12</f>
        <v>44215</v>
      </c>
      <c r="E3" s="33">
        <f>Original!Z12</f>
        <v>44216</v>
      </c>
      <c r="F3" s="33">
        <f>Original!AA12</f>
        <v>44217</v>
      </c>
      <c r="G3" s="33">
        <f>Original!AB12</f>
        <v>44218</v>
      </c>
      <c r="I3" s="257"/>
    </row>
    <row r="4" spans="1:9" ht="15.75" thickBot="1" x14ac:dyDescent="0.3">
      <c r="A4" s="199"/>
      <c r="B4" s="200"/>
      <c r="C4" s="159">
        <f>Original!X13</f>
        <v>0</v>
      </c>
      <c r="D4" s="66">
        <f>Original!Y13</f>
        <v>0</v>
      </c>
      <c r="E4" s="66">
        <f>Original!Z13</f>
        <v>0</v>
      </c>
      <c r="F4" s="159">
        <f>Original!AA13</f>
        <v>0</v>
      </c>
      <c r="G4" s="159">
        <f>Original!AB13</f>
        <v>0</v>
      </c>
      <c r="I4" s="257"/>
    </row>
    <row r="5" spans="1:9" ht="27.95" customHeight="1" x14ac:dyDescent="0.25">
      <c r="A5" s="452" t="str">
        <f>IF(Original!B13="","",Original!B13&amp;IF(VLOOKUP(Original!B13,Agents!B5:D44,2,0)&lt;&gt;""," -","")&amp;VLOOKUP(Original!B13,Agents!B5:D44,2,0)&amp;" "&amp;VLOOKUP(Original!B13,Agents!B5:D44,3,0))</f>
        <v>GOURGON Julien</v>
      </c>
      <c r="B5" s="453"/>
      <c r="C5" s="153">
        <f>IF(C4="0","",IF(C4=1,"Station 703761",IF(C4=2,"Station 703762",IF(C4="C","Congé",C4))))</f>
        <v>0</v>
      </c>
      <c r="D5" s="153">
        <f>IF(D4="0","",IF(D4=1,"Station 703761",IF(D4=2,"Station 703762",IF(D4="C","Congé",D4))))</f>
        <v>0</v>
      </c>
      <c r="E5" s="153">
        <f>IF(E4="0","",IF(E4=1,"Station 703761",IF(E4=2,"Station 703762",IF(E4="C","Congé",E4))))</f>
        <v>0</v>
      </c>
      <c r="F5" s="153">
        <f>IF(F4="0","",IF(F4=1,"Station 703761",IF(F4=2,"Station 703762",IF(F4="C","Congé",F4))))</f>
        <v>0</v>
      </c>
      <c r="G5" s="153">
        <f>IF(G4="0","",IF(G4=1,"Station 703761",IF(G4=2,"Station 703762",IF(G4="C","Congé",G4))))</f>
        <v>0</v>
      </c>
      <c r="H5" s="111"/>
    </row>
    <row r="6" spans="1:9" ht="27.95" customHeight="1" thickBot="1" x14ac:dyDescent="0.3">
      <c r="A6" s="454"/>
      <c r="B6" s="455"/>
      <c r="C6" s="154">
        <f>IF(C4="0","",IF(C4=1,"Agent 703918",IF(C4=2,"Agent 703919",IF(C4="C","Congé",C4))))</f>
        <v>0</v>
      </c>
      <c r="D6" s="154">
        <f>IF(D4="0","",IF(D4=1,"Agent 703918",IF(D4=2,"Agent 703919",IF(D4="C","Congé",D4))))</f>
        <v>0</v>
      </c>
      <c r="E6" s="154">
        <f>IF(E4="0","",IF(E4=1,"Agent 703918",IF(E4=2,"Agent 703919",IF(E4="C","Congé",E4))))</f>
        <v>0</v>
      </c>
      <c r="F6" s="154">
        <f>IF(F4="0","",IF(F4=1,"Agent 703918",IF(F4=2,"Agent 703919",IF(F4="C","Congé",F4))))</f>
        <v>0</v>
      </c>
      <c r="G6" s="154">
        <f>IF(G4="0","",IF(G4=1,"Agent 703918",IF(G4=2,"Agent 703919",IF(G4="C","Congé",G4))))</f>
        <v>0</v>
      </c>
      <c r="H6" s="111"/>
    </row>
    <row r="7" spans="1:9" ht="27.95" customHeight="1" thickBot="1" x14ac:dyDescent="0.3">
      <c r="A7" s="289"/>
      <c r="B7" s="290"/>
      <c r="C7" s="159">
        <f>Original!X14</f>
        <v>0</v>
      </c>
      <c r="D7" s="66">
        <f>Original!Y14</f>
        <v>0</v>
      </c>
      <c r="E7" s="159" t="str">
        <f>Original!Z14</f>
        <v>C/2</v>
      </c>
      <c r="F7" s="159">
        <f>Original!AA14</f>
        <v>0</v>
      </c>
      <c r="G7" s="159">
        <f>Original!AB14</f>
        <v>0</v>
      </c>
      <c r="H7" s="111"/>
      <c r="I7" s="110"/>
    </row>
    <row r="8" spans="1:9" ht="27.95" customHeight="1" x14ac:dyDescent="0.25">
      <c r="A8" s="452" t="str">
        <f>IF(Original!B14="","",Original!B14&amp;IF(VLOOKUP(Original!B14,Agents!B5:D44,2,0)&lt;&gt;""," -","")&amp;VLOOKUP(Original!B14,Agents!B5:D44,2,0)&amp;" "&amp;VLOOKUP(Original!B14,Agents!B5:D44,3,0))</f>
        <v xml:space="preserve">BOURGOIN -MANGEANT Murielle </v>
      </c>
      <c r="B8" s="453"/>
      <c r="C8" s="153">
        <f>IF(C7="0","",IF(C7=1,"Station 703761",IF(C7=2,"Station 703762",IF(C7="C","Congé",C7))))</f>
        <v>0</v>
      </c>
      <c r="D8" s="153">
        <f>IF(D7="0","",IF(D7=1,"Station 703761",IF(D7=2,"Station 703762",IF(D7="C","Congé",D7))))</f>
        <v>0</v>
      </c>
      <c r="E8" s="153" t="str">
        <f>IF(E7="0","",IF(E7=1,"Station 703761",IF(E7=2,"Station 703762",IF(E7="C","Congé",E7))))</f>
        <v>C/2</v>
      </c>
      <c r="F8" s="153">
        <f>IF(F7="0","",IF(F7=1,"Station 703761",IF(F7=2,"Station 703762",IF(F7="C","Congé",F7))))</f>
        <v>0</v>
      </c>
      <c r="G8" s="153">
        <f>IF(G7="0","",IF(G7=1,"Station 703761",IF(G7=2,"Station 703762",IF(G7="C","Congé",G7))))</f>
        <v>0</v>
      </c>
      <c r="H8" s="111"/>
      <c r="I8" s="110"/>
    </row>
    <row r="9" spans="1:9" ht="27.75" customHeight="1" thickBot="1" x14ac:dyDescent="0.3">
      <c r="A9" s="454"/>
      <c r="B9" s="455"/>
      <c r="C9" s="154">
        <f>IF(C7="0","",IF(C7=1,"Agent 703918",IF(C7=2,"Agent 703919",IF(C7="C","Congé",C7))))</f>
        <v>0</v>
      </c>
      <c r="D9" s="154">
        <f>IF(D7="0","",IF(D7=1,"Agent 703918",IF(D7=2,"Agent 703919",IF(D7="C","Congé",D7))))</f>
        <v>0</v>
      </c>
      <c r="E9" s="154" t="str">
        <f>IF(E7="0","",IF(E7=1,"Agent 703918",IF(E7=2,"Agent 703919",IF(E7="C","Congé",E7))))</f>
        <v>C/2</v>
      </c>
      <c r="F9" s="154">
        <f>IF(F7="0","",IF(F7=1,"Agent 703918",IF(F7=2,"Agent 703919",IF(F7="C","Congé",F7))))</f>
        <v>0</v>
      </c>
      <c r="G9" s="154">
        <f>IF(G7="0","",IF(G7=1,"Agent 703918",IF(G7=2,"Agent 703919",IF(G7="C","Congé",G7))))</f>
        <v>0</v>
      </c>
      <c r="H9" s="111"/>
      <c r="I9" s="112" t="s">
        <v>99</v>
      </c>
    </row>
    <row r="10" spans="1:9" ht="27.75" customHeight="1" thickBot="1" x14ac:dyDescent="0.3">
      <c r="A10" s="289"/>
      <c r="B10" s="290"/>
      <c r="C10" s="159">
        <f>Original!X15</f>
        <v>0</v>
      </c>
      <c r="D10" s="66">
        <f>Original!Y15</f>
        <v>0</v>
      </c>
      <c r="E10" s="66">
        <f>Original!Z15</f>
        <v>0</v>
      </c>
      <c r="F10" s="159">
        <f>Original!AA15</f>
        <v>0</v>
      </c>
      <c r="G10" s="159">
        <f>Original!AB15</f>
        <v>0</v>
      </c>
      <c r="H10" s="111"/>
      <c r="I10" s="201"/>
    </row>
    <row r="11" spans="1:9" ht="27.95" customHeight="1" x14ac:dyDescent="0.25">
      <c r="A11" s="456" t="str">
        <f>IF(Original!B15="","",Original!B15&amp;IF(VLOOKUP(Original!B15,Agents!B5:D44,2,0)&lt;&gt;""," -","")&amp;VLOOKUP(Original!B15,Agents!B5:D44,2,0)&amp;" "&amp;VLOOKUP(Original!B15,Agents!B5:D44,3,0))</f>
        <v/>
      </c>
      <c r="B11" s="457"/>
      <c r="C11" s="153">
        <f>IF(C10="0","",IF(C10=1,"Station 703761",IF(C10=2,"Station 703762",IF(C10="C","Congé",C10))))</f>
        <v>0</v>
      </c>
      <c r="D11" s="153">
        <f>IF(D10="0","",IF(D10=1,"Station 703761",IF(D10=2,"Station 703762",IF(D10="C","Congé",D10))))</f>
        <v>0</v>
      </c>
      <c r="E11" s="153">
        <f>IF(E10="0","",IF(E10=1,"Station 703761",IF(E10=2,"Station 703762",IF(E10="C","Congé",E10))))</f>
        <v>0</v>
      </c>
      <c r="F11" s="153">
        <f>IF(F10="0","",IF(F10=1,"Station 703761",IF(F10=2,"Station 703762",IF(F10="C","Congé",F10))))</f>
        <v>0</v>
      </c>
      <c r="G11" s="153">
        <f>IF(G10="0","",IF(G10=1,"Station 703761",IF(G10=2,"Station 703762",IF(G10="C","Congé",G10))))</f>
        <v>0</v>
      </c>
      <c r="H11" s="111"/>
      <c r="I11" s="113"/>
    </row>
    <row r="12" spans="1:9" ht="27.95" customHeight="1" thickBot="1" x14ac:dyDescent="0.3">
      <c r="A12" s="458"/>
      <c r="B12" s="459"/>
      <c r="C12" s="154">
        <f>IF(C10="0","",IF(C10=1,"Agent 703918",IF(C10=2,"Agent 703919",IF(C10="C","Congé",C10))))</f>
        <v>0</v>
      </c>
      <c r="D12" s="154">
        <f>IF(D10="0","",IF(D10=1,"Agent 703918",IF(D10=2,"Agent 703919",IF(D10="C","Congé",D10))))</f>
        <v>0</v>
      </c>
      <c r="E12" s="154">
        <f>IF(E10="0","",IF(E10=1,"Agent 703918",IF(E10=2,"Agent 703919",IF(E10="C","Congé",E10))))</f>
        <v>0</v>
      </c>
      <c r="F12" s="154">
        <f>IF(F10="0","",IF(F10=1,"Agent 703918",IF(F10=2,"Agent 703919",IF(F10="C","Congé",F10))))</f>
        <v>0</v>
      </c>
      <c r="G12" s="154">
        <f>IF(G10="0","",IF(G10=1,"Agent 703918",IF(G10=2,"Agent 703919",IF(G10="C","Congé",G10))))</f>
        <v>0</v>
      </c>
      <c r="H12" s="111"/>
      <c r="I12" s="113"/>
    </row>
    <row r="13" spans="1:9" ht="27.95" customHeight="1" thickBot="1" x14ac:dyDescent="0.3">
      <c r="A13" s="289"/>
      <c r="B13" s="290"/>
      <c r="C13" s="159">
        <f>Original!X16</f>
        <v>0</v>
      </c>
      <c r="D13" s="66">
        <f>Original!Y16</f>
        <v>2</v>
      </c>
      <c r="E13" s="159">
        <f>Original!Z16</f>
        <v>0</v>
      </c>
      <c r="F13" s="159">
        <f>Original!AA16</f>
        <v>2</v>
      </c>
      <c r="G13" s="159">
        <f>Original!AB16</f>
        <v>0</v>
      </c>
      <c r="H13" s="111"/>
      <c r="I13" s="113"/>
    </row>
    <row r="14" spans="1:9" ht="27.95" customHeight="1" x14ac:dyDescent="0.25">
      <c r="A14" s="460" t="str">
        <f>IF(Original!B16="","",Original!B16&amp;IF(VLOOKUP(Original!B16,Agents!B5:D44,2,0)&lt;&gt;""," -","")&amp;VLOOKUP(Original!B16,Agents!B5:D44,2,0)&amp;" "&amp;VLOOKUP(Original!B16,Agents!B5:D44,3,0))</f>
        <v>CORBINEAU Cédric</v>
      </c>
      <c r="B14" s="461"/>
      <c r="C14" s="153">
        <f>IF(C13="0","",IF(C13=1,"Station 703761",IF(C13=2,"Station 703762",IF(C13="C","Congé",C13))))</f>
        <v>0</v>
      </c>
      <c r="D14" s="153" t="str">
        <f>IF(D13="0","",IF(D13=1,"Station 703761",IF(D13=2,"Station 703762",IF(D13="C","Congé",D13))))</f>
        <v>Station 703762</v>
      </c>
      <c r="E14" s="153">
        <f t="shared" ref="E14:G14" si="0">IF(E13="0","",IF(E13=1,"Station 703761",IF(E13=2,"Station 703762",IF(E13="C","Congé",E13))))</f>
        <v>0</v>
      </c>
      <c r="F14" s="153" t="str">
        <f>IF(F13="0","",IF(F13=1,"Agent 703918",IF(F13=2,"Agent 703919",IF(F13="C","Congé",F13))))</f>
        <v>Agent 703919</v>
      </c>
      <c r="G14" s="153">
        <f t="shared" si="0"/>
        <v>0</v>
      </c>
      <c r="H14" s="111"/>
      <c r="I14" s="113"/>
    </row>
    <row r="15" spans="1:9" ht="27.95" customHeight="1" thickBot="1" x14ac:dyDescent="0.3">
      <c r="A15" s="462"/>
      <c r="B15" s="463"/>
      <c r="C15" s="154">
        <f>IF(C13="0","",IF(C13=1,"Agent 703918",IF(C13=2,"Agent 703919",IF(C13="C","Congé",C13))))</f>
        <v>0</v>
      </c>
      <c r="D15" s="154" t="str">
        <f t="shared" ref="D15:G15" si="1">IF(D13="0","",IF(D13=1,"Agent 703918",IF(D13=2,"Agent 703919",IF(D13="C","Congé",D13))))</f>
        <v>Agent 703919</v>
      </c>
      <c r="E15" s="154">
        <f t="shared" si="1"/>
        <v>0</v>
      </c>
      <c r="F15" s="154" t="str">
        <f t="shared" si="1"/>
        <v>Agent 703919</v>
      </c>
      <c r="G15" s="154">
        <f t="shared" si="1"/>
        <v>0</v>
      </c>
      <c r="H15" s="111"/>
      <c r="I15" s="113"/>
    </row>
    <row r="16" spans="1:9" ht="27.95" customHeight="1" thickBot="1" x14ac:dyDescent="0.3">
      <c r="A16" s="289"/>
      <c r="B16" s="290"/>
      <c r="C16" s="159">
        <f>Original!X17</f>
        <v>0</v>
      </c>
      <c r="D16" s="66">
        <f>Original!Y17</f>
        <v>0</v>
      </c>
      <c r="E16" s="66">
        <f>Original!Z17</f>
        <v>0</v>
      </c>
      <c r="F16" s="159">
        <f>Original!AA17</f>
        <v>1</v>
      </c>
      <c r="G16" s="159">
        <f>Original!AB17</f>
        <v>0</v>
      </c>
      <c r="H16" s="111"/>
      <c r="I16" s="113"/>
    </row>
    <row r="17" spans="1:9" ht="27.95" customHeight="1" x14ac:dyDescent="0.25">
      <c r="A17" s="452" t="str">
        <f>IF(Original!B17="","",Original!B17&amp;IF(VLOOKUP(Original!B17,Agents!B5:D44,2,0)&lt;&gt;""," -","")&amp;VLOOKUP(Original!B17,Agents!B5:D44,2,0)&amp;" "&amp;VLOOKUP(Original!B17,Agents!B5:D44,3,0))</f>
        <v xml:space="preserve">GAUDY William </v>
      </c>
      <c r="B17" s="464"/>
      <c r="C17" s="153">
        <f>IF(C16="0","",IF(C16=1,"Station 703761",IF(C16=2,"Station 703762",IF(C16="C","Congé",C16))))</f>
        <v>0</v>
      </c>
      <c r="D17" s="153">
        <f t="shared" ref="D17:G17" si="2">IF(D16="0","",IF(D16=1,"Station 703761",IF(D16=2,"Station 703762",IF(D16="C","Congé",D16))))</f>
        <v>0</v>
      </c>
      <c r="E17" s="153">
        <f t="shared" si="2"/>
        <v>0</v>
      </c>
      <c r="F17" s="153" t="str">
        <f t="shared" si="2"/>
        <v>Station 703761</v>
      </c>
      <c r="G17" s="153">
        <f t="shared" si="2"/>
        <v>0</v>
      </c>
      <c r="H17" s="111"/>
      <c r="I17" s="113"/>
    </row>
    <row r="18" spans="1:9" ht="27.95" customHeight="1" thickBot="1" x14ac:dyDescent="0.3">
      <c r="A18" s="465"/>
      <c r="B18" s="466"/>
      <c r="C18" s="154">
        <f>IF(C16="0","",IF(C16=1,"Agent 703918",IF(C16=2,"Agent 703919",IF(C16="C","Congé",C16))))</f>
        <v>0</v>
      </c>
      <c r="D18" s="154">
        <f t="shared" ref="D18:G18" si="3">IF(D16="0","",IF(D16=1,"Agent 703918",IF(D16=2,"Agent 703919",IF(D16="C","Congé",D16))))</f>
        <v>0</v>
      </c>
      <c r="E18" s="154">
        <f t="shared" si="3"/>
        <v>0</v>
      </c>
      <c r="F18" s="154" t="str">
        <f t="shared" si="3"/>
        <v>Agent 703918</v>
      </c>
      <c r="G18" s="154">
        <f t="shared" si="3"/>
        <v>0</v>
      </c>
      <c r="H18" s="111"/>
      <c r="I18" s="113"/>
    </row>
    <row r="19" spans="1:9" ht="27.95" customHeight="1" thickBot="1" x14ac:dyDescent="0.3">
      <c r="A19" s="202"/>
      <c r="B19" s="203"/>
      <c r="C19" s="159">
        <f>Original!X18</f>
        <v>0</v>
      </c>
      <c r="D19" s="66">
        <f>Original!Y18</f>
        <v>0</v>
      </c>
      <c r="E19" s="66">
        <f>Original!Z18</f>
        <v>0</v>
      </c>
      <c r="F19" s="159">
        <f>Original!AA18</f>
        <v>0</v>
      </c>
      <c r="G19" s="159">
        <f>Original!AB18</f>
        <v>2</v>
      </c>
      <c r="H19" s="111"/>
      <c r="I19" s="113"/>
    </row>
    <row r="20" spans="1:9" ht="27.95" customHeight="1" x14ac:dyDescent="0.25">
      <c r="A20" s="460" t="str">
        <f>IF(Original!B18="","",Original!B18&amp;IF(VLOOKUP(Original!B18,Agents!B5:D44,2,0)&lt;&gt;""," -","")&amp;VLOOKUP(Original!B18,Agents!B5:D44,2,0)&amp;" "&amp;VLOOKUP(Original!B18,Agents!B5:D44,3,0))</f>
        <v>GOURGON Julien</v>
      </c>
      <c r="B20" s="461"/>
      <c r="C20" s="153">
        <f>IF(C19="0","",IF(C19=1,"Station 703761",IF(C19=2,"Station 703762",IF(C19="C","Congé",C19))))</f>
        <v>0</v>
      </c>
      <c r="D20" s="153">
        <f t="shared" ref="D20:G20" si="4">IF(D19="0","",IF(D19=1,"Station 703761",IF(D19=2,"Station 703762",IF(D19="C","Congé",D19))))</f>
        <v>0</v>
      </c>
      <c r="E20" s="153">
        <f t="shared" si="4"/>
        <v>0</v>
      </c>
      <c r="F20" s="153">
        <f t="shared" si="4"/>
        <v>0</v>
      </c>
      <c r="G20" s="153" t="str">
        <f t="shared" si="4"/>
        <v>Station 703762</v>
      </c>
      <c r="H20" s="111"/>
      <c r="I20" s="113"/>
    </row>
    <row r="21" spans="1:9" ht="27.95" customHeight="1" thickBot="1" x14ac:dyDescent="0.3">
      <c r="A21" s="454"/>
      <c r="B21" s="455"/>
      <c r="C21" s="154">
        <f>IF(C19="0","",IF(C19=1,"Agent 703918",IF(C19=2,"Agent 703919",IF(C19="C","Congé",C19))))</f>
        <v>0</v>
      </c>
      <c r="D21" s="154">
        <f t="shared" ref="D21:G21" si="5">IF(D19="0","",IF(D19=1,"Agent 703918",IF(D19=2,"Agent 703919",IF(D19="C","Congé",D19))))</f>
        <v>0</v>
      </c>
      <c r="E21" s="154">
        <f t="shared" si="5"/>
        <v>0</v>
      </c>
      <c r="F21" s="154">
        <f t="shared" si="5"/>
        <v>0</v>
      </c>
      <c r="G21" s="154" t="str">
        <f t="shared" si="5"/>
        <v>Agent 703919</v>
      </c>
      <c r="H21" s="111"/>
      <c r="I21" s="113"/>
    </row>
    <row r="22" spans="1:9" ht="27.95" customHeight="1" thickBot="1" x14ac:dyDescent="0.3">
      <c r="A22" s="289"/>
      <c r="B22" s="290"/>
      <c r="C22" s="159">
        <f>Original!X19</f>
        <v>0</v>
      </c>
      <c r="D22" s="66">
        <f>Original!Y19</f>
        <v>0</v>
      </c>
      <c r="E22" s="66">
        <f>Original!Z19</f>
        <v>0</v>
      </c>
      <c r="F22" s="159">
        <f>Original!AA19</f>
        <v>0</v>
      </c>
      <c r="G22" s="159" t="str">
        <f>Original!AB19</f>
        <v>VT</v>
      </c>
      <c r="H22" s="111"/>
      <c r="I22" s="113"/>
    </row>
    <row r="23" spans="1:9" ht="27.95" customHeight="1" x14ac:dyDescent="0.25">
      <c r="A23" s="460" t="str">
        <f>IF(Original!B19="","",Original!B19&amp;IF(VLOOKUP(Original!B19,Agents!B5:D44,2,0)&lt;&gt;""," -","")&amp;VLOOKUP(Original!B19,Agents!B5:D44,2,0)&amp;" "&amp;VLOOKUP(Original!B19,Agents!B5:D44,3,0))</f>
        <v xml:space="preserve">LEFEUVRE Chantal </v>
      </c>
      <c r="B23" s="457"/>
      <c r="C23" s="153">
        <f>IF(C22="0","",IF(C22=1,"Station 703761",IF(C22=2,"Station 703762",IF(C22="C","Congé",C22))))</f>
        <v>0</v>
      </c>
      <c r="D23" s="153">
        <f t="shared" ref="D23:G23" si="6">IF(D22="0","",IF(D22=1,"Station 703761",IF(D22=2,"Station 703762",IF(D22="C","Congé",D22))))</f>
        <v>0</v>
      </c>
      <c r="E23" s="153">
        <f t="shared" si="6"/>
        <v>0</v>
      </c>
      <c r="F23" s="153">
        <f t="shared" si="6"/>
        <v>0</v>
      </c>
      <c r="G23" s="153" t="str">
        <f t="shared" si="6"/>
        <v>VT</v>
      </c>
      <c r="H23" s="111"/>
      <c r="I23" s="114"/>
    </row>
    <row r="24" spans="1:9" ht="27.95" customHeight="1" thickBot="1" x14ac:dyDescent="0.3">
      <c r="A24" s="458"/>
      <c r="B24" s="459"/>
      <c r="C24" s="154">
        <f>IF(C22="0","",IF(C22=1,"Agent 703918",IF(C22=2,"Agent 703919",IF(C22="C","Congé",C22))))</f>
        <v>0</v>
      </c>
      <c r="D24" s="154">
        <f t="shared" ref="D24:G24" si="7">IF(D22="0","",IF(D22=1,"Agent 703918",IF(D22=2,"Agent 703919",IF(D22="C","Congé",D22))))</f>
        <v>0</v>
      </c>
      <c r="E24" s="154">
        <f t="shared" si="7"/>
        <v>0</v>
      </c>
      <c r="F24" s="154">
        <f t="shared" si="7"/>
        <v>0</v>
      </c>
      <c r="G24" s="154" t="str">
        <f t="shared" si="7"/>
        <v>VT</v>
      </c>
      <c r="H24" s="111"/>
      <c r="I24" s="115"/>
    </row>
    <row r="25" spans="1:9" ht="27.95" customHeight="1" thickBot="1" x14ac:dyDescent="0.3">
      <c r="A25" s="204"/>
      <c r="B25" s="205"/>
      <c r="C25" s="159">
        <f>Original!X20</f>
        <v>0</v>
      </c>
      <c r="D25" s="66">
        <f>Original!Y20</f>
        <v>0</v>
      </c>
      <c r="E25" s="159">
        <f>Original!Z20</f>
        <v>0</v>
      </c>
      <c r="F25" s="159">
        <f>Original!AA20</f>
        <v>0</v>
      </c>
      <c r="G25" s="159">
        <f>Original!AB20</f>
        <v>1</v>
      </c>
      <c r="H25" s="111"/>
      <c r="I25" s="206"/>
    </row>
    <row r="26" spans="1:9" ht="27.95" customHeight="1" thickBot="1" x14ac:dyDescent="0.3">
      <c r="A26" s="467" t="str">
        <f>IF(Original!B20="","",Original!B20&amp;IF(VLOOKUP(Original!B20,Agents!B5:D44,2,0)&lt;&gt;""," -","")&amp;VLOOKUP(Original!B20,Agents!B5:D44,2,0)&amp;" "&amp;VLOOKUP(Original!B20,Agents!B5:D44,3,0))</f>
        <v>MILIN Morgan</v>
      </c>
      <c r="B26" s="468"/>
      <c r="C26" s="153">
        <f>IF(C25="0","",IF(C25=1,"Station 703761",IF(C25=2,"Station 703762",IF(C25="C","Congé",C25))))</f>
        <v>0</v>
      </c>
      <c r="D26" s="153">
        <f t="shared" ref="D26:G26" si="8">IF(D25="0","",IF(D25=1,"Station 703761",IF(D25=2,"Station 703762",IF(D25="C","Congé",D25))))</f>
        <v>0</v>
      </c>
      <c r="E26" s="153">
        <f t="shared" si="8"/>
        <v>0</v>
      </c>
      <c r="F26" s="153">
        <f t="shared" si="8"/>
        <v>0</v>
      </c>
      <c r="G26" s="153" t="str">
        <f t="shared" si="8"/>
        <v>Station 703761</v>
      </c>
      <c r="H26" s="111"/>
      <c r="I26" s="110"/>
    </row>
    <row r="27" spans="1:9" ht="27.95" customHeight="1" thickBot="1" x14ac:dyDescent="0.3">
      <c r="A27" s="450"/>
      <c r="B27" s="451"/>
      <c r="C27" s="154">
        <f>IF(C25="0","",IF(C25=1,"Agent 703918",IF(C25=2,"Agent 703919",IF(C25="C","Congé",C25))))</f>
        <v>0</v>
      </c>
      <c r="D27" s="154">
        <f t="shared" ref="D27:G27" si="9">IF(D25="0","",IF(D25=1,"Agent 703918",IF(D25=2,"Agent 703919",IF(D25="C","Congé",D25))))</f>
        <v>0</v>
      </c>
      <c r="E27" s="154">
        <f t="shared" si="9"/>
        <v>0</v>
      </c>
      <c r="F27" s="154">
        <f t="shared" si="9"/>
        <v>0</v>
      </c>
      <c r="G27" s="154" t="str">
        <f t="shared" si="9"/>
        <v>Agent 703918</v>
      </c>
      <c r="H27" s="111"/>
      <c r="I27" s="116" t="s">
        <v>100</v>
      </c>
    </row>
    <row r="28" spans="1:9" ht="27.95" customHeight="1" thickBot="1" x14ac:dyDescent="0.3">
      <c r="A28" s="287"/>
      <c r="B28" s="288"/>
      <c r="C28" s="159" t="str">
        <f>Original!X21</f>
        <v>VT</v>
      </c>
      <c r="D28" s="66">
        <f>Original!Y21</f>
        <v>0</v>
      </c>
      <c r="E28" s="66">
        <f>Original!Z21</f>
        <v>0</v>
      </c>
      <c r="F28" s="159">
        <f>Original!AA21</f>
        <v>0</v>
      </c>
      <c r="G28" s="159">
        <f>Original!AB21</f>
        <v>0</v>
      </c>
      <c r="H28" s="111"/>
      <c r="I28" s="207"/>
    </row>
    <row r="29" spans="1:9" ht="27.95" customHeight="1" x14ac:dyDescent="0.25">
      <c r="A29" s="448" t="str">
        <f>IF(Original!B21="","",Original!B21&amp;IF(VLOOKUP(Original!B21,Agents!B5:D44,2,0)&lt;&gt;""," -","")&amp;VLOOKUP(Original!B21,Agents!B5:D44,2,0)&amp;" "&amp;VLOOKUP(Original!B21,Agents!B5:D44,3,0))</f>
        <v xml:space="preserve">PENICAUD Manuel  </v>
      </c>
      <c r="B29" s="449"/>
      <c r="C29" s="153" t="str">
        <f>IF(C28="0","",IF(C28=1,"Station 703761",IF(C28=2,"Station 703762",IF(C28="C","Congé",C28))))</f>
        <v>VT</v>
      </c>
      <c r="D29" s="153">
        <f t="shared" ref="D29:G29" si="10">IF(D28="0","",IF(D28=1,"Station 703761",IF(D28=2,"Station 703762",IF(D28="C","Congé",D28))))</f>
        <v>0</v>
      </c>
      <c r="E29" s="153">
        <f t="shared" si="10"/>
        <v>0</v>
      </c>
      <c r="F29" s="153">
        <f t="shared" si="10"/>
        <v>0</v>
      </c>
      <c r="G29" s="153">
        <f t="shared" si="10"/>
        <v>0</v>
      </c>
      <c r="H29" s="111"/>
      <c r="I29" s="117" t="s">
        <v>101</v>
      </c>
    </row>
    <row r="30" spans="1:9" ht="27.95" customHeight="1" thickBot="1" x14ac:dyDescent="0.3">
      <c r="A30" s="469"/>
      <c r="B30" s="470"/>
      <c r="C30" s="154" t="str">
        <f>IF(C28="0","",IF(C28=1,"Agent 703918",IF(C28=2,"Agent 703919",IF(C28="C","Congé",C28))))</f>
        <v>VT</v>
      </c>
      <c r="D30" s="154">
        <f t="shared" ref="D30:G30" si="11">IF(D28="0","",IF(D28=1,"Agent 703918",IF(D28=2,"Agent 703919",IF(D28="C","Congé",D28))))</f>
        <v>0</v>
      </c>
      <c r="E30" s="154">
        <f t="shared" si="11"/>
        <v>0</v>
      </c>
      <c r="F30" s="154">
        <f t="shared" si="11"/>
        <v>0</v>
      </c>
      <c r="G30" s="154">
        <f t="shared" si="11"/>
        <v>0</v>
      </c>
      <c r="H30" s="111"/>
      <c r="I30" s="118" t="s">
        <v>102</v>
      </c>
    </row>
    <row r="31" spans="1:9" ht="27.95" customHeight="1" thickBot="1" x14ac:dyDescent="0.3">
      <c r="A31" s="287"/>
      <c r="B31" s="288"/>
      <c r="C31" s="159">
        <f>Original!X22</f>
        <v>0</v>
      </c>
      <c r="D31" s="66">
        <f>Original!Y22</f>
        <v>0</v>
      </c>
      <c r="E31" s="66">
        <f>Original!Z22</f>
        <v>1</v>
      </c>
      <c r="F31" s="159">
        <f>Original!AA22</f>
        <v>0</v>
      </c>
      <c r="G31" s="159">
        <f>Original!AB22</f>
        <v>0</v>
      </c>
      <c r="H31" s="111"/>
      <c r="I31" s="118"/>
    </row>
    <row r="32" spans="1:9" ht="27.95" customHeight="1" x14ac:dyDescent="0.25">
      <c r="A32" s="467" t="str">
        <f>IF(Original!B22="","",Original!B22&amp;IF(VLOOKUP(Original!B22,Agents!B5:D44,2,0)&lt;&gt;""," -","")&amp;VLOOKUP(Original!B22,Agents!B5:D44,2,0)&amp;" "&amp;VLOOKUP(Original!B22,Agents!B5:D44,3,0))</f>
        <v xml:space="preserve">PERRISSEAU Denis </v>
      </c>
      <c r="B32" s="468"/>
      <c r="C32" s="153">
        <f>IF(C31="0","",IF(C31=1,"Station 703761",IF(C31=2,"Station 703762",IF(C31="C","Congé",C31))))</f>
        <v>0</v>
      </c>
      <c r="D32" s="153">
        <f t="shared" ref="D32:G32" si="12">IF(D31="0","",IF(D31=1,"Station 703761",IF(D31=2,"Station 703762",IF(D31="C","Congé",D31))))</f>
        <v>0</v>
      </c>
      <c r="E32" s="153" t="str">
        <f t="shared" si="12"/>
        <v>Station 703761</v>
      </c>
      <c r="F32" s="153">
        <f t="shared" si="12"/>
        <v>0</v>
      </c>
      <c r="G32" s="153">
        <f t="shared" si="12"/>
        <v>0</v>
      </c>
      <c r="H32" s="111"/>
      <c r="I32" s="119" t="s">
        <v>103</v>
      </c>
    </row>
    <row r="33" spans="1:9" ht="27.95" customHeight="1" thickBot="1" x14ac:dyDescent="0.3">
      <c r="A33" s="469"/>
      <c r="B33" s="470"/>
      <c r="C33" s="154">
        <f>IF(C31="0","",IF(C31=1,"Agent 703918",IF(C31=2,"Agent 703919",IF(C31="C","Congé",C31))))</f>
        <v>0</v>
      </c>
      <c r="D33" s="154">
        <f t="shared" ref="D33:G33" si="13">IF(D31="0","",IF(D31=1,"Agent 703918",IF(D31=2,"Agent 703919",IF(D31="C","Congé",D31))))</f>
        <v>0</v>
      </c>
      <c r="E33" s="154" t="str">
        <f t="shared" si="13"/>
        <v>Agent 703918</v>
      </c>
      <c r="F33" s="154">
        <f t="shared" si="13"/>
        <v>0</v>
      </c>
      <c r="G33" s="154">
        <f t="shared" si="13"/>
        <v>0</v>
      </c>
      <c r="H33" s="111"/>
      <c r="I33" s="120" t="s">
        <v>104</v>
      </c>
    </row>
    <row r="34" spans="1:9" ht="27.95" customHeight="1" thickBot="1" x14ac:dyDescent="0.3">
      <c r="A34" s="287"/>
      <c r="B34" s="288"/>
      <c r="C34" s="159">
        <f>Original!X23</f>
        <v>2</v>
      </c>
      <c r="D34" s="66">
        <f>Original!Y23</f>
        <v>0</v>
      </c>
      <c r="E34" s="66">
        <f>Original!Z23</f>
        <v>0</v>
      </c>
      <c r="F34" s="159">
        <f>Original!AA23</f>
        <v>0</v>
      </c>
      <c r="G34" s="159">
        <f>Original!AB23</f>
        <v>0</v>
      </c>
      <c r="H34" s="111"/>
      <c r="I34" s="120"/>
    </row>
    <row r="35" spans="1:9" ht="27.95" customHeight="1" x14ac:dyDescent="0.25">
      <c r="A35" s="467" t="str">
        <f>IF(Original!B23="","",Original!B23&amp;IF(VLOOKUP(Original!B23,Agents!B5:D44,2,0)&lt;&gt;""," -","")&amp;VLOOKUP(Original!B23,Agents!B5:D44,2,0)&amp;" "&amp;VLOOKUP(Original!B23,Agents!B5:D44,3,0))</f>
        <v xml:space="preserve">ROGER Amélie </v>
      </c>
      <c r="B35" s="468"/>
      <c r="C35" s="153" t="str">
        <f>IF(C34="0","",IF(C34=1,"Station 703761",IF(C34=2,"Station 703762",IF(C34="C","Congé",C34))))</f>
        <v>Station 703762</v>
      </c>
      <c r="D35" s="153">
        <f t="shared" ref="D35:G35" si="14">IF(D34="0","",IF(D34=1,"Station 703761",IF(D34=2,"Station 703762",IF(D34="C","Congé",D34))))</f>
        <v>0</v>
      </c>
      <c r="E35" s="153">
        <f t="shared" si="14"/>
        <v>0</v>
      </c>
      <c r="F35" s="153">
        <f t="shared" si="14"/>
        <v>0</v>
      </c>
      <c r="G35" s="153">
        <f t="shared" si="14"/>
        <v>0</v>
      </c>
      <c r="H35" s="111"/>
      <c r="I35" s="121" t="s">
        <v>105</v>
      </c>
    </row>
    <row r="36" spans="1:9" ht="27.95" customHeight="1" thickBot="1" x14ac:dyDescent="0.3">
      <c r="A36" s="448"/>
      <c r="B36" s="449"/>
      <c r="C36" s="154" t="str">
        <f>IF(C34="0","",IF(C34=1,"Agent 703918",IF(C34=2,"Agent 703919",IF(C34="C","Congé",C34))))</f>
        <v>Agent 703919</v>
      </c>
      <c r="D36" s="154">
        <f t="shared" ref="D36:G36" si="15">IF(D34="0","",IF(D34=1,"Agent 703918",IF(D34=2,"Agent 703919",IF(D34="C","Congé",D34))))</f>
        <v>0</v>
      </c>
      <c r="E36" s="154">
        <f t="shared" si="15"/>
        <v>0</v>
      </c>
      <c r="F36" s="154">
        <f t="shared" si="15"/>
        <v>0</v>
      </c>
      <c r="G36" s="154">
        <f t="shared" si="15"/>
        <v>0</v>
      </c>
      <c r="H36" s="111"/>
      <c r="I36" s="122" t="s">
        <v>106</v>
      </c>
    </row>
    <row r="37" spans="1:9" ht="27.95" customHeight="1" thickBot="1" x14ac:dyDescent="0.3">
      <c r="A37" s="287"/>
      <c r="B37" s="288"/>
      <c r="C37" s="159">
        <f>Original!X24</f>
        <v>0</v>
      </c>
      <c r="D37" s="66">
        <f>Original!Y24</f>
        <v>1</v>
      </c>
      <c r="E37" s="66">
        <f>Original!Z24</f>
        <v>0</v>
      </c>
      <c r="F37" s="159">
        <f>Original!AA24</f>
        <v>0</v>
      </c>
      <c r="G37" s="159">
        <f>Original!AB24</f>
        <v>0</v>
      </c>
      <c r="H37" s="111"/>
      <c r="I37" s="122"/>
    </row>
    <row r="38" spans="1:9" ht="27.95" customHeight="1" x14ac:dyDescent="0.25">
      <c r="A38" s="482" t="str">
        <f>IF(Original!B24="","",Original!B24&amp;IF(VLOOKUP(Original!B24,Agents!B5:D44,2,0)&lt;&gt;""," -","")&amp;VLOOKUP(Original!B24,Agents!B5:D44,2,0)&amp;" "&amp;VLOOKUP(Original!B24,Agents!B5:D44,3,0))</f>
        <v xml:space="preserve">RABUT Yves </v>
      </c>
      <c r="B38" s="483"/>
      <c r="C38" s="153">
        <f>IF(C37="0","",IF(C37=1,"Station 703761",IF(C37=2,"Station 703762",IF(C37="C","Congé",C37))))</f>
        <v>0</v>
      </c>
      <c r="D38" s="153" t="str">
        <f t="shared" ref="D38:G38" si="16">IF(D37="0","",IF(D37=1,"Station 703761",IF(D37=2,"Station 703762",IF(D37="C","Congé",D37))))</f>
        <v>Station 703761</v>
      </c>
      <c r="E38" s="153">
        <f t="shared" si="16"/>
        <v>0</v>
      </c>
      <c r="F38" s="153">
        <f t="shared" si="16"/>
        <v>0</v>
      </c>
      <c r="G38" s="153">
        <f t="shared" si="16"/>
        <v>0</v>
      </c>
      <c r="H38" s="111"/>
      <c r="I38" s="124" t="s">
        <v>107</v>
      </c>
    </row>
    <row r="39" spans="1:9" ht="27.95" customHeight="1" thickBot="1" x14ac:dyDescent="0.3">
      <c r="A39" s="450"/>
      <c r="B39" s="451"/>
      <c r="C39" s="154">
        <f>IF(C37="0","",IF(C37=1,"Agent 703918",IF(C37=2,"Agent 703919",IF(C37="C","Congé",C37))))</f>
        <v>0</v>
      </c>
      <c r="D39" s="154" t="str">
        <f t="shared" ref="D39:G39" si="17">IF(D37="0","",IF(D37=1,"Agent 703918",IF(D37=2,"Agent 703919",IF(D37="C","Congé",D37))))</f>
        <v>Agent 703918</v>
      </c>
      <c r="E39" s="154">
        <f t="shared" si="17"/>
        <v>0</v>
      </c>
      <c r="F39" s="154">
        <f t="shared" si="17"/>
        <v>0</v>
      </c>
      <c r="G39" s="154">
        <f t="shared" si="17"/>
        <v>0</v>
      </c>
      <c r="H39" s="111"/>
      <c r="I39" s="144" t="s">
        <v>108</v>
      </c>
    </row>
    <row r="40" spans="1:9" ht="27.95" customHeight="1" thickBot="1" x14ac:dyDescent="0.3">
      <c r="A40" s="287"/>
      <c r="B40" s="288"/>
      <c r="C40" s="159">
        <f>Original!X25</f>
        <v>3</v>
      </c>
      <c r="D40" s="66">
        <f>Original!Y25</f>
        <v>3</v>
      </c>
      <c r="E40" s="159">
        <f>Original!Z25</f>
        <v>3</v>
      </c>
      <c r="F40" s="159" t="str">
        <f>Original!AA25</f>
        <v>C</v>
      </c>
      <c r="G40" s="159">
        <f>Original!AB25</f>
        <v>3</v>
      </c>
      <c r="H40" s="111"/>
      <c r="I40" s="208"/>
    </row>
    <row r="41" spans="1:9" ht="27.95" customHeight="1" x14ac:dyDescent="0.25">
      <c r="A41" s="482" t="str">
        <f>IF(Original!B25="","",Original!B25&amp;IF(VLOOKUP(Original!B25,Agents!B5:D44,2,0)&lt;&gt;""," -","")&amp;VLOOKUP(Original!B25,Agents!B5:D44,2,0)&amp;" "&amp;VLOOKUP(Original!B25,Agents!B5:D44,3,0))</f>
        <v xml:space="preserve">THEBAUD Josette </v>
      </c>
      <c r="B41" s="483"/>
      <c r="C41" s="153" t="str">
        <f>IF(C40="0","",IF(C40=1,"Station 703761",IF(C40=2,"Station 703762",IF(C40=3,"Station 703763",IF(C40="C","Congé",C40)))))</f>
        <v>Station 703763</v>
      </c>
      <c r="D41" s="153" t="str">
        <f t="shared" ref="D41:G41" si="18">IF(D40="0","",IF(D40=1,"Station 703761",IF(D40=2,"Station 703762",IF(D40=3,"Station 703763",IF(D40="C","Congé",D40)))))</f>
        <v>Station 703763</v>
      </c>
      <c r="E41" s="153" t="str">
        <f t="shared" si="18"/>
        <v>Station 703763</v>
      </c>
      <c r="F41" s="153" t="str">
        <f t="shared" si="18"/>
        <v>Congé</v>
      </c>
      <c r="G41" s="153" t="str">
        <f t="shared" si="18"/>
        <v>Station 703763</v>
      </c>
      <c r="H41" s="111"/>
      <c r="I41" s="145"/>
    </row>
    <row r="42" spans="1:9" ht="27.95" customHeight="1" thickBot="1" x14ac:dyDescent="0.3">
      <c r="A42" s="450"/>
      <c r="B42" s="451"/>
      <c r="C42" s="154" t="str">
        <f>IF(C40="0","",IF(C40=1,"Agent 703918",IF(C40=2,"Agent 703919",IF(C40=3,"Agent 703920",IF(C40="C","Congé",C40)))))</f>
        <v>Agent 703920</v>
      </c>
      <c r="D42" s="154" t="str">
        <f t="shared" ref="D42:G42" si="19">IF(D40="0","",IF(D40=1,"Agent 703918",IF(D40=2,"Agent 703919",IF(D40=3,"Agent 703920",IF(D40="C","Congé",D40)))))</f>
        <v>Agent 703920</v>
      </c>
      <c r="E42" s="154" t="str">
        <f t="shared" si="19"/>
        <v>Agent 703920</v>
      </c>
      <c r="F42" s="154" t="str">
        <f t="shared" si="19"/>
        <v>Congé</v>
      </c>
      <c r="G42" s="154" t="str">
        <f t="shared" si="19"/>
        <v>Agent 703920</v>
      </c>
      <c r="H42" s="111"/>
      <c r="I42" s="145"/>
    </row>
    <row r="43" spans="1:9" ht="27.95" customHeight="1" thickBot="1" x14ac:dyDescent="0.3">
      <c r="A43" s="287"/>
      <c r="B43" s="288"/>
      <c r="C43" s="159">
        <f>Original!X26</f>
        <v>0</v>
      </c>
      <c r="D43" s="66">
        <f>Original!Y26</f>
        <v>0</v>
      </c>
      <c r="E43" s="66">
        <f>Original!Z26</f>
        <v>0</v>
      </c>
      <c r="F43" s="159">
        <f>Original!AA26</f>
        <v>0</v>
      </c>
      <c r="G43" s="159">
        <f>Original!AB26</f>
        <v>0</v>
      </c>
      <c r="H43" s="111"/>
      <c r="I43" s="145"/>
    </row>
    <row r="44" spans="1:9" ht="27.95" customHeight="1" x14ac:dyDescent="0.25">
      <c r="A44" s="448" t="str">
        <f>IF(Original!B26="","",Original!B26&amp;IF(VLOOKUP(Original!B26,Agents!B5:D44,2,0)&lt;&gt;""," -","")&amp;VLOOKUP(Original!B26,Agents!B5:D44,2,0)&amp;" "&amp;VLOOKUP(Original!B26,Agents!B5:D44,3,0))</f>
        <v/>
      </c>
      <c r="B44" s="449"/>
      <c r="C44" s="153">
        <f>IF(C43="0","",IF(C43=1,"Station 703761",IF(C43=2,"Station 703762",IF(C43="C","Congé",C43))))</f>
        <v>0</v>
      </c>
      <c r="D44" s="153">
        <f t="shared" ref="D44:G44" si="20">IF(D43="0","",IF(D43=1,"Station 703761",IF(D43=2,"Station 703762",IF(D43="C","Congé",D43))))</f>
        <v>0</v>
      </c>
      <c r="E44" s="153">
        <f t="shared" si="20"/>
        <v>0</v>
      </c>
      <c r="F44" s="153">
        <f t="shared" si="20"/>
        <v>0</v>
      </c>
      <c r="G44" s="153">
        <f t="shared" si="20"/>
        <v>0</v>
      </c>
      <c r="H44" s="123"/>
    </row>
    <row r="45" spans="1:9" ht="27.95" customHeight="1" thickBot="1" x14ac:dyDescent="0.3">
      <c r="A45" s="450"/>
      <c r="B45" s="451"/>
      <c r="C45" s="154">
        <f>IF(C43="0","",IF(C43=1,"Agent 703918",IF(C43=2,"Agent 703919",IF(C43="C","Congé",C43))))</f>
        <v>0</v>
      </c>
      <c r="D45" s="154">
        <f t="shared" ref="D45:G45" si="21">IF(D43="0","",IF(D43=1,"Agent 703918",IF(D43=2,"Agent 703919",IF(D43="C","Congé",D43))))</f>
        <v>0</v>
      </c>
      <c r="E45" s="154">
        <f t="shared" si="21"/>
        <v>0</v>
      </c>
      <c r="F45" s="154">
        <f t="shared" si="21"/>
        <v>0</v>
      </c>
      <c r="G45" s="154">
        <f t="shared" si="21"/>
        <v>0</v>
      </c>
      <c r="H45" s="110"/>
    </row>
    <row r="46" spans="1:9" x14ac:dyDescent="0.25">
      <c r="A46" s="125" t="s">
        <v>109</v>
      </c>
      <c r="B46" s="125"/>
      <c r="C46" s="126"/>
      <c r="D46" s="126"/>
      <c r="E46" s="126"/>
      <c r="F46" s="126"/>
      <c r="G46" s="126"/>
      <c r="H46" s="110"/>
      <c r="I46" s="110"/>
    </row>
    <row r="47" spans="1:9" ht="15.75" thickBot="1" x14ac:dyDescent="0.3">
      <c r="A47" s="127"/>
      <c r="B47" s="127"/>
      <c r="C47" s="487" t="s">
        <v>110</v>
      </c>
      <c r="D47" s="487"/>
      <c r="E47" s="487"/>
      <c r="F47" s="487"/>
      <c r="G47" s="487"/>
      <c r="H47" s="111"/>
      <c r="I47" s="110"/>
    </row>
    <row r="48" spans="1:9" ht="15.75" thickBot="1" x14ac:dyDescent="0.3">
      <c r="A48" s="128"/>
      <c r="B48" s="128"/>
      <c r="C48" s="147">
        <f>Original!C12</f>
        <v>44193</v>
      </c>
      <c r="D48" s="147">
        <f>Original!D12</f>
        <v>44194</v>
      </c>
      <c r="E48" s="147">
        <f>Original!E12</f>
        <v>44195</v>
      </c>
      <c r="F48" s="147">
        <f>Original!F12</f>
        <v>44196</v>
      </c>
      <c r="G48" s="147">
        <f>Original!G12</f>
        <v>44197</v>
      </c>
      <c r="H48" s="110"/>
      <c r="I48" s="110"/>
    </row>
    <row r="49" spans="1:9" ht="15.75" x14ac:dyDescent="0.25">
      <c r="A49" s="478" t="s">
        <v>111</v>
      </c>
      <c r="B49" s="479"/>
      <c r="C49" s="129"/>
      <c r="D49" s="130"/>
      <c r="E49" s="131"/>
      <c r="F49" s="131"/>
      <c r="G49" s="132"/>
      <c r="H49" s="110"/>
      <c r="I49" s="110"/>
    </row>
    <row r="50" spans="1:9" ht="16.5" thickBot="1" x14ac:dyDescent="0.3">
      <c r="A50" s="480" t="s">
        <v>112</v>
      </c>
      <c r="B50" s="481"/>
      <c r="C50" s="133"/>
      <c r="D50" s="134"/>
      <c r="E50" s="135"/>
      <c r="F50" s="135"/>
      <c r="G50" s="136"/>
      <c r="H50" s="110"/>
      <c r="I50" s="110"/>
    </row>
    <row r="51" spans="1:9" ht="16.5" thickBot="1" x14ac:dyDescent="0.3">
      <c r="A51" s="137"/>
      <c r="B51" s="137"/>
      <c r="C51" s="138"/>
      <c r="D51" s="138"/>
      <c r="E51" s="138"/>
      <c r="F51" s="138"/>
      <c r="G51" s="138"/>
      <c r="H51" s="110"/>
      <c r="I51" s="110"/>
    </row>
    <row r="52" spans="1:9" ht="15.75" thickBot="1" x14ac:dyDescent="0.3">
      <c r="A52" s="484" t="s">
        <v>113</v>
      </c>
      <c r="B52" s="485"/>
      <c r="C52" s="485"/>
      <c r="D52" s="485"/>
      <c r="E52" s="485"/>
      <c r="F52" s="485"/>
      <c r="G52" s="486"/>
      <c r="H52" s="110"/>
      <c r="I52" s="110"/>
    </row>
    <row r="53" spans="1:9" ht="15.75" thickBot="1" x14ac:dyDescent="0.3">
      <c r="A53" s="156" t="str">
        <f>A3</f>
        <v xml:space="preserve">Semaine </v>
      </c>
      <c r="B53" s="158">
        <f>B3</f>
        <v>4</v>
      </c>
      <c r="C53" s="149">
        <f>Original!C12</f>
        <v>44193</v>
      </c>
      <c r="D53" s="149">
        <f>Original!D12</f>
        <v>44194</v>
      </c>
      <c r="E53" s="149">
        <f>Original!E12</f>
        <v>44195</v>
      </c>
      <c r="F53" s="149">
        <f>Original!F12</f>
        <v>44196</v>
      </c>
      <c r="G53" s="150">
        <f>Original!G12</f>
        <v>44197</v>
      </c>
      <c r="H53" s="151"/>
      <c r="I53" s="110"/>
    </row>
    <row r="54" spans="1:9" ht="15.75" thickBot="1" x14ac:dyDescent="0.3">
      <c r="A54" s="209"/>
      <c r="B54" s="210"/>
      <c r="C54" s="159">
        <f>Original!X27</f>
        <v>0</v>
      </c>
      <c r="D54" s="66">
        <f>Original!Y27</f>
        <v>0</v>
      </c>
      <c r="E54" s="66">
        <f>Original!Z27</f>
        <v>0</v>
      </c>
      <c r="F54" s="159">
        <f>Original!AA27</f>
        <v>0</v>
      </c>
      <c r="G54" s="159">
        <f>Original!AB27</f>
        <v>0</v>
      </c>
      <c r="H54" s="151"/>
      <c r="I54" s="110"/>
    </row>
    <row r="55" spans="1:9" ht="27.95" customHeight="1" x14ac:dyDescent="0.25">
      <c r="A55" s="488" t="str">
        <f>IF(Original!B27="","",Original!B27&amp;IF(VLOOKUP(Original!B27,Agents!B5:D44,2,0)&lt;&gt;""," -","")&amp;VLOOKUP(Original!B27,Agents!B5:D44,2,0)&amp;" "&amp;VLOOKUP(Original!B27,Agents!B5:D44,3,0))</f>
        <v xml:space="preserve">BEY Alexandre    </v>
      </c>
      <c r="B55" s="489"/>
      <c r="C55" s="153">
        <f>IF(C54="0","",IF(C54=1,"Station 703761",IF(C54=2,"Station 703762",IF(C54="C","Congé",C54))))</f>
        <v>0</v>
      </c>
      <c r="D55" s="153">
        <f t="shared" ref="D55:G55" si="22">IF(D54="0","",IF(D54=1,"Station 703761",IF(D54=2,"Station 703762",IF(D54="C","Congé",D54))))</f>
        <v>0</v>
      </c>
      <c r="E55" s="153">
        <f t="shared" si="22"/>
        <v>0</v>
      </c>
      <c r="F55" s="153">
        <f t="shared" si="22"/>
        <v>0</v>
      </c>
      <c r="G55" s="153">
        <f t="shared" si="22"/>
        <v>0</v>
      </c>
      <c r="H55" s="111"/>
      <c r="I55" s="112" t="s">
        <v>99</v>
      </c>
    </row>
    <row r="56" spans="1:9" ht="27.95" customHeight="1" thickBot="1" x14ac:dyDescent="0.3">
      <c r="A56" s="490"/>
      <c r="B56" s="491"/>
      <c r="C56" s="154">
        <f>IF(C54="0","",IF(C54=1,"Agent 703918",IF(C54=2,"Agent 703919",IF(C54="C","Congé",C54))))</f>
        <v>0</v>
      </c>
      <c r="D56" s="154">
        <f t="shared" ref="D56:G56" si="23">IF(D54="0","",IF(D54=1,"Agent 703918",IF(D54=2,"Agent 703919",IF(D54="C","Congé",D54))))</f>
        <v>0</v>
      </c>
      <c r="E56" s="154">
        <f t="shared" si="23"/>
        <v>0</v>
      </c>
      <c r="F56" s="154">
        <f t="shared" si="23"/>
        <v>0</v>
      </c>
      <c r="G56" s="154">
        <f t="shared" si="23"/>
        <v>0</v>
      </c>
      <c r="H56" s="111"/>
      <c r="I56" s="139"/>
    </row>
    <row r="57" spans="1:9" ht="27.95" customHeight="1" thickBot="1" x14ac:dyDescent="0.3">
      <c r="A57" s="285"/>
      <c r="B57" s="286"/>
      <c r="C57" s="159">
        <f>Original!X28</f>
        <v>0</v>
      </c>
      <c r="D57" s="67">
        <f>Original!Y28</f>
        <v>0</v>
      </c>
      <c r="E57" s="214">
        <f>Original!Z28</f>
        <v>2</v>
      </c>
      <c r="F57" s="159">
        <f>Original!AA28</f>
        <v>0</v>
      </c>
      <c r="G57" s="159">
        <f>Original!AB28</f>
        <v>0</v>
      </c>
      <c r="H57" s="111"/>
      <c r="I57" s="139"/>
    </row>
    <row r="58" spans="1:9" ht="27.95" customHeight="1" thickBot="1" x14ac:dyDescent="0.3">
      <c r="A58" s="492" t="str">
        <f>IF(Original!B28="","",Original!B28&amp;IF(VLOOKUP(Original!B28,Agents!B5:D44,2,0)&lt;&gt;""," -","")&amp;VLOOKUP(Original!B28,Agents!B5:D44,2,0)&amp;" "&amp;VLOOKUP(Original!B28,Agents!B5:D44,3,0))</f>
        <v xml:space="preserve">GLEIZE Michel </v>
      </c>
      <c r="B58" s="493"/>
      <c r="C58" s="153">
        <f>IF(C57="0","",IF(C57=1,"Station 703761",IF(C57=2,"Station 703762",IF(C57="C","Congé",C57))))</f>
        <v>0</v>
      </c>
      <c r="D58" s="153">
        <f t="shared" ref="D58:G58" si="24">IF(D57="0","",IF(D57=1,"Station 703761",IF(D57=2,"Station 703762",IF(D57="C","Congé",D57))))</f>
        <v>0</v>
      </c>
      <c r="E58" s="153" t="str">
        <f t="shared" si="24"/>
        <v>Station 703762</v>
      </c>
      <c r="F58" s="153">
        <f t="shared" si="24"/>
        <v>0</v>
      </c>
      <c r="G58" s="153">
        <f t="shared" si="24"/>
        <v>0</v>
      </c>
      <c r="H58" s="110"/>
      <c r="I58" s="139"/>
    </row>
    <row r="59" spans="1:9" ht="27.95" customHeight="1" thickBot="1" x14ac:dyDescent="0.3">
      <c r="A59" s="492"/>
      <c r="B59" s="493"/>
      <c r="C59" s="154">
        <f>IF(C57="0","",IF(C57=1,"Agent 703918",IF(C57=2,"Agent 703919",IF(C57="C","Congé",C57))))</f>
        <v>0</v>
      </c>
      <c r="D59" s="154">
        <f t="shared" ref="D59:G59" si="25">IF(D57="0","",IF(D57=1,"Agent 703918",IF(D57=2,"Agent 703919",IF(D57="C","Congé",D57))))</f>
        <v>0</v>
      </c>
      <c r="E59" s="154" t="str">
        <f t="shared" si="25"/>
        <v>Agent 703919</v>
      </c>
      <c r="F59" s="154">
        <f t="shared" si="25"/>
        <v>0</v>
      </c>
      <c r="G59" s="154">
        <f t="shared" si="25"/>
        <v>0</v>
      </c>
      <c r="H59" s="110"/>
      <c r="I59" s="140"/>
    </row>
    <row r="60" spans="1:9" ht="27.95" customHeight="1" thickBot="1" x14ac:dyDescent="0.3">
      <c r="A60" s="446"/>
      <c r="B60" s="447"/>
      <c r="C60" s="159">
        <f>Original!X29</f>
        <v>1</v>
      </c>
      <c r="D60" s="66">
        <f>Original!Y29</f>
        <v>0</v>
      </c>
      <c r="E60" s="66">
        <f>Original!Z29</f>
        <v>0</v>
      </c>
      <c r="F60" s="159">
        <f>Original!AA29</f>
        <v>0</v>
      </c>
      <c r="G60" s="159">
        <f>Original!AB29</f>
        <v>0</v>
      </c>
      <c r="H60" s="110"/>
      <c r="I60" s="140"/>
    </row>
    <row r="61" spans="1:9" ht="27.95" customHeight="1" thickBot="1" x14ac:dyDescent="0.3">
      <c r="A61" s="492" t="str">
        <f>IF(Original!B29="","",Original!B29&amp;IF(VLOOKUP(Original!B29,Agents!B5:D44,2,0)&lt;&gt;""," -","")&amp;VLOOKUP(Original!B29,Agents!B5:D44,2,0)&amp;" "&amp;VLOOKUP(Original!B29,Agents!B5:D44,3,0))</f>
        <v xml:space="preserve">GOSME Lara </v>
      </c>
      <c r="B61" s="493"/>
      <c r="C61" s="153" t="str">
        <f>IF(C60="0","",IF(C60=1,"Station 703761",IF(C60=2,"Station 703762",IF(C60="C","Congé",C60))))</f>
        <v>Station 703761</v>
      </c>
      <c r="D61" s="153">
        <f t="shared" ref="D61:G61" si="26">IF(D60="0","",IF(D60=1,"Station 703761",IF(D60=2,"Station 703762",IF(D60="C","Congé",D60))))</f>
        <v>0</v>
      </c>
      <c r="E61" s="153">
        <f t="shared" si="26"/>
        <v>0</v>
      </c>
      <c r="F61" s="153">
        <f t="shared" si="26"/>
        <v>0</v>
      </c>
      <c r="G61" s="153">
        <f t="shared" si="26"/>
        <v>0</v>
      </c>
      <c r="H61" s="110"/>
      <c r="I61" s="141"/>
    </row>
    <row r="62" spans="1:9" ht="27.95" customHeight="1" thickBot="1" x14ac:dyDescent="0.3">
      <c r="A62" s="492"/>
      <c r="B62" s="493"/>
      <c r="C62" s="154" t="str">
        <f>IF(C60="0","",IF(C60=1,"Agent 703918",IF(C60=2,"Agent 703919",IF(C60="C","Congé",C60))))</f>
        <v>Agent 703918</v>
      </c>
      <c r="D62" s="154">
        <f t="shared" ref="D62:G62" si="27">IF(D60="0","",IF(D60=1,"Agent 703918",IF(D60=2,"Agent 703919",IF(D60="C","Congé",D60))))</f>
        <v>0</v>
      </c>
      <c r="E62" s="154">
        <f t="shared" si="27"/>
        <v>0</v>
      </c>
      <c r="F62" s="154">
        <f t="shared" si="27"/>
        <v>0</v>
      </c>
      <c r="G62" s="154">
        <f t="shared" si="27"/>
        <v>0</v>
      </c>
      <c r="H62" s="110"/>
      <c r="I62" s="141"/>
    </row>
    <row r="63" spans="1:9" ht="27.95" customHeight="1" thickBot="1" x14ac:dyDescent="0.3">
      <c r="A63" s="281"/>
      <c r="B63" s="282"/>
      <c r="C63" s="159">
        <f>Original!X30</f>
        <v>0</v>
      </c>
      <c r="D63" s="159">
        <f>Original!Y30</f>
        <v>0</v>
      </c>
      <c r="E63" s="159">
        <f>Original!Z30</f>
        <v>0</v>
      </c>
      <c r="F63" s="351">
        <f>Original!AA30</f>
        <v>0</v>
      </c>
      <c r="G63" s="159">
        <f>Original!AB30</f>
        <v>0</v>
      </c>
      <c r="H63" s="110"/>
      <c r="I63" s="141"/>
    </row>
    <row r="64" spans="1:9" ht="27.95" customHeight="1" x14ac:dyDescent="0.25">
      <c r="A64" s="474" t="str">
        <f>IF(Original!B30="","",Original!B30&amp;IF(VLOOKUP(Original!B30,Agents!B5:D44,2,0)&lt;&gt;""," -","")&amp;VLOOKUP(Original!B30,Agents!B5:D44,2,0)&amp;" "&amp;VLOOKUP(Original!B30,Agents!B5:D44,3,0))</f>
        <v>HARTMANN Arnaud</v>
      </c>
      <c r="B64" s="475"/>
      <c r="C64" s="153">
        <f>IF(C63="0","",IF(C63=1,"Station 703761",IF(C63=2,"Station 703762",IF(C63="C","Congé",C63))))</f>
        <v>0</v>
      </c>
      <c r="D64" s="153">
        <f t="shared" ref="D64:G64" si="28">IF(D63="0","",IF(D63=1,"Station 703761",IF(D63=2,"Station 703762",IF(D63="C","Congé",D63))))</f>
        <v>0</v>
      </c>
      <c r="E64" s="153">
        <f t="shared" si="28"/>
        <v>0</v>
      </c>
      <c r="F64" s="153">
        <f>IF(F63="0","",IF(F63=1,"Station 703761",IF(F63=2,"Station 703762",IF(F63="C","Congé",F63))))</f>
        <v>0</v>
      </c>
      <c r="G64" s="153">
        <f t="shared" si="28"/>
        <v>0</v>
      </c>
      <c r="H64" s="110"/>
      <c r="I64" s="141"/>
    </row>
    <row r="65" spans="1:9" ht="27.95" customHeight="1" thickBot="1" x14ac:dyDescent="0.3">
      <c r="A65" s="476"/>
      <c r="B65" s="477"/>
      <c r="C65" s="154">
        <f>IF(C63="0","",IF(C63=1,"Agent 703918",IF(C63=2,"Agent 703919",IF(C63="C","Congé",C63))))</f>
        <v>0</v>
      </c>
      <c r="D65" s="154">
        <f t="shared" ref="D65:G65" si="29">IF(D63="0","",IF(D63=1,"Agent 703918",IF(D63=2,"Agent 703919",IF(D63="C","Congé",D63))))</f>
        <v>0</v>
      </c>
      <c r="E65" s="154">
        <f t="shared" si="29"/>
        <v>0</v>
      </c>
      <c r="F65" s="154">
        <f t="shared" si="29"/>
        <v>0</v>
      </c>
      <c r="G65" s="154">
        <f t="shared" si="29"/>
        <v>0</v>
      </c>
      <c r="H65" s="110"/>
      <c r="I65" s="141"/>
    </row>
    <row r="66" spans="1:9" ht="27.95" customHeight="1" thickBot="1" x14ac:dyDescent="0.3">
      <c r="A66" s="211"/>
      <c r="B66" s="212"/>
      <c r="C66" s="42">
        <f>Original!X31</f>
        <v>0</v>
      </c>
      <c r="D66" s="42">
        <f>Original!Y31</f>
        <v>0</v>
      </c>
      <c r="E66" s="42">
        <f>Original!Z31</f>
        <v>0</v>
      </c>
      <c r="F66" s="42">
        <f>Original!AA31</f>
        <v>0</v>
      </c>
      <c r="G66" s="42">
        <f>Original!AB31</f>
        <v>0</v>
      </c>
      <c r="H66" s="110"/>
      <c r="I66" s="141"/>
    </row>
    <row r="67" spans="1:9" ht="27.95" customHeight="1" x14ac:dyDescent="0.25">
      <c r="A67" s="474" t="str">
        <f>IF(Original!B31="","",Original!B31&amp;IF(VLOOKUP(Original!B31,Agents!B5:D44,2,0)&lt;&gt;""," -","")&amp;VLOOKUP(Original!B31,Agents!B5:D44,2,0)&amp;" "&amp;VLOOKUP(Original!B31,Agents!B5:D44,3,0))</f>
        <v/>
      </c>
      <c r="B67" s="475"/>
      <c r="C67" s="153">
        <f>IF(C66="0","",IF(C66=1,"Station 703761",IF(C66=2,"Station 703762",IF(C66="C","Congé",C66))))</f>
        <v>0</v>
      </c>
      <c r="D67" s="153">
        <f t="shared" ref="D67:G67" si="30">IF(D66="0","",IF(D66=1,"Station 703761",IF(D66=2,"Station 703762",IF(D66="C","Congé",D66))))</f>
        <v>0</v>
      </c>
      <c r="E67" s="153">
        <f t="shared" si="30"/>
        <v>0</v>
      </c>
      <c r="F67" s="153">
        <f t="shared" si="30"/>
        <v>0</v>
      </c>
      <c r="G67" s="153">
        <f t="shared" si="30"/>
        <v>0</v>
      </c>
      <c r="H67" s="110"/>
      <c r="I67" s="141"/>
    </row>
    <row r="68" spans="1:9" ht="27.95" customHeight="1" thickBot="1" x14ac:dyDescent="0.3">
      <c r="A68" s="476"/>
      <c r="B68" s="477"/>
      <c r="C68" s="154">
        <f>IF(C66="0","",IF(C66=1,"Agent 703918",IF(C66=2,"Agent 703919",IF(C66="C","Congé",C66))))</f>
        <v>0</v>
      </c>
      <c r="D68" s="154">
        <f t="shared" ref="D68:G68" si="31">IF(D66="0","",IF(D66=1,"Agent 703918",IF(D66=2,"Agent 703919",IF(D66="C","Congé",D66))))</f>
        <v>0</v>
      </c>
      <c r="E68" s="154">
        <f t="shared" si="31"/>
        <v>0</v>
      </c>
      <c r="F68" s="154">
        <f t="shared" si="31"/>
        <v>0</v>
      </c>
      <c r="G68" s="154">
        <f t="shared" si="31"/>
        <v>0</v>
      </c>
      <c r="H68" s="110"/>
      <c r="I68" s="141"/>
    </row>
    <row r="69" spans="1:9" ht="27.95" customHeight="1" thickBot="1" x14ac:dyDescent="0.3">
      <c r="A69" s="283"/>
      <c r="B69" s="284"/>
      <c r="C69" s="54">
        <f>Original!X32</f>
        <v>0</v>
      </c>
      <c r="D69" s="54">
        <f>Original!Y32</f>
        <v>0</v>
      </c>
      <c r="E69" s="54">
        <f>Original!Z32</f>
        <v>0</v>
      </c>
      <c r="F69" s="54">
        <f>Original!AA32</f>
        <v>0</v>
      </c>
      <c r="G69" s="54">
        <f>Original!AB32</f>
        <v>0</v>
      </c>
      <c r="H69" s="110"/>
      <c r="I69" s="141"/>
    </row>
    <row r="70" spans="1:9" ht="27.95" customHeight="1" thickBot="1" x14ac:dyDescent="0.3">
      <c r="A70" s="492" t="str">
        <f>IF(Original!B32="","",Original!B32&amp;IF(VLOOKUP(Original!B32,Agents!B5:D44,2,0)&lt;&gt;""," -","")&amp;VLOOKUP(Original!B32,Agents!B5:D44,2,0)&amp;" "&amp;VLOOKUP(Original!B32,Agents!B5:D44,3,0))</f>
        <v/>
      </c>
      <c r="B70" s="493"/>
      <c r="C70" s="153">
        <f>IF(C69="0","",IF(C69=1,"Station 703761",IF(C69=2,"Station 703762",IF(C69="C","Congé",C69))))</f>
        <v>0</v>
      </c>
      <c r="D70" s="153">
        <f t="shared" ref="D70:G70" si="32">IF(D69="0","",IF(D69=1,"Station 703761",IF(D69=2,"Station 703762",IF(D69="C","Congé",D69))))</f>
        <v>0</v>
      </c>
      <c r="E70" s="153">
        <f t="shared" si="32"/>
        <v>0</v>
      </c>
      <c r="F70" s="153">
        <f t="shared" si="32"/>
        <v>0</v>
      </c>
      <c r="G70" s="153">
        <f t="shared" si="32"/>
        <v>0</v>
      </c>
      <c r="H70" s="110"/>
      <c r="I70" s="115"/>
    </row>
    <row r="71" spans="1:9" ht="27.95" customHeight="1" thickBot="1" x14ac:dyDescent="0.3">
      <c r="A71" s="494"/>
      <c r="B71" s="495"/>
      <c r="C71" s="154">
        <f>IF(C69="0","",IF(C69=1,"Agent 703918",IF(C69=2,"Agent 703919",IF(C69="C","Congé",C69))))</f>
        <v>0</v>
      </c>
      <c r="D71" s="154">
        <f t="shared" ref="D71:G71" si="33">IF(D69="0","",IF(D69=1,"Agent 703918",IF(D69=2,"Agent 703919",IF(D69="C","Congé",D69))))</f>
        <v>0</v>
      </c>
      <c r="E71" s="154">
        <f t="shared" si="33"/>
        <v>0</v>
      </c>
      <c r="F71" s="154">
        <f t="shared" si="33"/>
        <v>0</v>
      </c>
      <c r="G71" s="154">
        <f t="shared" si="33"/>
        <v>0</v>
      </c>
      <c r="H71" s="110"/>
      <c r="I71" s="110"/>
    </row>
    <row r="72" spans="1:9" x14ac:dyDescent="0.25">
      <c r="A72" s="125" t="s">
        <v>109</v>
      </c>
      <c r="B72" s="125"/>
      <c r="C72" s="142"/>
      <c r="D72" s="142"/>
      <c r="E72" s="142"/>
      <c r="F72" s="142"/>
      <c r="G72" s="142"/>
      <c r="H72" s="110"/>
      <c r="I72" s="110"/>
    </row>
    <row r="73" spans="1:9" ht="15.75" thickBot="1" x14ac:dyDescent="0.3">
      <c r="A73" s="127"/>
      <c r="B73" s="127"/>
      <c r="C73" s="496" t="s">
        <v>114</v>
      </c>
      <c r="D73" s="496"/>
      <c r="E73" s="496"/>
      <c r="F73" s="496"/>
      <c r="G73" s="496"/>
      <c r="H73" s="111"/>
      <c r="I73" s="110"/>
    </row>
    <row r="74" spans="1:9" ht="15.75" thickBot="1" x14ac:dyDescent="0.3">
      <c r="A74" s="128"/>
      <c r="B74" s="128"/>
      <c r="C74" s="147">
        <f>Original!C12</f>
        <v>44193</v>
      </c>
      <c r="D74" s="147">
        <f>Original!D12</f>
        <v>44194</v>
      </c>
      <c r="E74" s="147">
        <f>Original!E12</f>
        <v>44195</v>
      </c>
      <c r="F74" s="147">
        <f>Original!F12</f>
        <v>44196</v>
      </c>
      <c r="G74" s="147">
        <f>Original!G12</f>
        <v>44197</v>
      </c>
      <c r="H74" s="110"/>
      <c r="I74" s="110"/>
    </row>
    <row r="75" spans="1:9" ht="15.75" x14ac:dyDescent="0.25">
      <c r="A75" s="478" t="s">
        <v>111</v>
      </c>
      <c r="B75" s="479"/>
      <c r="C75" s="129"/>
      <c r="D75" s="130"/>
      <c r="E75" s="131"/>
      <c r="F75" s="131"/>
      <c r="G75" s="132"/>
      <c r="H75" s="110"/>
      <c r="I75" s="110"/>
    </row>
    <row r="76" spans="1:9" ht="16.5" thickBot="1" x14ac:dyDescent="0.3">
      <c r="A76" s="480" t="s">
        <v>112</v>
      </c>
      <c r="B76" s="481"/>
      <c r="C76" s="133"/>
      <c r="D76" s="134"/>
      <c r="E76" s="135"/>
      <c r="F76" s="135"/>
      <c r="G76" s="136"/>
      <c r="H76" s="110"/>
      <c r="I76" s="110"/>
    </row>
  </sheetData>
  <mergeCells count="29">
    <mergeCell ref="A67:B68"/>
    <mergeCell ref="A70:B71"/>
    <mergeCell ref="C73:G73"/>
    <mergeCell ref="A75:B75"/>
    <mergeCell ref="A76:B76"/>
    <mergeCell ref="A64:B65"/>
    <mergeCell ref="A38:B39"/>
    <mergeCell ref="A41:B42"/>
    <mergeCell ref="A44:B45"/>
    <mergeCell ref="C47:G47"/>
    <mergeCell ref="A49:B49"/>
    <mergeCell ref="A50:B50"/>
    <mergeCell ref="A52:G52"/>
    <mergeCell ref="A55:B56"/>
    <mergeCell ref="A58:B59"/>
    <mergeCell ref="A60:B60"/>
    <mergeCell ref="A61:B62"/>
    <mergeCell ref="A35:B36"/>
    <mergeCell ref="A2:G2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</mergeCells>
  <conditionalFormatting sqref="C5:G45 C55:G71">
    <cfRule type="containsText" dxfId="5" priority="6" operator="containsText" text="Station 703761">
      <formula>NOT(ISERROR(SEARCH("Station 703761",C5)))</formula>
    </cfRule>
  </conditionalFormatting>
  <conditionalFormatting sqref="C5:G45 C55:G71">
    <cfRule type="containsText" dxfId="4" priority="3" operator="containsText" text="Agent 703919">
      <formula>NOT(ISERROR(SEARCH("Agent 703919",C5)))</formula>
    </cfRule>
    <cfRule type="containsText" dxfId="3" priority="4" operator="containsText" text="Station 703762">
      <formula>NOT(ISERROR(SEARCH("Station 703762",C5)))</formula>
    </cfRule>
    <cfRule type="containsText" dxfId="2" priority="5" operator="containsText" text="Agent 703918">
      <formula>NOT(ISERROR(SEARCH("Agent 703918",C5)))</formula>
    </cfRule>
  </conditionalFormatting>
  <conditionalFormatting sqref="C5:F45 G5:G6 G8:G9 G11:G12 G14:G15 G17:G18 G20:G21 G23:G24 G26:G27 G29:G30 G32:G33 G35:G36 G38:G39 G41:G42 G44:G45 C55:G71">
    <cfRule type="containsText" dxfId="1" priority="1" operator="containsText" text="Agent 703920">
      <formula>NOT(ISERROR(SEARCH("Agent 703920",C5)))</formula>
    </cfRule>
    <cfRule type="containsText" dxfId="0" priority="2" operator="containsText" text="Station 703763">
      <formula>NOT(ISERROR(SEARCH("Station 703763",C5)))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Agents!$B$6:$B$36</xm:f>
          </x14:formula1>
          <xm:sqref>I4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HK153"/>
  <sheetViews>
    <sheetView tabSelected="1" workbookViewId="0">
      <selection activeCell="H8" sqref="H8"/>
    </sheetView>
  </sheetViews>
  <sheetFormatPr baseColWidth="10" defaultRowHeight="12.75" x14ac:dyDescent="0.2"/>
  <cols>
    <col min="1" max="1" width="1.5703125" style="7" customWidth="1"/>
    <col min="2" max="2" width="14.85546875" style="6" customWidth="1"/>
    <col min="3" max="3" width="3.5703125" style="6" customWidth="1"/>
    <col min="4" max="17" width="3.28515625" style="6" customWidth="1"/>
    <col min="18" max="18" width="2.7109375" style="6" bestFit="1" customWidth="1"/>
    <col min="19" max="61" width="3.28515625" style="6" customWidth="1"/>
    <col min="62" max="64" width="3.28515625" style="7" customWidth="1"/>
    <col min="65" max="65" width="3" style="7" customWidth="1"/>
    <col min="66" max="66" width="3.42578125" style="7" customWidth="1"/>
    <col min="67" max="16384" width="11.42578125" style="7"/>
  </cols>
  <sheetData>
    <row r="1" spans="1:76" ht="5.25" customHeight="1" x14ac:dyDescent="0.2">
      <c r="A1" s="19"/>
      <c r="B1" s="258"/>
    </row>
    <row r="2" spans="1:76" ht="15.75" customHeight="1" x14ac:dyDescent="0.25">
      <c r="C2" s="23"/>
      <c r="D2" s="419" t="s">
        <v>81</v>
      </c>
      <c r="E2" s="419"/>
      <c r="F2" s="419"/>
      <c r="G2" s="419"/>
      <c r="H2" s="419"/>
      <c r="I2" s="419"/>
      <c r="K2" s="24"/>
      <c r="L2" s="420" t="s">
        <v>82</v>
      </c>
      <c r="M2" s="420"/>
      <c r="N2" s="420"/>
      <c r="O2" s="420"/>
      <c r="P2" s="420"/>
      <c r="Q2" s="420"/>
      <c r="S2" s="25"/>
      <c r="T2" s="420" t="s">
        <v>83</v>
      </c>
      <c r="U2" s="420"/>
      <c r="V2" s="420"/>
      <c r="W2" s="420"/>
      <c r="X2" s="420"/>
      <c r="Z2" s="26"/>
      <c r="AA2" s="420" t="s">
        <v>84</v>
      </c>
      <c r="AB2" s="420"/>
      <c r="AC2" s="420"/>
      <c r="AD2" s="420"/>
      <c r="AE2" s="420"/>
      <c r="AG2" s="27"/>
      <c r="AH2" s="429" t="s">
        <v>85</v>
      </c>
      <c r="AI2" s="429"/>
      <c r="AJ2" s="429"/>
      <c r="AK2" s="429"/>
      <c r="AL2" s="429"/>
      <c r="AM2" s="19"/>
      <c r="AN2" s="9"/>
      <c r="AO2" s="29">
        <v>1</v>
      </c>
      <c r="AP2" s="430" t="s">
        <v>87</v>
      </c>
      <c r="AQ2" s="431"/>
      <c r="AR2" s="431"/>
      <c r="AS2" s="431"/>
      <c r="AT2" s="431"/>
      <c r="AU2" s="431"/>
      <c r="AV2" s="431"/>
      <c r="AW2" s="432"/>
      <c r="AX2" s="430" t="s">
        <v>86</v>
      </c>
      <c r="AY2" s="431"/>
      <c r="AZ2" s="431"/>
      <c r="BA2" s="431"/>
      <c r="BB2" s="431"/>
      <c r="BC2" s="431"/>
      <c r="BD2" s="432"/>
      <c r="BE2" s="31"/>
      <c r="BF2" s="430" t="s">
        <v>88</v>
      </c>
      <c r="BG2" s="431"/>
      <c r="BH2" s="431"/>
      <c r="BI2" s="431"/>
      <c r="BJ2" s="432"/>
      <c r="BP2" s="14" t="str">
        <f>IF(COUNTIF($C10:$BK10,2)=0,"",COUNTIF($C10:$BK10,2))</f>
        <v/>
      </c>
      <c r="BQ2" s="22"/>
      <c r="BR2" s="22"/>
      <c r="BS2" s="19"/>
      <c r="BT2" s="19"/>
      <c r="BU2" s="19"/>
      <c r="BV2" s="19"/>
      <c r="BW2" s="19"/>
      <c r="BX2" s="19"/>
    </row>
    <row r="3" spans="1:76" ht="16.5" customHeight="1" x14ac:dyDescent="0.25">
      <c r="B3" s="10"/>
      <c r="AO3" s="29">
        <v>2</v>
      </c>
      <c r="AP3" s="430" t="s">
        <v>89</v>
      </c>
      <c r="AQ3" s="431"/>
      <c r="AR3" s="431"/>
      <c r="AS3" s="431"/>
      <c r="AT3" s="431"/>
      <c r="AU3" s="431"/>
      <c r="AV3" s="431"/>
      <c r="AW3" s="432"/>
      <c r="AX3" s="430" t="s">
        <v>91</v>
      </c>
      <c r="AY3" s="431"/>
      <c r="AZ3" s="431"/>
      <c r="BA3" s="431"/>
      <c r="BB3" s="431"/>
      <c r="BC3" s="431"/>
      <c r="BD3" s="432"/>
      <c r="BE3" s="31"/>
      <c r="BF3" s="430" t="s">
        <v>92</v>
      </c>
      <c r="BG3" s="431"/>
      <c r="BH3" s="431"/>
      <c r="BI3" s="431"/>
      <c r="BJ3" s="432"/>
      <c r="BP3" s="14"/>
      <c r="BQ3" s="22"/>
      <c r="BR3" s="22"/>
    </row>
    <row r="4" spans="1:76" ht="17.25" customHeight="1" x14ac:dyDescent="0.25">
      <c r="B4" s="350"/>
      <c r="C4" s="22"/>
      <c r="D4" s="19"/>
      <c r="E4" s="19"/>
      <c r="F4" s="19"/>
      <c r="G4" s="19"/>
      <c r="H4" s="19"/>
      <c r="I4" s="19"/>
      <c r="J4" s="19"/>
      <c r="K4" s="19"/>
      <c r="L4" s="19"/>
      <c r="M4" s="30"/>
      <c r="N4" s="30"/>
      <c r="O4" s="30"/>
      <c r="P4" s="30"/>
      <c r="Q4" s="30"/>
      <c r="R4" s="302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29">
        <v>3</v>
      </c>
      <c r="AP4" s="430" t="s">
        <v>90</v>
      </c>
      <c r="AQ4" s="431"/>
      <c r="AR4" s="431"/>
      <c r="AS4" s="431"/>
      <c r="AT4" s="431"/>
      <c r="AU4" s="431"/>
      <c r="AV4" s="431"/>
      <c r="AW4" s="432"/>
      <c r="AX4" s="430" t="s">
        <v>93</v>
      </c>
      <c r="AY4" s="431"/>
      <c r="AZ4" s="431"/>
      <c r="BA4" s="431"/>
      <c r="BB4" s="431"/>
      <c r="BC4" s="431"/>
      <c r="BD4" s="431"/>
      <c r="BE4" s="431"/>
      <c r="BF4" s="431"/>
      <c r="BG4" s="431"/>
      <c r="BH4" s="431"/>
      <c r="BI4" s="431"/>
      <c r="BJ4" s="432"/>
      <c r="BP4" s="358" t="s">
        <v>184</v>
      </c>
      <c r="BQ4" s="22"/>
      <c r="BR4" s="28"/>
    </row>
    <row r="5" spans="1:76" ht="6" customHeight="1" thickBot="1" x14ac:dyDescent="0.25">
      <c r="F5" s="20"/>
      <c r="R5" s="300"/>
      <c r="BO5" s="14"/>
      <c r="BP5" s="14"/>
    </row>
    <row r="6" spans="1:76" ht="6" customHeight="1" thickBot="1" x14ac:dyDescent="0.25">
      <c r="B6" s="20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301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433" t="s">
        <v>79</v>
      </c>
      <c r="BE6" s="434"/>
      <c r="BF6" s="434"/>
      <c r="BG6" s="435"/>
      <c r="BH6" s="22"/>
      <c r="BI6" s="22"/>
      <c r="BJ6" s="19"/>
      <c r="BK6" s="405"/>
      <c r="BL6" s="405"/>
      <c r="BM6" s="405"/>
      <c r="BN6" s="405"/>
      <c r="BO6" s="32"/>
      <c r="BP6" s="32"/>
    </row>
    <row r="7" spans="1:76" ht="6.75" customHeight="1" x14ac:dyDescent="0.2">
      <c r="C7" s="22"/>
      <c r="D7" s="22"/>
      <c r="E7" s="22"/>
      <c r="F7" s="22"/>
      <c r="G7" s="22"/>
      <c r="H7" s="22"/>
      <c r="I7" s="22"/>
      <c r="J7" s="22"/>
      <c r="K7" s="22"/>
      <c r="L7" s="421" t="s">
        <v>80</v>
      </c>
      <c r="M7" s="422"/>
      <c r="N7" s="422"/>
      <c r="O7" s="422"/>
      <c r="P7" s="422"/>
      <c r="Q7" s="422"/>
      <c r="R7" s="423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/>
      <c r="AP7" s="422"/>
      <c r="AQ7" s="422"/>
      <c r="AR7" s="422"/>
      <c r="AS7" s="422"/>
      <c r="AT7" s="422"/>
      <c r="AU7" s="422"/>
      <c r="AV7" s="422"/>
      <c r="AW7" s="422"/>
      <c r="AX7" s="422"/>
      <c r="AY7" s="422"/>
      <c r="AZ7" s="422"/>
      <c r="BA7" s="424"/>
      <c r="BB7" s="22"/>
      <c r="BC7" s="22"/>
      <c r="BD7" s="436"/>
      <c r="BE7" s="437"/>
      <c r="BF7" s="437"/>
      <c r="BG7" s="438"/>
      <c r="BH7" s="22"/>
      <c r="BI7" s="22"/>
      <c r="BJ7" s="19"/>
      <c r="BK7" s="405"/>
      <c r="BL7" s="405"/>
      <c r="BM7" s="405"/>
      <c r="BN7" s="405"/>
      <c r="BO7" s="32"/>
      <c r="BP7" s="32"/>
    </row>
    <row r="8" spans="1:76" ht="23.25" customHeight="1" thickBot="1" x14ac:dyDescent="0.25">
      <c r="B8" s="13"/>
      <c r="C8" s="260"/>
      <c r="D8" s="260"/>
      <c r="E8" s="260"/>
      <c r="F8" s="260"/>
      <c r="G8" s="260"/>
      <c r="H8" s="260"/>
      <c r="I8" s="260"/>
      <c r="J8" s="260"/>
      <c r="K8" s="260"/>
      <c r="L8" s="425"/>
      <c r="M8" s="426"/>
      <c r="N8" s="426"/>
      <c r="O8" s="426"/>
      <c r="P8" s="426"/>
      <c r="Q8" s="426"/>
      <c r="R8" s="427"/>
      <c r="S8" s="426"/>
      <c r="T8" s="426"/>
      <c r="U8" s="426"/>
      <c r="V8" s="426"/>
      <c r="W8" s="426"/>
      <c r="X8" s="426"/>
      <c r="Y8" s="426"/>
      <c r="Z8" s="426"/>
      <c r="AA8" s="426"/>
      <c r="AB8" s="426"/>
      <c r="AC8" s="426"/>
      <c r="AD8" s="426"/>
      <c r="AE8" s="426"/>
      <c r="AF8" s="426"/>
      <c r="AG8" s="426"/>
      <c r="AH8" s="426"/>
      <c r="AI8" s="426"/>
      <c r="AJ8" s="426"/>
      <c r="AK8" s="426"/>
      <c r="AL8" s="426"/>
      <c r="AM8" s="426"/>
      <c r="AN8" s="426"/>
      <c r="AO8" s="426"/>
      <c r="AP8" s="426"/>
      <c r="AQ8" s="426"/>
      <c r="AR8" s="426"/>
      <c r="AS8" s="426"/>
      <c r="AT8" s="426"/>
      <c r="AU8" s="426"/>
      <c r="AV8" s="426"/>
      <c r="AW8" s="426"/>
      <c r="AX8" s="426"/>
      <c r="AY8" s="426"/>
      <c r="AZ8" s="426"/>
      <c r="BA8" s="428"/>
      <c r="BB8" s="22"/>
      <c r="BC8" s="22"/>
      <c r="BD8" s="439"/>
      <c r="BE8" s="440"/>
      <c r="BF8" s="440"/>
      <c r="BG8" s="441"/>
      <c r="BH8" s="22"/>
      <c r="BI8" s="22"/>
      <c r="BJ8" s="19"/>
      <c r="BK8" s="405"/>
      <c r="BL8" s="405"/>
      <c r="BM8" s="405"/>
      <c r="BN8" s="405"/>
      <c r="BO8" s="32"/>
      <c r="BP8" s="32"/>
    </row>
    <row r="9" spans="1:76" ht="13.5" thickBot="1" x14ac:dyDescent="0.25">
      <c r="B9" s="1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301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19"/>
      <c r="BK9" s="19"/>
      <c r="BL9" s="19"/>
      <c r="BM9" s="19"/>
      <c r="BN9" s="19"/>
      <c r="BO9" s="32"/>
      <c r="BP9" s="32"/>
    </row>
    <row r="10" spans="1:76" ht="15" customHeight="1" thickTop="1" thickBot="1" x14ac:dyDescent="0.25">
      <c r="B10" s="8"/>
      <c r="C10" s="513" t="s">
        <v>0</v>
      </c>
      <c r="D10" s="513"/>
      <c r="E10" s="513"/>
      <c r="F10" s="513"/>
      <c r="G10" s="513"/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4"/>
      <c r="AE10" s="512" t="s">
        <v>1</v>
      </c>
      <c r="AF10" s="513"/>
      <c r="AG10" s="513"/>
      <c r="AH10" s="513"/>
      <c r="AI10" s="513"/>
      <c r="AJ10" s="513"/>
      <c r="AK10" s="513"/>
      <c r="AL10" s="513"/>
      <c r="AM10" s="513"/>
      <c r="AN10" s="513"/>
      <c r="AO10" s="513"/>
      <c r="AP10" s="513"/>
      <c r="AQ10" s="513"/>
      <c r="AR10" s="513"/>
      <c r="AS10" s="513"/>
      <c r="AT10" s="513"/>
      <c r="AU10" s="513"/>
      <c r="AV10" s="513"/>
      <c r="AW10" s="513"/>
      <c r="AX10" s="513"/>
      <c r="AY10" s="513"/>
      <c r="AZ10" s="513"/>
      <c r="BA10" s="513"/>
      <c r="BB10" s="513"/>
      <c r="BC10" s="513"/>
      <c r="BD10" s="513"/>
      <c r="BE10" s="513"/>
      <c r="BF10" s="514"/>
      <c r="BG10" s="512"/>
      <c r="BH10" s="513"/>
      <c r="BI10" s="513"/>
      <c r="BJ10" s="513"/>
      <c r="BK10" s="513"/>
      <c r="BL10" s="513"/>
      <c r="BM10" s="513"/>
      <c r="BN10" s="19"/>
    </row>
    <row r="11" spans="1:76" ht="15.75" customHeight="1" thickTop="1" thickBot="1" x14ac:dyDescent="0.25">
      <c r="B11" s="15"/>
      <c r="C11" s="381" t="s">
        <v>12</v>
      </c>
      <c r="D11" s="382"/>
      <c r="E11" s="382"/>
      <c r="F11" s="382"/>
      <c r="G11" s="382"/>
      <c r="H11" s="382"/>
      <c r="I11" s="387"/>
      <c r="J11" s="384" t="s">
        <v>13</v>
      </c>
      <c r="K11" s="379"/>
      <c r="L11" s="379"/>
      <c r="M11" s="379"/>
      <c r="N11" s="379"/>
      <c r="O11" s="379"/>
      <c r="P11" s="385"/>
      <c r="Q11" s="386" t="s">
        <v>14</v>
      </c>
      <c r="R11" s="414"/>
      <c r="S11" s="382"/>
      <c r="T11" s="382"/>
      <c r="U11" s="382"/>
      <c r="V11" s="382"/>
      <c r="W11" s="387"/>
      <c r="X11" s="384" t="s">
        <v>15</v>
      </c>
      <c r="Y11" s="379"/>
      <c r="Z11" s="379"/>
      <c r="AA11" s="379"/>
      <c r="AB11" s="379"/>
      <c r="AC11" s="379"/>
      <c r="AD11" s="385"/>
      <c r="AE11" s="386" t="s">
        <v>16</v>
      </c>
      <c r="AF11" s="382"/>
      <c r="AG11" s="382"/>
      <c r="AH11" s="382"/>
      <c r="AI11" s="382"/>
      <c r="AJ11" s="382"/>
      <c r="AK11" s="387"/>
      <c r="AL11" s="384" t="s">
        <v>17</v>
      </c>
      <c r="AM11" s="379"/>
      <c r="AN11" s="379"/>
      <c r="AO11" s="379"/>
      <c r="AP11" s="379"/>
      <c r="AQ11" s="379"/>
      <c r="AR11" s="385"/>
      <c r="AS11" s="386" t="s">
        <v>18</v>
      </c>
      <c r="AT11" s="382"/>
      <c r="AU11" s="382"/>
      <c r="AV11" s="382"/>
      <c r="AW11" s="382"/>
      <c r="AX11" s="382"/>
      <c r="AY11" s="387"/>
      <c r="AZ11" s="384" t="s">
        <v>19</v>
      </c>
      <c r="BA11" s="379"/>
      <c r="BB11" s="379"/>
      <c r="BC11" s="379"/>
      <c r="BD11" s="379"/>
      <c r="BE11" s="379"/>
      <c r="BF11" s="379"/>
      <c r="BG11" s="381" t="s">
        <v>20</v>
      </c>
      <c r="BH11" s="382"/>
      <c r="BI11" s="382"/>
      <c r="BJ11" s="382"/>
      <c r="BK11" s="382"/>
      <c r="BL11" s="382"/>
      <c r="BM11" s="383"/>
      <c r="BN11" s="108"/>
    </row>
    <row r="12" spans="1:76" ht="15" customHeight="1" thickBot="1" x14ac:dyDescent="0.25">
      <c r="B12" s="15"/>
      <c r="C12" s="306">
        <f>DATEREF-WEEKDAY(DATEREF+2)+4</f>
        <v>44200</v>
      </c>
      <c r="D12" s="306">
        <f>C12+1</f>
        <v>44201</v>
      </c>
      <c r="E12" s="306">
        <f t="shared" ref="E12:BM12" si="0">D12+1</f>
        <v>44202</v>
      </c>
      <c r="F12" s="306">
        <f t="shared" si="0"/>
        <v>44203</v>
      </c>
      <c r="G12" s="307">
        <f t="shared" si="0"/>
        <v>44204</v>
      </c>
      <c r="H12" s="308">
        <f t="shared" si="0"/>
        <v>44205</v>
      </c>
      <c r="I12" s="308">
        <f t="shared" si="0"/>
        <v>44206</v>
      </c>
      <c r="J12" s="306">
        <f t="shared" si="0"/>
        <v>44207</v>
      </c>
      <c r="K12" s="306">
        <f t="shared" si="0"/>
        <v>44208</v>
      </c>
      <c r="L12" s="306">
        <f t="shared" si="0"/>
        <v>44209</v>
      </c>
      <c r="M12" s="306">
        <f t="shared" si="0"/>
        <v>44210</v>
      </c>
      <c r="N12" s="306">
        <f t="shared" si="0"/>
        <v>44211</v>
      </c>
      <c r="O12" s="308">
        <f t="shared" si="0"/>
        <v>44212</v>
      </c>
      <c r="P12" s="308">
        <f t="shared" si="0"/>
        <v>44213</v>
      </c>
      <c r="Q12" s="306">
        <f t="shared" si="0"/>
        <v>44214</v>
      </c>
      <c r="R12" s="349">
        <f t="shared" si="0"/>
        <v>44215</v>
      </c>
      <c r="S12" s="306">
        <f t="shared" si="0"/>
        <v>44216</v>
      </c>
      <c r="T12" s="306">
        <f t="shared" si="0"/>
        <v>44217</v>
      </c>
      <c r="U12" s="306">
        <f t="shared" si="0"/>
        <v>44218</v>
      </c>
      <c r="V12" s="308">
        <f t="shared" si="0"/>
        <v>44219</v>
      </c>
      <c r="W12" s="308">
        <f t="shared" si="0"/>
        <v>44220</v>
      </c>
      <c r="X12" s="306">
        <f t="shared" si="0"/>
        <v>44221</v>
      </c>
      <c r="Y12" s="306">
        <f t="shared" si="0"/>
        <v>44222</v>
      </c>
      <c r="Z12" s="306">
        <f t="shared" si="0"/>
        <v>44223</v>
      </c>
      <c r="AA12" s="306">
        <f t="shared" si="0"/>
        <v>44224</v>
      </c>
      <c r="AB12" s="306">
        <f t="shared" si="0"/>
        <v>44225</v>
      </c>
      <c r="AC12" s="308">
        <f t="shared" si="0"/>
        <v>44226</v>
      </c>
      <c r="AD12" s="308">
        <f t="shared" si="0"/>
        <v>44227</v>
      </c>
      <c r="AE12" s="306">
        <f t="shared" si="0"/>
        <v>44228</v>
      </c>
      <c r="AF12" s="306">
        <f t="shared" si="0"/>
        <v>44229</v>
      </c>
      <c r="AG12" s="306">
        <f t="shared" si="0"/>
        <v>44230</v>
      </c>
      <c r="AH12" s="306">
        <f t="shared" si="0"/>
        <v>44231</v>
      </c>
      <c r="AI12" s="306">
        <f t="shared" si="0"/>
        <v>44232</v>
      </c>
      <c r="AJ12" s="308">
        <f t="shared" si="0"/>
        <v>44233</v>
      </c>
      <c r="AK12" s="308">
        <f t="shared" si="0"/>
        <v>44234</v>
      </c>
      <c r="AL12" s="306">
        <f t="shared" si="0"/>
        <v>44235</v>
      </c>
      <c r="AM12" s="306">
        <f t="shared" si="0"/>
        <v>44236</v>
      </c>
      <c r="AN12" s="306">
        <f t="shared" si="0"/>
        <v>44237</v>
      </c>
      <c r="AO12" s="306">
        <f t="shared" si="0"/>
        <v>44238</v>
      </c>
      <c r="AP12" s="306">
        <f t="shared" si="0"/>
        <v>44239</v>
      </c>
      <c r="AQ12" s="308">
        <f t="shared" si="0"/>
        <v>44240</v>
      </c>
      <c r="AR12" s="308">
        <f t="shared" si="0"/>
        <v>44241</v>
      </c>
      <c r="AS12" s="306">
        <f t="shared" si="0"/>
        <v>44242</v>
      </c>
      <c r="AT12" s="306">
        <f t="shared" si="0"/>
        <v>44243</v>
      </c>
      <c r="AU12" s="306">
        <f t="shared" si="0"/>
        <v>44244</v>
      </c>
      <c r="AV12" s="306">
        <f t="shared" si="0"/>
        <v>44245</v>
      </c>
      <c r="AW12" s="306">
        <f t="shared" si="0"/>
        <v>44246</v>
      </c>
      <c r="AX12" s="308">
        <f t="shared" si="0"/>
        <v>44247</v>
      </c>
      <c r="AY12" s="308">
        <f t="shared" si="0"/>
        <v>44248</v>
      </c>
      <c r="AZ12" s="306">
        <f t="shared" si="0"/>
        <v>44249</v>
      </c>
      <c r="BA12" s="306">
        <f t="shared" si="0"/>
        <v>44250</v>
      </c>
      <c r="BB12" s="306">
        <f t="shared" si="0"/>
        <v>44251</v>
      </c>
      <c r="BC12" s="306">
        <f t="shared" si="0"/>
        <v>44252</v>
      </c>
      <c r="BD12" s="306">
        <f t="shared" si="0"/>
        <v>44253</v>
      </c>
      <c r="BE12" s="308">
        <f t="shared" si="0"/>
        <v>44254</v>
      </c>
      <c r="BF12" s="308">
        <f t="shared" si="0"/>
        <v>44255</v>
      </c>
      <c r="BG12" s="306">
        <f t="shared" si="0"/>
        <v>44256</v>
      </c>
      <c r="BH12" s="306">
        <f t="shared" si="0"/>
        <v>44257</v>
      </c>
      <c r="BI12" s="306">
        <f t="shared" si="0"/>
        <v>44258</v>
      </c>
      <c r="BJ12" s="306">
        <f t="shared" si="0"/>
        <v>44259</v>
      </c>
      <c r="BK12" s="306">
        <f t="shared" si="0"/>
        <v>44260</v>
      </c>
      <c r="BL12" s="308">
        <f t="shared" si="0"/>
        <v>44261</v>
      </c>
      <c r="BM12" s="309">
        <f t="shared" si="0"/>
        <v>44262</v>
      </c>
      <c r="BN12" s="107"/>
    </row>
    <row r="13" spans="1:76" x14ac:dyDescent="0.2">
      <c r="B13" s="143" t="s">
        <v>123</v>
      </c>
      <c r="C13" s="329"/>
      <c r="D13" s="330"/>
      <c r="E13" s="330"/>
      <c r="F13" s="330"/>
      <c r="G13" s="330"/>
      <c r="H13" s="333"/>
      <c r="I13" s="333"/>
      <c r="J13" s="330"/>
      <c r="K13" s="330"/>
      <c r="L13" s="330"/>
      <c r="M13" s="330"/>
      <c r="N13" s="330"/>
      <c r="O13" s="333"/>
      <c r="P13" s="333"/>
      <c r="Q13" s="330"/>
      <c r="R13" s="330"/>
      <c r="S13" s="330"/>
      <c r="T13" s="330"/>
      <c r="U13" s="330"/>
      <c r="V13" s="333"/>
      <c r="W13" s="333"/>
      <c r="X13" s="330"/>
      <c r="Y13" s="330"/>
      <c r="Z13" s="330"/>
      <c r="AA13" s="330"/>
      <c r="AB13" s="330"/>
      <c r="AC13" s="333"/>
      <c r="AD13" s="333"/>
      <c r="AE13" s="330"/>
      <c r="AF13" s="330"/>
      <c r="AG13" s="330"/>
      <c r="AH13" s="330"/>
      <c r="AI13" s="330"/>
      <c r="AJ13" s="333"/>
      <c r="AK13" s="333"/>
      <c r="AL13" s="330"/>
      <c r="AM13" s="330"/>
      <c r="AN13" s="330"/>
      <c r="AO13" s="330"/>
      <c r="AP13" s="330"/>
      <c r="AQ13" s="333"/>
      <c r="AR13" s="333"/>
      <c r="AS13" s="330"/>
      <c r="AT13" s="330"/>
      <c r="AU13" s="330"/>
      <c r="AV13" s="330"/>
      <c r="AW13" s="330"/>
      <c r="AX13" s="333"/>
      <c r="AY13" s="333"/>
      <c r="AZ13" s="330"/>
      <c r="BA13" s="330"/>
      <c r="BB13" s="330"/>
      <c r="BC13" s="330"/>
      <c r="BD13" s="330"/>
      <c r="BE13" s="333"/>
      <c r="BF13" s="333"/>
      <c r="BG13" s="330"/>
      <c r="BH13" s="330"/>
      <c r="BI13" s="330"/>
      <c r="BJ13" s="330"/>
      <c r="BK13" s="330"/>
      <c r="BL13" s="334"/>
      <c r="BM13" s="335"/>
      <c r="BN13" s="109"/>
      <c r="BO13" s="19"/>
      <c r="BQ13" s="14"/>
    </row>
    <row r="14" spans="1:76" ht="15" customHeight="1" x14ac:dyDescent="0.25">
      <c r="B14" s="143" t="s">
        <v>150</v>
      </c>
      <c r="C14" s="336"/>
      <c r="D14" s="310"/>
      <c r="E14" s="310"/>
      <c r="F14" s="310"/>
      <c r="G14" s="310"/>
      <c r="H14" s="313"/>
      <c r="I14" s="313"/>
      <c r="J14" s="310"/>
      <c r="K14" s="310"/>
      <c r="L14" s="310"/>
      <c r="M14" s="310"/>
      <c r="N14" s="310"/>
      <c r="O14" s="313"/>
      <c r="P14" s="313"/>
      <c r="Q14" s="310"/>
      <c r="R14" s="310"/>
      <c r="S14" s="310"/>
      <c r="T14" s="310"/>
      <c r="U14" s="310"/>
      <c r="V14" s="313"/>
      <c r="W14" s="313"/>
      <c r="X14" s="310"/>
      <c r="Y14" s="310"/>
      <c r="Z14" s="310"/>
      <c r="AA14" s="310"/>
      <c r="AB14" s="310"/>
      <c r="AC14" s="313"/>
      <c r="AD14" s="313"/>
      <c r="AE14" s="310"/>
      <c r="AF14" s="310"/>
      <c r="AG14" s="310"/>
      <c r="AH14" s="310"/>
      <c r="AI14" s="310"/>
      <c r="AJ14" s="313"/>
      <c r="AK14" s="313"/>
      <c r="AL14" s="310"/>
      <c r="AM14" s="310"/>
      <c r="AN14" s="310"/>
      <c r="AO14" s="310"/>
      <c r="AP14" s="310"/>
      <c r="AQ14" s="313"/>
      <c r="AR14" s="313"/>
      <c r="AS14" s="310"/>
      <c r="AT14" s="310"/>
      <c r="AU14" s="310"/>
      <c r="AV14" s="310"/>
      <c r="AW14" s="310"/>
      <c r="AX14" s="313"/>
      <c r="AY14" s="313"/>
      <c r="AZ14" s="310"/>
      <c r="BA14" s="310"/>
      <c r="BB14" s="310"/>
      <c r="BC14" s="310"/>
      <c r="BD14" s="310"/>
      <c r="BE14" s="313"/>
      <c r="BF14" s="313"/>
      <c r="BG14" s="359"/>
      <c r="BH14" s="310"/>
      <c r="BI14" s="310"/>
      <c r="BJ14" s="310"/>
      <c r="BK14" s="310"/>
      <c r="BL14" s="314"/>
      <c r="BM14" s="337"/>
      <c r="BN14" s="109"/>
      <c r="BQ14" s="14"/>
    </row>
    <row r="15" spans="1:76" ht="13.5" customHeight="1" x14ac:dyDescent="0.2">
      <c r="B15" s="143"/>
      <c r="C15" s="336"/>
      <c r="D15" s="310"/>
      <c r="E15" s="310"/>
      <c r="F15" s="310"/>
      <c r="G15" s="310"/>
      <c r="H15" s="313"/>
      <c r="I15" s="313"/>
      <c r="J15" s="310"/>
      <c r="K15" s="310"/>
      <c r="L15" s="310"/>
      <c r="M15" s="310"/>
      <c r="N15" s="310"/>
      <c r="O15" s="313"/>
      <c r="P15" s="313"/>
      <c r="Q15" s="310"/>
      <c r="R15" s="310"/>
      <c r="S15" s="310"/>
      <c r="T15" s="310"/>
      <c r="U15" s="310"/>
      <c r="V15" s="313"/>
      <c r="W15" s="313"/>
      <c r="X15" s="310"/>
      <c r="Y15" s="310"/>
      <c r="Z15" s="310"/>
      <c r="AA15" s="310"/>
      <c r="AB15" s="310"/>
      <c r="AC15" s="313"/>
      <c r="AD15" s="313"/>
      <c r="AE15" s="310"/>
      <c r="AF15" s="310"/>
      <c r="AG15" s="310"/>
      <c r="AH15" s="310"/>
      <c r="AI15" s="310"/>
      <c r="AJ15" s="313"/>
      <c r="AK15" s="313"/>
      <c r="AL15" s="310"/>
      <c r="AM15" s="310"/>
      <c r="AN15" s="310"/>
      <c r="AO15" s="310"/>
      <c r="AP15" s="310"/>
      <c r="AQ15" s="313"/>
      <c r="AR15" s="313"/>
      <c r="AS15" s="310"/>
      <c r="AT15" s="310"/>
      <c r="AU15" s="310"/>
      <c r="AV15" s="310"/>
      <c r="AW15" s="310"/>
      <c r="AX15" s="313"/>
      <c r="AY15" s="313"/>
      <c r="AZ15" s="310"/>
      <c r="BA15" s="310"/>
      <c r="BB15" s="310"/>
      <c r="BC15" s="310"/>
      <c r="BD15" s="310"/>
      <c r="BE15" s="313"/>
      <c r="BF15" s="313"/>
      <c r="BG15" s="310"/>
      <c r="BH15" s="310"/>
      <c r="BI15" s="310"/>
      <c r="BJ15" s="310"/>
      <c r="BK15" s="310"/>
      <c r="BL15" s="314"/>
      <c r="BM15" s="337"/>
      <c r="BN15" s="109"/>
      <c r="BO15" s="19"/>
      <c r="BQ15" s="14"/>
    </row>
    <row r="16" spans="1:76" ht="15" customHeight="1" x14ac:dyDescent="0.2">
      <c r="A16" s="16"/>
      <c r="B16" s="143" t="s">
        <v>119</v>
      </c>
      <c r="C16" s="338"/>
      <c r="D16" s="317"/>
      <c r="E16" s="317"/>
      <c r="F16" s="317"/>
      <c r="G16" s="310"/>
      <c r="H16" s="313"/>
      <c r="I16" s="313"/>
      <c r="J16" s="310"/>
      <c r="K16" s="310"/>
      <c r="L16" s="310"/>
      <c r="M16" s="310"/>
      <c r="N16" s="310"/>
      <c r="O16" s="313"/>
      <c r="P16" s="313"/>
      <c r="Q16" s="310"/>
      <c r="R16" s="310"/>
      <c r="S16" s="310"/>
      <c r="T16" s="310"/>
      <c r="U16" s="310"/>
      <c r="V16" s="313"/>
      <c r="W16" s="313"/>
      <c r="X16" s="310"/>
      <c r="Y16" s="310"/>
      <c r="Z16" s="310"/>
      <c r="AA16" s="310"/>
      <c r="AB16" s="310"/>
      <c r="AC16" s="313"/>
      <c r="AD16" s="313"/>
      <c r="AE16" s="310"/>
      <c r="AF16" s="310"/>
      <c r="AG16" s="310"/>
      <c r="AH16" s="310"/>
      <c r="AI16" s="310"/>
      <c r="AJ16" s="313"/>
      <c r="AK16" s="313"/>
      <c r="AL16" s="310"/>
      <c r="AM16" s="310"/>
      <c r="AN16" s="310"/>
      <c r="AO16" s="310"/>
      <c r="AP16" s="310"/>
      <c r="AQ16" s="313"/>
      <c r="AR16" s="313"/>
      <c r="AS16" s="310"/>
      <c r="AT16" s="310"/>
      <c r="AU16" s="310"/>
      <c r="AV16" s="310"/>
      <c r="AW16" s="310"/>
      <c r="AX16" s="313"/>
      <c r="AY16" s="313"/>
      <c r="AZ16" s="310"/>
      <c r="BA16" s="310"/>
      <c r="BB16" s="310"/>
      <c r="BC16" s="310"/>
      <c r="BD16" s="310"/>
      <c r="BE16" s="313"/>
      <c r="BF16" s="313"/>
      <c r="BG16" s="310"/>
      <c r="BH16" s="310"/>
      <c r="BI16" s="310"/>
      <c r="BJ16" s="310"/>
      <c r="BK16" s="310"/>
      <c r="BL16" s="314"/>
      <c r="BM16" s="337"/>
      <c r="BN16" s="109"/>
      <c r="BO16" s="19"/>
      <c r="BQ16" s="14"/>
    </row>
    <row r="17" spans="1:214" x14ac:dyDescent="0.2">
      <c r="A17" s="11"/>
      <c r="B17" s="143" t="s">
        <v>121</v>
      </c>
      <c r="C17" s="336"/>
      <c r="D17" s="310"/>
      <c r="E17" s="310"/>
      <c r="F17" s="310"/>
      <c r="G17" s="310"/>
      <c r="H17" s="313"/>
      <c r="I17" s="313"/>
      <c r="J17" s="310"/>
      <c r="K17" s="310"/>
      <c r="L17" s="310"/>
      <c r="M17" s="310"/>
      <c r="N17" s="310"/>
      <c r="O17" s="313"/>
      <c r="P17" s="313"/>
      <c r="Q17" s="310"/>
      <c r="R17" s="310"/>
      <c r="S17" s="310"/>
      <c r="T17" s="310"/>
      <c r="U17" s="310"/>
      <c r="V17" s="313"/>
      <c r="W17" s="313"/>
      <c r="X17" s="310"/>
      <c r="Y17" s="310"/>
      <c r="Z17" s="310"/>
      <c r="AA17" s="310"/>
      <c r="AB17" s="310"/>
      <c r="AC17" s="313"/>
      <c r="AD17" s="313"/>
      <c r="AE17" s="310"/>
      <c r="AF17" s="317"/>
      <c r="AG17" s="317"/>
      <c r="AH17" s="310"/>
      <c r="AI17" s="310"/>
      <c r="AJ17" s="313"/>
      <c r="AK17" s="313"/>
      <c r="AL17" s="310"/>
      <c r="AM17" s="310"/>
      <c r="AN17" s="310"/>
      <c r="AO17" s="310"/>
      <c r="AP17" s="310"/>
      <c r="AQ17" s="313"/>
      <c r="AR17" s="313"/>
      <c r="AS17" s="310"/>
      <c r="AT17" s="310"/>
      <c r="AU17" s="310"/>
      <c r="AV17" s="310"/>
      <c r="AW17" s="310"/>
      <c r="AX17" s="313"/>
      <c r="AY17" s="313"/>
      <c r="AZ17" s="310"/>
      <c r="BA17" s="310"/>
      <c r="BB17" s="310"/>
      <c r="BC17" s="310"/>
      <c r="BD17" s="310"/>
      <c r="BE17" s="313"/>
      <c r="BF17" s="313"/>
      <c r="BG17" s="310"/>
      <c r="BH17" s="310"/>
      <c r="BI17" s="310"/>
      <c r="BJ17" s="310"/>
      <c r="BK17" s="310"/>
      <c r="BL17" s="314"/>
      <c r="BM17" s="337"/>
      <c r="BN17" s="109"/>
      <c r="BQ17" s="14"/>
    </row>
    <row r="18" spans="1:214" x14ac:dyDescent="0.2">
      <c r="A18" s="11"/>
      <c r="B18" s="143" t="s">
        <v>123</v>
      </c>
      <c r="C18" s="336"/>
      <c r="D18" s="310"/>
      <c r="E18" s="310"/>
      <c r="F18" s="310"/>
      <c r="G18" s="310"/>
      <c r="H18" s="313"/>
      <c r="I18" s="313"/>
      <c r="J18" s="310"/>
      <c r="K18" s="310"/>
      <c r="L18" s="321"/>
      <c r="M18" s="310"/>
      <c r="N18" s="310"/>
      <c r="O18" s="313"/>
      <c r="P18" s="313"/>
      <c r="Q18" s="310"/>
      <c r="R18" s="310"/>
      <c r="S18" s="321"/>
      <c r="T18" s="310"/>
      <c r="U18" s="310"/>
      <c r="V18" s="313"/>
      <c r="W18" s="313"/>
      <c r="X18" s="310"/>
      <c r="Y18" s="310"/>
      <c r="Z18" s="310"/>
      <c r="AA18" s="310"/>
      <c r="AB18" s="310"/>
      <c r="AC18" s="313"/>
      <c r="AD18" s="313"/>
      <c r="AE18" s="310"/>
      <c r="AF18" s="317"/>
      <c r="AG18" s="310"/>
      <c r="AH18" s="310"/>
      <c r="AI18" s="310"/>
      <c r="AJ18" s="313"/>
      <c r="AK18" s="313"/>
      <c r="AL18" s="310"/>
      <c r="AM18" s="310"/>
      <c r="AN18" s="310"/>
      <c r="AO18" s="310"/>
      <c r="AP18" s="310"/>
      <c r="AQ18" s="313"/>
      <c r="AR18" s="313"/>
      <c r="AS18" s="310"/>
      <c r="AT18" s="310"/>
      <c r="AU18" s="310"/>
      <c r="AV18" s="310"/>
      <c r="AW18" s="310"/>
      <c r="AX18" s="313"/>
      <c r="AY18" s="313"/>
      <c r="AZ18" s="310"/>
      <c r="BA18" s="310"/>
      <c r="BB18" s="310"/>
      <c r="BC18" s="310"/>
      <c r="BD18" s="310"/>
      <c r="BE18" s="313"/>
      <c r="BF18" s="313"/>
      <c r="BG18" s="310"/>
      <c r="BH18" s="310"/>
      <c r="BI18" s="310"/>
      <c r="BJ18" s="310"/>
      <c r="BK18" s="310"/>
      <c r="BL18" s="314"/>
      <c r="BM18" s="337"/>
      <c r="BN18" s="109"/>
      <c r="BO18" s="14"/>
      <c r="BP18" s="14"/>
      <c r="BQ18" s="14"/>
    </row>
    <row r="19" spans="1:214" x14ac:dyDescent="0.2">
      <c r="A19" s="16"/>
      <c r="B19" s="143" t="s">
        <v>125</v>
      </c>
      <c r="C19" s="336"/>
      <c r="D19" s="310"/>
      <c r="E19" s="310"/>
      <c r="F19" s="310"/>
      <c r="G19" s="310"/>
      <c r="H19" s="313"/>
      <c r="I19" s="313"/>
      <c r="J19" s="310"/>
      <c r="K19" s="310"/>
      <c r="L19" s="310"/>
      <c r="M19" s="310"/>
      <c r="N19" s="310"/>
      <c r="O19" s="313"/>
      <c r="P19" s="313"/>
      <c r="Q19" s="310"/>
      <c r="R19" s="310"/>
      <c r="S19" s="310"/>
      <c r="T19" s="310"/>
      <c r="U19" s="310"/>
      <c r="V19" s="313"/>
      <c r="W19" s="313"/>
      <c r="X19" s="310"/>
      <c r="Y19" s="310"/>
      <c r="Z19" s="310"/>
      <c r="AA19" s="310"/>
      <c r="AB19" s="310"/>
      <c r="AC19" s="313"/>
      <c r="AD19" s="313"/>
      <c r="AE19" s="310"/>
      <c r="AF19" s="310"/>
      <c r="AG19" s="310"/>
      <c r="AH19" s="310"/>
      <c r="AI19" s="310"/>
      <c r="AJ19" s="313"/>
      <c r="AK19" s="313"/>
      <c r="AL19" s="310"/>
      <c r="AM19" s="310"/>
      <c r="AN19" s="310"/>
      <c r="AO19" s="310"/>
      <c r="AP19" s="310"/>
      <c r="AQ19" s="313"/>
      <c r="AR19" s="313"/>
      <c r="AS19" s="310"/>
      <c r="AT19" s="310"/>
      <c r="AU19" s="310"/>
      <c r="AV19" s="310"/>
      <c r="AW19" s="310"/>
      <c r="AX19" s="313"/>
      <c r="AY19" s="313"/>
      <c r="AZ19" s="310"/>
      <c r="BA19" s="310"/>
      <c r="BB19" s="310"/>
      <c r="BC19" s="310"/>
      <c r="BD19" s="310"/>
      <c r="BE19" s="313"/>
      <c r="BF19" s="313"/>
      <c r="BG19" s="310"/>
      <c r="BH19" s="310"/>
      <c r="BI19" s="310"/>
      <c r="BJ19" s="310"/>
      <c r="BK19" s="310"/>
      <c r="BL19" s="314"/>
      <c r="BM19" s="337"/>
      <c r="BN19" s="109"/>
      <c r="BO19" s="14"/>
      <c r="BP19" s="14"/>
      <c r="BQ19" s="14"/>
    </row>
    <row r="20" spans="1:214" x14ac:dyDescent="0.2">
      <c r="A20" s="16"/>
      <c r="B20" s="143" t="s">
        <v>127</v>
      </c>
      <c r="C20" s="336"/>
      <c r="D20" s="310"/>
      <c r="E20" s="310"/>
      <c r="F20" s="310"/>
      <c r="G20" s="310"/>
      <c r="H20" s="313"/>
      <c r="I20" s="313"/>
      <c r="J20" s="310"/>
      <c r="K20" s="310"/>
      <c r="L20" s="310"/>
      <c r="M20" s="310"/>
      <c r="N20" s="310"/>
      <c r="O20" s="313"/>
      <c r="P20" s="313"/>
      <c r="Q20" s="310"/>
      <c r="R20" s="310"/>
      <c r="S20" s="310"/>
      <c r="T20" s="310"/>
      <c r="U20" s="310"/>
      <c r="V20" s="313"/>
      <c r="W20" s="313"/>
      <c r="X20" s="310"/>
      <c r="Y20" s="310"/>
      <c r="Z20" s="310"/>
      <c r="AA20" s="310"/>
      <c r="AB20" s="310"/>
      <c r="AC20" s="313"/>
      <c r="AD20" s="313"/>
      <c r="AE20" s="310"/>
      <c r="AF20" s="310"/>
      <c r="AG20" s="310"/>
      <c r="AH20" s="310"/>
      <c r="AI20" s="310"/>
      <c r="AJ20" s="313"/>
      <c r="AK20" s="313"/>
      <c r="AL20" s="310"/>
      <c r="AM20" s="310"/>
      <c r="AN20" s="310"/>
      <c r="AO20" s="310"/>
      <c r="AP20" s="310"/>
      <c r="AQ20" s="313"/>
      <c r="AR20" s="313"/>
      <c r="AS20" s="310"/>
      <c r="AT20" s="310"/>
      <c r="AU20" s="310"/>
      <c r="AV20" s="310"/>
      <c r="AW20" s="310"/>
      <c r="AX20" s="313"/>
      <c r="AY20" s="313"/>
      <c r="AZ20" s="310"/>
      <c r="BA20" s="310"/>
      <c r="BB20" s="310"/>
      <c r="BC20" s="310"/>
      <c r="BD20" s="310"/>
      <c r="BE20" s="313"/>
      <c r="BF20" s="313"/>
      <c r="BG20" s="310"/>
      <c r="BH20" s="310"/>
      <c r="BI20" s="310"/>
      <c r="BJ20" s="310"/>
      <c r="BK20" s="310"/>
      <c r="BL20" s="314"/>
      <c r="BM20" s="337"/>
      <c r="BN20" s="109"/>
      <c r="BO20" s="14"/>
      <c r="BP20" s="14"/>
      <c r="BQ20" s="14"/>
    </row>
    <row r="21" spans="1:214" x14ac:dyDescent="0.2">
      <c r="B21" s="143" t="s">
        <v>129</v>
      </c>
      <c r="C21" s="336"/>
      <c r="D21" s="310"/>
      <c r="E21" s="310"/>
      <c r="F21" s="310"/>
      <c r="G21" s="310"/>
      <c r="H21" s="313"/>
      <c r="I21" s="313"/>
      <c r="J21" s="310"/>
      <c r="K21" s="310"/>
      <c r="L21" s="310"/>
      <c r="M21" s="310"/>
      <c r="N21" s="310"/>
      <c r="O21" s="313"/>
      <c r="P21" s="313"/>
      <c r="Q21" s="310"/>
      <c r="R21" s="310"/>
      <c r="S21" s="310"/>
      <c r="T21" s="310"/>
      <c r="U21" s="310"/>
      <c r="V21" s="313"/>
      <c r="W21" s="313"/>
      <c r="X21" s="310"/>
      <c r="Y21" s="310"/>
      <c r="Z21" s="310"/>
      <c r="AA21" s="310"/>
      <c r="AB21" s="310"/>
      <c r="AC21" s="313"/>
      <c r="AD21" s="313"/>
      <c r="AE21" s="310"/>
      <c r="AF21" s="310"/>
      <c r="AG21" s="310"/>
      <c r="AH21" s="310"/>
      <c r="AI21" s="310"/>
      <c r="AJ21" s="313"/>
      <c r="AK21" s="313"/>
      <c r="AL21" s="310"/>
      <c r="AM21" s="310"/>
      <c r="AN21" s="310"/>
      <c r="AO21" s="310"/>
      <c r="AP21" s="310"/>
      <c r="AQ21" s="313"/>
      <c r="AR21" s="313"/>
      <c r="AS21" s="310"/>
      <c r="AT21" s="310"/>
      <c r="AU21" s="310"/>
      <c r="AV21" s="310"/>
      <c r="AW21" s="310"/>
      <c r="AX21" s="313"/>
      <c r="AY21" s="313"/>
      <c r="AZ21" s="310"/>
      <c r="BA21" s="310"/>
      <c r="BB21" s="310"/>
      <c r="BC21" s="310"/>
      <c r="BD21" s="310"/>
      <c r="BE21" s="313"/>
      <c r="BF21" s="313"/>
      <c r="BG21" s="310"/>
      <c r="BH21" s="310"/>
      <c r="BI21" s="310"/>
      <c r="BJ21" s="310"/>
      <c r="BK21" s="310"/>
      <c r="BL21" s="314"/>
      <c r="BM21" s="337"/>
      <c r="BN21" s="109"/>
      <c r="BO21" s="14"/>
      <c r="BP21" s="14"/>
      <c r="BQ21" s="14"/>
    </row>
    <row r="22" spans="1:214" x14ac:dyDescent="0.2">
      <c r="B22" s="143" t="s">
        <v>131</v>
      </c>
      <c r="C22" s="336"/>
      <c r="D22" s="310"/>
      <c r="E22" s="310"/>
      <c r="F22" s="310"/>
      <c r="G22" s="310"/>
      <c r="H22" s="313"/>
      <c r="I22" s="313"/>
      <c r="J22" s="310"/>
      <c r="K22" s="310"/>
      <c r="L22" s="310"/>
      <c r="M22" s="310"/>
      <c r="N22" s="310"/>
      <c r="O22" s="313"/>
      <c r="P22" s="313"/>
      <c r="Q22" s="310"/>
      <c r="R22" s="310"/>
      <c r="S22" s="310"/>
      <c r="T22" s="310"/>
      <c r="U22" s="310"/>
      <c r="V22" s="313"/>
      <c r="W22" s="313"/>
      <c r="X22" s="310"/>
      <c r="Y22" s="310"/>
      <c r="Z22" s="310"/>
      <c r="AA22" s="310"/>
      <c r="AB22" s="310"/>
      <c r="AC22" s="313"/>
      <c r="AD22" s="313"/>
      <c r="AE22" s="310"/>
      <c r="AF22" s="310"/>
      <c r="AG22" s="310"/>
      <c r="AH22" s="310"/>
      <c r="AI22" s="310"/>
      <c r="AJ22" s="313"/>
      <c r="AK22" s="313"/>
      <c r="AL22" s="310"/>
      <c r="AM22" s="310"/>
      <c r="AN22" s="310"/>
      <c r="AO22" s="310"/>
      <c r="AP22" s="310"/>
      <c r="AQ22" s="313"/>
      <c r="AR22" s="313"/>
      <c r="AS22" s="310"/>
      <c r="AT22" s="310"/>
      <c r="AU22" s="310"/>
      <c r="AV22" s="310"/>
      <c r="AW22" s="310"/>
      <c r="AX22" s="313"/>
      <c r="AY22" s="313"/>
      <c r="AZ22" s="310"/>
      <c r="BA22" s="310"/>
      <c r="BB22" s="310"/>
      <c r="BC22" s="310"/>
      <c r="BD22" s="310"/>
      <c r="BE22" s="313"/>
      <c r="BF22" s="313"/>
      <c r="BG22" s="310"/>
      <c r="BH22" s="310"/>
      <c r="BI22" s="310"/>
      <c r="BJ22" s="310"/>
      <c r="BK22" s="310"/>
      <c r="BL22" s="314"/>
      <c r="BM22" s="337"/>
      <c r="BN22" s="109"/>
      <c r="BO22" s="14"/>
      <c r="BP22" s="14"/>
      <c r="BQ22" s="14"/>
    </row>
    <row r="23" spans="1:214" x14ac:dyDescent="0.2">
      <c r="B23" s="143" t="s">
        <v>135</v>
      </c>
      <c r="C23" s="336"/>
      <c r="D23" s="310"/>
      <c r="E23" s="310"/>
      <c r="F23" s="310"/>
      <c r="G23" s="310"/>
      <c r="H23" s="313"/>
      <c r="I23" s="313"/>
      <c r="J23" s="310"/>
      <c r="K23" s="310"/>
      <c r="L23" s="310"/>
      <c r="M23" s="310"/>
      <c r="N23" s="310"/>
      <c r="O23" s="313"/>
      <c r="P23" s="313"/>
      <c r="Q23" s="310"/>
      <c r="R23" s="310"/>
      <c r="S23" s="310"/>
      <c r="T23" s="310"/>
      <c r="U23" s="310"/>
      <c r="V23" s="313"/>
      <c r="W23" s="313"/>
      <c r="X23" s="310"/>
      <c r="Y23" s="310"/>
      <c r="Z23" s="310"/>
      <c r="AA23" s="310"/>
      <c r="AB23" s="310"/>
      <c r="AC23" s="313"/>
      <c r="AD23" s="313"/>
      <c r="AE23" s="310"/>
      <c r="AF23" s="310"/>
      <c r="AG23" s="310"/>
      <c r="AH23" s="310"/>
      <c r="AI23" s="310"/>
      <c r="AJ23" s="313"/>
      <c r="AK23" s="313"/>
      <c r="AL23" s="310"/>
      <c r="AM23" s="310"/>
      <c r="AN23" s="310"/>
      <c r="AO23" s="310"/>
      <c r="AP23" s="310"/>
      <c r="AQ23" s="313"/>
      <c r="AR23" s="313"/>
      <c r="AS23" s="310"/>
      <c r="AT23" s="310"/>
      <c r="AU23" s="310"/>
      <c r="AV23" s="310"/>
      <c r="AW23" s="310"/>
      <c r="AX23" s="313"/>
      <c r="AY23" s="313"/>
      <c r="AZ23" s="310"/>
      <c r="BA23" s="310"/>
      <c r="BB23" s="310"/>
      <c r="BC23" s="310"/>
      <c r="BD23" s="310"/>
      <c r="BE23" s="313"/>
      <c r="BF23" s="313"/>
      <c r="BG23" s="310"/>
      <c r="BH23" s="310"/>
      <c r="BI23" s="310"/>
      <c r="BJ23" s="310"/>
      <c r="BK23" s="310"/>
      <c r="BL23" s="314"/>
      <c r="BM23" s="337"/>
      <c r="BN23" s="109"/>
      <c r="BO23" s="14"/>
      <c r="BP23" s="14"/>
      <c r="BQ23" s="14"/>
    </row>
    <row r="24" spans="1:214" x14ac:dyDescent="0.2">
      <c r="B24" s="143" t="s">
        <v>133</v>
      </c>
      <c r="C24" s="336"/>
      <c r="D24" s="310"/>
      <c r="E24" s="310"/>
      <c r="F24" s="310"/>
      <c r="G24" s="310"/>
      <c r="H24" s="313"/>
      <c r="I24" s="313"/>
      <c r="J24" s="310"/>
      <c r="K24" s="310"/>
      <c r="L24" s="310"/>
      <c r="M24" s="310"/>
      <c r="N24" s="310"/>
      <c r="O24" s="313"/>
      <c r="P24" s="313"/>
      <c r="Q24" s="310"/>
      <c r="R24" s="310"/>
      <c r="S24" s="310"/>
      <c r="T24" s="310"/>
      <c r="U24" s="310"/>
      <c r="V24" s="313"/>
      <c r="W24" s="313"/>
      <c r="X24" s="310"/>
      <c r="Y24" s="310"/>
      <c r="Z24" s="310"/>
      <c r="AA24" s="310"/>
      <c r="AB24" s="310"/>
      <c r="AC24" s="313"/>
      <c r="AD24" s="313"/>
      <c r="AE24" s="310"/>
      <c r="AF24" s="310"/>
      <c r="AG24" s="310"/>
      <c r="AH24" s="310"/>
      <c r="AI24" s="310"/>
      <c r="AJ24" s="313"/>
      <c r="AK24" s="313"/>
      <c r="AL24" s="310"/>
      <c r="AM24" s="310"/>
      <c r="AN24" s="310"/>
      <c r="AO24" s="310"/>
      <c r="AP24" s="310"/>
      <c r="AQ24" s="313"/>
      <c r="AR24" s="313"/>
      <c r="AS24" s="310"/>
      <c r="AT24" s="310"/>
      <c r="AU24" s="310"/>
      <c r="AV24" s="310"/>
      <c r="AW24" s="310"/>
      <c r="AX24" s="313"/>
      <c r="AY24" s="313"/>
      <c r="AZ24" s="310"/>
      <c r="BA24" s="310"/>
      <c r="BB24" s="310"/>
      <c r="BC24" s="310"/>
      <c r="BD24" s="310"/>
      <c r="BE24" s="313"/>
      <c r="BF24" s="313"/>
      <c r="BG24" s="310"/>
      <c r="BH24" s="310"/>
      <c r="BI24" s="310"/>
      <c r="BJ24" s="310"/>
      <c r="BK24" s="310"/>
      <c r="BL24" s="314"/>
      <c r="BM24" s="337"/>
      <c r="BN24" s="109"/>
      <c r="BO24" s="14" t="s">
        <v>94</v>
      </c>
      <c r="BP24" s="14"/>
      <c r="BQ24" s="14"/>
    </row>
    <row r="25" spans="1:214" x14ac:dyDescent="0.2">
      <c r="B25" s="143" t="s">
        <v>137</v>
      </c>
      <c r="C25" s="336"/>
      <c r="D25" s="310"/>
      <c r="E25" s="310"/>
      <c r="F25" s="310"/>
      <c r="G25" s="310"/>
      <c r="H25" s="313"/>
      <c r="I25" s="313"/>
      <c r="J25" s="310"/>
      <c r="K25" s="310"/>
      <c r="L25" s="310"/>
      <c r="M25" s="310"/>
      <c r="N25" s="310"/>
      <c r="O25" s="313"/>
      <c r="P25" s="313"/>
      <c r="Q25" s="310"/>
      <c r="R25" s="310"/>
      <c r="S25" s="310"/>
      <c r="T25" s="310"/>
      <c r="U25" s="310"/>
      <c r="V25" s="313"/>
      <c r="W25" s="313"/>
      <c r="X25" s="310"/>
      <c r="Y25" s="310"/>
      <c r="Z25" s="310"/>
      <c r="AA25" s="310"/>
      <c r="AB25" s="310"/>
      <c r="AC25" s="313"/>
      <c r="AD25" s="313"/>
      <c r="AE25" s="310"/>
      <c r="AF25" s="310"/>
      <c r="AG25" s="310"/>
      <c r="AH25" s="310"/>
      <c r="AI25" s="310"/>
      <c r="AJ25" s="313"/>
      <c r="AK25" s="313"/>
      <c r="AL25" s="310"/>
      <c r="AM25" s="310"/>
      <c r="AN25" s="310"/>
      <c r="AO25" s="310"/>
      <c r="AP25" s="310"/>
      <c r="AQ25" s="313"/>
      <c r="AR25" s="313"/>
      <c r="AS25" s="310"/>
      <c r="AT25" s="310"/>
      <c r="AU25" s="310"/>
      <c r="AV25" s="310"/>
      <c r="AW25" s="310"/>
      <c r="AX25" s="313"/>
      <c r="AY25" s="313"/>
      <c r="AZ25" s="310"/>
      <c r="BA25" s="310"/>
      <c r="BB25" s="310"/>
      <c r="BC25" s="310"/>
      <c r="BD25" s="310"/>
      <c r="BE25" s="313"/>
      <c r="BF25" s="313"/>
      <c r="BG25" s="310"/>
      <c r="BH25" s="310"/>
      <c r="BI25" s="310"/>
      <c r="BJ25" s="310"/>
      <c r="BK25" s="310"/>
      <c r="BL25" s="314"/>
      <c r="BM25" s="337"/>
      <c r="BN25" s="109"/>
      <c r="BO25" s="14" t="s">
        <v>83</v>
      </c>
      <c r="BP25" s="14"/>
      <c r="BQ25" s="14"/>
    </row>
    <row r="26" spans="1:214" x14ac:dyDescent="0.2">
      <c r="B26" s="143"/>
      <c r="C26" s="336"/>
      <c r="D26" s="310"/>
      <c r="E26" s="310"/>
      <c r="F26" s="310"/>
      <c r="G26" s="310"/>
      <c r="H26" s="313"/>
      <c r="I26" s="313"/>
      <c r="J26" s="310"/>
      <c r="K26" s="310"/>
      <c r="L26" s="310"/>
      <c r="M26" s="310"/>
      <c r="N26" s="310"/>
      <c r="O26" s="313"/>
      <c r="P26" s="313"/>
      <c r="Q26" s="310"/>
      <c r="R26" s="310"/>
      <c r="S26" s="310"/>
      <c r="T26" s="310"/>
      <c r="U26" s="310"/>
      <c r="V26" s="313"/>
      <c r="W26" s="313"/>
      <c r="X26" s="310"/>
      <c r="Y26" s="310"/>
      <c r="Z26" s="310"/>
      <c r="AA26" s="310"/>
      <c r="AB26" s="310"/>
      <c r="AC26" s="313"/>
      <c r="AD26" s="313"/>
      <c r="AE26" s="310"/>
      <c r="AF26" s="310"/>
      <c r="AG26" s="310"/>
      <c r="AH26" s="310"/>
      <c r="AI26" s="310"/>
      <c r="AJ26" s="313"/>
      <c r="AK26" s="313"/>
      <c r="AL26" s="310"/>
      <c r="AM26" s="310"/>
      <c r="AN26" s="310"/>
      <c r="AO26" s="310"/>
      <c r="AP26" s="310"/>
      <c r="AQ26" s="313"/>
      <c r="AR26" s="313"/>
      <c r="AS26" s="310"/>
      <c r="AT26" s="310"/>
      <c r="AU26" s="310"/>
      <c r="AV26" s="310"/>
      <c r="AW26" s="310"/>
      <c r="AX26" s="313"/>
      <c r="AY26" s="313"/>
      <c r="AZ26" s="310"/>
      <c r="BA26" s="310"/>
      <c r="BB26" s="310"/>
      <c r="BC26" s="310"/>
      <c r="BD26" s="310"/>
      <c r="BE26" s="313"/>
      <c r="BF26" s="313"/>
      <c r="BG26" s="310"/>
      <c r="BH26" s="310"/>
      <c r="BI26" s="310"/>
      <c r="BJ26" s="310"/>
      <c r="BK26" s="310"/>
      <c r="BL26" s="314"/>
      <c r="BM26" s="337"/>
      <c r="BN26" s="109"/>
      <c r="BO26" s="14" t="s">
        <v>183</v>
      </c>
      <c r="BP26" s="14"/>
      <c r="BQ26" s="14"/>
    </row>
    <row r="27" spans="1:214" x14ac:dyDescent="0.2">
      <c r="B27" s="143" t="s">
        <v>142</v>
      </c>
      <c r="C27" s="336"/>
      <c r="D27" s="310"/>
      <c r="E27" s="310"/>
      <c r="F27" s="310"/>
      <c r="G27" s="310"/>
      <c r="H27" s="313"/>
      <c r="I27" s="313"/>
      <c r="J27" s="310"/>
      <c r="K27" s="310"/>
      <c r="L27" s="310"/>
      <c r="M27" s="310"/>
      <c r="N27" s="310"/>
      <c r="O27" s="313"/>
      <c r="P27" s="313"/>
      <c r="Q27" s="310"/>
      <c r="R27" s="310"/>
      <c r="S27" s="310"/>
      <c r="T27" s="310"/>
      <c r="U27" s="310"/>
      <c r="V27" s="313"/>
      <c r="W27" s="313"/>
      <c r="X27" s="310"/>
      <c r="Y27" s="310"/>
      <c r="Z27" s="310"/>
      <c r="AA27" s="310"/>
      <c r="AB27" s="310"/>
      <c r="AC27" s="313"/>
      <c r="AD27" s="313"/>
      <c r="AE27" s="310"/>
      <c r="AF27" s="310"/>
      <c r="AG27" s="310"/>
      <c r="AH27" s="310"/>
      <c r="AI27" s="310"/>
      <c r="AJ27" s="313"/>
      <c r="AK27" s="313"/>
      <c r="AL27" s="310"/>
      <c r="AM27" s="310"/>
      <c r="AN27" s="310"/>
      <c r="AO27" s="310"/>
      <c r="AP27" s="310"/>
      <c r="AQ27" s="313"/>
      <c r="AR27" s="313"/>
      <c r="AS27" s="310"/>
      <c r="AT27" s="310"/>
      <c r="AU27" s="310"/>
      <c r="AV27" s="310"/>
      <c r="AW27" s="310"/>
      <c r="AX27" s="313"/>
      <c r="AY27" s="313"/>
      <c r="AZ27" s="310"/>
      <c r="BA27" s="310"/>
      <c r="BB27" s="310"/>
      <c r="BC27" s="310"/>
      <c r="BD27" s="310"/>
      <c r="BE27" s="313"/>
      <c r="BF27" s="313"/>
      <c r="BG27" s="310"/>
      <c r="BH27" s="310"/>
      <c r="BI27" s="310"/>
      <c r="BJ27" s="310"/>
      <c r="BK27" s="310"/>
      <c r="BL27" s="314"/>
      <c r="BM27" s="337"/>
      <c r="BN27" s="109"/>
      <c r="BO27" s="14"/>
      <c r="BP27" s="14"/>
      <c r="BQ27" s="14"/>
    </row>
    <row r="28" spans="1:214" x14ac:dyDescent="0.2">
      <c r="B28" s="143" t="s">
        <v>144</v>
      </c>
      <c r="C28" s="340"/>
      <c r="D28" s="323"/>
      <c r="E28" s="323"/>
      <c r="F28" s="323"/>
      <c r="G28" s="310"/>
      <c r="H28" s="313"/>
      <c r="I28" s="313"/>
      <c r="J28" s="310"/>
      <c r="K28" s="310"/>
      <c r="L28" s="310"/>
      <c r="M28" s="310"/>
      <c r="N28" s="310"/>
      <c r="O28" s="313"/>
      <c r="P28" s="313"/>
      <c r="Q28" s="310"/>
      <c r="R28" s="310"/>
      <c r="S28" s="310"/>
      <c r="T28" s="310"/>
      <c r="U28" s="310"/>
      <c r="V28" s="313"/>
      <c r="W28" s="313"/>
      <c r="X28" s="310"/>
      <c r="Y28" s="323"/>
      <c r="Z28" s="323"/>
      <c r="AA28" s="310"/>
      <c r="AB28" s="310"/>
      <c r="AC28" s="313"/>
      <c r="AD28" s="313"/>
      <c r="AE28" s="310"/>
      <c r="AF28" s="323"/>
      <c r="AG28" s="323"/>
      <c r="AH28" s="310"/>
      <c r="AI28" s="310"/>
      <c r="AJ28" s="313"/>
      <c r="AK28" s="313"/>
      <c r="AL28" s="310"/>
      <c r="AM28" s="323"/>
      <c r="AN28" s="323"/>
      <c r="AO28" s="310"/>
      <c r="AP28" s="310"/>
      <c r="AQ28" s="313"/>
      <c r="AR28" s="313"/>
      <c r="AS28" s="310"/>
      <c r="AT28" s="323"/>
      <c r="AU28" s="323"/>
      <c r="AV28" s="310"/>
      <c r="AW28" s="310"/>
      <c r="AX28" s="313"/>
      <c r="AY28" s="313"/>
      <c r="AZ28" s="310"/>
      <c r="BA28" s="323"/>
      <c r="BB28" s="323"/>
      <c r="BC28" s="310"/>
      <c r="BD28" s="310"/>
      <c r="BE28" s="313"/>
      <c r="BF28" s="313"/>
      <c r="BG28" s="310"/>
      <c r="BH28" s="323"/>
      <c r="BI28" s="323"/>
      <c r="BJ28" s="323"/>
      <c r="BK28" s="310"/>
      <c r="BL28" s="314"/>
      <c r="BM28" s="337"/>
      <c r="BN28" s="109"/>
      <c r="BO28" s="14"/>
      <c r="BP28" s="14"/>
      <c r="BQ28" s="14"/>
    </row>
    <row r="29" spans="1:214" x14ac:dyDescent="0.2">
      <c r="B29" s="143" t="s">
        <v>146</v>
      </c>
      <c r="C29" s="340"/>
      <c r="D29" s="323"/>
      <c r="E29" s="323"/>
      <c r="F29" s="310"/>
      <c r="G29" s="310"/>
      <c r="H29" s="313"/>
      <c r="I29" s="313"/>
      <c r="J29" s="310"/>
      <c r="K29" s="310"/>
      <c r="L29" s="310"/>
      <c r="M29" s="310"/>
      <c r="N29" s="310"/>
      <c r="O29" s="313"/>
      <c r="P29" s="313"/>
      <c r="Q29" s="310"/>
      <c r="R29" s="310"/>
      <c r="S29" s="310"/>
      <c r="T29" s="310"/>
      <c r="U29" s="310"/>
      <c r="V29" s="313"/>
      <c r="W29" s="313"/>
      <c r="X29" s="310"/>
      <c r="Y29" s="310"/>
      <c r="Z29" s="310"/>
      <c r="AA29" s="310"/>
      <c r="AB29" s="310"/>
      <c r="AC29" s="313"/>
      <c r="AD29" s="313"/>
      <c r="AE29" s="310"/>
      <c r="AF29" s="310"/>
      <c r="AG29" s="310"/>
      <c r="AH29" s="310"/>
      <c r="AI29" s="310"/>
      <c r="AJ29" s="313"/>
      <c r="AK29" s="313"/>
      <c r="AL29" s="310"/>
      <c r="AM29" s="323"/>
      <c r="AN29" s="323"/>
      <c r="AO29" s="310"/>
      <c r="AP29" s="310"/>
      <c r="AQ29" s="313"/>
      <c r="AR29" s="313"/>
      <c r="AS29" s="310"/>
      <c r="AT29" s="310"/>
      <c r="AU29" s="310"/>
      <c r="AV29" s="310"/>
      <c r="AW29" s="310"/>
      <c r="AX29" s="313"/>
      <c r="AY29" s="313"/>
      <c r="AZ29" s="310"/>
      <c r="BA29" s="310"/>
      <c r="BB29" s="310"/>
      <c r="BC29" s="310"/>
      <c r="BD29" s="310"/>
      <c r="BE29" s="313"/>
      <c r="BF29" s="313"/>
      <c r="BG29" s="310"/>
      <c r="BH29" s="310"/>
      <c r="BI29" s="310"/>
      <c r="BJ29" s="310"/>
      <c r="BK29" s="310"/>
      <c r="BL29" s="314"/>
      <c r="BM29" s="337"/>
      <c r="BN29" s="109"/>
      <c r="BO29" s="14"/>
      <c r="BP29" s="14"/>
      <c r="BQ29" s="14"/>
    </row>
    <row r="30" spans="1:214" x14ac:dyDescent="0.2">
      <c r="B30" s="143" t="s">
        <v>152</v>
      </c>
      <c r="C30" s="340"/>
      <c r="D30" s="323"/>
      <c r="E30" s="323"/>
      <c r="F30" s="310"/>
      <c r="G30" s="310"/>
      <c r="H30" s="313"/>
      <c r="I30" s="313"/>
      <c r="J30" s="310"/>
      <c r="K30" s="310"/>
      <c r="L30" s="310"/>
      <c r="M30" s="310"/>
      <c r="N30" s="310"/>
      <c r="O30" s="313"/>
      <c r="P30" s="313"/>
      <c r="Q30" s="310"/>
      <c r="R30" s="310"/>
      <c r="S30" s="310"/>
      <c r="T30" s="310"/>
      <c r="U30" s="310"/>
      <c r="V30" s="313"/>
      <c r="W30" s="313"/>
      <c r="X30" s="310"/>
      <c r="Y30" s="310"/>
      <c r="Z30" s="310"/>
      <c r="AA30" s="310"/>
      <c r="AB30" s="310"/>
      <c r="AC30" s="313"/>
      <c r="AD30" s="313"/>
      <c r="AE30" s="310"/>
      <c r="AF30" s="310"/>
      <c r="AG30" s="310"/>
      <c r="AH30" s="310"/>
      <c r="AI30" s="310"/>
      <c r="AJ30" s="313"/>
      <c r="AK30" s="313"/>
      <c r="AL30" s="310"/>
      <c r="AM30" s="310"/>
      <c r="AN30" s="310"/>
      <c r="AO30" s="310"/>
      <c r="AP30" s="310"/>
      <c r="AQ30" s="313"/>
      <c r="AR30" s="313"/>
      <c r="AS30" s="310"/>
      <c r="AT30" s="310"/>
      <c r="AU30" s="310"/>
      <c r="AV30" s="310"/>
      <c r="AW30" s="310"/>
      <c r="AX30" s="313"/>
      <c r="AY30" s="313"/>
      <c r="AZ30" s="310"/>
      <c r="BA30" s="310"/>
      <c r="BB30" s="310"/>
      <c r="BC30" s="310"/>
      <c r="BD30" s="310"/>
      <c r="BE30" s="313"/>
      <c r="BF30" s="313"/>
      <c r="BG30" s="310"/>
      <c r="BH30" s="310"/>
      <c r="BI30" s="310"/>
      <c r="BJ30" s="310"/>
      <c r="BK30" s="310"/>
      <c r="BL30" s="314"/>
      <c r="BM30" s="337"/>
      <c r="BN30" s="109"/>
      <c r="BO30" s="14"/>
      <c r="BP30" s="14"/>
      <c r="BQ30" s="14"/>
    </row>
    <row r="31" spans="1:214" x14ac:dyDescent="0.2">
      <c r="B31" s="143"/>
      <c r="C31" s="336"/>
      <c r="D31" s="310"/>
      <c r="E31" s="310"/>
      <c r="F31" s="310"/>
      <c r="G31" s="310"/>
      <c r="H31" s="313"/>
      <c r="I31" s="313"/>
      <c r="J31" s="310"/>
      <c r="K31" s="310"/>
      <c r="L31" s="310"/>
      <c r="M31" s="310"/>
      <c r="N31" s="310"/>
      <c r="O31" s="313"/>
      <c r="P31" s="313"/>
      <c r="Q31" s="310"/>
      <c r="R31" s="327"/>
      <c r="S31" s="310"/>
      <c r="T31" s="310"/>
      <c r="U31" s="310"/>
      <c r="V31" s="313"/>
      <c r="W31" s="313"/>
      <c r="X31" s="310"/>
      <c r="Y31" s="310"/>
      <c r="Z31" s="310"/>
      <c r="AA31" s="310"/>
      <c r="AB31" s="310"/>
      <c r="AC31" s="313"/>
      <c r="AD31" s="313"/>
      <c r="AE31" s="310"/>
      <c r="AF31" s="310"/>
      <c r="AG31" s="310"/>
      <c r="AH31" s="310"/>
      <c r="AI31" s="310"/>
      <c r="AJ31" s="313"/>
      <c r="AK31" s="313"/>
      <c r="AL31" s="310"/>
      <c r="AM31" s="310"/>
      <c r="AN31" s="310"/>
      <c r="AO31" s="310"/>
      <c r="AP31" s="310"/>
      <c r="AQ31" s="313"/>
      <c r="AR31" s="313"/>
      <c r="AS31" s="310"/>
      <c r="AT31" s="310"/>
      <c r="AU31" s="310"/>
      <c r="AV31" s="310"/>
      <c r="AW31" s="310"/>
      <c r="AX31" s="313"/>
      <c r="AY31" s="313"/>
      <c r="AZ31" s="310"/>
      <c r="BA31" s="310"/>
      <c r="BB31" s="310"/>
      <c r="BC31" s="310"/>
      <c r="BD31" s="310"/>
      <c r="BE31" s="313"/>
      <c r="BF31" s="313"/>
      <c r="BG31" s="310"/>
      <c r="BH31" s="310"/>
      <c r="BI31" s="310"/>
      <c r="BJ31" s="328"/>
      <c r="BK31" s="310"/>
      <c r="BL31" s="314"/>
      <c r="BM31" s="337"/>
      <c r="BN31" s="109"/>
      <c r="BO31" s="14"/>
      <c r="BP31" s="14"/>
      <c r="BQ31" s="14"/>
    </row>
    <row r="32" spans="1:214" ht="13.5" thickBot="1" x14ac:dyDescent="0.25">
      <c r="A32" s="16"/>
      <c r="B32" s="143"/>
      <c r="C32" s="341"/>
      <c r="D32" s="342"/>
      <c r="E32" s="342"/>
      <c r="F32" s="342"/>
      <c r="G32" s="342"/>
      <c r="H32" s="344"/>
      <c r="I32" s="344"/>
      <c r="J32" s="342"/>
      <c r="K32" s="342"/>
      <c r="L32" s="342"/>
      <c r="M32" s="342"/>
      <c r="N32" s="342"/>
      <c r="O32" s="344"/>
      <c r="P32" s="344"/>
      <c r="Q32" s="342"/>
      <c r="R32" s="345"/>
      <c r="S32" s="342"/>
      <c r="T32" s="342"/>
      <c r="U32" s="342"/>
      <c r="V32" s="344"/>
      <c r="W32" s="344"/>
      <c r="X32" s="342"/>
      <c r="Y32" s="342"/>
      <c r="Z32" s="342"/>
      <c r="AA32" s="342"/>
      <c r="AB32" s="342"/>
      <c r="AC32" s="344"/>
      <c r="AD32" s="344"/>
      <c r="AE32" s="342"/>
      <c r="AF32" s="342"/>
      <c r="AG32" s="342"/>
      <c r="AH32" s="342"/>
      <c r="AI32" s="342"/>
      <c r="AJ32" s="344"/>
      <c r="AK32" s="344"/>
      <c r="AL32" s="342"/>
      <c r="AM32" s="342"/>
      <c r="AN32" s="342"/>
      <c r="AO32" s="342"/>
      <c r="AP32" s="342"/>
      <c r="AQ32" s="344"/>
      <c r="AR32" s="344"/>
      <c r="AS32" s="342"/>
      <c r="AT32" s="342"/>
      <c r="AU32" s="342"/>
      <c r="AV32" s="342"/>
      <c r="AW32" s="342"/>
      <c r="AX32" s="344"/>
      <c r="AY32" s="344"/>
      <c r="AZ32" s="342"/>
      <c r="BA32" s="342"/>
      <c r="BB32" s="342"/>
      <c r="BC32" s="342"/>
      <c r="BD32" s="342"/>
      <c r="BE32" s="344"/>
      <c r="BF32" s="344"/>
      <c r="BG32" s="342"/>
      <c r="BH32" s="342"/>
      <c r="BI32" s="342"/>
      <c r="BJ32" s="346"/>
      <c r="BK32" s="342"/>
      <c r="BL32" s="347"/>
      <c r="BM32" s="348"/>
      <c r="BN32" s="109"/>
      <c r="BO32" s="14"/>
      <c r="BP32" s="14"/>
      <c r="BQ32" s="14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</row>
    <row r="33" spans="1:219" ht="13.5" thickBot="1" x14ac:dyDescent="0.25">
      <c r="O33" s="22"/>
      <c r="P33" s="22"/>
      <c r="Q33" s="22"/>
      <c r="R33" s="300"/>
      <c r="BL33" s="217"/>
      <c r="BM33" s="217"/>
      <c r="BN33" s="19"/>
      <c r="BO33" s="14"/>
      <c r="BP33" s="14"/>
      <c r="BQ33" s="14"/>
    </row>
    <row r="34" spans="1:219" ht="15.75" customHeight="1" thickTop="1" thickBot="1" x14ac:dyDescent="0.25">
      <c r="C34" s="506" t="s">
        <v>2</v>
      </c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6"/>
      <c r="T34" s="506"/>
      <c r="U34" s="506"/>
      <c r="V34" s="506"/>
      <c r="W34" s="506"/>
      <c r="X34" s="506"/>
      <c r="Y34" s="506"/>
      <c r="Z34" s="507"/>
      <c r="AA34" s="508" t="s">
        <v>3</v>
      </c>
      <c r="AB34" s="506"/>
      <c r="AC34" s="506"/>
      <c r="AD34" s="506"/>
      <c r="AE34" s="506"/>
      <c r="AF34" s="506"/>
      <c r="AG34" s="506"/>
      <c r="AH34" s="506"/>
      <c r="AI34" s="506"/>
      <c r="AJ34" s="506"/>
      <c r="AK34" s="506"/>
      <c r="AL34" s="506"/>
      <c r="AM34" s="506"/>
      <c r="AN34" s="506"/>
      <c r="AO34" s="506"/>
      <c r="AP34" s="506"/>
      <c r="AQ34" s="506"/>
      <c r="AR34" s="506"/>
      <c r="AS34" s="506"/>
      <c r="AT34" s="506"/>
      <c r="AU34" s="506"/>
      <c r="AV34" s="506"/>
      <c r="AW34" s="506"/>
      <c r="AX34" s="506"/>
      <c r="AY34" s="506"/>
      <c r="AZ34" s="506"/>
      <c r="BA34" s="506"/>
      <c r="BB34" s="506"/>
      <c r="BC34" s="506"/>
      <c r="BD34" s="507"/>
      <c r="BE34" s="508"/>
      <c r="BF34" s="506"/>
      <c r="BG34" s="506"/>
      <c r="BH34" s="506"/>
      <c r="BI34" s="506"/>
      <c r="BJ34" s="506"/>
      <c r="BK34" s="506"/>
      <c r="BL34" s="506"/>
      <c r="BM34" s="506"/>
      <c r="BN34" s="19"/>
      <c r="BO34" s="14"/>
      <c r="BP34" s="14"/>
      <c r="BQ34" s="14"/>
    </row>
    <row r="35" spans="1:219" ht="15.75" customHeight="1" thickTop="1" thickBot="1" x14ac:dyDescent="0.25">
      <c r="B35" s="15"/>
      <c r="C35" s="378" t="s">
        <v>21</v>
      </c>
      <c r="D35" s="379"/>
      <c r="E35" s="379"/>
      <c r="F35" s="379"/>
      <c r="G35" s="379"/>
      <c r="H35" s="379"/>
      <c r="I35" s="385"/>
      <c r="J35" s="386" t="s">
        <v>22</v>
      </c>
      <c r="K35" s="382"/>
      <c r="L35" s="382"/>
      <c r="M35" s="382"/>
      <c r="N35" s="382"/>
      <c r="O35" s="382"/>
      <c r="P35" s="387"/>
      <c r="Q35" s="384" t="s">
        <v>23</v>
      </c>
      <c r="R35" s="379"/>
      <c r="S35" s="379"/>
      <c r="T35" s="379"/>
      <c r="U35" s="379"/>
      <c r="V35" s="379"/>
      <c r="W35" s="385"/>
      <c r="X35" s="386" t="s">
        <v>24</v>
      </c>
      <c r="Y35" s="382"/>
      <c r="Z35" s="382"/>
      <c r="AA35" s="382"/>
      <c r="AB35" s="382"/>
      <c r="AC35" s="382"/>
      <c r="AD35" s="387"/>
      <c r="AE35" s="384" t="s">
        <v>25</v>
      </c>
      <c r="AF35" s="379"/>
      <c r="AG35" s="379"/>
      <c r="AH35" s="379"/>
      <c r="AI35" s="379"/>
      <c r="AJ35" s="379"/>
      <c r="AK35" s="385"/>
      <c r="AL35" s="386" t="s">
        <v>26</v>
      </c>
      <c r="AM35" s="382"/>
      <c r="AN35" s="382"/>
      <c r="AO35" s="382"/>
      <c r="AP35" s="382"/>
      <c r="AQ35" s="382"/>
      <c r="AR35" s="387"/>
      <c r="AS35" s="384" t="s">
        <v>27</v>
      </c>
      <c r="AT35" s="379"/>
      <c r="AU35" s="379"/>
      <c r="AV35" s="379"/>
      <c r="AW35" s="379"/>
      <c r="AX35" s="379"/>
      <c r="AY35" s="385"/>
      <c r="AZ35" s="386" t="s">
        <v>28</v>
      </c>
      <c r="BA35" s="382"/>
      <c r="BB35" s="382"/>
      <c r="BC35" s="382"/>
      <c r="BD35" s="382"/>
      <c r="BE35" s="382"/>
      <c r="BF35" s="382"/>
      <c r="BG35" s="378" t="s">
        <v>29</v>
      </c>
      <c r="BH35" s="379"/>
      <c r="BI35" s="379"/>
      <c r="BJ35" s="379"/>
      <c r="BK35" s="379"/>
      <c r="BL35" s="379"/>
      <c r="BM35" s="380"/>
      <c r="BO35" s="14"/>
      <c r="BP35" s="14"/>
      <c r="BQ35" s="14"/>
    </row>
    <row r="36" spans="1:219" ht="15" customHeight="1" thickBot="1" x14ac:dyDescent="0.25">
      <c r="B36" s="15"/>
      <c r="C36" s="34">
        <f>BM12+1</f>
        <v>44263</v>
      </c>
      <c r="D36" s="35">
        <f>C36+1</f>
        <v>44264</v>
      </c>
      <c r="E36" s="35">
        <f t="shared" ref="E36:BM36" si="1">D36+1</f>
        <v>44265</v>
      </c>
      <c r="F36" s="35">
        <f t="shared" si="1"/>
        <v>44266</v>
      </c>
      <c r="G36" s="35">
        <f t="shared" si="1"/>
        <v>44267</v>
      </c>
      <c r="H36" s="218">
        <f t="shared" si="1"/>
        <v>44268</v>
      </c>
      <c r="I36" s="218">
        <f t="shared" si="1"/>
        <v>44269</v>
      </c>
      <c r="J36" s="35">
        <f t="shared" si="1"/>
        <v>44270</v>
      </c>
      <c r="K36" s="35">
        <f t="shared" si="1"/>
        <v>44271</v>
      </c>
      <c r="L36" s="35">
        <f t="shared" si="1"/>
        <v>44272</v>
      </c>
      <c r="M36" s="35">
        <f t="shared" si="1"/>
        <v>44273</v>
      </c>
      <c r="N36" s="35">
        <f t="shared" si="1"/>
        <v>44274</v>
      </c>
      <c r="O36" s="218">
        <f t="shared" si="1"/>
        <v>44275</v>
      </c>
      <c r="P36" s="218">
        <f t="shared" si="1"/>
        <v>44276</v>
      </c>
      <c r="Q36" s="35">
        <f t="shared" si="1"/>
        <v>44277</v>
      </c>
      <c r="R36" s="35">
        <f t="shared" si="1"/>
        <v>44278</v>
      </c>
      <c r="S36" s="35">
        <f t="shared" si="1"/>
        <v>44279</v>
      </c>
      <c r="T36" s="35">
        <f t="shared" si="1"/>
        <v>44280</v>
      </c>
      <c r="U36" s="35">
        <f t="shared" si="1"/>
        <v>44281</v>
      </c>
      <c r="V36" s="218">
        <f t="shared" si="1"/>
        <v>44282</v>
      </c>
      <c r="W36" s="218">
        <f t="shared" si="1"/>
        <v>44283</v>
      </c>
      <c r="X36" s="35">
        <f t="shared" si="1"/>
        <v>44284</v>
      </c>
      <c r="Y36" s="35">
        <f t="shared" si="1"/>
        <v>44285</v>
      </c>
      <c r="Z36" s="35">
        <f t="shared" si="1"/>
        <v>44286</v>
      </c>
      <c r="AA36" s="35">
        <f t="shared" si="1"/>
        <v>44287</v>
      </c>
      <c r="AB36" s="35">
        <f t="shared" si="1"/>
        <v>44288</v>
      </c>
      <c r="AC36" s="218">
        <f t="shared" si="1"/>
        <v>44289</v>
      </c>
      <c r="AD36" s="218">
        <f t="shared" si="1"/>
        <v>44290</v>
      </c>
      <c r="AE36" s="35">
        <f t="shared" si="1"/>
        <v>44291</v>
      </c>
      <c r="AF36" s="35">
        <f t="shared" si="1"/>
        <v>44292</v>
      </c>
      <c r="AG36" s="35">
        <f t="shared" si="1"/>
        <v>44293</v>
      </c>
      <c r="AH36" s="35">
        <f t="shared" si="1"/>
        <v>44294</v>
      </c>
      <c r="AI36" s="35">
        <f t="shared" si="1"/>
        <v>44295</v>
      </c>
      <c r="AJ36" s="218">
        <f t="shared" si="1"/>
        <v>44296</v>
      </c>
      <c r="AK36" s="218">
        <f t="shared" si="1"/>
        <v>44297</v>
      </c>
      <c r="AL36" s="35">
        <f t="shared" si="1"/>
        <v>44298</v>
      </c>
      <c r="AM36" s="35">
        <f t="shared" si="1"/>
        <v>44299</v>
      </c>
      <c r="AN36" s="35">
        <f t="shared" si="1"/>
        <v>44300</v>
      </c>
      <c r="AO36" s="35">
        <f t="shared" si="1"/>
        <v>44301</v>
      </c>
      <c r="AP36" s="35">
        <f t="shared" si="1"/>
        <v>44302</v>
      </c>
      <c r="AQ36" s="218">
        <f t="shared" si="1"/>
        <v>44303</v>
      </c>
      <c r="AR36" s="218">
        <f t="shared" si="1"/>
        <v>44304</v>
      </c>
      <c r="AS36" s="35">
        <f t="shared" si="1"/>
        <v>44305</v>
      </c>
      <c r="AT36" s="35">
        <f t="shared" si="1"/>
        <v>44306</v>
      </c>
      <c r="AU36" s="35">
        <f t="shared" si="1"/>
        <v>44307</v>
      </c>
      <c r="AV36" s="35">
        <f t="shared" si="1"/>
        <v>44308</v>
      </c>
      <c r="AW36" s="35">
        <f t="shared" si="1"/>
        <v>44309</v>
      </c>
      <c r="AX36" s="218">
        <f t="shared" si="1"/>
        <v>44310</v>
      </c>
      <c r="AY36" s="218">
        <f t="shared" si="1"/>
        <v>44311</v>
      </c>
      <c r="AZ36" s="35">
        <f t="shared" si="1"/>
        <v>44312</v>
      </c>
      <c r="BA36" s="35">
        <f t="shared" si="1"/>
        <v>44313</v>
      </c>
      <c r="BB36" s="35">
        <f t="shared" si="1"/>
        <v>44314</v>
      </c>
      <c r="BC36" s="35">
        <f t="shared" si="1"/>
        <v>44315</v>
      </c>
      <c r="BD36" s="35">
        <f t="shared" si="1"/>
        <v>44316</v>
      </c>
      <c r="BE36" s="218">
        <f t="shared" si="1"/>
        <v>44317</v>
      </c>
      <c r="BF36" s="218">
        <f t="shared" si="1"/>
        <v>44318</v>
      </c>
      <c r="BG36" s="35">
        <f t="shared" si="1"/>
        <v>44319</v>
      </c>
      <c r="BH36" s="35">
        <f t="shared" si="1"/>
        <v>44320</v>
      </c>
      <c r="BI36" s="35">
        <f t="shared" si="1"/>
        <v>44321</v>
      </c>
      <c r="BJ36" s="35">
        <f t="shared" si="1"/>
        <v>44322</v>
      </c>
      <c r="BK36" s="293">
        <f t="shared" si="1"/>
        <v>44323</v>
      </c>
      <c r="BL36" s="218">
        <f t="shared" si="1"/>
        <v>44324</v>
      </c>
      <c r="BM36" s="236">
        <f t="shared" si="1"/>
        <v>44325</v>
      </c>
      <c r="BO36" s="14"/>
      <c r="BP36" s="14"/>
      <c r="BQ36" s="14"/>
    </row>
    <row r="37" spans="1:219" ht="13.5" thickBot="1" x14ac:dyDescent="0.25">
      <c r="B37" s="143" t="s">
        <v>148</v>
      </c>
      <c r="C37" s="175"/>
      <c r="D37" s="176"/>
      <c r="E37" s="70"/>
      <c r="F37" s="70"/>
      <c r="G37" s="70"/>
      <c r="H37" s="249"/>
      <c r="I37" s="249"/>
      <c r="J37" s="70"/>
      <c r="K37" s="70"/>
      <c r="L37" s="70"/>
      <c r="M37" s="70"/>
      <c r="N37" s="70"/>
      <c r="O37" s="249"/>
      <c r="P37" s="249"/>
      <c r="Q37" s="66"/>
      <c r="R37" s="66"/>
      <c r="S37" s="66"/>
      <c r="T37" s="66"/>
      <c r="U37" s="66"/>
      <c r="V37" s="249"/>
      <c r="W37" s="249"/>
      <c r="X37" s="70"/>
      <c r="Y37" s="70"/>
      <c r="Z37" s="70"/>
      <c r="AA37" s="70"/>
      <c r="AB37" s="70"/>
      <c r="AC37" s="249"/>
      <c r="AD37" s="261"/>
      <c r="AE37" s="298"/>
      <c r="AF37" s="70"/>
      <c r="AG37" s="70"/>
      <c r="AH37" s="70"/>
      <c r="AI37" s="70"/>
      <c r="AJ37" s="249"/>
      <c r="AK37" s="249"/>
      <c r="AL37" s="70"/>
      <c r="AM37" s="70"/>
      <c r="AN37" s="70"/>
      <c r="AO37" s="70"/>
      <c r="AP37" s="70"/>
      <c r="AQ37" s="249"/>
      <c r="AR37" s="249"/>
      <c r="AS37" s="70"/>
      <c r="AT37" s="70"/>
      <c r="AU37" s="178"/>
      <c r="AV37" s="178"/>
      <c r="AW37" s="70"/>
      <c r="AX37" s="249"/>
      <c r="AY37" s="249"/>
      <c r="AZ37" s="70"/>
      <c r="BA37" s="70"/>
      <c r="BB37" s="178"/>
      <c r="BC37" s="178"/>
      <c r="BD37" s="70"/>
      <c r="BE37" s="249"/>
      <c r="BF37" s="249"/>
      <c r="BG37" s="70"/>
      <c r="BH37" s="70"/>
      <c r="BI37" s="70"/>
      <c r="BJ37" s="177"/>
      <c r="BK37" s="177"/>
      <c r="BL37" s="253"/>
      <c r="BM37" s="360"/>
      <c r="BO37" s="14"/>
      <c r="BP37" s="14"/>
      <c r="BQ37" s="14"/>
    </row>
    <row r="38" spans="1:219" ht="15" x14ac:dyDescent="0.25">
      <c r="A38" s="1"/>
      <c r="B38" s="143" t="s">
        <v>150</v>
      </c>
      <c r="C38" s="58"/>
      <c r="D38" s="59"/>
      <c r="E38" s="59"/>
      <c r="F38" s="59"/>
      <c r="G38" s="59"/>
      <c r="H38" s="250"/>
      <c r="I38" s="250"/>
      <c r="J38" s="60"/>
      <c r="K38" s="59"/>
      <c r="L38" s="59"/>
      <c r="M38" s="59"/>
      <c r="N38" s="59"/>
      <c r="O38" s="250"/>
      <c r="P38" s="250"/>
      <c r="Q38" s="159"/>
      <c r="R38" s="66"/>
      <c r="S38" s="159"/>
      <c r="T38" s="159"/>
      <c r="U38" s="159"/>
      <c r="V38" s="250"/>
      <c r="W38" s="250"/>
      <c r="X38" s="59"/>
      <c r="Y38" s="59"/>
      <c r="Z38" s="59"/>
      <c r="AA38" s="59"/>
      <c r="AB38" s="59"/>
      <c r="AC38" s="250"/>
      <c r="AD38" s="266"/>
      <c r="AE38" s="262"/>
      <c r="AF38" s="59"/>
      <c r="AG38" s="59"/>
      <c r="AH38" s="59"/>
      <c r="AI38" s="59"/>
      <c r="AJ38" s="250"/>
      <c r="AK38" s="250"/>
      <c r="AL38" s="59"/>
      <c r="AM38" s="59"/>
      <c r="AN38" s="188"/>
      <c r="AO38" s="59"/>
      <c r="AP38" s="59"/>
      <c r="AQ38" s="250"/>
      <c r="AR38" s="250"/>
      <c r="AS38" s="59"/>
      <c r="AT38" s="59"/>
      <c r="AU38" s="59"/>
      <c r="AV38" s="59"/>
      <c r="AW38" s="59"/>
      <c r="AX38" s="250"/>
      <c r="AY38" s="250"/>
      <c r="AZ38" s="59"/>
      <c r="BA38" s="59"/>
      <c r="BB38" s="59"/>
      <c r="BC38" s="59"/>
      <c r="BD38" s="59"/>
      <c r="BE38" s="250"/>
      <c r="BF38" s="250"/>
      <c r="BG38" s="59"/>
      <c r="BH38" s="59"/>
      <c r="BI38" s="59"/>
      <c r="BJ38" s="59"/>
      <c r="BK38" s="60"/>
      <c r="BL38" s="234"/>
      <c r="BM38" s="226"/>
      <c r="BN38" s="1"/>
      <c r="BO38" s="14"/>
      <c r="BP38" s="14"/>
      <c r="BQ38" s="14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3.5" thickBot="1" x14ac:dyDescent="0.25">
      <c r="B39" s="143"/>
      <c r="C39" s="62"/>
      <c r="D39" s="63"/>
      <c r="E39" s="63"/>
      <c r="F39" s="64"/>
      <c r="G39" s="64"/>
      <c r="H39" s="251"/>
      <c r="I39" s="251"/>
      <c r="J39" s="64"/>
      <c r="K39" s="63"/>
      <c r="L39" s="63"/>
      <c r="M39" s="64"/>
      <c r="N39" s="64"/>
      <c r="O39" s="251"/>
      <c r="P39" s="251"/>
      <c r="Q39" s="159"/>
      <c r="R39" s="66"/>
      <c r="S39" s="66"/>
      <c r="T39" s="159"/>
      <c r="U39" s="159"/>
      <c r="V39" s="251"/>
      <c r="W39" s="251"/>
      <c r="X39" s="64"/>
      <c r="Y39" s="63"/>
      <c r="Z39" s="63"/>
      <c r="AA39" s="64"/>
      <c r="AB39" s="64"/>
      <c r="AC39" s="251"/>
      <c r="AD39" s="267"/>
      <c r="AE39" s="267"/>
      <c r="AF39" s="64"/>
      <c r="AG39" s="64"/>
      <c r="AH39" s="64"/>
      <c r="AI39" s="64"/>
      <c r="AJ39" s="251"/>
      <c r="AK39" s="251"/>
      <c r="AL39" s="64"/>
      <c r="AM39" s="63"/>
      <c r="AN39" s="64"/>
      <c r="AO39" s="64"/>
      <c r="AP39" s="64"/>
      <c r="AQ39" s="251"/>
      <c r="AR39" s="251"/>
      <c r="AS39" s="64"/>
      <c r="AT39" s="63"/>
      <c r="AU39" s="63"/>
      <c r="AV39" s="64"/>
      <c r="AW39" s="64"/>
      <c r="AX39" s="251"/>
      <c r="AY39" s="251"/>
      <c r="AZ39" s="64"/>
      <c r="BA39" s="63"/>
      <c r="BB39" s="63"/>
      <c r="BC39" s="64"/>
      <c r="BD39" s="64"/>
      <c r="BE39" s="251"/>
      <c r="BF39" s="251"/>
      <c r="BG39" s="64"/>
      <c r="BH39" s="63"/>
      <c r="BI39" s="63"/>
      <c r="BJ39" s="65"/>
      <c r="BK39" s="81"/>
      <c r="BL39" s="239"/>
      <c r="BM39" s="227"/>
      <c r="BO39" s="14"/>
      <c r="BP39" s="14"/>
      <c r="BQ39" s="14"/>
    </row>
    <row r="40" spans="1:219" ht="15" x14ac:dyDescent="0.25">
      <c r="A40" s="16"/>
      <c r="B40" s="143" t="s">
        <v>119</v>
      </c>
      <c r="C40" s="58"/>
      <c r="D40" s="59"/>
      <c r="E40" s="59"/>
      <c r="F40" s="59"/>
      <c r="G40" s="59"/>
      <c r="H40" s="250"/>
      <c r="I40" s="250"/>
      <c r="J40" s="60"/>
      <c r="K40" s="59"/>
      <c r="L40" s="59"/>
      <c r="M40" s="59"/>
      <c r="N40" s="59"/>
      <c r="O40" s="250"/>
      <c r="P40" s="250"/>
      <c r="Q40" s="159"/>
      <c r="R40" s="66"/>
      <c r="S40" s="159"/>
      <c r="T40" s="159"/>
      <c r="U40" s="159"/>
      <c r="V40" s="250"/>
      <c r="W40" s="250"/>
      <c r="X40" s="59"/>
      <c r="Y40" s="59"/>
      <c r="Z40" s="59"/>
      <c r="AA40" s="59"/>
      <c r="AB40" s="59"/>
      <c r="AC40" s="250"/>
      <c r="AD40" s="266"/>
      <c r="AE40" s="262"/>
      <c r="AF40" s="59"/>
      <c r="AG40" s="59"/>
      <c r="AH40" s="59"/>
      <c r="AI40" s="59"/>
      <c r="AJ40" s="250"/>
      <c r="AK40" s="250"/>
      <c r="AL40" s="59"/>
      <c r="AM40" s="59"/>
      <c r="AN40" s="188"/>
      <c r="AO40" s="59"/>
      <c r="AP40" s="59"/>
      <c r="AQ40" s="250"/>
      <c r="AR40" s="250"/>
      <c r="AS40" s="59"/>
      <c r="AT40" s="59"/>
      <c r="AU40" s="59"/>
      <c r="AV40" s="59"/>
      <c r="AW40" s="59"/>
      <c r="AX40" s="250"/>
      <c r="AY40" s="250"/>
      <c r="AZ40" s="59"/>
      <c r="BA40" s="59"/>
      <c r="BB40" s="59"/>
      <c r="BC40" s="59"/>
      <c r="BD40" s="59"/>
      <c r="BE40" s="250"/>
      <c r="BF40" s="250"/>
      <c r="BG40" s="59"/>
      <c r="BH40" s="59"/>
      <c r="BI40" s="59"/>
      <c r="BJ40" s="59"/>
      <c r="BK40" s="60"/>
      <c r="BL40" s="247"/>
      <c r="BM40" s="229"/>
      <c r="BO40" s="14"/>
      <c r="BP40" s="14"/>
      <c r="BQ40" s="14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</row>
    <row r="41" spans="1:219" ht="13.5" thickBot="1" x14ac:dyDescent="0.25">
      <c r="A41" s="11"/>
      <c r="B41" s="143" t="s">
        <v>121</v>
      </c>
      <c r="C41" s="62"/>
      <c r="D41" s="63"/>
      <c r="E41" s="63"/>
      <c r="F41" s="64"/>
      <c r="G41" s="64"/>
      <c r="H41" s="251"/>
      <c r="I41" s="251"/>
      <c r="J41" s="64"/>
      <c r="K41" s="63"/>
      <c r="L41" s="63"/>
      <c r="M41" s="64"/>
      <c r="N41" s="64"/>
      <c r="O41" s="251"/>
      <c r="P41" s="251"/>
      <c r="Q41" s="159"/>
      <c r="R41" s="159"/>
      <c r="S41" s="159"/>
      <c r="T41" s="159"/>
      <c r="U41" s="159"/>
      <c r="V41" s="251"/>
      <c r="W41" s="251"/>
      <c r="X41" s="64"/>
      <c r="Y41" s="63"/>
      <c r="Z41" s="63"/>
      <c r="AA41" s="64"/>
      <c r="AB41" s="64"/>
      <c r="AC41" s="251"/>
      <c r="AD41" s="267"/>
      <c r="AE41" s="267"/>
      <c r="AF41" s="64"/>
      <c r="AG41" s="64"/>
      <c r="AH41" s="64"/>
      <c r="AI41" s="64"/>
      <c r="AJ41" s="251"/>
      <c r="AK41" s="251"/>
      <c r="AL41" s="64"/>
      <c r="AM41" s="63"/>
      <c r="AN41" s="64"/>
      <c r="AO41" s="64"/>
      <c r="AP41" s="64"/>
      <c r="AQ41" s="251"/>
      <c r="AR41" s="251"/>
      <c r="AS41" s="64"/>
      <c r="AT41" s="63"/>
      <c r="AU41" s="63"/>
      <c r="AV41" s="64"/>
      <c r="AW41" s="64"/>
      <c r="AX41" s="251"/>
      <c r="AY41" s="251"/>
      <c r="AZ41" s="64"/>
      <c r="BA41" s="63"/>
      <c r="BB41" s="63"/>
      <c r="BC41" s="64"/>
      <c r="BD41" s="64"/>
      <c r="BE41" s="251"/>
      <c r="BF41" s="251"/>
      <c r="BG41" s="64"/>
      <c r="BH41" s="63"/>
      <c r="BI41" s="63"/>
      <c r="BJ41" s="65"/>
      <c r="BK41" s="81"/>
      <c r="BL41" s="242"/>
      <c r="BM41" s="231"/>
      <c r="BO41" s="14"/>
      <c r="BP41" s="14"/>
      <c r="BQ41" s="14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</row>
    <row r="42" spans="1:219" ht="15" x14ac:dyDescent="0.25">
      <c r="A42" s="11"/>
      <c r="B42" s="143" t="s">
        <v>123</v>
      </c>
      <c r="C42" s="58"/>
      <c r="D42" s="59"/>
      <c r="E42" s="59"/>
      <c r="F42" s="59"/>
      <c r="G42" s="59"/>
      <c r="H42" s="250"/>
      <c r="I42" s="250"/>
      <c r="J42" s="60"/>
      <c r="K42" s="59"/>
      <c r="L42" s="59"/>
      <c r="M42" s="59"/>
      <c r="N42" s="59"/>
      <c r="O42" s="250"/>
      <c r="P42" s="250"/>
      <c r="Q42" s="159"/>
      <c r="R42" s="66"/>
      <c r="S42" s="159"/>
      <c r="T42" s="159"/>
      <c r="U42" s="159"/>
      <c r="V42" s="250"/>
      <c r="W42" s="250"/>
      <c r="X42" s="59"/>
      <c r="Y42" s="59"/>
      <c r="Z42" s="59"/>
      <c r="AA42" s="59"/>
      <c r="AB42" s="59"/>
      <c r="AC42" s="250"/>
      <c r="AD42" s="266"/>
      <c r="AE42" s="262"/>
      <c r="AF42" s="59"/>
      <c r="AG42" s="59"/>
      <c r="AH42" s="59"/>
      <c r="AI42" s="59"/>
      <c r="AJ42" s="250"/>
      <c r="AK42" s="250"/>
      <c r="AL42" s="59"/>
      <c r="AM42" s="59"/>
      <c r="AN42" s="188"/>
      <c r="AO42" s="59"/>
      <c r="AP42" s="59"/>
      <c r="AQ42" s="250"/>
      <c r="AR42" s="250"/>
      <c r="AS42" s="59"/>
      <c r="AT42" s="59"/>
      <c r="AU42" s="59"/>
      <c r="AV42" s="59"/>
      <c r="AW42" s="59"/>
      <c r="AX42" s="250"/>
      <c r="AY42" s="250"/>
      <c r="AZ42" s="59"/>
      <c r="BA42" s="59"/>
      <c r="BB42" s="59"/>
      <c r="BC42" s="59"/>
      <c r="BD42" s="59"/>
      <c r="BE42" s="250"/>
      <c r="BF42" s="250"/>
      <c r="BG42" s="59"/>
      <c r="BH42" s="59"/>
      <c r="BI42" s="59"/>
      <c r="BJ42" s="59"/>
      <c r="BK42" s="60"/>
      <c r="BL42" s="246"/>
      <c r="BM42" s="226"/>
      <c r="BO42" s="14"/>
      <c r="BP42" s="14"/>
      <c r="BQ42" s="14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</row>
    <row r="43" spans="1:219" ht="13.5" thickBot="1" x14ac:dyDescent="0.25">
      <c r="A43" s="11"/>
      <c r="B43" s="143" t="s">
        <v>125</v>
      </c>
      <c r="C43" s="62"/>
      <c r="D43" s="63"/>
      <c r="E43" s="63"/>
      <c r="F43" s="64"/>
      <c r="G43" s="64"/>
      <c r="H43" s="251"/>
      <c r="I43" s="251"/>
      <c r="J43" s="64"/>
      <c r="K43" s="63"/>
      <c r="L43" s="63"/>
      <c r="M43" s="64"/>
      <c r="N43" s="64"/>
      <c r="O43" s="251"/>
      <c r="P43" s="251"/>
      <c r="Q43" s="159"/>
      <c r="R43" s="66"/>
      <c r="S43" s="159"/>
      <c r="T43" s="159"/>
      <c r="U43" s="159"/>
      <c r="V43" s="251"/>
      <c r="W43" s="251"/>
      <c r="X43" s="64"/>
      <c r="Y43" s="63"/>
      <c r="Z43" s="63"/>
      <c r="AA43" s="64"/>
      <c r="AB43" s="64"/>
      <c r="AC43" s="251"/>
      <c r="AD43" s="267"/>
      <c r="AE43" s="267"/>
      <c r="AF43" s="64"/>
      <c r="AG43" s="64"/>
      <c r="AH43" s="64"/>
      <c r="AI43" s="64"/>
      <c r="AJ43" s="251"/>
      <c r="AK43" s="251"/>
      <c r="AL43" s="64"/>
      <c r="AM43" s="63"/>
      <c r="AN43" s="64"/>
      <c r="AO43" s="64"/>
      <c r="AP43" s="64"/>
      <c r="AQ43" s="251"/>
      <c r="AR43" s="251"/>
      <c r="AS43" s="64"/>
      <c r="AT43" s="63"/>
      <c r="AU43" s="63"/>
      <c r="AV43" s="64"/>
      <c r="AW43" s="64"/>
      <c r="AX43" s="251"/>
      <c r="AY43" s="251"/>
      <c r="AZ43" s="64"/>
      <c r="BA43" s="63"/>
      <c r="BB43" s="63"/>
      <c r="BC43" s="64"/>
      <c r="BD43" s="64"/>
      <c r="BE43" s="251"/>
      <c r="BF43" s="251"/>
      <c r="BG43" s="64"/>
      <c r="BH43" s="63"/>
      <c r="BI43" s="63"/>
      <c r="BJ43" s="65"/>
      <c r="BK43" s="81"/>
      <c r="BL43" s="239"/>
      <c r="BM43" s="227"/>
      <c r="BO43" s="14"/>
      <c r="BP43" s="14"/>
      <c r="BQ43" s="14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</row>
    <row r="44" spans="1:219" ht="15" x14ac:dyDescent="0.25">
      <c r="A44" s="16"/>
      <c r="B44" s="143" t="s">
        <v>127</v>
      </c>
      <c r="C44" s="58"/>
      <c r="D44" s="59"/>
      <c r="E44" s="59"/>
      <c r="F44" s="59"/>
      <c r="G44" s="59"/>
      <c r="H44" s="250"/>
      <c r="I44" s="250"/>
      <c r="J44" s="60"/>
      <c r="K44" s="59"/>
      <c r="L44" s="59"/>
      <c r="M44" s="59"/>
      <c r="N44" s="59"/>
      <c r="O44" s="250"/>
      <c r="P44" s="250"/>
      <c r="Q44" s="159"/>
      <c r="R44" s="66"/>
      <c r="S44" s="159"/>
      <c r="T44" s="159"/>
      <c r="U44" s="159"/>
      <c r="V44" s="250"/>
      <c r="W44" s="250"/>
      <c r="X44" s="59"/>
      <c r="Y44" s="59"/>
      <c r="Z44" s="59"/>
      <c r="AA44" s="59"/>
      <c r="AB44" s="59"/>
      <c r="AC44" s="250"/>
      <c r="AD44" s="266"/>
      <c r="AE44" s="262"/>
      <c r="AF44" s="59"/>
      <c r="AG44" s="59"/>
      <c r="AH44" s="59"/>
      <c r="AI44" s="59"/>
      <c r="AJ44" s="250"/>
      <c r="AK44" s="250"/>
      <c r="AL44" s="59"/>
      <c r="AM44" s="59"/>
      <c r="AN44" s="188"/>
      <c r="AO44" s="59"/>
      <c r="AP44" s="59"/>
      <c r="AQ44" s="250"/>
      <c r="AR44" s="250"/>
      <c r="AS44" s="59"/>
      <c r="AT44" s="59"/>
      <c r="AU44" s="59"/>
      <c r="AV44" s="59"/>
      <c r="AW44" s="59"/>
      <c r="AX44" s="250"/>
      <c r="AY44" s="250"/>
      <c r="AZ44" s="59"/>
      <c r="BA44" s="59"/>
      <c r="BB44" s="59"/>
      <c r="BC44" s="59"/>
      <c r="BD44" s="59"/>
      <c r="BE44" s="250"/>
      <c r="BF44" s="250"/>
      <c r="BG44" s="59"/>
      <c r="BH44" s="59"/>
      <c r="BI44" s="59"/>
      <c r="BJ44" s="59"/>
      <c r="BK44" s="60"/>
      <c r="BL44" s="247"/>
      <c r="BM44" s="229"/>
      <c r="BO44" s="14"/>
      <c r="BP44" s="14"/>
      <c r="BQ44" s="14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</row>
    <row r="45" spans="1:219" ht="13.5" thickBot="1" x14ac:dyDescent="0.25">
      <c r="B45" s="143" t="s">
        <v>129</v>
      </c>
      <c r="C45" s="62"/>
      <c r="D45" s="63"/>
      <c r="E45" s="63"/>
      <c r="F45" s="64"/>
      <c r="G45" s="64"/>
      <c r="H45" s="251"/>
      <c r="I45" s="251"/>
      <c r="J45" s="64"/>
      <c r="K45" s="63"/>
      <c r="L45" s="63"/>
      <c r="M45" s="64"/>
      <c r="N45" s="64"/>
      <c r="O45" s="251"/>
      <c r="P45" s="251"/>
      <c r="Q45" s="159"/>
      <c r="R45" s="66"/>
      <c r="S45" s="159"/>
      <c r="T45" s="66"/>
      <c r="U45" s="66"/>
      <c r="V45" s="251"/>
      <c r="W45" s="251"/>
      <c r="X45" s="64"/>
      <c r="Y45" s="63"/>
      <c r="Z45" s="63"/>
      <c r="AA45" s="64"/>
      <c r="AB45" s="64"/>
      <c r="AC45" s="251"/>
      <c r="AD45" s="267"/>
      <c r="AE45" s="267"/>
      <c r="AF45" s="64"/>
      <c r="AG45" s="64"/>
      <c r="AH45" s="64"/>
      <c r="AI45" s="64"/>
      <c r="AJ45" s="251"/>
      <c r="AK45" s="251"/>
      <c r="AL45" s="64"/>
      <c r="AM45" s="63"/>
      <c r="AN45" s="64"/>
      <c r="AO45" s="64"/>
      <c r="AP45" s="64"/>
      <c r="AQ45" s="251"/>
      <c r="AR45" s="251"/>
      <c r="AS45" s="64"/>
      <c r="AT45" s="63"/>
      <c r="AU45" s="63"/>
      <c r="AV45" s="64"/>
      <c r="AW45" s="64"/>
      <c r="AX45" s="251"/>
      <c r="AY45" s="251"/>
      <c r="AZ45" s="64"/>
      <c r="BA45" s="63"/>
      <c r="BB45" s="63"/>
      <c r="BC45" s="64"/>
      <c r="BD45" s="64"/>
      <c r="BE45" s="251"/>
      <c r="BF45" s="251"/>
      <c r="BG45" s="64"/>
      <c r="BH45" s="63"/>
      <c r="BI45" s="63"/>
      <c r="BJ45" s="65"/>
      <c r="BK45" s="81"/>
      <c r="BL45" s="242"/>
      <c r="BM45" s="231"/>
      <c r="BO45" s="14"/>
      <c r="BP45" s="14"/>
      <c r="BQ45" s="14"/>
    </row>
    <row r="46" spans="1:219" ht="15" x14ac:dyDescent="0.25">
      <c r="B46" s="143" t="s">
        <v>131</v>
      </c>
      <c r="C46" s="58"/>
      <c r="D46" s="59"/>
      <c r="E46" s="59"/>
      <c r="F46" s="59"/>
      <c r="G46" s="59"/>
      <c r="H46" s="250"/>
      <c r="I46" s="250"/>
      <c r="J46" s="60"/>
      <c r="K46" s="59"/>
      <c r="L46" s="59"/>
      <c r="M46" s="59"/>
      <c r="N46" s="59"/>
      <c r="O46" s="250"/>
      <c r="P46" s="250"/>
      <c r="Q46" s="159"/>
      <c r="R46" s="66"/>
      <c r="S46" s="159"/>
      <c r="T46" s="66"/>
      <c r="U46" s="66"/>
      <c r="V46" s="250"/>
      <c r="W46" s="250"/>
      <c r="X46" s="59"/>
      <c r="Y46" s="59"/>
      <c r="Z46" s="59"/>
      <c r="AA46" s="59"/>
      <c r="AB46" s="59"/>
      <c r="AC46" s="250"/>
      <c r="AD46" s="266"/>
      <c r="AE46" s="262"/>
      <c r="AF46" s="59"/>
      <c r="AG46" s="59"/>
      <c r="AH46" s="59"/>
      <c r="AI46" s="59"/>
      <c r="AJ46" s="250"/>
      <c r="AK46" s="250"/>
      <c r="AL46" s="59"/>
      <c r="AM46" s="59"/>
      <c r="AN46" s="188"/>
      <c r="AO46" s="59"/>
      <c r="AP46" s="59"/>
      <c r="AQ46" s="250"/>
      <c r="AR46" s="250"/>
      <c r="AS46" s="59"/>
      <c r="AT46" s="59"/>
      <c r="AU46" s="59"/>
      <c r="AV46" s="59"/>
      <c r="AW46" s="59"/>
      <c r="AX46" s="250"/>
      <c r="AY46" s="250"/>
      <c r="AZ46" s="59"/>
      <c r="BA46" s="59"/>
      <c r="BB46" s="59"/>
      <c r="BC46" s="59"/>
      <c r="BD46" s="59"/>
      <c r="BE46" s="250"/>
      <c r="BF46" s="250"/>
      <c r="BG46" s="59"/>
      <c r="BH46" s="59"/>
      <c r="BI46" s="59"/>
      <c r="BJ46" s="59"/>
      <c r="BK46" s="60"/>
      <c r="BL46" s="246"/>
      <c r="BM46" s="226"/>
      <c r="BO46" s="14"/>
      <c r="BP46" s="14"/>
      <c r="BQ46" s="14"/>
    </row>
    <row r="47" spans="1:219" ht="13.5" thickBot="1" x14ac:dyDescent="0.25">
      <c r="B47" s="143" t="s">
        <v>135</v>
      </c>
      <c r="C47" s="62"/>
      <c r="D47" s="63"/>
      <c r="E47" s="63"/>
      <c r="F47" s="64"/>
      <c r="G47" s="64"/>
      <c r="H47" s="251"/>
      <c r="I47" s="251"/>
      <c r="J47" s="64"/>
      <c r="K47" s="63"/>
      <c r="L47" s="63"/>
      <c r="M47" s="64"/>
      <c r="N47" s="64"/>
      <c r="O47" s="251"/>
      <c r="P47" s="251"/>
      <c r="Q47" s="159"/>
      <c r="R47" s="66"/>
      <c r="S47" s="159"/>
      <c r="T47" s="66"/>
      <c r="U47" s="66"/>
      <c r="V47" s="251"/>
      <c r="W47" s="251"/>
      <c r="X47" s="64"/>
      <c r="Y47" s="63"/>
      <c r="Z47" s="63"/>
      <c r="AA47" s="64"/>
      <c r="AB47" s="64"/>
      <c r="AC47" s="251"/>
      <c r="AD47" s="267"/>
      <c r="AE47" s="267"/>
      <c r="AF47" s="64"/>
      <c r="AG47" s="64"/>
      <c r="AH47" s="64"/>
      <c r="AI47" s="64"/>
      <c r="AJ47" s="251"/>
      <c r="AK47" s="251"/>
      <c r="AL47" s="64"/>
      <c r="AM47" s="63"/>
      <c r="AN47" s="64"/>
      <c r="AO47" s="64"/>
      <c r="AP47" s="64"/>
      <c r="AQ47" s="251"/>
      <c r="AR47" s="251"/>
      <c r="AS47" s="64"/>
      <c r="AT47" s="63"/>
      <c r="AU47" s="63"/>
      <c r="AV47" s="64"/>
      <c r="AW47" s="64"/>
      <c r="AX47" s="251"/>
      <c r="AY47" s="251"/>
      <c r="AZ47" s="64"/>
      <c r="BA47" s="63"/>
      <c r="BB47" s="63"/>
      <c r="BC47" s="64"/>
      <c r="BD47" s="64"/>
      <c r="BE47" s="251"/>
      <c r="BF47" s="251"/>
      <c r="BG47" s="64"/>
      <c r="BH47" s="63"/>
      <c r="BI47" s="63"/>
      <c r="BJ47" s="65"/>
      <c r="BK47" s="81"/>
      <c r="BL47" s="239"/>
      <c r="BM47" s="227"/>
      <c r="BO47" s="14"/>
      <c r="BP47" s="14"/>
      <c r="BQ47" s="14"/>
    </row>
    <row r="48" spans="1:219" ht="15" x14ac:dyDescent="0.25">
      <c r="B48" s="143" t="s">
        <v>133</v>
      </c>
      <c r="C48" s="58"/>
      <c r="D48" s="59"/>
      <c r="E48" s="59"/>
      <c r="F48" s="59"/>
      <c r="G48" s="59"/>
      <c r="H48" s="250"/>
      <c r="I48" s="250"/>
      <c r="J48" s="60"/>
      <c r="K48" s="59"/>
      <c r="L48" s="59"/>
      <c r="M48" s="59"/>
      <c r="N48" s="59"/>
      <c r="O48" s="250"/>
      <c r="P48" s="250"/>
      <c r="Q48" s="159"/>
      <c r="R48" s="159"/>
      <c r="S48" s="159"/>
      <c r="T48" s="159"/>
      <c r="U48" s="159"/>
      <c r="V48" s="250"/>
      <c r="W48" s="250"/>
      <c r="X48" s="59"/>
      <c r="Y48" s="59"/>
      <c r="Z48" s="59"/>
      <c r="AA48" s="59"/>
      <c r="AB48" s="59"/>
      <c r="AC48" s="250"/>
      <c r="AD48" s="266"/>
      <c r="AE48" s="262"/>
      <c r="AF48" s="59"/>
      <c r="AG48" s="59"/>
      <c r="AH48" s="59"/>
      <c r="AI48" s="59"/>
      <c r="AJ48" s="250"/>
      <c r="AK48" s="250"/>
      <c r="AL48" s="59"/>
      <c r="AM48" s="59"/>
      <c r="AN48" s="188"/>
      <c r="AO48" s="59"/>
      <c r="AP48" s="59"/>
      <c r="AQ48" s="250"/>
      <c r="AR48" s="250"/>
      <c r="AS48" s="59"/>
      <c r="AT48" s="59"/>
      <c r="AU48" s="59"/>
      <c r="AV48" s="59"/>
      <c r="AW48" s="59"/>
      <c r="AX48" s="250"/>
      <c r="AY48" s="250"/>
      <c r="AZ48" s="59"/>
      <c r="BA48" s="59"/>
      <c r="BB48" s="59"/>
      <c r="BC48" s="59"/>
      <c r="BD48" s="59"/>
      <c r="BE48" s="250"/>
      <c r="BF48" s="250"/>
      <c r="BG48" s="59"/>
      <c r="BH48" s="59"/>
      <c r="BI48" s="59"/>
      <c r="BJ48" s="59"/>
      <c r="BK48" s="60"/>
      <c r="BL48" s="247"/>
      <c r="BM48" s="229"/>
      <c r="BO48" s="14"/>
      <c r="BP48" s="14"/>
      <c r="BQ48" s="14"/>
    </row>
    <row r="49" spans="1:215" ht="15.75" thickBot="1" x14ac:dyDescent="0.3">
      <c r="A49" s="1"/>
      <c r="B49" s="143" t="s">
        <v>137</v>
      </c>
      <c r="C49" s="62"/>
      <c r="D49" s="63"/>
      <c r="E49" s="63"/>
      <c r="F49" s="64"/>
      <c r="G49" s="64"/>
      <c r="H49" s="251"/>
      <c r="I49" s="251"/>
      <c r="J49" s="64"/>
      <c r="K49" s="63"/>
      <c r="L49" s="63"/>
      <c r="M49" s="64"/>
      <c r="N49" s="64"/>
      <c r="O49" s="251"/>
      <c r="P49" s="251"/>
      <c r="Q49" s="159"/>
      <c r="R49" s="66"/>
      <c r="S49" s="159"/>
      <c r="T49" s="159"/>
      <c r="U49" s="159"/>
      <c r="V49" s="251"/>
      <c r="W49" s="251"/>
      <c r="X49" s="64"/>
      <c r="Y49" s="63"/>
      <c r="Z49" s="63"/>
      <c r="AA49" s="64"/>
      <c r="AB49" s="64"/>
      <c r="AC49" s="251"/>
      <c r="AD49" s="267"/>
      <c r="AE49" s="267"/>
      <c r="AF49" s="64"/>
      <c r="AG49" s="64"/>
      <c r="AH49" s="64"/>
      <c r="AI49" s="64"/>
      <c r="AJ49" s="251"/>
      <c r="AK49" s="251"/>
      <c r="AL49" s="64"/>
      <c r="AM49" s="63"/>
      <c r="AN49" s="64"/>
      <c r="AO49" s="64"/>
      <c r="AP49" s="64"/>
      <c r="AQ49" s="251"/>
      <c r="AR49" s="251"/>
      <c r="AS49" s="64"/>
      <c r="AT49" s="63"/>
      <c r="AU49" s="63"/>
      <c r="AV49" s="64"/>
      <c r="AW49" s="64"/>
      <c r="AX49" s="251"/>
      <c r="AY49" s="251"/>
      <c r="AZ49" s="64"/>
      <c r="BA49" s="63"/>
      <c r="BB49" s="63"/>
      <c r="BC49" s="64"/>
      <c r="BD49" s="64"/>
      <c r="BE49" s="251"/>
      <c r="BF49" s="251"/>
      <c r="BG49" s="64"/>
      <c r="BH49" s="63"/>
      <c r="BI49" s="63"/>
      <c r="BJ49" s="65"/>
      <c r="BK49" s="81"/>
      <c r="BL49" s="242"/>
      <c r="BM49" s="231"/>
      <c r="BN49" s="1"/>
      <c r="BO49" s="14"/>
      <c r="BP49" s="14"/>
      <c r="BQ49" s="14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143"/>
      <c r="C50" s="58"/>
      <c r="D50" s="59"/>
      <c r="E50" s="59"/>
      <c r="F50" s="59"/>
      <c r="G50" s="59"/>
      <c r="H50" s="250"/>
      <c r="I50" s="250"/>
      <c r="J50" s="60"/>
      <c r="K50" s="59"/>
      <c r="L50" s="59"/>
      <c r="M50" s="59"/>
      <c r="N50" s="59"/>
      <c r="O50" s="250"/>
      <c r="P50" s="250"/>
      <c r="Q50" s="159"/>
      <c r="R50" s="66"/>
      <c r="S50" s="66"/>
      <c r="T50" s="159"/>
      <c r="U50" s="159"/>
      <c r="V50" s="250"/>
      <c r="W50" s="250"/>
      <c r="X50" s="59"/>
      <c r="Y50" s="59"/>
      <c r="Z50" s="59"/>
      <c r="AA50" s="59"/>
      <c r="AB50" s="59"/>
      <c r="AC50" s="250"/>
      <c r="AD50" s="266"/>
      <c r="AE50" s="262"/>
      <c r="AF50" s="59"/>
      <c r="AG50" s="59"/>
      <c r="AH50" s="59"/>
      <c r="AI50" s="59"/>
      <c r="AJ50" s="250"/>
      <c r="AK50" s="250"/>
      <c r="AL50" s="59"/>
      <c r="AM50" s="59"/>
      <c r="AN50" s="188"/>
      <c r="AO50" s="59"/>
      <c r="AP50" s="59"/>
      <c r="AQ50" s="250"/>
      <c r="AR50" s="250"/>
      <c r="AS50" s="59"/>
      <c r="AT50" s="59"/>
      <c r="AU50" s="59"/>
      <c r="AV50" s="59"/>
      <c r="AW50" s="59"/>
      <c r="AX50" s="250"/>
      <c r="AY50" s="250"/>
      <c r="AZ50" s="59"/>
      <c r="BA50" s="59"/>
      <c r="BB50" s="59"/>
      <c r="BC50" s="59"/>
      <c r="BD50" s="59"/>
      <c r="BE50" s="250"/>
      <c r="BF50" s="250"/>
      <c r="BG50" s="59"/>
      <c r="BH50" s="59"/>
      <c r="BI50" s="59"/>
      <c r="BJ50" s="59"/>
      <c r="BK50" s="60"/>
      <c r="BL50" s="246"/>
      <c r="BM50" s="226"/>
      <c r="BO50" s="14"/>
      <c r="BP50" s="14"/>
      <c r="BQ50" s="14"/>
    </row>
    <row r="51" spans="1:215" ht="13.5" thickBot="1" x14ac:dyDescent="0.25">
      <c r="B51" s="143" t="s">
        <v>142</v>
      </c>
      <c r="C51" s="62"/>
      <c r="D51" s="63"/>
      <c r="E51" s="63"/>
      <c r="F51" s="64"/>
      <c r="G51" s="64"/>
      <c r="H51" s="251"/>
      <c r="I51" s="251"/>
      <c r="J51" s="64"/>
      <c r="K51" s="63"/>
      <c r="L51" s="63"/>
      <c r="M51" s="64"/>
      <c r="N51" s="64"/>
      <c r="O51" s="251"/>
      <c r="P51" s="251"/>
      <c r="Q51" s="159"/>
      <c r="R51" s="66"/>
      <c r="S51" s="66"/>
      <c r="T51" s="159"/>
      <c r="U51" s="159"/>
      <c r="V51" s="251"/>
      <c r="W51" s="251"/>
      <c r="X51" s="64"/>
      <c r="Y51" s="63"/>
      <c r="Z51" s="63"/>
      <c r="AA51" s="64"/>
      <c r="AB51" s="64"/>
      <c r="AC51" s="251"/>
      <c r="AD51" s="267"/>
      <c r="AE51" s="267"/>
      <c r="AF51" s="64"/>
      <c r="AG51" s="64"/>
      <c r="AH51" s="64"/>
      <c r="AI51" s="64"/>
      <c r="AJ51" s="251"/>
      <c r="AK51" s="251"/>
      <c r="AL51" s="64"/>
      <c r="AM51" s="63"/>
      <c r="AN51" s="64"/>
      <c r="AO51" s="64"/>
      <c r="AP51" s="64"/>
      <c r="AQ51" s="251"/>
      <c r="AR51" s="251"/>
      <c r="AS51" s="64"/>
      <c r="AT51" s="63"/>
      <c r="AU51" s="63"/>
      <c r="AV51" s="64"/>
      <c r="AW51" s="64"/>
      <c r="AX51" s="251"/>
      <c r="AY51" s="251"/>
      <c r="AZ51" s="64"/>
      <c r="BA51" s="63"/>
      <c r="BB51" s="63"/>
      <c r="BC51" s="64"/>
      <c r="BD51" s="64"/>
      <c r="BE51" s="251"/>
      <c r="BF51" s="251"/>
      <c r="BG51" s="64"/>
      <c r="BH51" s="63"/>
      <c r="BI51" s="63"/>
      <c r="BJ51" s="65"/>
      <c r="BK51" s="81"/>
      <c r="BL51" s="239"/>
      <c r="BM51" s="227"/>
      <c r="BO51" s="14"/>
      <c r="BP51" s="14"/>
      <c r="BQ51" s="14"/>
    </row>
    <row r="52" spans="1:215" ht="15" x14ac:dyDescent="0.25">
      <c r="B52" s="143" t="s">
        <v>144</v>
      </c>
      <c r="C52" s="58"/>
      <c r="D52" s="59"/>
      <c r="E52" s="59"/>
      <c r="F52" s="59"/>
      <c r="G52" s="59"/>
      <c r="H52" s="250"/>
      <c r="I52" s="250"/>
      <c r="J52" s="60"/>
      <c r="K52" s="59"/>
      <c r="L52" s="59"/>
      <c r="M52" s="59"/>
      <c r="N52" s="59"/>
      <c r="O52" s="250"/>
      <c r="P52" s="250"/>
      <c r="Q52" s="159"/>
      <c r="R52" s="67"/>
      <c r="S52" s="214"/>
      <c r="T52" s="159"/>
      <c r="U52" s="159"/>
      <c r="V52" s="250"/>
      <c r="W52" s="250"/>
      <c r="X52" s="59"/>
      <c r="Y52" s="59"/>
      <c r="Z52" s="59"/>
      <c r="AA52" s="59"/>
      <c r="AB52" s="59"/>
      <c r="AC52" s="250"/>
      <c r="AD52" s="266"/>
      <c r="AE52" s="262"/>
      <c r="AF52" s="59"/>
      <c r="AG52" s="59"/>
      <c r="AH52" s="59"/>
      <c r="AI52" s="59"/>
      <c r="AJ52" s="250"/>
      <c r="AK52" s="250"/>
      <c r="AL52" s="59"/>
      <c r="AM52" s="59"/>
      <c r="AN52" s="188"/>
      <c r="AO52" s="59"/>
      <c r="AP52" s="59"/>
      <c r="AQ52" s="250"/>
      <c r="AR52" s="250"/>
      <c r="AS52" s="59"/>
      <c r="AT52" s="59"/>
      <c r="AU52" s="59"/>
      <c r="AV52" s="59"/>
      <c r="AW52" s="59"/>
      <c r="AX52" s="250"/>
      <c r="AY52" s="250"/>
      <c r="AZ52" s="59"/>
      <c r="BA52" s="59"/>
      <c r="BB52" s="59"/>
      <c r="BC52" s="59"/>
      <c r="BD52" s="59"/>
      <c r="BE52" s="250"/>
      <c r="BF52" s="250"/>
      <c r="BG52" s="59"/>
      <c r="BH52" s="59"/>
      <c r="BI52" s="59"/>
      <c r="BJ52" s="59"/>
      <c r="BK52" s="60"/>
      <c r="BL52" s="247"/>
      <c r="BM52" s="229"/>
      <c r="BO52" s="14"/>
      <c r="BP52" s="14"/>
      <c r="BQ52" s="14"/>
    </row>
    <row r="53" spans="1:215" ht="13.5" thickBot="1" x14ac:dyDescent="0.25">
      <c r="B53" s="143" t="s">
        <v>146</v>
      </c>
      <c r="C53" s="62"/>
      <c r="D53" s="63"/>
      <c r="E53" s="63"/>
      <c r="F53" s="64"/>
      <c r="G53" s="64"/>
      <c r="H53" s="251"/>
      <c r="I53" s="251"/>
      <c r="J53" s="64"/>
      <c r="K53" s="63"/>
      <c r="L53" s="63"/>
      <c r="M53" s="64"/>
      <c r="N53" s="64"/>
      <c r="O53" s="251"/>
      <c r="P53" s="251"/>
      <c r="Q53" s="159"/>
      <c r="R53" s="66"/>
      <c r="S53" s="66"/>
      <c r="T53" s="159"/>
      <c r="U53" s="159"/>
      <c r="V53" s="251"/>
      <c r="W53" s="251"/>
      <c r="X53" s="64"/>
      <c r="Y53" s="63"/>
      <c r="Z53" s="63"/>
      <c r="AA53" s="64"/>
      <c r="AB53" s="64"/>
      <c r="AC53" s="251"/>
      <c r="AD53" s="267"/>
      <c r="AE53" s="267"/>
      <c r="AF53" s="64"/>
      <c r="AG53" s="64"/>
      <c r="AH53" s="64"/>
      <c r="AI53" s="64"/>
      <c r="AJ53" s="251"/>
      <c r="AK53" s="251"/>
      <c r="AL53" s="64"/>
      <c r="AM53" s="63"/>
      <c r="AN53" s="64"/>
      <c r="AO53" s="64"/>
      <c r="AP53" s="64"/>
      <c r="AQ53" s="251"/>
      <c r="AR53" s="251"/>
      <c r="AS53" s="64"/>
      <c r="AT53" s="63"/>
      <c r="AU53" s="63"/>
      <c r="AV53" s="64"/>
      <c r="AW53" s="64"/>
      <c r="AX53" s="251"/>
      <c r="AY53" s="251"/>
      <c r="AZ53" s="64"/>
      <c r="BA53" s="63"/>
      <c r="BB53" s="63"/>
      <c r="BC53" s="64"/>
      <c r="BD53" s="64"/>
      <c r="BE53" s="251"/>
      <c r="BF53" s="251"/>
      <c r="BG53" s="64"/>
      <c r="BH53" s="63"/>
      <c r="BI53" s="63"/>
      <c r="BJ53" s="65"/>
      <c r="BK53" s="81"/>
      <c r="BL53" s="242"/>
      <c r="BM53" s="231"/>
      <c r="BO53" s="14"/>
      <c r="BP53" s="14"/>
      <c r="BQ53" s="14"/>
    </row>
    <row r="54" spans="1:215" ht="15" x14ac:dyDescent="0.25">
      <c r="B54" s="143" t="s">
        <v>152</v>
      </c>
      <c r="C54" s="58"/>
      <c r="D54" s="59"/>
      <c r="E54" s="59"/>
      <c r="F54" s="59"/>
      <c r="G54" s="59"/>
      <c r="H54" s="250"/>
      <c r="I54" s="250"/>
      <c r="J54" s="60"/>
      <c r="K54" s="59"/>
      <c r="L54" s="59"/>
      <c r="M54" s="59"/>
      <c r="N54" s="59"/>
      <c r="O54" s="250"/>
      <c r="P54" s="250"/>
      <c r="Q54" s="159"/>
      <c r="R54" s="159"/>
      <c r="S54" s="159"/>
      <c r="T54" s="159"/>
      <c r="U54" s="159"/>
      <c r="V54" s="250"/>
      <c r="W54" s="250"/>
      <c r="X54" s="59"/>
      <c r="Y54" s="59"/>
      <c r="Z54" s="59"/>
      <c r="AA54" s="59"/>
      <c r="AB54" s="59"/>
      <c r="AC54" s="250"/>
      <c r="AD54" s="266"/>
      <c r="AE54" s="262"/>
      <c r="AF54" s="59"/>
      <c r="AG54" s="59"/>
      <c r="AH54" s="59"/>
      <c r="AI54" s="59"/>
      <c r="AJ54" s="250"/>
      <c r="AK54" s="250"/>
      <c r="AL54" s="59"/>
      <c r="AM54" s="59"/>
      <c r="AN54" s="188"/>
      <c r="AO54" s="59"/>
      <c r="AP54" s="59"/>
      <c r="AQ54" s="250"/>
      <c r="AR54" s="250"/>
      <c r="AS54" s="59"/>
      <c r="AT54" s="59"/>
      <c r="AU54" s="59"/>
      <c r="AV54" s="59"/>
      <c r="AW54" s="59"/>
      <c r="AX54" s="250"/>
      <c r="AY54" s="250"/>
      <c r="AZ54" s="59"/>
      <c r="BA54" s="59"/>
      <c r="BB54" s="59"/>
      <c r="BC54" s="59"/>
      <c r="BD54" s="59"/>
      <c r="BE54" s="250"/>
      <c r="BF54" s="250"/>
      <c r="BG54" s="59"/>
      <c r="BH54" s="59"/>
      <c r="BI54" s="59"/>
      <c r="BJ54" s="59"/>
      <c r="BK54" s="60"/>
      <c r="BL54" s="246"/>
      <c r="BM54" s="226"/>
      <c r="BO54" s="14"/>
      <c r="BP54" s="14"/>
      <c r="BQ54" s="14"/>
    </row>
    <row r="55" spans="1:215" ht="13.5" thickBot="1" x14ac:dyDescent="0.25">
      <c r="B55" s="143"/>
      <c r="C55" s="62"/>
      <c r="D55" s="63"/>
      <c r="E55" s="63"/>
      <c r="F55" s="64"/>
      <c r="G55" s="64"/>
      <c r="H55" s="251"/>
      <c r="I55" s="251"/>
      <c r="J55" s="64"/>
      <c r="K55" s="63"/>
      <c r="L55" s="63"/>
      <c r="M55" s="64"/>
      <c r="N55" s="64"/>
      <c r="O55" s="251"/>
      <c r="P55" s="251"/>
      <c r="Q55" s="64"/>
      <c r="R55" s="63"/>
      <c r="S55" s="63"/>
      <c r="T55" s="64"/>
      <c r="U55" s="64"/>
      <c r="V55" s="251"/>
      <c r="W55" s="251"/>
      <c r="X55" s="64"/>
      <c r="Y55" s="63"/>
      <c r="Z55" s="63"/>
      <c r="AA55" s="64"/>
      <c r="AB55" s="64"/>
      <c r="AC55" s="251"/>
      <c r="AD55" s="267"/>
      <c r="AE55" s="267"/>
      <c r="AF55" s="64"/>
      <c r="AG55" s="64"/>
      <c r="AH55" s="64"/>
      <c r="AI55" s="64"/>
      <c r="AJ55" s="251"/>
      <c r="AK55" s="251"/>
      <c r="AL55" s="64"/>
      <c r="AM55" s="63"/>
      <c r="AN55" s="64"/>
      <c r="AO55" s="64"/>
      <c r="AP55" s="64"/>
      <c r="AQ55" s="251"/>
      <c r="AR55" s="251"/>
      <c r="AS55" s="64"/>
      <c r="AT55" s="63"/>
      <c r="AU55" s="63"/>
      <c r="AV55" s="64"/>
      <c r="AW55" s="64"/>
      <c r="AX55" s="251"/>
      <c r="AY55" s="251"/>
      <c r="AZ55" s="64"/>
      <c r="BA55" s="63"/>
      <c r="BB55" s="63"/>
      <c r="BC55" s="64"/>
      <c r="BD55" s="64"/>
      <c r="BE55" s="251"/>
      <c r="BF55" s="251"/>
      <c r="BG55" s="64"/>
      <c r="BH55" s="63"/>
      <c r="BI55" s="63"/>
      <c r="BJ55" s="65"/>
      <c r="BK55" s="81"/>
      <c r="BL55" s="239"/>
      <c r="BM55" s="227"/>
      <c r="BO55" s="14"/>
      <c r="BP55" s="14"/>
      <c r="BQ55" s="14"/>
    </row>
    <row r="56" spans="1:215" ht="15.75" thickBot="1" x14ac:dyDescent="0.3">
      <c r="A56" s="17"/>
      <c r="B56" s="143"/>
      <c r="C56" s="172"/>
      <c r="D56" s="171"/>
      <c r="E56" s="171"/>
      <c r="F56" s="171"/>
      <c r="G56" s="171"/>
      <c r="H56" s="252"/>
      <c r="I56" s="252"/>
      <c r="J56" s="173"/>
      <c r="K56" s="171"/>
      <c r="L56" s="171"/>
      <c r="M56" s="171"/>
      <c r="N56" s="171"/>
      <c r="O56" s="252"/>
      <c r="P56" s="252"/>
      <c r="Q56" s="171"/>
      <c r="R56" s="171"/>
      <c r="S56" s="171"/>
      <c r="T56" s="171"/>
      <c r="U56" s="171"/>
      <c r="V56" s="252"/>
      <c r="W56" s="252"/>
      <c r="X56" s="171"/>
      <c r="Y56" s="171"/>
      <c r="Z56" s="171"/>
      <c r="AA56" s="171"/>
      <c r="AB56" s="171"/>
      <c r="AC56" s="252"/>
      <c r="AD56" s="294"/>
      <c r="AE56" s="264"/>
      <c r="AF56" s="171"/>
      <c r="AG56" s="171"/>
      <c r="AH56" s="171"/>
      <c r="AI56" s="171"/>
      <c r="AJ56" s="252"/>
      <c r="AK56" s="252"/>
      <c r="AL56" s="171"/>
      <c r="AM56" s="171"/>
      <c r="AN56" s="174"/>
      <c r="AO56" s="171"/>
      <c r="AP56" s="171"/>
      <c r="AQ56" s="252"/>
      <c r="AR56" s="252"/>
      <c r="AS56" s="171"/>
      <c r="AT56" s="171"/>
      <c r="AU56" s="171"/>
      <c r="AV56" s="171"/>
      <c r="AW56" s="171"/>
      <c r="AX56" s="252"/>
      <c r="AY56" s="252"/>
      <c r="AZ56" s="171"/>
      <c r="BA56" s="171"/>
      <c r="BB56" s="171"/>
      <c r="BC56" s="171"/>
      <c r="BD56" s="171"/>
      <c r="BE56" s="252"/>
      <c r="BF56" s="252"/>
      <c r="BG56" s="171"/>
      <c r="BH56" s="171"/>
      <c r="BI56" s="171"/>
      <c r="BJ56" s="171"/>
      <c r="BK56" s="173"/>
      <c r="BL56" s="248"/>
      <c r="BM56" s="233"/>
      <c r="BO56" s="14"/>
      <c r="BP56" s="14"/>
      <c r="BQ56" s="14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</row>
    <row r="57" spans="1:215" ht="13.5" thickBot="1" x14ac:dyDescent="0.25">
      <c r="A57" s="17"/>
      <c r="B57" s="21"/>
      <c r="C57" s="22"/>
      <c r="BO57" s="14"/>
      <c r="BP57" s="14"/>
      <c r="BQ57" s="14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</row>
    <row r="58" spans="1:215" ht="13.5" customHeight="1" thickTop="1" thickBot="1" x14ac:dyDescent="0.25">
      <c r="C58" s="510" t="s">
        <v>4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1"/>
      <c r="Y58" s="509" t="s">
        <v>5</v>
      </c>
      <c r="Z58" s="510"/>
      <c r="AA58" s="510"/>
      <c r="AB58" s="510"/>
      <c r="AC58" s="510"/>
      <c r="AD58" s="510"/>
      <c r="AE58" s="510"/>
      <c r="AF58" s="510"/>
      <c r="AG58" s="510"/>
      <c r="AH58" s="510"/>
      <c r="AI58" s="510"/>
      <c r="AJ58" s="510"/>
      <c r="AK58" s="510"/>
      <c r="AL58" s="510"/>
      <c r="AM58" s="510"/>
      <c r="AN58" s="510"/>
      <c r="AO58" s="510"/>
      <c r="AP58" s="510"/>
      <c r="AQ58" s="510"/>
      <c r="AR58" s="510"/>
      <c r="AS58" s="510"/>
      <c r="AT58" s="510"/>
      <c r="AU58" s="510"/>
      <c r="AV58" s="510"/>
      <c r="AW58" s="510"/>
      <c r="AX58" s="510"/>
      <c r="AY58" s="510"/>
      <c r="AZ58" s="510"/>
      <c r="BA58" s="510"/>
      <c r="BB58" s="511"/>
      <c r="BC58" s="509" t="s">
        <v>6</v>
      </c>
      <c r="BD58" s="510"/>
      <c r="BE58" s="510"/>
      <c r="BF58" s="510"/>
      <c r="BG58" s="510"/>
      <c r="BH58" s="510"/>
      <c r="BI58" s="510"/>
      <c r="BJ58" s="510"/>
      <c r="BK58" s="510"/>
      <c r="BL58" s="510"/>
      <c r="BM58" s="510"/>
      <c r="BO58" s="14"/>
      <c r="BP58" s="14"/>
      <c r="BQ58" s="14"/>
    </row>
    <row r="59" spans="1:215" ht="16.5" customHeight="1" thickTop="1" thickBot="1" x14ac:dyDescent="0.25">
      <c r="A59" s="16"/>
      <c r="B59" s="15"/>
      <c r="C59" s="378" t="s">
        <v>30</v>
      </c>
      <c r="D59" s="379"/>
      <c r="E59" s="379"/>
      <c r="F59" s="379"/>
      <c r="G59" s="379"/>
      <c r="H59" s="379"/>
      <c r="I59" s="380"/>
      <c r="J59" s="381" t="s">
        <v>31</v>
      </c>
      <c r="K59" s="382"/>
      <c r="L59" s="382"/>
      <c r="M59" s="382"/>
      <c r="N59" s="382"/>
      <c r="O59" s="382"/>
      <c r="P59" s="383"/>
      <c r="Q59" s="378" t="s">
        <v>32</v>
      </c>
      <c r="R59" s="379"/>
      <c r="S59" s="379"/>
      <c r="T59" s="379"/>
      <c r="U59" s="379"/>
      <c r="V59" s="379"/>
      <c r="W59" s="380"/>
      <c r="X59" s="381" t="s">
        <v>33</v>
      </c>
      <c r="Y59" s="382"/>
      <c r="Z59" s="382"/>
      <c r="AA59" s="382"/>
      <c r="AB59" s="382"/>
      <c r="AC59" s="382"/>
      <c r="AD59" s="383"/>
      <c r="AE59" s="378" t="s">
        <v>34</v>
      </c>
      <c r="AF59" s="379"/>
      <c r="AG59" s="379"/>
      <c r="AH59" s="394"/>
      <c r="AI59" s="394"/>
      <c r="AJ59" s="394"/>
      <c r="AK59" s="395"/>
      <c r="AL59" s="396" t="s">
        <v>35</v>
      </c>
      <c r="AM59" s="397"/>
      <c r="AN59" s="397"/>
      <c r="AO59" s="397"/>
      <c r="AP59" s="397"/>
      <c r="AQ59" s="397"/>
      <c r="AR59" s="398"/>
      <c r="AS59" s="399" t="s">
        <v>36</v>
      </c>
      <c r="AT59" s="394"/>
      <c r="AU59" s="394"/>
      <c r="AV59" s="394"/>
      <c r="AW59" s="394"/>
      <c r="AX59" s="394"/>
      <c r="AY59" s="395"/>
      <c r="AZ59" s="396" t="s">
        <v>96</v>
      </c>
      <c r="BA59" s="397"/>
      <c r="BB59" s="397"/>
      <c r="BC59" s="397"/>
      <c r="BD59" s="397"/>
      <c r="BE59" s="397"/>
      <c r="BF59" s="398"/>
      <c r="BG59" s="399" t="s">
        <v>38</v>
      </c>
      <c r="BH59" s="394"/>
      <c r="BI59" s="394"/>
      <c r="BJ59" s="394"/>
      <c r="BK59" s="394"/>
      <c r="BL59" s="394"/>
      <c r="BM59" s="395"/>
      <c r="BO59" s="14"/>
      <c r="BP59" s="14"/>
      <c r="BQ59" s="14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</row>
    <row r="60" spans="1:215" ht="15.75" customHeight="1" thickBot="1" x14ac:dyDescent="0.25">
      <c r="B60" s="15"/>
      <c r="C60" s="165">
        <f>BM36+1</f>
        <v>44326</v>
      </c>
      <c r="D60" s="166">
        <f t="shared" ref="D60:AG60" si="2">C60+1</f>
        <v>44327</v>
      </c>
      <c r="E60" s="166">
        <f t="shared" si="2"/>
        <v>44328</v>
      </c>
      <c r="F60" s="166">
        <f t="shared" si="2"/>
        <v>44329</v>
      </c>
      <c r="G60" s="292">
        <f t="shared" si="2"/>
        <v>44330</v>
      </c>
      <c r="H60" s="254">
        <f t="shared" si="2"/>
        <v>44331</v>
      </c>
      <c r="I60" s="254">
        <f t="shared" si="2"/>
        <v>44332</v>
      </c>
      <c r="J60" s="166">
        <f t="shared" si="2"/>
        <v>44333</v>
      </c>
      <c r="K60" s="166">
        <f t="shared" si="2"/>
        <v>44334</v>
      </c>
      <c r="L60" s="166">
        <f t="shared" si="2"/>
        <v>44335</v>
      </c>
      <c r="M60" s="166">
        <f t="shared" si="2"/>
        <v>44336</v>
      </c>
      <c r="N60" s="166">
        <f t="shared" si="2"/>
        <v>44337</v>
      </c>
      <c r="O60" s="254">
        <f t="shared" si="2"/>
        <v>44338</v>
      </c>
      <c r="P60" s="254">
        <f t="shared" si="2"/>
        <v>44339</v>
      </c>
      <c r="Q60" s="166">
        <f t="shared" si="2"/>
        <v>44340</v>
      </c>
      <c r="R60" s="166">
        <f t="shared" si="2"/>
        <v>44341</v>
      </c>
      <c r="S60" s="166">
        <f t="shared" si="2"/>
        <v>44342</v>
      </c>
      <c r="T60" s="166">
        <f t="shared" si="2"/>
        <v>44343</v>
      </c>
      <c r="U60" s="166">
        <f t="shared" si="2"/>
        <v>44344</v>
      </c>
      <c r="V60" s="254">
        <f t="shared" si="2"/>
        <v>44345</v>
      </c>
      <c r="W60" s="254">
        <f t="shared" si="2"/>
        <v>44346</v>
      </c>
      <c r="X60" s="166">
        <f t="shared" si="2"/>
        <v>44347</v>
      </c>
      <c r="Y60" s="166">
        <f t="shared" si="2"/>
        <v>44348</v>
      </c>
      <c r="Z60" s="166">
        <f t="shared" si="2"/>
        <v>44349</v>
      </c>
      <c r="AA60" s="166">
        <f t="shared" si="2"/>
        <v>44350</v>
      </c>
      <c r="AB60" s="166">
        <f t="shared" si="2"/>
        <v>44351</v>
      </c>
      <c r="AC60" s="254">
        <f t="shared" si="2"/>
        <v>44352</v>
      </c>
      <c r="AD60" s="254">
        <f t="shared" si="2"/>
        <v>44353</v>
      </c>
      <c r="AE60" s="166">
        <f t="shared" si="2"/>
        <v>44354</v>
      </c>
      <c r="AF60" s="166">
        <f t="shared" si="2"/>
        <v>44355</v>
      </c>
      <c r="AG60" s="166">
        <f t="shared" si="2"/>
        <v>44356</v>
      </c>
      <c r="AH60" s="166">
        <f t="shared" ref="AH60" si="3">AG60+1</f>
        <v>44357</v>
      </c>
      <c r="AI60" s="166">
        <f t="shared" ref="AI60" si="4">AH60+1</f>
        <v>44358</v>
      </c>
      <c r="AJ60" s="254">
        <f t="shared" ref="AJ60" si="5">AI60+1</f>
        <v>44359</v>
      </c>
      <c r="AK60" s="254">
        <f t="shared" ref="AK60" si="6">AJ60+1</f>
        <v>44360</v>
      </c>
      <c r="AL60" s="166">
        <f t="shared" ref="AL60" si="7">AK60+1</f>
        <v>44361</v>
      </c>
      <c r="AM60" s="166">
        <f t="shared" ref="AM60" si="8">AL60+1</f>
        <v>44362</v>
      </c>
      <c r="AN60" s="166">
        <f t="shared" ref="AN60" si="9">AM60+1</f>
        <v>44363</v>
      </c>
      <c r="AO60" s="166">
        <f t="shared" ref="AO60" si="10">AN60+1</f>
        <v>44364</v>
      </c>
      <c r="AP60" s="166">
        <f t="shared" ref="AP60" si="11">AO60+1</f>
        <v>44365</v>
      </c>
      <c r="AQ60" s="254">
        <f t="shared" ref="AQ60" si="12">AP60+1</f>
        <v>44366</v>
      </c>
      <c r="AR60" s="254">
        <f t="shared" ref="AR60" si="13">AQ60+1</f>
        <v>44367</v>
      </c>
      <c r="AS60" s="166">
        <f t="shared" ref="AS60" si="14">AR60+1</f>
        <v>44368</v>
      </c>
      <c r="AT60" s="166">
        <f t="shared" ref="AT60" si="15">AS60+1</f>
        <v>44369</v>
      </c>
      <c r="AU60" s="166">
        <f t="shared" ref="AU60" si="16">AT60+1</f>
        <v>44370</v>
      </c>
      <c r="AV60" s="166">
        <f t="shared" ref="AV60" si="17">AU60+1</f>
        <v>44371</v>
      </c>
      <c r="AW60" s="166">
        <f t="shared" ref="AW60" si="18">AV60+1</f>
        <v>44372</v>
      </c>
      <c r="AX60" s="254">
        <f t="shared" ref="AX60" si="19">AW60+1</f>
        <v>44373</v>
      </c>
      <c r="AY60" s="254">
        <f t="shared" ref="AY60" si="20">AX60+1</f>
        <v>44374</v>
      </c>
      <c r="AZ60" s="166">
        <f t="shared" ref="AZ60" si="21">AY60+1</f>
        <v>44375</v>
      </c>
      <c r="BA60" s="166">
        <f t="shared" ref="BA60" si="22">AZ60+1</f>
        <v>44376</v>
      </c>
      <c r="BB60" s="166">
        <f t="shared" ref="BB60" si="23">BA60+1</f>
        <v>44377</v>
      </c>
      <c r="BC60" s="166">
        <f t="shared" ref="BC60" si="24">BB60+1</f>
        <v>44378</v>
      </c>
      <c r="BD60" s="166">
        <f t="shared" ref="BD60" si="25">BC60+1</f>
        <v>44379</v>
      </c>
      <c r="BE60" s="254">
        <f t="shared" ref="BE60" si="26">BD60+1</f>
        <v>44380</v>
      </c>
      <c r="BF60" s="254">
        <f t="shared" ref="BF60" si="27">BE60+1</f>
        <v>44381</v>
      </c>
      <c r="BG60" s="166">
        <f t="shared" ref="BG60" si="28">BF60+1</f>
        <v>44382</v>
      </c>
      <c r="BH60" s="166">
        <f t="shared" ref="BH60" si="29">BG60+1</f>
        <v>44383</v>
      </c>
      <c r="BI60" s="166">
        <f t="shared" ref="BI60" si="30">BH60+1</f>
        <v>44384</v>
      </c>
      <c r="BJ60" s="166">
        <f t="shared" ref="BJ60" si="31">BI60+1</f>
        <v>44385</v>
      </c>
      <c r="BK60" s="166">
        <f t="shared" ref="BK60" si="32">BJ60+1</f>
        <v>44386</v>
      </c>
      <c r="BL60" s="254">
        <f t="shared" ref="BL60" si="33">BK60+1</f>
        <v>44387</v>
      </c>
      <c r="BM60" s="254">
        <f t="shared" ref="BM60" si="34">BL60+1</f>
        <v>44388</v>
      </c>
      <c r="BO60" s="14"/>
      <c r="BP60" s="14"/>
      <c r="BQ60" s="14"/>
    </row>
    <row r="61" spans="1:215" ht="13.5" thickBot="1" x14ac:dyDescent="0.25">
      <c r="B61" s="161" t="s">
        <v>148</v>
      </c>
      <c r="C61" s="55"/>
      <c r="D61" s="56"/>
      <c r="E61" s="56"/>
      <c r="F61" s="265"/>
      <c r="G61" s="56"/>
      <c r="H61" s="255"/>
      <c r="I61" s="255"/>
      <c r="J61" s="56"/>
      <c r="K61" s="56"/>
      <c r="L61" s="56"/>
      <c r="M61" s="56"/>
      <c r="N61" s="56"/>
      <c r="O61" s="255"/>
      <c r="P61" s="255"/>
      <c r="Q61" s="56"/>
      <c r="R61" s="56"/>
      <c r="S61" s="56"/>
      <c r="T61" s="56"/>
      <c r="U61" s="56"/>
      <c r="V61" s="255"/>
      <c r="W61" s="255"/>
      <c r="X61" s="56"/>
      <c r="Y61" s="56"/>
      <c r="Z61" s="56"/>
      <c r="AA61" s="56"/>
      <c r="AB61" s="56"/>
      <c r="AC61" s="255"/>
      <c r="AD61" s="255"/>
      <c r="AE61" s="56"/>
      <c r="AF61" s="56"/>
      <c r="AG61" s="56"/>
      <c r="AH61" s="56"/>
      <c r="AI61" s="56"/>
      <c r="AJ61" s="255"/>
      <c r="AK61" s="255"/>
      <c r="AL61" s="56"/>
      <c r="AM61" s="56"/>
      <c r="AN61" s="56"/>
      <c r="AO61" s="56"/>
      <c r="AP61" s="56"/>
      <c r="AQ61" s="255"/>
      <c r="AR61" s="255"/>
      <c r="AS61" s="56"/>
      <c r="AT61" s="56"/>
      <c r="AU61" s="56"/>
      <c r="AV61" s="265"/>
      <c r="AW61" s="56"/>
      <c r="AX61" s="255"/>
      <c r="AY61" s="255"/>
      <c r="AZ61" s="56"/>
      <c r="BA61" s="56"/>
      <c r="BB61" s="56"/>
      <c r="BC61" s="56"/>
      <c r="BD61" s="56"/>
      <c r="BE61" s="255"/>
      <c r="BF61" s="255"/>
      <c r="BG61" s="56"/>
      <c r="BH61" s="56"/>
      <c r="BI61" s="56"/>
      <c r="BJ61" s="57"/>
      <c r="BK61" s="57"/>
      <c r="BL61" s="237"/>
      <c r="BM61" s="225"/>
      <c r="BO61" s="14"/>
      <c r="BP61" s="14"/>
      <c r="BQ61" s="14"/>
    </row>
    <row r="62" spans="1:215" ht="15" x14ac:dyDescent="0.25">
      <c r="A62" s="1"/>
      <c r="B62" s="162" t="s">
        <v>150</v>
      </c>
      <c r="C62" s="58"/>
      <c r="D62" s="59"/>
      <c r="E62" s="59"/>
      <c r="F62" s="266"/>
      <c r="G62" s="59"/>
      <c r="H62" s="250"/>
      <c r="I62" s="250"/>
      <c r="J62" s="59"/>
      <c r="K62" s="59"/>
      <c r="L62" s="59"/>
      <c r="M62" s="61"/>
      <c r="N62" s="59"/>
      <c r="O62" s="250"/>
      <c r="P62" s="250"/>
      <c r="Q62" s="59"/>
      <c r="R62" s="59"/>
      <c r="S62" s="59"/>
      <c r="T62" s="61"/>
      <c r="U62" s="59"/>
      <c r="V62" s="250"/>
      <c r="W62" s="250"/>
      <c r="X62" s="59"/>
      <c r="Y62" s="59"/>
      <c r="Z62" s="59"/>
      <c r="AA62" s="59"/>
      <c r="AB62" s="61"/>
      <c r="AC62" s="250"/>
      <c r="AD62" s="250"/>
      <c r="AE62" s="59"/>
      <c r="AF62" s="59"/>
      <c r="AG62" s="59"/>
      <c r="AH62" s="59"/>
      <c r="AI62" s="59"/>
      <c r="AJ62" s="250"/>
      <c r="AK62" s="250"/>
      <c r="AL62" s="59"/>
      <c r="AM62" s="59"/>
      <c r="AN62" s="59"/>
      <c r="AO62" s="59"/>
      <c r="AP62" s="59"/>
      <c r="AQ62" s="250"/>
      <c r="AR62" s="250"/>
      <c r="AS62" s="59"/>
      <c r="AT62" s="59"/>
      <c r="AU62" s="59"/>
      <c r="AV62" s="266"/>
      <c r="AW62" s="59"/>
      <c r="AX62" s="250"/>
      <c r="AY62" s="250"/>
      <c r="AZ62" s="59"/>
      <c r="BA62" s="59"/>
      <c r="BB62" s="59"/>
      <c r="BC62" s="59"/>
      <c r="BD62" s="59"/>
      <c r="BE62" s="250"/>
      <c r="BF62" s="250"/>
      <c r="BG62" s="59"/>
      <c r="BH62" s="59"/>
      <c r="BI62" s="59"/>
      <c r="BJ62" s="60"/>
      <c r="BK62" s="60"/>
      <c r="BL62" s="234"/>
      <c r="BM62" s="226"/>
      <c r="BN62" s="1"/>
      <c r="BO62" s="14"/>
      <c r="BP62" s="14"/>
      <c r="BQ62" s="14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3.5" thickBot="1" x14ac:dyDescent="0.25">
      <c r="B63" s="162"/>
      <c r="C63" s="62"/>
      <c r="D63" s="64"/>
      <c r="E63" s="64"/>
      <c r="F63" s="267"/>
      <c r="G63" s="64"/>
      <c r="H63" s="251"/>
      <c r="I63" s="251"/>
      <c r="J63" s="64"/>
      <c r="K63" s="64"/>
      <c r="L63" s="64"/>
      <c r="M63" s="64"/>
      <c r="N63" s="64"/>
      <c r="O63" s="251"/>
      <c r="P63" s="251"/>
      <c r="Q63" s="64"/>
      <c r="R63" s="64"/>
      <c r="S63" s="64"/>
      <c r="T63" s="64"/>
      <c r="U63" s="64"/>
      <c r="V63" s="251"/>
      <c r="W63" s="251"/>
      <c r="X63" s="64"/>
      <c r="Y63" s="64"/>
      <c r="Z63" s="64"/>
      <c r="AA63" s="64"/>
      <c r="AB63" s="64"/>
      <c r="AC63" s="251"/>
      <c r="AD63" s="251"/>
      <c r="AE63" s="64"/>
      <c r="AF63" s="64"/>
      <c r="AG63" s="64"/>
      <c r="AH63" s="64"/>
      <c r="AI63" s="64"/>
      <c r="AJ63" s="251"/>
      <c r="AK63" s="251"/>
      <c r="AL63" s="64"/>
      <c r="AM63" s="64"/>
      <c r="AN63" s="64"/>
      <c r="AO63" s="64"/>
      <c r="AP63" s="64"/>
      <c r="AQ63" s="251"/>
      <c r="AR63" s="251"/>
      <c r="AS63" s="64"/>
      <c r="AT63" s="64"/>
      <c r="AU63" s="64"/>
      <c r="AV63" s="267"/>
      <c r="AW63" s="64"/>
      <c r="AX63" s="251"/>
      <c r="AY63" s="251"/>
      <c r="AZ63" s="64"/>
      <c r="BA63" s="64"/>
      <c r="BB63" s="64"/>
      <c r="BC63" s="64"/>
      <c r="BD63" s="64"/>
      <c r="BE63" s="251"/>
      <c r="BF63" s="251"/>
      <c r="BG63" s="64"/>
      <c r="BH63" s="64"/>
      <c r="BI63" s="64"/>
      <c r="BJ63" s="81"/>
      <c r="BK63" s="81"/>
      <c r="BL63" s="239"/>
      <c r="BM63" s="227"/>
      <c r="BO63" s="14"/>
      <c r="BP63" s="14"/>
      <c r="BQ63" s="14"/>
    </row>
    <row r="64" spans="1:215" ht="15" x14ac:dyDescent="0.25">
      <c r="B64" s="162" t="s">
        <v>119</v>
      </c>
      <c r="C64" s="168"/>
      <c r="D64" s="66"/>
      <c r="E64" s="66"/>
      <c r="F64" s="268"/>
      <c r="G64" s="66"/>
      <c r="H64" s="250"/>
      <c r="I64" s="250"/>
      <c r="J64" s="66"/>
      <c r="K64" s="66"/>
      <c r="L64" s="66"/>
      <c r="M64" s="66"/>
      <c r="N64" s="66"/>
      <c r="O64" s="250"/>
      <c r="P64" s="250"/>
      <c r="Q64" s="66"/>
      <c r="R64" s="66"/>
      <c r="S64" s="66"/>
      <c r="T64" s="66"/>
      <c r="U64" s="66"/>
      <c r="V64" s="250"/>
      <c r="W64" s="250"/>
      <c r="X64" s="66"/>
      <c r="Y64" s="66"/>
      <c r="Z64" s="66"/>
      <c r="AA64" s="66"/>
      <c r="AB64" s="66"/>
      <c r="AC64" s="250"/>
      <c r="AD64" s="250"/>
      <c r="AE64" s="66"/>
      <c r="AF64" s="66"/>
      <c r="AG64" s="66"/>
      <c r="AH64" s="66"/>
      <c r="AI64" s="66"/>
      <c r="AJ64" s="250"/>
      <c r="AK64" s="250"/>
      <c r="AL64" s="66"/>
      <c r="AM64" s="66"/>
      <c r="AN64" s="66"/>
      <c r="AO64" s="66"/>
      <c r="AP64" s="66"/>
      <c r="AQ64" s="250"/>
      <c r="AR64" s="250"/>
      <c r="AS64" s="66"/>
      <c r="AT64" s="66"/>
      <c r="AU64" s="66"/>
      <c r="AV64" s="268"/>
      <c r="AW64" s="66"/>
      <c r="AX64" s="250"/>
      <c r="AY64" s="250"/>
      <c r="AZ64" s="66"/>
      <c r="BA64" s="66"/>
      <c r="BB64" s="66"/>
      <c r="BC64" s="66"/>
      <c r="BD64" s="66"/>
      <c r="BE64" s="250"/>
      <c r="BF64" s="250"/>
      <c r="BG64" s="66"/>
      <c r="BH64" s="66"/>
      <c r="BI64" s="66"/>
      <c r="BJ64" s="68"/>
      <c r="BK64" s="68"/>
      <c r="BL64" s="240"/>
      <c r="BM64" s="229"/>
      <c r="BO64" s="14"/>
      <c r="BP64" s="14"/>
      <c r="BQ64" s="14"/>
    </row>
    <row r="65" spans="1:209" ht="13.5" thickBot="1" x14ac:dyDescent="0.25">
      <c r="B65" s="162" t="s">
        <v>121</v>
      </c>
      <c r="C65" s="169"/>
      <c r="D65" s="69"/>
      <c r="E65" s="69"/>
      <c r="F65" s="269"/>
      <c r="G65" s="69"/>
      <c r="H65" s="251"/>
      <c r="I65" s="251"/>
      <c r="J65" s="69"/>
      <c r="K65" s="69"/>
      <c r="L65" s="69"/>
      <c r="M65" s="69"/>
      <c r="N65" s="70"/>
      <c r="O65" s="251"/>
      <c r="P65" s="251"/>
      <c r="Q65" s="69"/>
      <c r="R65" s="69"/>
      <c r="S65" s="69"/>
      <c r="T65" s="69"/>
      <c r="U65" s="69"/>
      <c r="V65" s="251"/>
      <c r="W65" s="251"/>
      <c r="X65" s="69"/>
      <c r="Y65" s="69"/>
      <c r="Z65" s="69"/>
      <c r="AA65" s="69"/>
      <c r="AB65" s="84"/>
      <c r="AC65" s="251"/>
      <c r="AD65" s="251"/>
      <c r="AE65" s="84"/>
      <c r="AF65" s="69"/>
      <c r="AG65" s="69"/>
      <c r="AH65" s="69"/>
      <c r="AI65" s="69"/>
      <c r="AJ65" s="251"/>
      <c r="AK65" s="251"/>
      <c r="AL65" s="69"/>
      <c r="AM65" s="69"/>
      <c r="AN65" s="69"/>
      <c r="AO65" s="69"/>
      <c r="AP65" s="69"/>
      <c r="AQ65" s="251"/>
      <c r="AR65" s="251"/>
      <c r="AS65" s="69"/>
      <c r="AT65" s="69"/>
      <c r="AU65" s="69"/>
      <c r="AV65" s="269"/>
      <c r="AW65" s="69"/>
      <c r="AX65" s="251"/>
      <c r="AY65" s="251"/>
      <c r="AZ65" s="69"/>
      <c r="BA65" s="69"/>
      <c r="BB65" s="69"/>
      <c r="BC65" s="69"/>
      <c r="BD65" s="69"/>
      <c r="BE65" s="251"/>
      <c r="BF65" s="251"/>
      <c r="BG65" s="69"/>
      <c r="BH65" s="69"/>
      <c r="BI65" s="69"/>
      <c r="BJ65" s="75"/>
      <c r="BK65" s="75"/>
      <c r="BL65" s="242"/>
      <c r="BM65" s="231"/>
      <c r="BO65" s="14"/>
      <c r="BP65" s="14"/>
      <c r="BQ65" s="14"/>
    </row>
    <row r="66" spans="1:209" ht="15" x14ac:dyDescent="0.25">
      <c r="B66" s="162" t="s">
        <v>123</v>
      </c>
      <c r="C66" s="58"/>
      <c r="D66" s="59"/>
      <c r="E66" s="59"/>
      <c r="F66" s="266"/>
      <c r="G66" s="59"/>
      <c r="H66" s="250"/>
      <c r="I66" s="250"/>
      <c r="J66" s="59"/>
      <c r="K66" s="72"/>
      <c r="L66" s="59"/>
      <c r="M66" s="59"/>
      <c r="N66" s="59"/>
      <c r="O66" s="250"/>
      <c r="P66" s="250"/>
      <c r="Q66" s="59"/>
      <c r="R66" s="59"/>
      <c r="S66" s="59"/>
      <c r="T66" s="59"/>
      <c r="U66" s="59"/>
      <c r="V66" s="250"/>
      <c r="W66" s="250"/>
      <c r="X66" s="59"/>
      <c r="Y66" s="59"/>
      <c r="Z66" s="59"/>
      <c r="AA66" s="59"/>
      <c r="AB66" s="71"/>
      <c r="AC66" s="250"/>
      <c r="AD66" s="250"/>
      <c r="AE66" s="59"/>
      <c r="AF66" s="59"/>
      <c r="AG66" s="59"/>
      <c r="AH66" s="59"/>
      <c r="AI66" s="59"/>
      <c r="AJ66" s="250"/>
      <c r="AK66" s="250"/>
      <c r="AL66" s="59"/>
      <c r="AM66" s="59"/>
      <c r="AN66" s="59"/>
      <c r="AO66" s="59"/>
      <c r="AP66" s="59"/>
      <c r="AQ66" s="250"/>
      <c r="AR66" s="250"/>
      <c r="AS66" s="59"/>
      <c r="AT66" s="59"/>
      <c r="AU66" s="59"/>
      <c r="AV66" s="266"/>
      <c r="AW66" s="59"/>
      <c r="AX66" s="250"/>
      <c r="AY66" s="250"/>
      <c r="AZ66" s="59"/>
      <c r="BA66" s="59"/>
      <c r="BB66" s="59"/>
      <c r="BC66" s="59"/>
      <c r="BD66" s="59"/>
      <c r="BE66" s="250"/>
      <c r="BF66" s="250"/>
      <c r="BG66" s="59"/>
      <c r="BH66" s="59"/>
      <c r="BI66" s="59"/>
      <c r="BJ66" s="60"/>
      <c r="BK66" s="60"/>
      <c r="BL66" s="234"/>
      <c r="BM66" s="226"/>
      <c r="BO66" s="14"/>
      <c r="BP66" s="14"/>
      <c r="BQ66" s="14"/>
    </row>
    <row r="67" spans="1:209" ht="13.5" thickBot="1" x14ac:dyDescent="0.25">
      <c r="A67" s="11"/>
      <c r="B67" s="162" t="s">
        <v>125</v>
      </c>
      <c r="C67" s="62"/>
      <c r="D67" s="64"/>
      <c r="E67" s="64"/>
      <c r="F67" s="267"/>
      <c r="G67" s="64"/>
      <c r="H67" s="251"/>
      <c r="I67" s="251"/>
      <c r="J67" s="64"/>
      <c r="K67" s="64"/>
      <c r="L67" s="64"/>
      <c r="M67" s="64"/>
      <c r="N67" s="63"/>
      <c r="O67" s="251"/>
      <c r="P67" s="251"/>
      <c r="Q67" s="64"/>
      <c r="R67" s="64"/>
      <c r="S67" s="64"/>
      <c r="T67" s="64"/>
      <c r="U67" s="64"/>
      <c r="V67" s="251"/>
      <c r="W67" s="251"/>
      <c r="X67" s="64"/>
      <c r="Y67" s="64"/>
      <c r="Z67" s="64"/>
      <c r="AA67" s="64"/>
      <c r="AB67" s="85"/>
      <c r="AC67" s="251"/>
      <c r="AD67" s="251"/>
      <c r="AE67" s="64"/>
      <c r="AF67" s="64"/>
      <c r="AG67" s="64"/>
      <c r="AH67" s="64"/>
      <c r="AI67" s="64"/>
      <c r="AJ67" s="251"/>
      <c r="AK67" s="251"/>
      <c r="AL67" s="64"/>
      <c r="AM67" s="64"/>
      <c r="AN67" s="64"/>
      <c r="AO67" s="64"/>
      <c r="AP67" s="64"/>
      <c r="AQ67" s="251"/>
      <c r="AR67" s="251"/>
      <c r="AS67" s="64"/>
      <c r="AT67" s="64"/>
      <c r="AU67" s="64"/>
      <c r="AV67" s="267"/>
      <c r="AW67" s="64"/>
      <c r="AX67" s="251"/>
      <c r="AY67" s="251"/>
      <c r="AZ67" s="64"/>
      <c r="BA67" s="64"/>
      <c r="BB67" s="64"/>
      <c r="BC67" s="64"/>
      <c r="BD67" s="64"/>
      <c r="BE67" s="251"/>
      <c r="BF67" s="251"/>
      <c r="BG67" s="64"/>
      <c r="BH67" s="64"/>
      <c r="BI67" s="64"/>
      <c r="BJ67" s="81"/>
      <c r="BK67" s="81"/>
      <c r="BL67" s="239"/>
      <c r="BM67" s="227"/>
      <c r="BO67" s="14"/>
      <c r="BP67" s="14"/>
      <c r="BQ67" s="14"/>
    </row>
    <row r="68" spans="1:209" ht="15" x14ac:dyDescent="0.25">
      <c r="A68" s="11"/>
      <c r="B68" s="162" t="s">
        <v>127</v>
      </c>
      <c r="C68" s="168"/>
      <c r="D68" s="66"/>
      <c r="E68" s="66"/>
      <c r="F68" s="268"/>
      <c r="G68" s="66"/>
      <c r="H68" s="250"/>
      <c r="I68" s="250"/>
      <c r="J68" s="66"/>
      <c r="K68" s="66"/>
      <c r="L68" s="66"/>
      <c r="M68" s="66"/>
      <c r="N68" s="66"/>
      <c r="O68" s="250"/>
      <c r="P68" s="250"/>
      <c r="Q68" s="66"/>
      <c r="R68" s="66"/>
      <c r="S68" s="66"/>
      <c r="T68" s="66"/>
      <c r="U68" s="66"/>
      <c r="V68" s="250"/>
      <c r="W68" s="250"/>
      <c r="X68" s="66"/>
      <c r="Y68" s="66"/>
      <c r="Z68" s="66"/>
      <c r="AA68" s="66"/>
      <c r="AB68" s="66"/>
      <c r="AC68" s="250"/>
      <c r="AD68" s="250"/>
      <c r="AE68" s="66"/>
      <c r="AF68" s="66"/>
      <c r="AG68" s="66"/>
      <c r="AH68" s="66"/>
      <c r="AI68" s="66"/>
      <c r="AJ68" s="250"/>
      <c r="AK68" s="250"/>
      <c r="AL68" s="66"/>
      <c r="AM68" s="66"/>
      <c r="AN68" s="66"/>
      <c r="AO68" s="66"/>
      <c r="AP68" s="66"/>
      <c r="AQ68" s="250"/>
      <c r="AR68" s="250"/>
      <c r="AS68" s="66"/>
      <c r="AT68" s="66"/>
      <c r="AU68" s="66"/>
      <c r="AV68" s="268"/>
      <c r="AW68" s="66"/>
      <c r="AX68" s="250"/>
      <c r="AY68" s="250"/>
      <c r="AZ68" s="66"/>
      <c r="BA68" s="66"/>
      <c r="BB68" s="66"/>
      <c r="BC68" s="66"/>
      <c r="BD68" s="66"/>
      <c r="BE68" s="250"/>
      <c r="BF68" s="250"/>
      <c r="BG68" s="66"/>
      <c r="BH68" s="66"/>
      <c r="BI68" s="66"/>
      <c r="BJ68" s="68"/>
      <c r="BK68" s="68"/>
      <c r="BL68" s="240"/>
      <c r="BM68" s="229"/>
      <c r="BO68" s="14"/>
      <c r="BP68" s="14"/>
      <c r="BQ68" s="14"/>
    </row>
    <row r="69" spans="1:209" ht="13.5" thickBot="1" x14ac:dyDescent="0.25">
      <c r="B69" s="162" t="s">
        <v>129</v>
      </c>
      <c r="C69" s="169"/>
      <c r="D69" s="69"/>
      <c r="E69" s="69"/>
      <c r="F69" s="269"/>
      <c r="G69" s="69"/>
      <c r="H69" s="251"/>
      <c r="I69" s="251"/>
      <c r="J69" s="69"/>
      <c r="K69" s="69"/>
      <c r="L69" s="69"/>
      <c r="M69" s="69"/>
      <c r="N69" s="69"/>
      <c r="O69" s="251"/>
      <c r="P69" s="251"/>
      <c r="Q69" s="69"/>
      <c r="R69" s="69"/>
      <c r="S69" s="69"/>
      <c r="T69" s="69"/>
      <c r="U69" s="69"/>
      <c r="V69" s="251"/>
      <c r="W69" s="251"/>
      <c r="X69" s="69"/>
      <c r="Y69" s="69"/>
      <c r="Z69" s="69"/>
      <c r="AA69" s="69"/>
      <c r="AB69" s="69"/>
      <c r="AC69" s="251"/>
      <c r="AD69" s="251"/>
      <c r="AE69" s="69"/>
      <c r="AF69" s="69"/>
      <c r="AG69" s="69"/>
      <c r="AH69" s="69"/>
      <c r="AI69" s="69"/>
      <c r="AJ69" s="251"/>
      <c r="AK69" s="251"/>
      <c r="AL69" s="69"/>
      <c r="AM69" s="69"/>
      <c r="AN69" s="69"/>
      <c r="AO69" s="69"/>
      <c r="AP69" s="69"/>
      <c r="AQ69" s="251"/>
      <c r="AR69" s="251"/>
      <c r="AS69" s="69"/>
      <c r="AT69" s="69"/>
      <c r="AU69" s="69"/>
      <c r="AV69" s="269"/>
      <c r="AW69" s="69"/>
      <c r="AX69" s="251"/>
      <c r="AY69" s="251"/>
      <c r="AZ69" s="69"/>
      <c r="BA69" s="69"/>
      <c r="BB69" s="69"/>
      <c r="BC69" s="69"/>
      <c r="BD69" s="69"/>
      <c r="BE69" s="251"/>
      <c r="BF69" s="251"/>
      <c r="BG69" s="69"/>
      <c r="BH69" s="69"/>
      <c r="BI69" s="69"/>
      <c r="BJ69" s="75"/>
      <c r="BK69" s="75"/>
      <c r="BL69" s="242"/>
      <c r="BM69" s="231"/>
      <c r="BO69" s="14"/>
      <c r="BP69" s="14"/>
      <c r="BQ69" s="14"/>
    </row>
    <row r="70" spans="1:209" ht="15" x14ac:dyDescent="0.25">
      <c r="B70" s="162" t="s">
        <v>131</v>
      </c>
      <c r="C70" s="58"/>
      <c r="D70" s="59"/>
      <c r="E70" s="59"/>
      <c r="F70" s="266"/>
      <c r="G70" s="59"/>
      <c r="H70" s="250"/>
      <c r="I70" s="250"/>
      <c r="J70" s="59"/>
      <c r="K70" s="59"/>
      <c r="L70" s="59"/>
      <c r="M70" s="59"/>
      <c r="N70" s="59"/>
      <c r="O70" s="250"/>
      <c r="P70" s="250"/>
      <c r="Q70" s="59"/>
      <c r="R70" s="59"/>
      <c r="S70" s="59"/>
      <c r="T70" s="59"/>
      <c r="U70" s="59"/>
      <c r="V70" s="250"/>
      <c r="W70" s="250"/>
      <c r="X70" s="59"/>
      <c r="Y70" s="59"/>
      <c r="Z70" s="59"/>
      <c r="AA70" s="59"/>
      <c r="AB70" s="59"/>
      <c r="AC70" s="250"/>
      <c r="AD70" s="250"/>
      <c r="AE70" s="59"/>
      <c r="AF70" s="59"/>
      <c r="AG70" s="59"/>
      <c r="AH70" s="59"/>
      <c r="AI70" s="59"/>
      <c r="AJ70" s="250"/>
      <c r="AK70" s="250"/>
      <c r="AL70" s="59"/>
      <c r="AM70" s="59"/>
      <c r="AN70" s="59"/>
      <c r="AO70" s="59"/>
      <c r="AP70" s="59"/>
      <c r="AQ70" s="250"/>
      <c r="AR70" s="250"/>
      <c r="AS70" s="59"/>
      <c r="AT70" s="59"/>
      <c r="AU70" s="59"/>
      <c r="AV70" s="266"/>
      <c r="AW70" s="59"/>
      <c r="AX70" s="250"/>
      <c r="AY70" s="250"/>
      <c r="AZ70" s="59"/>
      <c r="BA70" s="59"/>
      <c r="BB70" s="59"/>
      <c r="BC70" s="59"/>
      <c r="BD70" s="59"/>
      <c r="BE70" s="250"/>
      <c r="BF70" s="250"/>
      <c r="BG70" s="59"/>
      <c r="BH70" s="59"/>
      <c r="BI70" s="59"/>
      <c r="BJ70" s="60"/>
      <c r="BK70" s="60"/>
      <c r="BL70" s="234"/>
      <c r="BM70" s="226"/>
      <c r="BO70" s="14"/>
      <c r="BP70" s="14"/>
      <c r="BQ70" s="14"/>
    </row>
    <row r="71" spans="1:209" ht="13.5" thickBot="1" x14ac:dyDescent="0.25">
      <c r="B71" s="162" t="s">
        <v>135</v>
      </c>
      <c r="C71" s="62"/>
      <c r="D71" s="64"/>
      <c r="E71" s="64"/>
      <c r="F71" s="267"/>
      <c r="G71" s="64"/>
      <c r="H71" s="251"/>
      <c r="I71" s="251"/>
      <c r="J71" s="64"/>
      <c r="K71" s="64"/>
      <c r="L71" s="64"/>
      <c r="M71" s="64"/>
      <c r="N71" s="63"/>
      <c r="O71" s="251"/>
      <c r="P71" s="251"/>
      <c r="Q71" s="64"/>
      <c r="R71" s="64"/>
      <c r="S71" s="64"/>
      <c r="T71" s="64"/>
      <c r="U71" s="64"/>
      <c r="V71" s="251"/>
      <c r="W71" s="251"/>
      <c r="X71" s="64"/>
      <c r="Y71" s="64"/>
      <c r="Z71" s="64"/>
      <c r="AA71" s="64"/>
      <c r="AB71" s="64"/>
      <c r="AC71" s="251"/>
      <c r="AD71" s="251"/>
      <c r="AE71" s="64"/>
      <c r="AF71" s="64"/>
      <c r="AG71" s="64"/>
      <c r="AH71" s="64"/>
      <c r="AI71" s="64"/>
      <c r="AJ71" s="251"/>
      <c r="AK71" s="251"/>
      <c r="AL71" s="64"/>
      <c r="AM71" s="64"/>
      <c r="AN71" s="64"/>
      <c r="AO71" s="64"/>
      <c r="AP71" s="63"/>
      <c r="AQ71" s="251"/>
      <c r="AR71" s="251"/>
      <c r="AS71" s="64"/>
      <c r="AT71" s="64"/>
      <c r="AU71" s="64"/>
      <c r="AV71" s="267"/>
      <c r="AW71" s="64"/>
      <c r="AX71" s="251"/>
      <c r="AY71" s="251"/>
      <c r="AZ71" s="64"/>
      <c r="BA71" s="64"/>
      <c r="BB71" s="64"/>
      <c r="BC71" s="64"/>
      <c r="BD71" s="64"/>
      <c r="BE71" s="251"/>
      <c r="BF71" s="251"/>
      <c r="BG71" s="64"/>
      <c r="BH71" s="64"/>
      <c r="BI71" s="64"/>
      <c r="BJ71" s="81"/>
      <c r="BK71" s="81"/>
      <c r="BL71" s="239"/>
      <c r="BM71" s="227"/>
      <c r="BO71" s="14"/>
      <c r="BP71" s="14"/>
      <c r="BQ71" s="14"/>
    </row>
    <row r="72" spans="1:209" ht="15" x14ac:dyDescent="0.25">
      <c r="B72" s="162" t="s">
        <v>133</v>
      </c>
      <c r="C72" s="168"/>
      <c r="D72" s="66"/>
      <c r="E72" s="66"/>
      <c r="F72" s="268"/>
      <c r="G72" s="66"/>
      <c r="H72" s="250"/>
      <c r="I72" s="250"/>
      <c r="J72" s="66"/>
      <c r="K72" s="66"/>
      <c r="L72" s="66"/>
      <c r="M72" s="66"/>
      <c r="N72" s="66"/>
      <c r="O72" s="250"/>
      <c r="P72" s="250"/>
      <c r="Q72" s="66"/>
      <c r="R72" s="66"/>
      <c r="S72" s="66"/>
      <c r="T72" s="66"/>
      <c r="U72" s="66"/>
      <c r="V72" s="250"/>
      <c r="W72" s="250"/>
      <c r="X72" s="66"/>
      <c r="Y72" s="66"/>
      <c r="Z72" s="66"/>
      <c r="AA72" s="66"/>
      <c r="AB72" s="66"/>
      <c r="AC72" s="250"/>
      <c r="AD72" s="250"/>
      <c r="AE72" s="66"/>
      <c r="AF72" s="66"/>
      <c r="AG72" s="66"/>
      <c r="AH72" s="66"/>
      <c r="AI72" s="66"/>
      <c r="AJ72" s="250"/>
      <c r="AK72" s="250"/>
      <c r="AL72" s="66"/>
      <c r="AM72" s="66"/>
      <c r="AN72" s="66"/>
      <c r="AO72" s="66"/>
      <c r="AP72" s="66"/>
      <c r="AQ72" s="250"/>
      <c r="AR72" s="250"/>
      <c r="AS72" s="66"/>
      <c r="AT72" s="66"/>
      <c r="AU72" s="66"/>
      <c r="AV72" s="268"/>
      <c r="AW72" s="66"/>
      <c r="AX72" s="250"/>
      <c r="AY72" s="250"/>
      <c r="AZ72" s="66"/>
      <c r="BA72" s="66"/>
      <c r="BB72" s="66"/>
      <c r="BC72" s="66"/>
      <c r="BD72" s="66"/>
      <c r="BE72" s="250"/>
      <c r="BF72" s="250"/>
      <c r="BG72" s="66"/>
      <c r="BH72" s="66"/>
      <c r="BI72" s="66"/>
      <c r="BJ72" s="68"/>
      <c r="BK72" s="68"/>
      <c r="BL72" s="240"/>
      <c r="BM72" s="229"/>
      <c r="BO72" s="14"/>
      <c r="BP72" s="14"/>
      <c r="BQ72" s="14"/>
    </row>
    <row r="73" spans="1:209" ht="15.75" thickBot="1" x14ac:dyDescent="0.3">
      <c r="A73" s="1"/>
      <c r="B73" s="162" t="s">
        <v>137</v>
      </c>
      <c r="C73" s="169"/>
      <c r="D73" s="69"/>
      <c r="E73" s="69"/>
      <c r="F73" s="269"/>
      <c r="G73" s="69"/>
      <c r="H73" s="251"/>
      <c r="I73" s="251"/>
      <c r="J73" s="69"/>
      <c r="K73" s="69"/>
      <c r="L73" s="69"/>
      <c r="M73" s="69"/>
      <c r="N73" s="69"/>
      <c r="O73" s="251"/>
      <c r="P73" s="251"/>
      <c r="Q73" s="69"/>
      <c r="R73" s="69"/>
      <c r="S73" s="69"/>
      <c r="T73" s="69"/>
      <c r="U73" s="69"/>
      <c r="V73" s="251"/>
      <c r="W73" s="251"/>
      <c r="X73" s="69"/>
      <c r="Y73" s="69"/>
      <c r="Z73" s="69"/>
      <c r="AA73" s="69"/>
      <c r="AB73" s="69"/>
      <c r="AC73" s="251"/>
      <c r="AD73" s="251"/>
      <c r="AE73" s="69"/>
      <c r="AF73" s="69"/>
      <c r="AG73" s="69"/>
      <c r="AH73" s="69"/>
      <c r="AI73" s="69"/>
      <c r="AJ73" s="251"/>
      <c r="AK73" s="251"/>
      <c r="AL73" s="69"/>
      <c r="AM73" s="69"/>
      <c r="AN73" s="69"/>
      <c r="AO73" s="69"/>
      <c r="AP73" s="69"/>
      <c r="AQ73" s="251"/>
      <c r="AR73" s="251"/>
      <c r="AS73" s="69"/>
      <c r="AT73" s="69"/>
      <c r="AU73" s="69"/>
      <c r="AV73" s="269"/>
      <c r="AW73" s="69"/>
      <c r="AX73" s="251"/>
      <c r="AY73" s="251"/>
      <c r="AZ73" s="69"/>
      <c r="BA73" s="69"/>
      <c r="BB73" s="69"/>
      <c r="BC73" s="69"/>
      <c r="BD73" s="69"/>
      <c r="BE73" s="251"/>
      <c r="BF73" s="251"/>
      <c r="BG73" s="69"/>
      <c r="BH73" s="69"/>
      <c r="BI73" s="69"/>
      <c r="BJ73" s="75"/>
      <c r="BK73" s="75"/>
      <c r="BL73" s="242"/>
      <c r="BM73" s="231"/>
      <c r="BN73" s="1"/>
      <c r="BO73" s="14"/>
      <c r="BP73" s="14"/>
      <c r="BQ73" s="14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162" t="s">
        <v>155</v>
      </c>
      <c r="C74" s="58"/>
      <c r="D74" s="59"/>
      <c r="E74" s="59"/>
      <c r="F74" s="266"/>
      <c r="G74" s="59"/>
      <c r="H74" s="250"/>
      <c r="I74" s="250"/>
      <c r="J74" s="59"/>
      <c r="K74" s="59"/>
      <c r="L74" s="59"/>
      <c r="M74" s="59"/>
      <c r="N74" s="59"/>
      <c r="O74" s="250"/>
      <c r="P74" s="250"/>
      <c r="Q74" s="59"/>
      <c r="R74" s="59"/>
      <c r="S74" s="59"/>
      <c r="T74" s="59"/>
      <c r="U74" s="59"/>
      <c r="V74" s="250"/>
      <c r="W74" s="250"/>
      <c r="X74" s="59"/>
      <c r="Y74" s="59"/>
      <c r="Z74" s="59"/>
      <c r="AA74" s="59"/>
      <c r="AB74" s="59"/>
      <c r="AC74" s="250"/>
      <c r="AD74" s="250"/>
      <c r="AE74" s="59"/>
      <c r="AF74" s="59"/>
      <c r="AG74" s="59"/>
      <c r="AH74" s="59"/>
      <c r="AI74" s="59"/>
      <c r="AJ74" s="250"/>
      <c r="AK74" s="250"/>
      <c r="AL74" s="59"/>
      <c r="AM74" s="59"/>
      <c r="AN74" s="59"/>
      <c r="AO74" s="59"/>
      <c r="AP74" s="59"/>
      <c r="AQ74" s="250"/>
      <c r="AR74" s="250"/>
      <c r="AS74" s="59"/>
      <c r="AT74" s="59"/>
      <c r="AU74" s="59"/>
      <c r="AV74" s="266"/>
      <c r="AW74" s="59"/>
      <c r="AX74" s="250"/>
      <c r="AY74" s="250"/>
      <c r="AZ74" s="59"/>
      <c r="BA74" s="59"/>
      <c r="BB74" s="59"/>
      <c r="BC74" s="59"/>
      <c r="BD74" s="59"/>
      <c r="BE74" s="250"/>
      <c r="BF74" s="250"/>
      <c r="BG74" s="59"/>
      <c r="BH74" s="59"/>
      <c r="BI74" s="59"/>
      <c r="BJ74" s="60"/>
      <c r="BK74" s="60"/>
      <c r="BL74" s="234"/>
      <c r="BM74" s="226"/>
      <c r="BO74" s="14"/>
      <c r="BP74" s="14"/>
      <c r="BQ74" s="14"/>
    </row>
    <row r="75" spans="1:209" ht="13.5" thickBot="1" x14ac:dyDescent="0.25">
      <c r="B75" s="162" t="s">
        <v>142</v>
      </c>
      <c r="C75" s="62"/>
      <c r="D75" s="64"/>
      <c r="E75" s="64"/>
      <c r="F75" s="267"/>
      <c r="G75" s="64"/>
      <c r="H75" s="251"/>
      <c r="I75" s="251"/>
      <c r="J75" s="64"/>
      <c r="K75" s="64"/>
      <c r="L75" s="64"/>
      <c r="M75" s="64"/>
      <c r="N75" s="64"/>
      <c r="O75" s="251"/>
      <c r="P75" s="251"/>
      <c r="Q75" s="64"/>
      <c r="R75" s="64"/>
      <c r="S75" s="64"/>
      <c r="T75" s="64"/>
      <c r="U75" s="64"/>
      <c r="V75" s="251"/>
      <c r="W75" s="251"/>
      <c r="X75" s="64"/>
      <c r="Y75" s="64"/>
      <c r="Z75" s="64"/>
      <c r="AA75" s="64"/>
      <c r="AB75" s="64"/>
      <c r="AC75" s="251"/>
      <c r="AD75" s="251"/>
      <c r="AE75" s="64"/>
      <c r="AF75" s="64"/>
      <c r="AG75" s="64"/>
      <c r="AH75" s="64"/>
      <c r="AI75" s="64"/>
      <c r="AJ75" s="251"/>
      <c r="AK75" s="251"/>
      <c r="AL75" s="64"/>
      <c r="AM75" s="64"/>
      <c r="AN75" s="64"/>
      <c r="AO75" s="64"/>
      <c r="AP75" s="64"/>
      <c r="AQ75" s="251"/>
      <c r="AR75" s="251"/>
      <c r="AS75" s="64"/>
      <c r="AT75" s="64"/>
      <c r="AU75" s="64"/>
      <c r="AV75" s="267"/>
      <c r="AW75" s="64"/>
      <c r="AX75" s="251"/>
      <c r="AY75" s="251"/>
      <c r="AZ75" s="64"/>
      <c r="BA75" s="64"/>
      <c r="BB75" s="64"/>
      <c r="BC75" s="64"/>
      <c r="BD75" s="64"/>
      <c r="BE75" s="251"/>
      <c r="BF75" s="251"/>
      <c r="BG75" s="64"/>
      <c r="BH75" s="64"/>
      <c r="BI75" s="64"/>
      <c r="BJ75" s="81"/>
      <c r="BK75" s="81"/>
      <c r="BL75" s="239"/>
      <c r="BM75" s="227"/>
      <c r="BO75" s="14"/>
      <c r="BP75" s="14"/>
      <c r="BQ75" s="14"/>
    </row>
    <row r="76" spans="1:209" ht="15" x14ac:dyDescent="0.25">
      <c r="B76" s="162" t="s">
        <v>144</v>
      </c>
      <c r="C76" s="168"/>
      <c r="D76" s="66"/>
      <c r="E76" s="66"/>
      <c r="F76" s="268"/>
      <c r="G76" s="67"/>
      <c r="H76" s="250"/>
      <c r="I76" s="250"/>
      <c r="J76" s="67"/>
      <c r="K76" s="67"/>
      <c r="L76" s="67"/>
      <c r="M76" s="67"/>
      <c r="N76" s="66"/>
      <c r="O76" s="250"/>
      <c r="P76" s="250"/>
      <c r="Q76" s="66"/>
      <c r="R76" s="66"/>
      <c r="S76" s="66"/>
      <c r="T76" s="66"/>
      <c r="U76" s="66"/>
      <c r="V76" s="250"/>
      <c r="W76" s="250"/>
      <c r="X76" s="66"/>
      <c r="Y76" s="66"/>
      <c r="Z76" s="66"/>
      <c r="AA76" s="66"/>
      <c r="AB76" s="67"/>
      <c r="AC76" s="250"/>
      <c r="AD76" s="250"/>
      <c r="AE76" s="67"/>
      <c r="AF76" s="66"/>
      <c r="AG76" s="66"/>
      <c r="AH76" s="66"/>
      <c r="AI76" s="67"/>
      <c r="AJ76" s="250"/>
      <c r="AK76" s="250"/>
      <c r="AL76" s="66"/>
      <c r="AM76" s="66"/>
      <c r="AN76" s="66"/>
      <c r="AO76" s="66"/>
      <c r="AP76" s="67"/>
      <c r="AQ76" s="250"/>
      <c r="AR76" s="250"/>
      <c r="AS76" s="66"/>
      <c r="AT76" s="66"/>
      <c r="AU76" s="66"/>
      <c r="AV76" s="268"/>
      <c r="AW76" s="66"/>
      <c r="AX76" s="250"/>
      <c r="AY76" s="250"/>
      <c r="AZ76" s="66"/>
      <c r="BA76" s="66"/>
      <c r="BB76" s="66"/>
      <c r="BC76" s="66"/>
      <c r="BD76" s="66"/>
      <c r="BE76" s="250"/>
      <c r="BF76" s="250"/>
      <c r="BG76" s="66"/>
      <c r="BH76" s="66"/>
      <c r="BI76" s="66"/>
      <c r="BJ76" s="68"/>
      <c r="BK76" s="68"/>
      <c r="BL76" s="240"/>
      <c r="BM76" s="229"/>
      <c r="BO76" s="14"/>
      <c r="BP76" s="14"/>
      <c r="BQ76" s="14"/>
    </row>
    <row r="77" spans="1:209" ht="13.5" thickBot="1" x14ac:dyDescent="0.25">
      <c r="B77" s="162"/>
      <c r="C77" s="169"/>
      <c r="D77" s="69"/>
      <c r="E77" s="69"/>
      <c r="F77" s="269"/>
      <c r="G77" s="77"/>
      <c r="H77" s="251"/>
      <c r="I77" s="251"/>
      <c r="J77" s="77"/>
      <c r="K77" s="77"/>
      <c r="L77" s="77"/>
      <c r="M77" s="77"/>
      <c r="N77" s="69"/>
      <c r="O77" s="251"/>
      <c r="P77" s="251"/>
      <c r="Q77" s="69"/>
      <c r="R77" s="69"/>
      <c r="S77" s="69"/>
      <c r="T77" s="69"/>
      <c r="U77" s="69"/>
      <c r="V77" s="251"/>
      <c r="W77" s="251"/>
      <c r="X77" s="69"/>
      <c r="Y77" s="69"/>
      <c r="Z77" s="69"/>
      <c r="AA77" s="69"/>
      <c r="AB77" s="77"/>
      <c r="AC77" s="251"/>
      <c r="AD77" s="251"/>
      <c r="AE77" s="77"/>
      <c r="AF77" s="69"/>
      <c r="AG77" s="69"/>
      <c r="AH77" s="69"/>
      <c r="AI77" s="77"/>
      <c r="AJ77" s="251"/>
      <c r="AK77" s="251"/>
      <c r="AL77" s="69"/>
      <c r="AM77" s="69"/>
      <c r="AN77" s="69"/>
      <c r="AO77" s="69"/>
      <c r="AP77" s="77"/>
      <c r="AQ77" s="251"/>
      <c r="AR77" s="251"/>
      <c r="AS77" s="69"/>
      <c r="AT77" s="69"/>
      <c r="AU77" s="69"/>
      <c r="AV77" s="269"/>
      <c r="AW77" s="69"/>
      <c r="AX77" s="251"/>
      <c r="AY77" s="251"/>
      <c r="AZ77" s="69"/>
      <c r="BA77" s="69"/>
      <c r="BB77" s="69"/>
      <c r="BC77" s="69"/>
      <c r="BD77" s="69"/>
      <c r="BE77" s="251"/>
      <c r="BF77" s="251"/>
      <c r="BG77" s="69"/>
      <c r="BH77" s="69"/>
      <c r="BI77" s="69"/>
      <c r="BJ77" s="75"/>
      <c r="BK77" s="75"/>
      <c r="BL77" s="242"/>
      <c r="BM77" s="231"/>
      <c r="BO77" s="14"/>
      <c r="BP77" s="14"/>
      <c r="BQ77" s="14"/>
    </row>
    <row r="78" spans="1:209" ht="15" x14ac:dyDescent="0.25">
      <c r="B78" s="162"/>
      <c r="C78" s="58"/>
      <c r="D78" s="86"/>
      <c r="E78" s="86"/>
      <c r="F78" s="266"/>
      <c r="G78" s="73"/>
      <c r="H78" s="250"/>
      <c r="I78" s="250"/>
      <c r="J78" s="87"/>
      <c r="K78" s="87"/>
      <c r="L78" s="87"/>
      <c r="M78" s="73"/>
      <c r="N78" s="59"/>
      <c r="O78" s="250"/>
      <c r="P78" s="250"/>
      <c r="Q78" s="59"/>
      <c r="R78" s="86"/>
      <c r="S78" s="86"/>
      <c r="T78" s="59"/>
      <c r="U78" s="59"/>
      <c r="V78" s="250"/>
      <c r="W78" s="250"/>
      <c r="X78" s="59"/>
      <c r="Y78" s="86"/>
      <c r="Z78" s="86"/>
      <c r="AA78" s="86"/>
      <c r="AB78" s="73"/>
      <c r="AC78" s="250"/>
      <c r="AD78" s="250"/>
      <c r="AE78" s="73"/>
      <c r="AF78" s="86"/>
      <c r="AG78" s="86"/>
      <c r="AH78" s="59"/>
      <c r="AI78" s="73"/>
      <c r="AJ78" s="250"/>
      <c r="AK78" s="250"/>
      <c r="AL78" s="59"/>
      <c r="AM78" s="86"/>
      <c r="AN78" s="86"/>
      <c r="AO78" s="59"/>
      <c r="AP78" s="73"/>
      <c r="AQ78" s="250"/>
      <c r="AR78" s="250"/>
      <c r="AS78" s="59"/>
      <c r="AT78" s="86"/>
      <c r="AU78" s="86"/>
      <c r="AV78" s="266"/>
      <c r="AW78" s="59"/>
      <c r="AX78" s="250"/>
      <c r="AY78" s="250"/>
      <c r="AZ78" s="59"/>
      <c r="BA78" s="86"/>
      <c r="BB78" s="86"/>
      <c r="BC78" s="59"/>
      <c r="BD78" s="59"/>
      <c r="BE78" s="250"/>
      <c r="BF78" s="250"/>
      <c r="BG78" s="59"/>
      <c r="BH78" s="86"/>
      <c r="BI78" s="86"/>
      <c r="BJ78" s="76"/>
      <c r="BK78" s="76"/>
      <c r="BL78" s="234"/>
      <c r="BM78" s="226"/>
      <c r="BO78" s="14"/>
      <c r="BP78" s="14"/>
      <c r="BQ78" s="14"/>
    </row>
    <row r="79" spans="1:209" ht="13.5" thickBot="1" x14ac:dyDescent="0.25">
      <c r="B79" s="162"/>
      <c r="C79" s="62"/>
      <c r="D79" s="64"/>
      <c r="E79" s="64"/>
      <c r="F79" s="267"/>
      <c r="G79" s="74"/>
      <c r="H79" s="251"/>
      <c r="I79" s="251"/>
      <c r="J79" s="74"/>
      <c r="K79" s="74"/>
      <c r="L79" s="74"/>
      <c r="M79" s="74"/>
      <c r="N79" s="64"/>
      <c r="O79" s="251"/>
      <c r="P79" s="251"/>
      <c r="Q79" s="64"/>
      <c r="R79" s="64"/>
      <c r="S79" s="64"/>
      <c r="T79" s="64"/>
      <c r="U79" s="64"/>
      <c r="V79" s="251"/>
      <c r="W79" s="251"/>
      <c r="X79" s="64"/>
      <c r="Y79" s="64"/>
      <c r="Z79" s="64"/>
      <c r="AA79" s="64"/>
      <c r="AB79" s="74"/>
      <c r="AC79" s="251"/>
      <c r="AD79" s="251"/>
      <c r="AE79" s="74"/>
      <c r="AF79" s="64"/>
      <c r="AG79" s="64"/>
      <c r="AH79" s="64"/>
      <c r="AI79" s="74"/>
      <c r="AJ79" s="251"/>
      <c r="AK79" s="251"/>
      <c r="AL79" s="64"/>
      <c r="AM79" s="64"/>
      <c r="AN79" s="64"/>
      <c r="AO79" s="64"/>
      <c r="AP79" s="74"/>
      <c r="AQ79" s="251"/>
      <c r="AR79" s="251"/>
      <c r="AS79" s="64"/>
      <c r="AT79" s="64"/>
      <c r="AU79" s="64"/>
      <c r="AV79" s="267"/>
      <c r="AW79" s="64"/>
      <c r="AX79" s="251"/>
      <c r="AY79" s="251"/>
      <c r="AZ79" s="64"/>
      <c r="BA79" s="64"/>
      <c r="BB79" s="64"/>
      <c r="BC79" s="64"/>
      <c r="BD79" s="64"/>
      <c r="BE79" s="251"/>
      <c r="BF79" s="251"/>
      <c r="BG79" s="64"/>
      <c r="BH79" s="64"/>
      <c r="BI79" s="64"/>
      <c r="BJ79" s="81"/>
      <c r="BK79" s="81"/>
      <c r="BL79" s="239"/>
      <c r="BM79" s="227"/>
      <c r="BO79" s="14"/>
      <c r="BP79" s="14"/>
      <c r="BQ79" s="14"/>
    </row>
    <row r="80" spans="1:209" ht="16.5" customHeight="1" thickBot="1" x14ac:dyDescent="0.3">
      <c r="B80" s="163"/>
      <c r="C80" s="170"/>
      <c r="D80" s="78"/>
      <c r="E80" s="78"/>
      <c r="F80" s="274"/>
      <c r="G80" s="78"/>
      <c r="H80" s="252"/>
      <c r="I80" s="252"/>
      <c r="J80" s="78"/>
      <c r="K80" s="78"/>
      <c r="L80" s="78"/>
      <c r="M80" s="78"/>
      <c r="N80" s="78"/>
      <c r="O80" s="252"/>
      <c r="P80" s="252"/>
      <c r="Q80" s="78"/>
      <c r="R80" s="78"/>
      <c r="S80" s="78"/>
      <c r="T80" s="78"/>
      <c r="U80" s="78"/>
      <c r="V80" s="252"/>
      <c r="W80" s="252"/>
      <c r="X80" s="78"/>
      <c r="Y80" s="78"/>
      <c r="Z80" s="78"/>
      <c r="AA80" s="78"/>
      <c r="AB80" s="78"/>
      <c r="AC80" s="252"/>
      <c r="AD80" s="252"/>
      <c r="AE80" s="78"/>
      <c r="AF80" s="78"/>
      <c r="AG80" s="78"/>
      <c r="AH80" s="78"/>
      <c r="AI80" s="78"/>
      <c r="AJ80" s="252"/>
      <c r="AK80" s="252"/>
      <c r="AL80" s="78"/>
      <c r="AM80" s="78"/>
      <c r="AN80" s="78"/>
      <c r="AO80" s="78"/>
      <c r="AP80" s="78"/>
      <c r="AQ80" s="252"/>
      <c r="AR80" s="252"/>
      <c r="AS80" s="78"/>
      <c r="AT80" s="78"/>
      <c r="AU80" s="78"/>
      <c r="AV80" s="274"/>
      <c r="AW80" s="78"/>
      <c r="AX80" s="252"/>
      <c r="AY80" s="252"/>
      <c r="AZ80" s="78"/>
      <c r="BA80" s="78"/>
      <c r="BB80" s="78"/>
      <c r="BC80" s="78"/>
      <c r="BD80" s="78"/>
      <c r="BE80" s="252"/>
      <c r="BF80" s="252"/>
      <c r="BG80" s="78"/>
      <c r="BH80" s="78"/>
      <c r="BI80" s="78"/>
      <c r="BJ80" s="79"/>
      <c r="BK80" s="79"/>
      <c r="BL80" s="243"/>
      <c r="BM80" s="233"/>
      <c r="BO80" s="14"/>
      <c r="BP80" s="14"/>
      <c r="BQ80" s="14"/>
    </row>
    <row r="81" spans="1:215" x14ac:dyDescent="0.2">
      <c r="AC81" s="12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4"/>
      <c r="BP81" s="14"/>
      <c r="BQ81" s="14"/>
    </row>
    <row r="82" spans="1:215" ht="13.5" thickBot="1" x14ac:dyDescent="0.2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11"/>
      <c r="BK82" s="11"/>
      <c r="BL82" s="11"/>
      <c r="BM82" s="11"/>
      <c r="BO82" s="14"/>
      <c r="BP82" s="14"/>
      <c r="BQ82" s="14"/>
    </row>
    <row r="83" spans="1:215" ht="12.75" customHeight="1" thickTop="1" thickBot="1" x14ac:dyDescent="0.25">
      <c r="A83" s="17"/>
      <c r="B83" s="8"/>
      <c r="C83" s="500" t="s">
        <v>6</v>
      </c>
      <c r="D83" s="500"/>
      <c r="E83" s="500"/>
      <c r="F83" s="500"/>
      <c r="G83" s="500"/>
      <c r="H83" s="500"/>
      <c r="I83" s="500"/>
      <c r="J83" s="500"/>
      <c r="K83" s="500"/>
      <c r="L83" s="500"/>
      <c r="M83" s="500"/>
      <c r="N83" s="500"/>
      <c r="O83" s="500"/>
      <c r="P83" s="500"/>
      <c r="Q83" s="500"/>
      <c r="R83" s="500"/>
      <c r="S83" s="500"/>
      <c r="T83" s="500"/>
      <c r="U83" s="500"/>
      <c r="V83" s="501"/>
      <c r="W83" s="502" t="s">
        <v>7</v>
      </c>
      <c r="X83" s="500"/>
      <c r="Y83" s="500"/>
      <c r="Z83" s="500"/>
      <c r="AA83" s="500"/>
      <c r="AB83" s="500"/>
      <c r="AC83" s="500"/>
      <c r="AD83" s="500"/>
      <c r="AE83" s="500"/>
      <c r="AF83" s="500"/>
      <c r="AG83" s="500"/>
      <c r="AH83" s="500"/>
      <c r="AI83" s="500"/>
      <c r="AJ83" s="500"/>
      <c r="AK83" s="500"/>
      <c r="AL83" s="500"/>
      <c r="AM83" s="500"/>
      <c r="AN83" s="500"/>
      <c r="AO83" s="500"/>
      <c r="AP83" s="500"/>
      <c r="AQ83" s="500"/>
      <c r="AR83" s="500"/>
      <c r="AS83" s="500"/>
      <c r="AT83" s="500"/>
      <c r="AU83" s="500"/>
      <c r="AV83" s="500"/>
      <c r="AW83" s="500"/>
      <c r="AX83" s="500"/>
      <c r="AY83" s="500"/>
      <c r="AZ83" s="500"/>
      <c r="BA83" s="501"/>
      <c r="BB83" s="502" t="s">
        <v>8</v>
      </c>
      <c r="BC83" s="500"/>
      <c r="BD83" s="500"/>
      <c r="BE83" s="500"/>
      <c r="BF83" s="500"/>
      <c r="BG83" s="500"/>
      <c r="BH83" s="500"/>
      <c r="BI83" s="500"/>
      <c r="BJ83" s="500"/>
      <c r="BK83" s="500"/>
      <c r="BL83" s="500"/>
      <c r="BM83" s="500"/>
      <c r="BO83" s="14"/>
      <c r="BP83" s="14"/>
      <c r="BQ83" s="14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</row>
    <row r="84" spans="1:215" ht="15.75" customHeight="1" thickTop="1" thickBot="1" x14ac:dyDescent="0.25">
      <c r="A84" s="16"/>
      <c r="B84" s="15"/>
      <c r="C84" s="381" t="s">
        <v>39</v>
      </c>
      <c r="D84" s="382"/>
      <c r="E84" s="382"/>
      <c r="F84" s="382"/>
      <c r="G84" s="382"/>
      <c r="H84" s="382"/>
      <c r="I84" s="387"/>
      <c r="J84" s="384" t="s">
        <v>40</v>
      </c>
      <c r="K84" s="379"/>
      <c r="L84" s="379"/>
      <c r="M84" s="379"/>
      <c r="N84" s="379"/>
      <c r="O84" s="379"/>
      <c r="P84" s="385"/>
      <c r="Q84" s="386" t="s">
        <v>41</v>
      </c>
      <c r="R84" s="382"/>
      <c r="S84" s="382"/>
      <c r="T84" s="382"/>
      <c r="U84" s="382"/>
      <c r="V84" s="382"/>
      <c r="W84" s="387"/>
      <c r="X84" s="384" t="s">
        <v>42</v>
      </c>
      <c r="Y84" s="379"/>
      <c r="Z84" s="379"/>
      <c r="AA84" s="379"/>
      <c r="AB84" s="379"/>
      <c r="AC84" s="379"/>
      <c r="AD84" s="385"/>
      <c r="AE84" s="386" t="s">
        <v>43</v>
      </c>
      <c r="AF84" s="382"/>
      <c r="AG84" s="382"/>
      <c r="AH84" s="382"/>
      <c r="AI84" s="382"/>
      <c r="AJ84" s="382"/>
      <c r="AK84" s="387"/>
      <c r="AL84" s="384" t="s">
        <v>44</v>
      </c>
      <c r="AM84" s="379"/>
      <c r="AN84" s="379"/>
      <c r="AO84" s="379"/>
      <c r="AP84" s="379"/>
      <c r="AQ84" s="379"/>
      <c r="AR84" s="385"/>
      <c r="AS84" s="386" t="s">
        <v>45</v>
      </c>
      <c r="AT84" s="382"/>
      <c r="AU84" s="382"/>
      <c r="AV84" s="382"/>
      <c r="AW84" s="382"/>
      <c r="AX84" s="382"/>
      <c r="AY84" s="387"/>
      <c r="AZ84" s="384" t="s">
        <v>46</v>
      </c>
      <c r="BA84" s="379"/>
      <c r="BB84" s="379"/>
      <c r="BC84" s="379"/>
      <c r="BD84" s="379"/>
      <c r="BE84" s="379"/>
      <c r="BF84" s="379"/>
      <c r="BG84" s="381" t="s">
        <v>47</v>
      </c>
      <c r="BH84" s="382"/>
      <c r="BI84" s="382"/>
      <c r="BJ84" s="382"/>
      <c r="BK84" s="382"/>
      <c r="BL84" s="382"/>
      <c r="BM84" s="383"/>
      <c r="BO84" s="14"/>
      <c r="BP84" s="14"/>
      <c r="BQ84" s="14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</row>
    <row r="85" spans="1:215" s="11" customFormat="1" ht="15" customHeight="1" thickBot="1" x14ac:dyDescent="0.25">
      <c r="B85" s="15"/>
      <c r="C85" s="34">
        <f>BM60+1</f>
        <v>44389</v>
      </c>
      <c r="D85" s="35">
        <f>C85+1</f>
        <v>44390</v>
      </c>
      <c r="E85" s="35">
        <f t="shared" ref="E85:BM85" si="35">D85+1</f>
        <v>44391</v>
      </c>
      <c r="F85" s="35">
        <f t="shared" si="35"/>
        <v>44392</v>
      </c>
      <c r="G85" s="35">
        <f t="shared" si="35"/>
        <v>44393</v>
      </c>
      <c r="H85" s="218">
        <f t="shared" si="35"/>
        <v>44394</v>
      </c>
      <c r="I85" s="218">
        <f t="shared" si="35"/>
        <v>44395</v>
      </c>
      <c r="J85" s="35">
        <f t="shared" si="35"/>
        <v>44396</v>
      </c>
      <c r="K85" s="35">
        <f t="shared" si="35"/>
        <v>44397</v>
      </c>
      <c r="L85" s="35">
        <f t="shared" si="35"/>
        <v>44398</v>
      </c>
      <c r="M85" s="35">
        <f t="shared" si="35"/>
        <v>44399</v>
      </c>
      <c r="N85" s="35">
        <f t="shared" si="35"/>
        <v>44400</v>
      </c>
      <c r="O85" s="218">
        <f t="shared" si="35"/>
        <v>44401</v>
      </c>
      <c r="P85" s="218">
        <f t="shared" si="35"/>
        <v>44402</v>
      </c>
      <c r="Q85" s="35">
        <f t="shared" si="35"/>
        <v>44403</v>
      </c>
      <c r="R85" s="35">
        <f t="shared" si="35"/>
        <v>44404</v>
      </c>
      <c r="S85" s="35">
        <f t="shared" si="35"/>
        <v>44405</v>
      </c>
      <c r="T85" s="35">
        <f t="shared" si="35"/>
        <v>44406</v>
      </c>
      <c r="U85" s="35">
        <f t="shared" si="35"/>
        <v>44407</v>
      </c>
      <c r="V85" s="218">
        <f t="shared" si="35"/>
        <v>44408</v>
      </c>
      <c r="W85" s="218">
        <f t="shared" si="35"/>
        <v>44409</v>
      </c>
      <c r="X85" s="35">
        <f t="shared" si="35"/>
        <v>44410</v>
      </c>
      <c r="Y85" s="35">
        <f t="shared" si="35"/>
        <v>44411</v>
      </c>
      <c r="Z85" s="35">
        <f t="shared" si="35"/>
        <v>44412</v>
      </c>
      <c r="AA85" s="35">
        <f t="shared" si="35"/>
        <v>44413</v>
      </c>
      <c r="AB85" s="35">
        <f t="shared" si="35"/>
        <v>44414</v>
      </c>
      <c r="AC85" s="218">
        <f t="shared" si="35"/>
        <v>44415</v>
      </c>
      <c r="AD85" s="218">
        <f t="shared" si="35"/>
        <v>44416</v>
      </c>
      <c r="AE85" s="35">
        <f t="shared" si="35"/>
        <v>44417</v>
      </c>
      <c r="AF85" s="35">
        <f t="shared" si="35"/>
        <v>44418</v>
      </c>
      <c r="AG85" s="35">
        <f t="shared" si="35"/>
        <v>44419</v>
      </c>
      <c r="AH85" s="35">
        <f t="shared" si="35"/>
        <v>44420</v>
      </c>
      <c r="AI85" s="35">
        <f t="shared" si="35"/>
        <v>44421</v>
      </c>
      <c r="AJ85" s="218">
        <f t="shared" si="35"/>
        <v>44422</v>
      </c>
      <c r="AK85" s="218">
        <f t="shared" si="35"/>
        <v>44423</v>
      </c>
      <c r="AL85" s="35">
        <f t="shared" si="35"/>
        <v>44424</v>
      </c>
      <c r="AM85" s="35">
        <f t="shared" si="35"/>
        <v>44425</v>
      </c>
      <c r="AN85" s="35">
        <f t="shared" si="35"/>
        <v>44426</v>
      </c>
      <c r="AO85" s="35">
        <f t="shared" si="35"/>
        <v>44427</v>
      </c>
      <c r="AP85" s="35">
        <f t="shared" si="35"/>
        <v>44428</v>
      </c>
      <c r="AQ85" s="218">
        <f t="shared" si="35"/>
        <v>44429</v>
      </c>
      <c r="AR85" s="218">
        <f t="shared" si="35"/>
        <v>44430</v>
      </c>
      <c r="AS85" s="35">
        <f t="shared" si="35"/>
        <v>44431</v>
      </c>
      <c r="AT85" s="35">
        <f t="shared" si="35"/>
        <v>44432</v>
      </c>
      <c r="AU85" s="35">
        <f t="shared" si="35"/>
        <v>44433</v>
      </c>
      <c r="AV85" s="35">
        <f t="shared" si="35"/>
        <v>44434</v>
      </c>
      <c r="AW85" s="35">
        <f t="shared" si="35"/>
        <v>44435</v>
      </c>
      <c r="AX85" s="218">
        <f t="shared" si="35"/>
        <v>44436</v>
      </c>
      <c r="AY85" s="218">
        <f t="shared" si="35"/>
        <v>44437</v>
      </c>
      <c r="AZ85" s="35">
        <f t="shared" si="35"/>
        <v>44438</v>
      </c>
      <c r="BA85" s="35">
        <f t="shared" si="35"/>
        <v>44439</v>
      </c>
      <c r="BB85" s="35">
        <f t="shared" si="35"/>
        <v>44440</v>
      </c>
      <c r="BC85" s="35">
        <f t="shared" si="35"/>
        <v>44441</v>
      </c>
      <c r="BD85" s="35">
        <f t="shared" si="35"/>
        <v>44442</v>
      </c>
      <c r="BE85" s="218">
        <f t="shared" si="35"/>
        <v>44443</v>
      </c>
      <c r="BF85" s="218">
        <f t="shared" si="35"/>
        <v>44444</v>
      </c>
      <c r="BG85" s="35">
        <f t="shared" si="35"/>
        <v>44445</v>
      </c>
      <c r="BH85" s="35">
        <f t="shared" si="35"/>
        <v>44446</v>
      </c>
      <c r="BI85" s="35">
        <f t="shared" si="35"/>
        <v>44447</v>
      </c>
      <c r="BJ85" s="35">
        <f t="shared" si="35"/>
        <v>44448</v>
      </c>
      <c r="BK85" s="184">
        <f t="shared" si="35"/>
        <v>44449</v>
      </c>
      <c r="BL85" s="223">
        <f t="shared" si="35"/>
        <v>44450</v>
      </c>
      <c r="BM85" s="224">
        <f t="shared" si="35"/>
        <v>44451</v>
      </c>
      <c r="BN85" s="7"/>
      <c r="BO85" s="14"/>
      <c r="BP85" s="14"/>
      <c r="BQ85" s="14"/>
      <c r="BR85" s="7"/>
    </row>
    <row r="86" spans="1:215" ht="13.5" thickBot="1" x14ac:dyDescent="0.25">
      <c r="B86" s="161" t="s">
        <v>148</v>
      </c>
      <c r="C86" s="36"/>
      <c r="D86" s="37"/>
      <c r="E86" s="37"/>
      <c r="F86" s="37"/>
      <c r="G86" s="37"/>
      <c r="H86" s="219"/>
      <c r="I86" s="219"/>
      <c r="J86" s="37"/>
      <c r="K86" s="37"/>
      <c r="L86" s="37"/>
      <c r="M86" s="37"/>
      <c r="N86" s="37"/>
      <c r="O86" s="219"/>
      <c r="P86" s="219"/>
      <c r="Q86" s="37"/>
      <c r="R86" s="37"/>
      <c r="S86" s="37"/>
      <c r="T86" s="37"/>
      <c r="U86" s="37"/>
      <c r="V86" s="219"/>
      <c r="W86" s="219"/>
      <c r="X86" s="37"/>
      <c r="Y86" s="37"/>
      <c r="Z86" s="37"/>
      <c r="AA86" s="37"/>
      <c r="AB86" s="37"/>
      <c r="AC86" s="219"/>
      <c r="AD86" s="219"/>
      <c r="AE86" s="37"/>
      <c r="AF86" s="37"/>
      <c r="AG86" s="37"/>
      <c r="AH86" s="37"/>
      <c r="AI86" s="37"/>
      <c r="AJ86" s="219"/>
      <c r="AK86" s="219"/>
      <c r="AL86" s="37"/>
      <c r="AM86" s="37"/>
      <c r="AN86" s="37"/>
      <c r="AO86" s="37"/>
      <c r="AP86" s="37"/>
      <c r="AQ86" s="219"/>
      <c r="AR86" s="219"/>
      <c r="AS86" s="37"/>
      <c r="AT86" s="37"/>
      <c r="AU86" s="37"/>
      <c r="AV86" s="37"/>
      <c r="AW86" s="37"/>
      <c r="AX86" s="219"/>
      <c r="AY86" s="219"/>
      <c r="AZ86" s="37"/>
      <c r="BA86" s="37"/>
      <c r="BB86" s="37"/>
      <c r="BC86" s="37"/>
      <c r="BD86" s="37"/>
      <c r="BE86" s="219"/>
      <c r="BF86" s="219"/>
      <c r="BG86" s="37"/>
      <c r="BH86" s="37"/>
      <c r="BI86" s="37"/>
      <c r="BJ86" s="37"/>
      <c r="BK86" s="100"/>
      <c r="BL86" s="219"/>
      <c r="BM86" s="225"/>
      <c r="BO86" s="14"/>
      <c r="BP86" s="14"/>
      <c r="BQ86" s="14"/>
    </row>
    <row r="87" spans="1:215" ht="15" x14ac:dyDescent="0.25">
      <c r="A87" s="1"/>
      <c r="B87" s="162" t="s">
        <v>150</v>
      </c>
      <c r="C87" s="38"/>
      <c r="D87" s="39"/>
      <c r="E87" s="39"/>
      <c r="F87" s="39"/>
      <c r="G87" s="39"/>
      <c r="H87" s="220"/>
      <c r="I87" s="220"/>
      <c r="J87" s="39"/>
      <c r="K87" s="39"/>
      <c r="L87" s="39"/>
      <c r="M87" s="39"/>
      <c r="N87" s="39"/>
      <c r="O87" s="220"/>
      <c r="P87" s="220"/>
      <c r="Q87" s="39"/>
      <c r="R87" s="39"/>
      <c r="S87" s="39"/>
      <c r="T87" s="39"/>
      <c r="U87" s="39"/>
      <c r="V87" s="220"/>
      <c r="W87" s="220"/>
      <c r="X87" s="39"/>
      <c r="Y87" s="39"/>
      <c r="Z87" s="39"/>
      <c r="AA87" s="39"/>
      <c r="AB87" s="39"/>
      <c r="AC87" s="220"/>
      <c r="AD87" s="220"/>
      <c r="AE87" s="39"/>
      <c r="AF87" s="39"/>
      <c r="AG87" s="39"/>
      <c r="AH87" s="39"/>
      <c r="AI87" s="39"/>
      <c r="AJ87" s="220"/>
      <c r="AK87" s="220"/>
      <c r="AL87" s="39"/>
      <c r="AM87" s="39"/>
      <c r="AN87" s="39"/>
      <c r="AO87" s="39"/>
      <c r="AP87" s="39"/>
      <c r="AQ87" s="220"/>
      <c r="AR87" s="220"/>
      <c r="AS87" s="39"/>
      <c r="AT87" s="39"/>
      <c r="AU87" s="39"/>
      <c r="AV87" s="39"/>
      <c r="AW87" s="39"/>
      <c r="AX87" s="220"/>
      <c r="AY87" s="220"/>
      <c r="AZ87" s="39"/>
      <c r="BA87" s="39"/>
      <c r="BB87" s="39"/>
      <c r="BC87" s="39"/>
      <c r="BD87" s="39"/>
      <c r="BE87" s="220"/>
      <c r="BF87" s="220"/>
      <c r="BG87" s="39"/>
      <c r="BH87" s="39"/>
      <c r="BI87" s="39"/>
      <c r="BJ87" s="39"/>
      <c r="BK87" s="179"/>
      <c r="BL87" s="220"/>
      <c r="BM87" s="226"/>
      <c r="BN87" s="1"/>
      <c r="BO87" s="14"/>
      <c r="BP87" s="14"/>
      <c r="BQ87" s="14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3.5" thickBot="1" x14ac:dyDescent="0.25">
      <c r="B88" s="162"/>
      <c r="C88" s="41"/>
      <c r="D88" s="42"/>
      <c r="E88" s="42"/>
      <c r="F88" s="42"/>
      <c r="G88" s="42"/>
      <c r="H88" s="221"/>
      <c r="I88" s="221"/>
      <c r="J88" s="42"/>
      <c r="K88" s="42"/>
      <c r="L88" s="42"/>
      <c r="M88" s="42"/>
      <c r="N88" s="42"/>
      <c r="O88" s="221"/>
      <c r="P88" s="221"/>
      <c r="Q88" s="42"/>
      <c r="R88" s="42"/>
      <c r="S88" s="42"/>
      <c r="T88" s="42"/>
      <c r="U88" s="42"/>
      <c r="V88" s="221"/>
      <c r="W88" s="221"/>
      <c r="X88" s="42"/>
      <c r="Y88" s="42"/>
      <c r="Z88" s="42"/>
      <c r="AA88" s="42"/>
      <c r="AB88" s="42"/>
      <c r="AC88" s="221"/>
      <c r="AD88" s="221"/>
      <c r="AE88" s="42"/>
      <c r="AF88" s="42"/>
      <c r="AG88" s="42"/>
      <c r="AH88" s="42"/>
      <c r="AI88" s="42"/>
      <c r="AJ88" s="221"/>
      <c r="AK88" s="221"/>
      <c r="AL88" s="42"/>
      <c r="AM88" s="42"/>
      <c r="AN88" s="42"/>
      <c r="AO88" s="42"/>
      <c r="AP88" s="42"/>
      <c r="AQ88" s="221"/>
      <c r="AR88" s="221"/>
      <c r="AS88" s="42"/>
      <c r="AT88" s="42"/>
      <c r="AU88" s="42"/>
      <c r="AV88" s="42"/>
      <c r="AW88" s="42"/>
      <c r="AX88" s="221"/>
      <c r="AY88" s="221"/>
      <c r="AZ88" s="42"/>
      <c r="BA88" s="42"/>
      <c r="BB88" s="42"/>
      <c r="BC88" s="42"/>
      <c r="BD88" s="42"/>
      <c r="BE88" s="221"/>
      <c r="BF88" s="221"/>
      <c r="BG88" s="42"/>
      <c r="BH88" s="42"/>
      <c r="BI88" s="42"/>
      <c r="BJ88" s="42"/>
      <c r="BK88" s="180"/>
      <c r="BL88" s="221"/>
      <c r="BM88" s="227"/>
      <c r="BO88" s="14"/>
      <c r="BP88" s="14"/>
      <c r="BQ88" s="14"/>
    </row>
    <row r="89" spans="1:215" x14ac:dyDescent="0.2">
      <c r="B89" s="162" t="s">
        <v>119</v>
      </c>
      <c r="C89" s="48"/>
      <c r="D89" s="43"/>
      <c r="E89" s="43"/>
      <c r="F89" s="43"/>
      <c r="G89" s="43"/>
      <c r="H89" s="220"/>
      <c r="I89" s="220"/>
      <c r="J89" s="43"/>
      <c r="K89" s="43"/>
      <c r="L89" s="43"/>
      <c r="M89" s="43"/>
      <c r="N89" s="43"/>
      <c r="O89" s="220"/>
      <c r="P89" s="220"/>
      <c r="Q89" s="43"/>
      <c r="R89" s="43"/>
      <c r="S89" s="43"/>
      <c r="T89" s="43"/>
      <c r="U89" s="43"/>
      <c r="V89" s="220"/>
      <c r="W89" s="220"/>
      <c r="X89" s="43"/>
      <c r="Y89" s="43"/>
      <c r="Z89" s="43"/>
      <c r="AA89" s="43"/>
      <c r="AB89" s="43"/>
      <c r="AC89" s="220"/>
      <c r="AD89" s="220"/>
      <c r="AE89" s="43"/>
      <c r="AF89" s="43"/>
      <c r="AG89" s="43"/>
      <c r="AH89" s="43"/>
      <c r="AI89" s="43"/>
      <c r="AJ89" s="220"/>
      <c r="AK89" s="220"/>
      <c r="AL89" s="43"/>
      <c r="AM89" s="43"/>
      <c r="AN89" s="43"/>
      <c r="AO89" s="43"/>
      <c r="AP89" s="43"/>
      <c r="AQ89" s="220"/>
      <c r="AR89" s="220"/>
      <c r="AS89" s="43"/>
      <c r="AT89" s="43"/>
      <c r="AU89" s="43"/>
      <c r="AV89" s="43"/>
      <c r="AW89" s="43"/>
      <c r="AX89" s="220"/>
      <c r="AY89" s="220"/>
      <c r="AZ89" s="43"/>
      <c r="BA89" s="43"/>
      <c r="BB89" s="43"/>
      <c r="BC89" s="43"/>
      <c r="BD89" s="43"/>
      <c r="BE89" s="220"/>
      <c r="BF89" s="220"/>
      <c r="BG89" s="43"/>
      <c r="BH89" s="43"/>
      <c r="BI89" s="43"/>
      <c r="BJ89" s="43"/>
      <c r="BK89" s="181"/>
      <c r="BL89" s="228"/>
      <c r="BM89" s="229"/>
      <c r="BO89" s="14"/>
      <c r="BP89" s="14"/>
      <c r="BQ89" s="14"/>
    </row>
    <row r="90" spans="1:215" ht="13.5" thickBot="1" x14ac:dyDescent="0.25">
      <c r="B90" s="162" t="s">
        <v>121</v>
      </c>
      <c r="C90" s="44"/>
      <c r="D90" s="45"/>
      <c r="E90" s="45"/>
      <c r="F90" s="45"/>
      <c r="G90" s="45"/>
      <c r="H90" s="221"/>
      <c r="I90" s="221"/>
      <c r="J90" s="45"/>
      <c r="K90" s="45"/>
      <c r="L90" s="45"/>
      <c r="M90" s="45"/>
      <c r="N90" s="45"/>
      <c r="O90" s="221"/>
      <c r="P90" s="221"/>
      <c r="Q90" s="45"/>
      <c r="R90" s="45"/>
      <c r="S90" s="45"/>
      <c r="T90" s="45"/>
      <c r="U90" s="45"/>
      <c r="V90" s="221"/>
      <c r="W90" s="221"/>
      <c r="X90" s="45"/>
      <c r="Y90" s="45"/>
      <c r="Z90" s="45"/>
      <c r="AA90" s="45"/>
      <c r="AB90" s="45"/>
      <c r="AC90" s="221"/>
      <c r="AD90" s="221"/>
      <c r="AE90" s="45"/>
      <c r="AF90" s="45"/>
      <c r="AG90" s="45"/>
      <c r="AH90" s="45"/>
      <c r="AI90" s="45"/>
      <c r="AJ90" s="221"/>
      <c r="AK90" s="221"/>
      <c r="AL90" s="45"/>
      <c r="AM90" s="45"/>
      <c r="AN90" s="45"/>
      <c r="AO90" s="45"/>
      <c r="AP90" s="45"/>
      <c r="AQ90" s="221"/>
      <c r="AR90" s="221"/>
      <c r="AS90" s="45"/>
      <c r="AT90" s="45"/>
      <c r="AU90" s="45"/>
      <c r="AV90" s="45"/>
      <c r="AW90" s="45"/>
      <c r="AX90" s="221"/>
      <c r="AY90" s="221"/>
      <c r="AZ90" s="45"/>
      <c r="BA90" s="45"/>
      <c r="BB90" s="45"/>
      <c r="BC90" s="45"/>
      <c r="BD90" s="45"/>
      <c r="BE90" s="221"/>
      <c r="BF90" s="221"/>
      <c r="BG90" s="45"/>
      <c r="BH90" s="45"/>
      <c r="BI90" s="45"/>
      <c r="BJ90" s="45"/>
      <c r="BK90" s="182"/>
      <c r="BL90" s="230"/>
      <c r="BM90" s="231"/>
      <c r="BO90" s="14"/>
      <c r="BP90" s="14"/>
      <c r="BQ90" s="14"/>
    </row>
    <row r="91" spans="1:215" x14ac:dyDescent="0.2">
      <c r="B91" s="162" t="s">
        <v>123</v>
      </c>
      <c r="C91" s="38"/>
      <c r="D91" s="39"/>
      <c r="E91" s="39"/>
      <c r="F91" s="39"/>
      <c r="G91" s="39"/>
      <c r="H91" s="220"/>
      <c r="I91" s="220"/>
      <c r="J91" s="39"/>
      <c r="K91" s="39"/>
      <c r="L91" s="39"/>
      <c r="M91" s="39"/>
      <c r="N91" s="39"/>
      <c r="O91" s="220"/>
      <c r="P91" s="220"/>
      <c r="Q91" s="39"/>
      <c r="R91" s="39"/>
      <c r="S91" s="39"/>
      <c r="T91" s="39"/>
      <c r="U91" s="39"/>
      <c r="V91" s="220"/>
      <c r="W91" s="220"/>
      <c r="X91" s="39"/>
      <c r="Y91" s="39"/>
      <c r="Z91" s="39"/>
      <c r="AA91" s="39"/>
      <c r="AB91" s="39"/>
      <c r="AC91" s="220"/>
      <c r="AD91" s="220"/>
      <c r="AE91" s="39"/>
      <c r="AF91" s="39"/>
      <c r="AG91" s="39"/>
      <c r="AH91" s="39"/>
      <c r="AI91" s="39"/>
      <c r="AJ91" s="220"/>
      <c r="AK91" s="220"/>
      <c r="AL91" s="39"/>
      <c r="AM91" s="39"/>
      <c r="AN91" s="39"/>
      <c r="AO91" s="39"/>
      <c r="AP91" s="39"/>
      <c r="AQ91" s="220"/>
      <c r="AR91" s="220"/>
      <c r="AS91" s="39"/>
      <c r="AT91" s="39"/>
      <c r="AU91" s="39"/>
      <c r="AV91" s="39"/>
      <c r="AW91" s="39"/>
      <c r="AX91" s="220"/>
      <c r="AY91" s="220"/>
      <c r="AZ91" s="39"/>
      <c r="BA91" s="39"/>
      <c r="BB91" s="39"/>
      <c r="BC91" s="39"/>
      <c r="BD91" s="39"/>
      <c r="BE91" s="220"/>
      <c r="BF91" s="220"/>
      <c r="BG91" s="39"/>
      <c r="BH91" s="39"/>
      <c r="BI91" s="39"/>
      <c r="BJ91" s="39"/>
      <c r="BK91" s="179"/>
      <c r="BL91" s="220"/>
      <c r="BM91" s="226"/>
      <c r="BO91" s="14"/>
      <c r="BP91" s="14"/>
      <c r="BQ91" s="14"/>
    </row>
    <row r="92" spans="1:215" ht="13.5" thickBot="1" x14ac:dyDescent="0.25">
      <c r="B92" s="162" t="s">
        <v>125</v>
      </c>
      <c r="C92" s="41"/>
      <c r="D92" s="42"/>
      <c r="E92" s="42"/>
      <c r="F92" s="42"/>
      <c r="G92" s="42"/>
      <c r="H92" s="221"/>
      <c r="I92" s="221"/>
      <c r="J92" s="42"/>
      <c r="K92" s="42"/>
      <c r="L92" s="42"/>
      <c r="M92" s="42"/>
      <c r="N92" s="42"/>
      <c r="O92" s="221"/>
      <c r="P92" s="221"/>
      <c r="Q92" s="42"/>
      <c r="R92" s="42"/>
      <c r="S92" s="42"/>
      <c r="T92" s="42"/>
      <c r="U92" s="42"/>
      <c r="V92" s="221"/>
      <c r="W92" s="221"/>
      <c r="X92" s="42"/>
      <c r="Y92" s="42"/>
      <c r="Z92" s="42"/>
      <c r="AA92" s="42"/>
      <c r="AB92" s="42"/>
      <c r="AC92" s="221"/>
      <c r="AD92" s="221"/>
      <c r="AE92" s="42"/>
      <c r="AF92" s="42"/>
      <c r="AG92" s="42"/>
      <c r="AH92" s="42"/>
      <c r="AI92" s="42"/>
      <c r="AJ92" s="221"/>
      <c r="AK92" s="221"/>
      <c r="AL92" s="42"/>
      <c r="AM92" s="42"/>
      <c r="AN92" s="42"/>
      <c r="AO92" s="42"/>
      <c r="AP92" s="42"/>
      <c r="AQ92" s="221"/>
      <c r="AR92" s="221"/>
      <c r="AS92" s="42"/>
      <c r="AT92" s="42"/>
      <c r="AU92" s="42"/>
      <c r="AV92" s="42"/>
      <c r="AW92" s="42"/>
      <c r="AX92" s="221"/>
      <c r="AY92" s="221"/>
      <c r="AZ92" s="42"/>
      <c r="BA92" s="42"/>
      <c r="BB92" s="42"/>
      <c r="BC92" s="42"/>
      <c r="BD92" s="42"/>
      <c r="BE92" s="221"/>
      <c r="BF92" s="221"/>
      <c r="BG92" s="42"/>
      <c r="BH92" s="42"/>
      <c r="BI92" s="42"/>
      <c r="BJ92" s="42"/>
      <c r="BK92" s="180"/>
      <c r="BL92" s="221"/>
      <c r="BM92" s="227"/>
      <c r="BO92" s="14"/>
      <c r="BP92" s="14"/>
      <c r="BQ92" s="14"/>
    </row>
    <row r="93" spans="1:215" x14ac:dyDescent="0.2">
      <c r="B93" s="162" t="s">
        <v>127</v>
      </c>
      <c r="C93" s="48"/>
      <c r="D93" s="43"/>
      <c r="E93" s="43"/>
      <c r="F93" s="43"/>
      <c r="G93" s="43"/>
      <c r="H93" s="220"/>
      <c r="I93" s="220"/>
      <c r="J93" s="43"/>
      <c r="K93" s="43"/>
      <c r="L93" s="43"/>
      <c r="M93" s="43"/>
      <c r="N93" s="43"/>
      <c r="O93" s="220"/>
      <c r="P93" s="220"/>
      <c r="Q93" s="43"/>
      <c r="R93" s="43"/>
      <c r="S93" s="43"/>
      <c r="T93" s="43"/>
      <c r="U93" s="43"/>
      <c r="V93" s="220"/>
      <c r="W93" s="220"/>
      <c r="X93" s="43"/>
      <c r="Y93" s="43"/>
      <c r="Z93" s="43"/>
      <c r="AA93" s="43"/>
      <c r="AB93" s="43"/>
      <c r="AC93" s="220"/>
      <c r="AD93" s="220"/>
      <c r="AE93" s="43"/>
      <c r="AF93" s="43"/>
      <c r="AG93" s="43"/>
      <c r="AH93" s="43"/>
      <c r="AI93" s="43"/>
      <c r="AJ93" s="220"/>
      <c r="AK93" s="220"/>
      <c r="AL93" s="43"/>
      <c r="AM93" s="43"/>
      <c r="AN93" s="43"/>
      <c r="AO93" s="43"/>
      <c r="AP93" s="43"/>
      <c r="AQ93" s="220"/>
      <c r="AR93" s="220"/>
      <c r="AS93" s="43"/>
      <c r="AT93" s="43"/>
      <c r="AU93" s="43"/>
      <c r="AV93" s="43"/>
      <c r="AW93" s="43"/>
      <c r="AX93" s="220"/>
      <c r="AY93" s="220"/>
      <c r="AZ93" s="43"/>
      <c r="BA93" s="43"/>
      <c r="BB93" s="43"/>
      <c r="BC93" s="43"/>
      <c r="BD93" s="43"/>
      <c r="BE93" s="220"/>
      <c r="BF93" s="220"/>
      <c r="BG93" s="43"/>
      <c r="BH93" s="43"/>
      <c r="BI93" s="43"/>
      <c r="BJ93" s="43"/>
      <c r="BK93" s="181"/>
      <c r="BL93" s="228"/>
      <c r="BM93" s="229"/>
      <c r="BO93" s="14"/>
      <c r="BP93" s="14"/>
      <c r="BQ93" s="14"/>
    </row>
    <row r="94" spans="1:215" ht="13.5" thickBot="1" x14ac:dyDescent="0.25">
      <c r="B94" s="162" t="s">
        <v>129</v>
      </c>
      <c r="C94" s="44"/>
      <c r="D94" s="45"/>
      <c r="E94" s="45"/>
      <c r="F94" s="45"/>
      <c r="G94" s="45"/>
      <c r="H94" s="221"/>
      <c r="I94" s="221"/>
      <c r="J94" s="45"/>
      <c r="K94" s="45"/>
      <c r="L94" s="45"/>
      <c r="M94" s="45"/>
      <c r="N94" s="45"/>
      <c r="O94" s="221"/>
      <c r="P94" s="221"/>
      <c r="Q94" s="45"/>
      <c r="R94" s="45"/>
      <c r="S94" s="45"/>
      <c r="T94" s="45"/>
      <c r="U94" s="45"/>
      <c r="V94" s="221"/>
      <c r="W94" s="221"/>
      <c r="X94" s="45"/>
      <c r="Y94" s="45"/>
      <c r="Z94" s="45"/>
      <c r="AA94" s="45"/>
      <c r="AB94" s="45"/>
      <c r="AC94" s="221"/>
      <c r="AD94" s="221"/>
      <c r="AE94" s="45"/>
      <c r="AF94" s="45"/>
      <c r="AG94" s="45"/>
      <c r="AH94" s="45"/>
      <c r="AI94" s="45"/>
      <c r="AJ94" s="221"/>
      <c r="AK94" s="221"/>
      <c r="AL94" s="45"/>
      <c r="AM94" s="45"/>
      <c r="AN94" s="45"/>
      <c r="AO94" s="45"/>
      <c r="AP94" s="45"/>
      <c r="AQ94" s="221"/>
      <c r="AR94" s="221"/>
      <c r="AS94" s="45"/>
      <c r="AT94" s="45"/>
      <c r="AU94" s="45"/>
      <c r="AV94" s="45"/>
      <c r="AW94" s="45"/>
      <c r="AX94" s="221"/>
      <c r="AY94" s="221"/>
      <c r="AZ94" s="45"/>
      <c r="BA94" s="45"/>
      <c r="BB94" s="45"/>
      <c r="BC94" s="45"/>
      <c r="BD94" s="45"/>
      <c r="BE94" s="221"/>
      <c r="BF94" s="221"/>
      <c r="BG94" s="45"/>
      <c r="BH94" s="45"/>
      <c r="BI94" s="45"/>
      <c r="BJ94" s="45"/>
      <c r="BK94" s="182"/>
      <c r="BL94" s="230"/>
      <c r="BM94" s="231"/>
      <c r="BO94" s="14"/>
      <c r="BP94" s="14"/>
      <c r="BQ94" s="14"/>
    </row>
    <row r="95" spans="1:215" x14ac:dyDescent="0.2">
      <c r="B95" s="162" t="s">
        <v>131</v>
      </c>
      <c r="C95" s="38"/>
      <c r="D95" s="39"/>
      <c r="E95" s="39"/>
      <c r="F95" s="39"/>
      <c r="G95" s="39"/>
      <c r="H95" s="220"/>
      <c r="I95" s="220"/>
      <c r="J95" s="39"/>
      <c r="K95" s="39"/>
      <c r="L95" s="39"/>
      <c r="M95" s="39"/>
      <c r="N95" s="39"/>
      <c r="O95" s="220"/>
      <c r="P95" s="220"/>
      <c r="Q95" s="39"/>
      <c r="R95" s="39"/>
      <c r="S95" s="39"/>
      <c r="T95" s="39"/>
      <c r="U95" s="39"/>
      <c r="V95" s="220"/>
      <c r="W95" s="220"/>
      <c r="X95" s="39"/>
      <c r="Y95" s="39"/>
      <c r="Z95" s="39"/>
      <c r="AA95" s="39"/>
      <c r="AB95" s="39"/>
      <c r="AC95" s="220"/>
      <c r="AD95" s="220"/>
      <c r="AE95" s="39"/>
      <c r="AF95" s="39"/>
      <c r="AG95" s="39"/>
      <c r="AH95" s="39"/>
      <c r="AI95" s="39"/>
      <c r="AJ95" s="220"/>
      <c r="AK95" s="220"/>
      <c r="AL95" s="39"/>
      <c r="AM95" s="39"/>
      <c r="AN95" s="39"/>
      <c r="AO95" s="39"/>
      <c r="AP95" s="39"/>
      <c r="AQ95" s="220"/>
      <c r="AR95" s="220"/>
      <c r="AS95" s="39"/>
      <c r="AT95" s="39"/>
      <c r="AU95" s="39"/>
      <c r="AV95" s="39"/>
      <c r="AW95" s="39"/>
      <c r="AX95" s="220"/>
      <c r="AY95" s="220"/>
      <c r="AZ95" s="39"/>
      <c r="BA95" s="39"/>
      <c r="BB95" s="39"/>
      <c r="BC95" s="39"/>
      <c r="BD95" s="39"/>
      <c r="BE95" s="220"/>
      <c r="BF95" s="220"/>
      <c r="BG95" s="39"/>
      <c r="BH95" s="39"/>
      <c r="BI95" s="39"/>
      <c r="BJ95" s="39"/>
      <c r="BK95" s="179"/>
      <c r="BL95" s="220"/>
      <c r="BM95" s="226"/>
      <c r="BO95" s="14"/>
      <c r="BP95" s="14"/>
      <c r="BQ95" s="14"/>
    </row>
    <row r="96" spans="1:215" ht="13.5" thickBot="1" x14ac:dyDescent="0.25">
      <c r="B96" s="162" t="s">
        <v>135</v>
      </c>
      <c r="C96" s="41"/>
      <c r="D96" s="42"/>
      <c r="E96" s="42"/>
      <c r="F96" s="42"/>
      <c r="G96" s="42"/>
      <c r="H96" s="221"/>
      <c r="I96" s="221"/>
      <c r="J96" s="42"/>
      <c r="K96" s="42"/>
      <c r="L96" s="42"/>
      <c r="M96" s="42"/>
      <c r="N96" s="42"/>
      <c r="O96" s="221"/>
      <c r="P96" s="221"/>
      <c r="Q96" s="42"/>
      <c r="R96" s="42"/>
      <c r="S96" s="42"/>
      <c r="T96" s="42"/>
      <c r="U96" s="42"/>
      <c r="V96" s="221"/>
      <c r="W96" s="221"/>
      <c r="X96" s="42"/>
      <c r="Y96" s="42"/>
      <c r="Z96" s="42"/>
      <c r="AA96" s="42"/>
      <c r="AB96" s="42"/>
      <c r="AC96" s="221"/>
      <c r="AD96" s="221"/>
      <c r="AE96" s="42"/>
      <c r="AF96" s="42"/>
      <c r="AG96" s="42"/>
      <c r="AH96" s="42"/>
      <c r="AI96" s="42"/>
      <c r="AJ96" s="221"/>
      <c r="AK96" s="221"/>
      <c r="AL96" s="42"/>
      <c r="AM96" s="42"/>
      <c r="AN96" s="42"/>
      <c r="AO96" s="42"/>
      <c r="AP96" s="42"/>
      <c r="AQ96" s="221"/>
      <c r="AR96" s="221"/>
      <c r="AS96" s="42"/>
      <c r="AT96" s="42"/>
      <c r="AU96" s="42"/>
      <c r="AV96" s="42"/>
      <c r="AW96" s="42"/>
      <c r="AX96" s="221"/>
      <c r="AY96" s="221"/>
      <c r="AZ96" s="42"/>
      <c r="BA96" s="42"/>
      <c r="BB96" s="42"/>
      <c r="BC96" s="42"/>
      <c r="BD96" s="42"/>
      <c r="BE96" s="221"/>
      <c r="BF96" s="221"/>
      <c r="BG96" s="42"/>
      <c r="BH96" s="42"/>
      <c r="BI96" s="42"/>
      <c r="BJ96" s="42"/>
      <c r="BK96" s="180"/>
      <c r="BL96" s="221"/>
      <c r="BM96" s="227"/>
      <c r="BO96" s="14"/>
      <c r="BP96" s="14"/>
      <c r="BQ96" s="14"/>
    </row>
    <row r="97" spans="1:215" x14ac:dyDescent="0.2">
      <c r="A97" s="16"/>
      <c r="B97" s="162" t="s">
        <v>133</v>
      </c>
      <c r="C97" s="48"/>
      <c r="D97" s="43"/>
      <c r="E97" s="43"/>
      <c r="F97" s="43"/>
      <c r="G97" s="43"/>
      <c r="H97" s="220"/>
      <c r="I97" s="220"/>
      <c r="J97" s="43"/>
      <c r="K97" s="43"/>
      <c r="L97" s="43"/>
      <c r="M97" s="43"/>
      <c r="N97" s="43"/>
      <c r="O97" s="220"/>
      <c r="P97" s="220"/>
      <c r="Q97" s="43"/>
      <c r="R97" s="43"/>
      <c r="S97" s="43"/>
      <c r="T97" s="43"/>
      <c r="U97" s="43"/>
      <c r="V97" s="220"/>
      <c r="W97" s="220"/>
      <c r="X97" s="43"/>
      <c r="Y97" s="43"/>
      <c r="Z97" s="43"/>
      <c r="AA97" s="43"/>
      <c r="AB97" s="43"/>
      <c r="AC97" s="220"/>
      <c r="AD97" s="220"/>
      <c r="AE97" s="43"/>
      <c r="AF97" s="43"/>
      <c r="AG97" s="43"/>
      <c r="AH97" s="43"/>
      <c r="AI97" s="43"/>
      <c r="AJ97" s="220"/>
      <c r="AK97" s="220"/>
      <c r="AL97" s="43"/>
      <c r="AM97" s="43"/>
      <c r="AN97" s="43"/>
      <c r="AO97" s="43"/>
      <c r="AP97" s="43"/>
      <c r="AQ97" s="220"/>
      <c r="AR97" s="220"/>
      <c r="AS97" s="43"/>
      <c r="AT97" s="43"/>
      <c r="AU97" s="43"/>
      <c r="AV97" s="43"/>
      <c r="AW97" s="43"/>
      <c r="AX97" s="220"/>
      <c r="AY97" s="220"/>
      <c r="AZ97" s="43"/>
      <c r="BA97" s="43"/>
      <c r="BB97" s="43"/>
      <c r="BC97" s="43"/>
      <c r="BD97" s="43"/>
      <c r="BE97" s="220"/>
      <c r="BF97" s="220"/>
      <c r="BG97" s="43"/>
      <c r="BH97" s="43"/>
      <c r="BI97" s="43"/>
      <c r="BJ97" s="43"/>
      <c r="BK97" s="181"/>
      <c r="BL97" s="228"/>
      <c r="BM97" s="229"/>
      <c r="BO97" s="14"/>
      <c r="BP97" s="14"/>
      <c r="BQ97" s="14"/>
    </row>
    <row r="98" spans="1:215" ht="13.5" thickBot="1" x14ac:dyDescent="0.25">
      <c r="A98" s="16"/>
      <c r="B98" s="162" t="s">
        <v>137</v>
      </c>
      <c r="C98" s="44"/>
      <c r="D98" s="45"/>
      <c r="E98" s="45"/>
      <c r="F98" s="45"/>
      <c r="G98" s="45"/>
      <c r="H98" s="221"/>
      <c r="I98" s="221"/>
      <c r="J98" s="45"/>
      <c r="K98" s="45"/>
      <c r="L98" s="45"/>
      <c r="M98" s="45"/>
      <c r="N98" s="45"/>
      <c r="O98" s="221"/>
      <c r="P98" s="221"/>
      <c r="Q98" s="45"/>
      <c r="R98" s="45"/>
      <c r="S98" s="45"/>
      <c r="T98" s="45"/>
      <c r="U98" s="45"/>
      <c r="V98" s="221"/>
      <c r="W98" s="221"/>
      <c r="X98" s="45"/>
      <c r="Y98" s="45"/>
      <c r="Z98" s="45"/>
      <c r="AA98" s="45"/>
      <c r="AB98" s="45"/>
      <c r="AC98" s="221"/>
      <c r="AD98" s="221"/>
      <c r="AE98" s="45"/>
      <c r="AF98" s="45"/>
      <c r="AG98" s="45"/>
      <c r="AH98" s="45"/>
      <c r="AI98" s="45"/>
      <c r="AJ98" s="221"/>
      <c r="AK98" s="221"/>
      <c r="AL98" s="45"/>
      <c r="AM98" s="45"/>
      <c r="AN98" s="45"/>
      <c r="AO98" s="45"/>
      <c r="AP98" s="45"/>
      <c r="AQ98" s="221"/>
      <c r="AR98" s="221"/>
      <c r="AS98" s="45"/>
      <c r="AT98" s="45"/>
      <c r="AU98" s="45"/>
      <c r="AV98" s="45"/>
      <c r="AW98" s="45"/>
      <c r="AX98" s="221"/>
      <c r="AY98" s="221"/>
      <c r="AZ98" s="45"/>
      <c r="BA98" s="45"/>
      <c r="BB98" s="45"/>
      <c r="BC98" s="45"/>
      <c r="BD98" s="45"/>
      <c r="BE98" s="221"/>
      <c r="BF98" s="221"/>
      <c r="BG98" s="45"/>
      <c r="BH98" s="45"/>
      <c r="BI98" s="45"/>
      <c r="BJ98" s="45"/>
      <c r="BK98" s="182"/>
      <c r="BL98" s="230"/>
      <c r="BM98" s="231"/>
      <c r="BO98" s="14"/>
      <c r="BP98" s="14"/>
      <c r="BQ98" s="14"/>
    </row>
    <row r="99" spans="1:215" x14ac:dyDescent="0.2">
      <c r="A99" s="16"/>
      <c r="B99" s="162"/>
      <c r="C99" s="38"/>
      <c r="D99" s="39"/>
      <c r="E99" s="39"/>
      <c r="F99" s="39"/>
      <c r="G99" s="39"/>
      <c r="H99" s="220"/>
      <c r="I99" s="220"/>
      <c r="J99" s="39"/>
      <c r="K99" s="39"/>
      <c r="L99" s="39"/>
      <c r="M99" s="39"/>
      <c r="N99" s="39"/>
      <c r="O99" s="220"/>
      <c r="P99" s="220"/>
      <c r="Q99" s="39"/>
      <c r="R99" s="39"/>
      <c r="S99" s="39"/>
      <c r="T99" s="39"/>
      <c r="U99" s="39"/>
      <c r="V99" s="220"/>
      <c r="W99" s="220"/>
      <c r="X99" s="39"/>
      <c r="Y99" s="39"/>
      <c r="Z99" s="39"/>
      <c r="AA99" s="39"/>
      <c r="AB99" s="39"/>
      <c r="AC99" s="220"/>
      <c r="AD99" s="220"/>
      <c r="AE99" s="39"/>
      <c r="AF99" s="39"/>
      <c r="AG99" s="39"/>
      <c r="AH99" s="39"/>
      <c r="AI99" s="39"/>
      <c r="AJ99" s="220"/>
      <c r="AK99" s="220"/>
      <c r="AL99" s="39"/>
      <c r="AM99" s="39"/>
      <c r="AN99" s="39"/>
      <c r="AO99" s="39"/>
      <c r="AP99" s="39"/>
      <c r="AQ99" s="220"/>
      <c r="AR99" s="220"/>
      <c r="AS99" s="39"/>
      <c r="AT99" s="39"/>
      <c r="AU99" s="39"/>
      <c r="AV99" s="39"/>
      <c r="AW99" s="39"/>
      <c r="AX99" s="220"/>
      <c r="AY99" s="220"/>
      <c r="AZ99" s="39"/>
      <c r="BA99" s="39"/>
      <c r="BB99" s="39"/>
      <c r="BC99" s="39"/>
      <c r="BD99" s="39"/>
      <c r="BE99" s="220"/>
      <c r="BF99" s="220"/>
      <c r="BG99" s="39"/>
      <c r="BH99" s="39"/>
      <c r="BI99" s="39"/>
      <c r="BJ99" s="39"/>
      <c r="BK99" s="179"/>
      <c r="BL99" s="220"/>
      <c r="BM99" s="226"/>
      <c r="BO99" s="14"/>
      <c r="BP99" s="14"/>
      <c r="BQ99" s="14"/>
    </row>
    <row r="100" spans="1:215" ht="13.5" thickBot="1" x14ac:dyDescent="0.25">
      <c r="B100" s="162" t="s">
        <v>142</v>
      </c>
      <c r="C100" s="41"/>
      <c r="D100" s="42"/>
      <c r="E100" s="42"/>
      <c r="F100" s="42"/>
      <c r="G100" s="42"/>
      <c r="H100" s="221"/>
      <c r="I100" s="221"/>
      <c r="J100" s="42"/>
      <c r="K100" s="42"/>
      <c r="L100" s="42"/>
      <c r="M100" s="42"/>
      <c r="N100" s="42"/>
      <c r="O100" s="221"/>
      <c r="P100" s="221"/>
      <c r="Q100" s="42"/>
      <c r="R100" s="42"/>
      <c r="S100" s="42"/>
      <c r="T100" s="42"/>
      <c r="U100" s="42"/>
      <c r="V100" s="221"/>
      <c r="W100" s="221"/>
      <c r="X100" s="42"/>
      <c r="Y100" s="42"/>
      <c r="Z100" s="42"/>
      <c r="AA100" s="42"/>
      <c r="AB100" s="42"/>
      <c r="AC100" s="221"/>
      <c r="AD100" s="221"/>
      <c r="AE100" s="42"/>
      <c r="AF100" s="42"/>
      <c r="AG100" s="42"/>
      <c r="AH100" s="42"/>
      <c r="AI100" s="42"/>
      <c r="AJ100" s="221"/>
      <c r="AK100" s="221"/>
      <c r="AL100" s="42"/>
      <c r="AM100" s="42"/>
      <c r="AN100" s="42"/>
      <c r="AO100" s="42"/>
      <c r="AP100" s="42"/>
      <c r="AQ100" s="221"/>
      <c r="AR100" s="221"/>
      <c r="AS100" s="42"/>
      <c r="AT100" s="42"/>
      <c r="AU100" s="42"/>
      <c r="AV100" s="42"/>
      <c r="AW100" s="42"/>
      <c r="AX100" s="221"/>
      <c r="AY100" s="221"/>
      <c r="AZ100" s="42"/>
      <c r="BA100" s="42"/>
      <c r="BB100" s="42"/>
      <c r="BC100" s="42"/>
      <c r="BD100" s="42"/>
      <c r="BE100" s="221"/>
      <c r="BF100" s="221"/>
      <c r="BG100" s="42"/>
      <c r="BH100" s="42"/>
      <c r="BI100" s="42"/>
      <c r="BJ100" s="42"/>
      <c r="BK100" s="180"/>
      <c r="BL100" s="221"/>
      <c r="BM100" s="227"/>
      <c r="BO100" s="14"/>
      <c r="BP100" s="14"/>
      <c r="BQ100" s="14"/>
    </row>
    <row r="101" spans="1:215" x14ac:dyDescent="0.2">
      <c r="B101" s="162" t="s">
        <v>144</v>
      </c>
      <c r="C101" s="48"/>
      <c r="D101" s="43"/>
      <c r="E101" s="43"/>
      <c r="F101" s="43"/>
      <c r="G101" s="43"/>
      <c r="H101" s="220"/>
      <c r="I101" s="220"/>
      <c r="J101" s="43"/>
      <c r="K101" s="43"/>
      <c r="L101" s="43"/>
      <c r="M101" s="43"/>
      <c r="N101" s="43"/>
      <c r="O101" s="220"/>
      <c r="P101" s="220"/>
      <c r="Q101" s="43"/>
      <c r="R101" s="43"/>
      <c r="S101" s="43"/>
      <c r="T101" s="43"/>
      <c r="U101" s="43"/>
      <c r="V101" s="220"/>
      <c r="W101" s="220"/>
      <c r="X101" s="43"/>
      <c r="Y101" s="43"/>
      <c r="Z101" s="43"/>
      <c r="AA101" s="43"/>
      <c r="AB101" s="43"/>
      <c r="AC101" s="220"/>
      <c r="AD101" s="220"/>
      <c r="AE101" s="43"/>
      <c r="AF101" s="43"/>
      <c r="AG101" s="43"/>
      <c r="AH101" s="43"/>
      <c r="AI101" s="43"/>
      <c r="AJ101" s="220"/>
      <c r="AK101" s="220"/>
      <c r="AL101" s="43"/>
      <c r="AM101" s="43"/>
      <c r="AN101" s="43"/>
      <c r="AO101" s="43"/>
      <c r="AP101" s="43"/>
      <c r="AQ101" s="220"/>
      <c r="AR101" s="220"/>
      <c r="AS101" s="43"/>
      <c r="AT101" s="43"/>
      <c r="AU101" s="43"/>
      <c r="AV101" s="43"/>
      <c r="AW101" s="43"/>
      <c r="AX101" s="220"/>
      <c r="AY101" s="220"/>
      <c r="AZ101" s="43"/>
      <c r="BA101" s="43"/>
      <c r="BB101" s="43"/>
      <c r="BC101" s="43"/>
      <c r="BD101" s="43"/>
      <c r="BE101" s="220"/>
      <c r="BF101" s="220"/>
      <c r="BG101" s="43"/>
      <c r="BH101" s="43"/>
      <c r="BI101" s="43"/>
      <c r="BJ101" s="43"/>
      <c r="BK101" s="181"/>
      <c r="BL101" s="228"/>
      <c r="BM101" s="229"/>
      <c r="BO101" s="14"/>
      <c r="BP101" s="14"/>
      <c r="BQ101" s="14"/>
    </row>
    <row r="102" spans="1:215" ht="13.5" thickBot="1" x14ac:dyDescent="0.25">
      <c r="B102" s="162"/>
      <c r="C102" s="44"/>
      <c r="D102" s="45"/>
      <c r="E102" s="45"/>
      <c r="F102" s="45"/>
      <c r="G102" s="45"/>
      <c r="H102" s="221"/>
      <c r="I102" s="221"/>
      <c r="J102" s="45"/>
      <c r="K102" s="45"/>
      <c r="L102" s="45"/>
      <c r="M102" s="45"/>
      <c r="N102" s="45"/>
      <c r="O102" s="221"/>
      <c r="P102" s="221"/>
      <c r="Q102" s="45"/>
      <c r="R102" s="45"/>
      <c r="S102" s="45"/>
      <c r="T102" s="45"/>
      <c r="U102" s="45"/>
      <c r="V102" s="221"/>
      <c r="W102" s="221"/>
      <c r="X102" s="45"/>
      <c r="Y102" s="45"/>
      <c r="Z102" s="45"/>
      <c r="AA102" s="45"/>
      <c r="AB102" s="45"/>
      <c r="AC102" s="221"/>
      <c r="AD102" s="221"/>
      <c r="AE102" s="45"/>
      <c r="AF102" s="45"/>
      <c r="AG102" s="45"/>
      <c r="AH102" s="45"/>
      <c r="AI102" s="45"/>
      <c r="AJ102" s="221"/>
      <c r="AK102" s="221"/>
      <c r="AL102" s="45"/>
      <c r="AM102" s="45"/>
      <c r="AN102" s="45"/>
      <c r="AO102" s="45"/>
      <c r="AP102" s="45"/>
      <c r="AQ102" s="221"/>
      <c r="AR102" s="221"/>
      <c r="AS102" s="45"/>
      <c r="AT102" s="45"/>
      <c r="AU102" s="45"/>
      <c r="AV102" s="45"/>
      <c r="AW102" s="45"/>
      <c r="AX102" s="221"/>
      <c r="AY102" s="221"/>
      <c r="AZ102" s="45"/>
      <c r="BA102" s="45"/>
      <c r="BB102" s="45"/>
      <c r="BC102" s="45"/>
      <c r="BD102" s="45"/>
      <c r="BE102" s="221"/>
      <c r="BF102" s="221"/>
      <c r="BG102" s="45"/>
      <c r="BH102" s="45"/>
      <c r="BI102" s="45"/>
      <c r="BJ102" s="45"/>
      <c r="BK102" s="182"/>
      <c r="BL102" s="230"/>
      <c r="BM102" s="231"/>
      <c r="BO102" s="14"/>
      <c r="BP102" s="14"/>
      <c r="BQ102" s="14"/>
    </row>
    <row r="103" spans="1:215" x14ac:dyDescent="0.2">
      <c r="B103" s="162"/>
      <c r="C103" s="38"/>
      <c r="D103" s="39"/>
      <c r="E103" s="39"/>
      <c r="F103" s="39"/>
      <c r="G103" s="39"/>
      <c r="H103" s="220"/>
      <c r="I103" s="220"/>
      <c r="J103" s="39"/>
      <c r="K103" s="39"/>
      <c r="L103" s="39"/>
      <c r="M103" s="39"/>
      <c r="N103" s="39"/>
      <c r="O103" s="220"/>
      <c r="P103" s="220"/>
      <c r="Q103" s="39"/>
      <c r="R103" s="39"/>
      <c r="S103" s="39"/>
      <c r="T103" s="39"/>
      <c r="U103" s="39"/>
      <c r="V103" s="220"/>
      <c r="W103" s="220"/>
      <c r="X103" s="39"/>
      <c r="Y103" s="88"/>
      <c r="Z103" s="88"/>
      <c r="AA103" s="39"/>
      <c r="AB103" s="39"/>
      <c r="AC103" s="220"/>
      <c r="AD103" s="220"/>
      <c r="AE103" s="88"/>
      <c r="AF103" s="88"/>
      <c r="AG103" s="88"/>
      <c r="AH103" s="88"/>
      <c r="AI103" s="88"/>
      <c r="AJ103" s="220"/>
      <c r="AK103" s="220"/>
      <c r="AL103" s="39"/>
      <c r="AM103" s="39"/>
      <c r="AN103" s="88"/>
      <c r="AO103" s="39"/>
      <c r="AP103" s="39"/>
      <c r="AQ103" s="220"/>
      <c r="AR103" s="220"/>
      <c r="AS103" s="39"/>
      <c r="AT103" s="39"/>
      <c r="AU103" s="39"/>
      <c r="AV103" s="39"/>
      <c r="AW103" s="39"/>
      <c r="AX103" s="220"/>
      <c r="AY103" s="220"/>
      <c r="AZ103" s="39"/>
      <c r="BA103" s="39"/>
      <c r="BB103" s="39"/>
      <c r="BC103" s="39"/>
      <c r="BD103" s="39"/>
      <c r="BE103" s="220"/>
      <c r="BF103" s="220"/>
      <c r="BG103" s="39"/>
      <c r="BH103" s="39"/>
      <c r="BI103" s="39"/>
      <c r="BJ103" s="39"/>
      <c r="BK103" s="179"/>
      <c r="BL103" s="220"/>
      <c r="BM103" s="226"/>
      <c r="BO103" s="14"/>
      <c r="BP103" s="14"/>
      <c r="BQ103" s="14"/>
    </row>
    <row r="104" spans="1:215" ht="13.5" thickBot="1" x14ac:dyDescent="0.25">
      <c r="B104" s="162"/>
      <c r="C104" s="41"/>
      <c r="D104" s="42"/>
      <c r="E104" s="42"/>
      <c r="F104" s="42"/>
      <c r="G104" s="42"/>
      <c r="H104" s="221"/>
      <c r="I104" s="221"/>
      <c r="J104" s="42"/>
      <c r="K104" s="42"/>
      <c r="L104" s="42"/>
      <c r="M104" s="42"/>
      <c r="N104" s="42"/>
      <c r="O104" s="221"/>
      <c r="P104" s="221"/>
      <c r="Q104" s="42"/>
      <c r="R104" s="42"/>
      <c r="S104" s="42"/>
      <c r="T104" s="42"/>
      <c r="U104" s="42"/>
      <c r="V104" s="221"/>
      <c r="W104" s="221"/>
      <c r="X104" s="89"/>
      <c r="Y104" s="89"/>
      <c r="Z104" s="89"/>
      <c r="AA104" s="42"/>
      <c r="AB104" s="42"/>
      <c r="AC104" s="221"/>
      <c r="AD104" s="221"/>
      <c r="AE104" s="89"/>
      <c r="AF104" s="89"/>
      <c r="AG104" s="89"/>
      <c r="AH104" s="89"/>
      <c r="AI104" s="89"/>
      <c r="AJ104" s="221"/>
      <c r="AK104" s="221"/>
      <c r="AL104" s="89"/>
      <c r="AM104" s="89"/>
      <c r="AN104" s="89"/>
      <c r="AO104" s="42"/>
      <c r="AP104" s="42"/>
      <c r="AQ104" s="221"/>
      <c r="AR104" s="221"/>
      <c r="AS104" s="42"/>
      <c r="AT104" s="42"/>
      <c r="AU104" s="42"/>
      <c r="AV104" s="42"/>
      <c r="AW104" s="42"/>
      <c r="AX104" s="221"/>
      <c r="AY104" s="221"/>
      <c r="AZ104" s="42"/>
      <c r="BA104" s="42"/>
      <c r="BB104" s="42"/>
      <c r="BC104" s="42"/>
      <c r="BD104" s="42"/>
      <c r="BE104" s="221"/>
      <c r="BF104" s="221"/>
      <c r="BG104" s="42"/>
      <c r="BH104" s="42"/>
      <c r="BI104" s="42"/>
      <c r="BJ104" s="42"/>
      <c r="BK104" s="180"/>
      <c r="BL104" s="221"/>
      <c r="BM104" s="227"/>
      <c r="BO104" s="14"/>
      <c r="BP104" s="14"/>
      <c r="BQ104" s="14"/>
    </row>
    <row r="105" spans="1:215" ht="13.5" thickBot="1" x14ac:dyDescent="0.25">
      <c r="B105" s="163"/>
      <c r="C105" s="90"/>
      <c r="D105" s="54"/>
      <c r="E105" s="54"/>
      <c r="F105" s="91"/>
      <c r="G105" s="91"/>
      <c r="H105" s="222"/>
      <c r="I105" s="222"/>
      <c r="J105" s="54"/>
      <c r="K105" s="54"/>
      <c r="L105" s="54"/>
      <c r="M105" s="54"/>
      <c r="N105" s="54"/>
      <c r="O105" s="222"/>
      <c r="P105" s="222"/>
      <c r="Q105" s="54"/>
      <c r="R105" s="54"/>
      <c r="S105" s="54"/>
      <c r="T105" s="54"/>
      <c r="U105" s="54"/>
      <c r="V105" s="222"/>
      <c r="W105" s="222"/>
      <c r="X105" s="54"/>
      <c r="Y105" s="54"/>
      <c r="Z105" s="54"/>
      <c r="AA105" s="54"/>
      <c r="AB105" s="54"/>
      <c r="AC105" s="222"/>
      <c r="AD105" s="222"/>
      <c r="AE105" s="54"/>
      <c r="AF105" s="54"/>
      <c r="AG105" s="54"/>
      <c r="AH105" s="54"/>
      <c r="AI105" s="91"/>
      <c r="AJ105" s="222"/>
      <c r="AK105" s="222"/>
      <c r="AL105" s="54"/>
      <c r="AM105" s="54"/>
      <c r="AN105" s="54"/>
      <c r="AO105" s="54"/>
      <c r="AP105" s="54"/>
      <c r="AQ105" s="222"/>
      <c r="AR105" s="222"/>
      <c r="AS105" s="54"/>
      <c r="AT105" s="54"/>
      <c r="AU105" s="54"/>
      <c r="AV105" s="54"/>
      <c r="AW105" s="54"/>
      <c r="AX105" s="222"/>
      <c r="AY105" s="222"/>
      <c r="AZ105" s="54"/>
      <c r="BA105" s="54"/>
      <c r="BB105" s="54"/>
      <c r="BC105" s="54"/>
      <c r="BD105" s="54"/>
      <c r="BE105" s="222"/>
      <c r="BF105" s="222"/>
      <c r="BG105" s="54"/>
      <c r="BH105" s="54"/>
      <c r="BI105" s="54"/>
      <c r="BJ105" s="54"/>
      <c r="BK105" s="183"/>
      <c r="BL105" s="232"/>
      <c r="BM105" s="233"/>
      <c r="BO105" s="14"/>
      <c r="BP105" s="14"/>
      <c r="BQ105" s="14"/>
    </row>
    <row r="106" spans="1:215" ht="13.5" thickBot="1" x14ac:dyDescent="0.25">
      <c r="BO106" s="14"/>
      <c r="BP106" s="14"/>
      <c r="BQ106" s="14"/>
    </row>
    <row r="107" spans="1:215" ht="15" customHeight="1" thickTop="1" thickBot="1" x14ac:dyDescent="0.25">
      <c r="A107" s="16"/>
      <c r="C107" s="503" t="s">
        <v>8</v>
      </c>
      <c r="D107" s="503"/>
      <c r="E107" s="503"/>
      <c r="F107" s="503"/>
      <c r="G107" s="503"/>
      <c r="H107" s="503"/>
      <c r="I107" s="503"/>
      <c r="J107" s="503"/>
      <c r="K107" s="503"/>
      <c r="L107" s="503"/>
      <c r="M107" s="503"/>
      <c r="N107" s="503"/>
      <c r="O107" s="503"/>
      <c r="P107" s="503"/>
      <c r="Q107" s="503"/>
      <c r="R107" s="503"/>
      <c r="S107" s="503"/>
      <c r="T107" s="504"/>
      <c r="U107" s="505" t="s">
        <v>9</v>
      </c>
      <c r="V107" s="503"/>
      <c r="W107" s="503"/>
      <c r="X107" s="503"/>
      <c r="Y107" s="503"/>
      <c r="Z107" s="503"/>
      <c r="AA107" s="503"/>
      <c r="AB107" s="503"/>
      <c r="AC107" s="503"/>
      <c r="AD107" s="503"/>
      <c r="AE107" s="503"/>
      <c r="AF107" s="503"/>
      <c r="AG107" s="503"/>
      <c r="AH107" s="503"/>
      <c r="AI107" s="503"/>
      <c r="AJ107" s="503"/>
      <c r="AK107" s="503"/>
      <c r="AL107" s="503"/>
      <c r="AM107" s="503"/>
      <c r="AN107" s="503"/>
      <c r="AO107" s="503"/>
      <c r="AP107" s="503"/>
      <c r="AQ107" s="503"/>
      <c r="AR107" s="503"/>
      <c r="AS107" s="503"/>
      <c r="AT107" s="503"/>
      <c r="AU107" s="503"/>
      <c r="AV107" s="503"/>
      <c r="AW107" s="503"/>
      <c r="AX107" s="503"/>
      <c r="AY107" s="504"/>
      <c r="AZ107" s="505" t="s">
        <v>10</v>
      </c>
      <c r="BA107" s="503"/>
      <c r="BB107" s="503"/>
      <c r="BC107" s="503"/>
      <c r="BD107" s="503"/>
      <c r="BE107" s="503"/>
      <c r="BF107" s="503"/>
      <c r="BG107" s="503"/>
      <c r="BH107" s="503"/>
      <c r="BI107" s="503"/>
      <c r="BJ107" s="503"/>
      <c r="BK107" s="503"/>
      <c r="BL107" s="503"/>
      <c r="BM107" s="503"/>
      <c r="BO107" s="14"/>
      <c r="BP107" s="14"/>
      <c r="BQ107" s="14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</row>
    <row r="108" spans="1:215" ht="14.25" thickTop="1" thickBot="1" x14ac:dyDescent="0.25">
      <c r="A108" s="16"/>
      <c r="B108" s="15"/>
      <c r="C108" s="442" t="s">
        <v>48</v>
      </c>
      <c r="D108" s="401"/>
      <c r="E108" s="401"/>
      <c r="F108" s="401"/>
      <c r="G108" s="401"/>
      <c r="H108" s="401"/>
      <c r="I108" s="402"/>
      <c r="J108" s="443" t="s">
        <v>49</v>
      </c>
      <c r="K108" s="415"/>
      <c r="L108" s="415"/>
      <c r="M108" s="415"/>
      <c r="N108" s="415"/>
      <c r="O108" s="415"/>
      <c r="P108" s="444"/>
      <c r="Q108" s="442" t="s">
        <v>50</v>
      </c>
      <c r="R108" s="401"/>
      <c r="S108" s="401"/>
      <c r="T108" s="401"/>
      <c r="U108" s="401"/>
      <c r="V108" s="401"/>
      <c r="W108" s="402"/>
      <c r="X108" s="415" t="s">
        <v>51</v>
      </c>
      <c r="Y108" s="415"/>
      <c r="Z108" s="415"/>
      <c r="AA108" s="415"/>
      <c r="AB108" s="415"/>
      <c r="AC108" s="415"/>
      <c r="AD108" s="416"/>
      <c r="AE108" s="400" t="s">
        <v>52</v>
      </c>
      <c r="AF108" s="401"/>
      <c r="AG108" s="401"/>
      <c r="AH108" s="401"/>
      <c r="AI108" s="401"/>
      <c r="AJ108" s="401"/>
      <c r="AK108" s="417"/>
      <c r="AL108" s="418" t="s">
        <v>53</v>
      </c>
      <c r="AM108" s="415"/>
      <c r="AN108" s="415"/>
      <c r="AO108" s="415"/>
      <c r="AP108" s="415"/>
      <c r="AQ108" s="415"/>
      <c r="AR108" s="416"/>
      <c r="AS108" s="400" t="s">
        <v>54</v>
      </c>
      <c r="AT108" s="401"/>
      <c r="AU108" s="401"/>
      <c r="AV108" s="401"/>
      <c r="AW108" s="401"/>
      <c r="AX108" s="401"/>
      <c r="AY108" s="417"/>
      <c r="AZ108" s="418" t="s">
        <v>55</v>
      </c>
      <c r="BA108" s="415"/>
      <c r="BB108" s="415"/>
      <c r="BC108" s="415"/>
      <c r="BD108" s="415"/>
      <c r="BE108" s="415"/>
      <c r="BF108" s="416"/>
      <c r="BG108" s="400" t="s">
        <v>56</v>
      </c>
      <c r="BH108" s="401"/>
      <c r="BI108" s="401"/>
      <c r="BJ108" s="401"/>
      <c r="BK108" s="401"/>
      <c r="BL108" s="401"/>
      <c r="BM108" s="402"/>
      <c r="BO108" s="14"/>
      <c r="BP108" s="14"/>
      <c r="BQ108" s="14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</row>
    <row r="109" spans="1:215" ht="12.75" customHeight="1" thickBot="1" x14ac:dyDescent="0.25">
      <c r="B109" s="15"/>
      <c r="C109" s="34">
        <f>BM85+1</f>
        <v>44452</v>
      </c>
      <c r="D109" s="35">
        <f>C109 +1</f>
        <v>44453</v>
      </c>
      <c r="E109" s="35">
        <f t="shared" ref="E109:BM109" si="36">D109 +1</f>
        <v>44454</v>
      </c>
      <c r="F109" s="35">
        <f t="shared" si="36"/>
        <v>44455</v>
      </c>
      <c r="G109" s="35">
        <f t="shared" si="36"/>
        <v>44456</v>
      </c>
      <c r="H109" s="218">
        <f t="shared" si="36"/>
        <v>44457</v>
      </c>
      <c r="I109" s="218">
        <f t="shared" si="36"/>
        <v>44458</v>
      </c>
      <c r="J109" s="35">
        <f t="shared" si="36"/>
        <v>44459</v>
      </c>
      <c r="K109" s="35">
        <f t="shared" si="36"/>
        <v>44460</v>
      </c>
      <c r="L109" s="35">
        <f t="shared" si="36"/>
        <v>44461</v>
      </c>
      <c r="M109" s="35">
        <f t="shared" si="36"/>
        <v>44462</v>
      </c>
      <c r="N109" s="35">
        <f t="shared" si="36"/>
        <v>44463</v>
      </c>
      <c r="O109" s="218">
        <f t="shared" si="36"/>
        <v>44464</v>
      </c>
      <c r="P109" s="218">
        <f t="shared" si="36"/>
        <v>44465</v>
      </c>
      <c r="Q109" s="35">
        <f t="shared" si="36"/>
        <v>44466</v>
      </c>
      <c r="R109" s="35">
        <f t="shared" si="36"/>
        <v>44467</v>
      </c>
      <c r="S109" s="35">
        <f t="shared" si="36"/>
        <v>44468</v>
      </c>
      <c r="T109" s="35">
        <f t="shared" si="36"/>
        <v>44469</v>
      </c>
      <c r="U109" s="35">
        <f t="shared" si="36"/>
        <v>44470</v>
      </c>
      <c r="V109" s="218">
        <f t="shared" si="36"/>
        <v>44471</v>
      </c>
      <c r="W109" s="218">
        <f t="shared" si="36"/>
        <v>44472</v>
      </c>
      <c r="X109" s="35">
        <f t="shared" si="36"/>
        <v>44473</v>
      </c>
      <c r="Y109" s="35">
        <f t="shared" si="36"/>
        <v>44474</v>
      </c>
      <c r="Z109" s="35">
        <f t="shared" si="36"/>
        <v>44475</v>
      </c>
      <c r="AA109" s="35">
        <f t="shared" si="36"/>
        <v>44476</v>
      </c>
      <c r="AB109" s="35">
        <f t="shared" si="36"/>
        <v>44477</v>
      </c>
      <c r="AC109" s="218">
        <f t="shared" si="36"/>
        <v>44478</v>
      </c>
      <c r="AD109" s="218">
        <f t="shared" si="36"/>
        <v>44479</v>
      </c>
      <c r="AE109" s="35">
        <f t="shared" si="36"/>
        <v>44480</v>
      </c>
      <c r="AF109" s="35">
        <f t="shared" si="36"/>
        <v>44481</v>
      </c>
      <c r="AG109" s="35">
        <f t="shared" si="36"/>
        <v>44482</v>
      </c>
      <c r="AH109" s="35">
        <f t="shared" si="36"/>
        <v>44483</v>
      </c>
      <c r="AI109" s="35">
        <f t="shared" si="36"/>
        <v>44484</v>
      </c>
      <c r="AJ109" s="218">
        <f t="shared" si="36"/>
        <v>44485</v>
      </c>
      <c r="AK109" s="218">
        <f t="shared" si="36"/>
        <v>44486</v>
      </c>
      <c r="AL109" s="35">
        <f t="shared" si="36"/>
        <v>44487</v>
      </c>
      <c r="AM109" s="35">
        <f t="shared" si="36"/>
        <v>44488</v>
      </c>
      <c r="AN109" s="35">
        <f t="shared" si="36"/>
        <v>44489</v>
      </c>
      <c r="AO109" s="35">
        <f t="shared" si="36"/>
        <v>44490</v>
      </c>
      <c r="AP109" s="35">
        <f t="shared" si="36"/>
        <v>44491</v>
      </c>
      <c r="AQ109" s="218">
        <f t="shared" si="36"/>
        <v>44492</v>
      </c>
      <c r="AR109" s="218">
        <f t="shared" si="36"/>
        <v>44493</v>
      </c>
      <c r="AS109" s="35">
        <f t="shared" si="36"/>
        <v>44494</v>
      </c>
      <c r="AT109" s="35">
        <f t="shared" si="36"/>
        <v>44495</v>
      </c>
      <c r="AU109" s="35">
        <f t="shared" si="36"/>
        <v>44496</v>
      </c>
      <c r="AV109" s="35">
        <f t="shared" si="36"/>
        <v>44497</v>
      </c>
      <c r="AW109" s="35">
        <f t="shared" si="36"/>
        <v>44498</v>
      </c>
      <c r="AX109" s="218">
        <f t="shared" si="36"/>
        <v>44499</v>
      </c>
      <c r="AY109" s="218">
        <f t="shared" si="36"/>
        <v>44500</v>
      </c>
      <c r="AZ109" s="35">
        <f t="shared" si="36"/>
        <v>44501</v>
      </c>
      <c r="BA109" s="35">
        <f t="shared" si="36"/>
        <v>44502</v>
      </c>
      <c r="BB109" s="35">
        <f t="shared" si="36"/>
        <v>44503</v>
      </c>
      <c r="BC109" s="35">
        <f t="shared" si="36"/>
        <v>44504</v>
      </c>
      <c r="BD109" s="35">
        <f t="shared" si="36"/>
        <v>44505</v>
      </c>
      <c r="BE109" s="218">
        <f t="shared" si="36"/>
        <v>44506</v>
      </c>
      <c r="BF109" s="218">
        <f t="shared" si="36"/>
        <v>44507</v>
      </c>
      <c r="BG109" s="35">
        <f t="shared" si="36"/>
        <v>44508</v>
      </c>
      <c r="BH109" s="35">
        <f t="shared" si="36"/>
        <v>44509</v>
      </c>
      <c r="BI109" s="35">
        <f t="shared" si="36"/>
        <v>44510</v>
      </c>
      <c r="BJ109" s="35">
        <f t="shared" si="36"/>
        <v>44511</v>
      </c>
      <c r="BK109" s="35">
        <f t="shared" si="36"/>
        <v>44512</v>
      </c>
      <c r="BL109" s="218">
        <f t="shared" si="36"/>
        <v>44513</v>
      </c>
      <c r="BM109" s="236">
        <f t="shared" si="36"/>
        <v>44514</v>
      </c>
      <c r="BO109" s="14"/>
      <c r="BP109" s="14"/>
      <c r="BQ109" s="14"/>
    </row>
    <row r="110" spans="1:215" ht="13.5" thickBot="1" x14ac:dyDescent="0.25">
      <c r="B110" s="161" t="s">
        <v>148</v>
      </c>
      <c r="C110" s="36"/>
      <c r="D110" s="37"/>
      <c r="E110" s="37"/>
      <c r="F110" s="37"/>
      <c r="G110" s="37"/>
      <c r="H110" s="219"/>
      <c r="I110" s="219"/>
      <c r="J110" s="37"/>
      <c r="K110" s="37"/>
      <c r="L110" s="37"/>
      <c r="M110" s="37"/>
      <c r="N110" s="37"/>
      <c r="O110" s="219"/>
      <c r="P110" s="219"/>
      <c r="Q110" s="37"/>
      <c r="R110" s="37"/>
      <c r="S110" s="37"/>
      <c r="T110" s="37"/>
      <c r="U110" s="37"/>
      <c r="V110" s="219"/>
      <c r="W110" s="219"/>
      <c r="X110" s="37"/>
      <c r="Y110" s="37"/>
      <c r="Z110" s="37"/>
      <c r="AA110" s="37"/>
      <c r="AB110" s="37"/>
      <c r="AC110" s="219"/>
      <c r="AD110" s="219"/>
      <c r="AE110" s="37"/>
      <c r="AF110" s="37"/>
      <c r="AG110" s="37"/>
      <c r="AH110" s="37"/>
      <c r="AI110" s="37"/>
      <c r="AJ110" s="219"/>
      <c r="AK110" s="219"/>
      <c r="AL110" s="37"/>
      <c r="AM110" s="37"/>
      <c r="AN110" s="37"/>
      <c r="AO110" s="37"/>
      <c r="AP110" s="37"/>
      <c r="AQ110" s="219"/>
      <c r="AR110" s="219"/>
      <c r="AS110" s="37"/>
      <c r="AT110" s="37"/>
      <c r="AU110" s="37"/>
      <c r="AV110" s="37"/>
      <c r="AW110" s="37"/>
      <c r="AX110" s="219"/>
      <c r="AY110" s="219"/>
      <c r="AZ110" s="37"/>
      <c r="BA110" s="37"/>
      <c r="BB110" s="37"/>
      <c r="BC110" s="37"/>
      <c r="BD110" s="37"/>
      <c r="BE110" s="219"/>
      <c r="BF110" s="219"/>
      <c r="BG110" s="37"/>
      <c r="BH110" s="37"/>
      <c r="BI110" s="37"/>
      <c r="BJ110" s="80"/>
      <c r="BK110" s="57"/>
      <c r="BL110" s="237"/>
      <c r="BM110" s="225"/>
      <c r="BO110" s="14"/>
      <c r="BP110" s="14"/>
      <c r="BQ110" s="14"/>
    </row>
    <row r="111" spans="1:215" ht="15" x14ac:dyDescent="0.25">
      <c r="A111" s="1"/>
      <c r="B111" s="162" t="s">
        <v>150</v>
      </c>
      <c r="C111" s="38"/>
      <c r="D111" s="39"/>
      <c r="E111" s="39"/>
      <c r="F111" s="39"/>
      <c r="G111" s="39"/>
      <c r="H111" s="220"/>
      <c r="I111" s="220"/>
      <c r="J111" s="39"/>
      <c r="K111" s="39"/>
      <c r="L111" s="39"/>
      <c r="M111" s="39"/>
      <c r="N111" s="39"/>
      <c r="O111" s="220"/>
      <c r="P111" s="220"/>
      <c r="Q111" s="39"/>
      <c r="R111" s="39"/>
      <c r="S111" s="39"/>
      <c r="T111" s="39"/>
      <c r="U111" s="39"/>
      <c r="V111" s="220"/>
      <c r="W111" s="220"/>
      <c r="X111" s="39"/>
      <c r="Y111" s="39"/>
      <c r="Z111" s="39"/>
      <c r="AA111" s="39"/>
      <c r="AB111" s="39"/>
      <c r="AC111" s="220"/>
      <c r="AD111" s="220"/>
      <c r="AE111" s="39"/>
      <c r="AF111" s="39"/>
      <c r="AG111" s="39"/>
      <c r="AH111" s="39"/>
      <c r="AI111" s="39"/>
      <c r="AJ111" s="220"/>
      <c r="AK111" s="234"/>
      <c r="AL111" s="39"/>
      <c r="AM111" s="39"/>
      <c r="AN111" s="39"/>
      <c r="AO111" s="39"/>
      <c r="AP111" s="39"/>
      <c r="AQ111" s="220"/>
      <c r="AR111" s="220"/>
      <c r="AS111" s="39"/>
      <c r="AT111" s="39"/>
      <c r="AU111" s="39"/>
      <c r="AV111" s="39"/>
      <c r="AW111" s="39"/>
      <c r="AX111" s="220"/>
      <c r="AY111" s="220"/>
      <c r="AZ111" s="39"/>
      <c r="BA111" s="39"/>
      <c r="BB111" s="39"/>
      <c r="BC111" s="39"/>
      <c r="BD111" s="39"/>
      <c r="BE111" s="220"/>
      <c r="BF111" s="220"/>
      <c r="BG111" s="39"/>
      <c r="BH111" s="39"/>
      <c r="BI111" s="39"/>
      <c r="BJ111" s="92"/>
      <c r="BK111" s="60"/>
      <c r="BL111" s="234"/>
      <c r="BM111" s="238"/>
      <c r="BN111" s="1"/>
      <c r="BO111" s="14"/>
      <c r="BP111" s="14"/>
      <c r="BQ111" s="14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3.5" thickBot="1" x14ac:dyDescent="0.25">
      <c r="B112" s="162"/>
      <c r="C112" s="41"/>
      <c r="D112" s="42"/>
      <c r="E112" s="42"/>
      <c r="F112" s="42"/>
      <c r="G112" s="42"/>
      <c r="H112" s="221"/>
      <c r="I112" s="221"/>
      <c r="J112" s="42"/>
      <c r="K112" s="42"/>
      <c r="L112" s="42"/>
      <c r="M112" s="42"/>
      <c r="N112" s="42"/>
      <c r="O112" s="221"/>
      <c r="P112" s="221"/>
      <c r="Q112" s="42"/>
      <c r="R112" s="42"/>
      <c r="S112" s="42"/>
      <c r="T112" s="42"/>
      <c r="U112" s="42"/>
      <c r="V112" s="221"/>
      <c r="W112" s="221"/>
      <c r="X112" s="42"/>
      <c r="Y112" s="42"/>
      <c r="Z112" s="42"/>
      <c r="AA112" s="42"/>
      <c r="AB112" s="42"/>
      <c r="AC112" s="221"/>
      <c r="AD112" s="221"/>
      <c r="AE112" s="42"/>
      <c r="AF112" s="42"/>
      <c r="AG112" s="42"/>
      <c r="AH112" s="42"/>
      <c r="AI112" s="42"/>
      <c r="AJ112" s="221"/>
      <c r="AK112" s="221"/>
      <c r="AL112" s="42"/>
      <c r="AM112" s="42"/>
      <c r="AN112" s="42"/>
      <c r="AO112" s="42"/>
      <c r="AP112" s="42"/>
      <c r="AQ112" s="221"/>
      <c r="AR112" s="221"/>
      <c r="AS112" s="42"/>
      <c r="AT112" s="42"/>
      <c r="AU112" s="42"/>
      <c r="AV112" s="42"/>
      <c r="AW112" s="42"/>
      <c r="AX112" s="221"/>
      <c r="AY112" s="221"/>
      <c r="AZ112" s="42"/>
      <c r="BA112" s="42"/>
      <c r="BB112" s="42"/>
      <c r="BC112" s="42"/>
      <c r="BD112" s="42"/>
      <c r="BE112" s="221"/>
      <c r="BF112" s="221"/>
      <c r="BG112" s="42"/>
      <c r="BH112" s="42"/>
      <c r="BI112" s="42"/>
      <c r="BJ112" s="93"/>
      <c r="BK112" s="81"/>
      <c r="BL112" s="239"/>
      <c r="BM112" s="227"/>
      <c r="BO112" s="14"/>
      <c r="BP112" s="14"/>
      <c r="BQ112" s="14"/>
    </row>
    <row r="113" spans="2:69" ht="15" x14ac:dyDescent="0.25">
      <c r="B113" s="162" t="s">
        <v>119</v>
      </c>
      <c r="C113" s="48"/>
      <c r="D113" s="43"/>
      <c r="E113" s="43"/>
      <c r="F113" s="43"/>
      <c r="G113" s="43"/>
      <c r="H113" s="220"/>
      <c r="I113" s="220"/>
      <c r="J113" s="43"/>
      <c r="K113" s="43"/>
      <c r="L113" s="43"/>
      <c r="M113" s="43"/>
      <c r="N113" s="43"/>
      <c r="O113" s="220"/>
      <c r="P113" s="220"/>
      <c r="Q113" s="43"/>
      <c r="R113" s="43"/>
      <c r="S113" s="43"/>
      <c r="T113" s="43"/>
      <c r="U113" s="43"/>
      <c r="V113" s="220"/>
      <c r="W113" s="220"/>
      <c r="X113" s="43"/>
      <c r="Y113" s="43"/>
      <c r="Z113" s="43"/>
      <c r="AA113" s="43"/>
      <c r="AB113" s="43"/>
      <c r="AC113" s="220"/>
      <c r="AD113" s="220"/>
      <c r="AE113" s="43"/>
      <c r="AF113" s="43"/>
      <c r="AG113" s="43"/>
      <c r="AH113" s="43"/>
      <c r="AI113" s="43"/>
      <c r="AJ113" s="220"/>
      <c r="AK113" s="234"/>
      <c r="AL113" s="94"/>
      <c r="AM113" s="43"/>
      <c r="AN113" s="43"/>
      <c r="AO113" s="43"/>
      <c r="AP113" s="43"/>
      <c r="AQ113" s="220"/>
      <c r="AR113" s="220"/>
      <c r="AS113" s="43"/>
      <c r="AT113" s="43"/>
      <c r="AU113" s="43"/>
      <c r="AV113" s="43"/>
      <c r="AW113" s="43"/>
      <c r="AX113" s="220"/>
      <c r="AY113" s="220"/>
      <c r="AZ113" s="43"/>
      <c r="BA113" s="43"/>
      <c r="BB113" s="43"/>
      <c r="BC113" s="43"/>
      <c r="BD113" s="43"/>
      <c r="BE113" s="220"/>
      <c r="BF113" s="220"/>
      <c r="BG113" s="43"/>
      <c r="BH113" s="43"/>
      <c r="BI113" s="43"/>
      <c r="BJ113" s="82"/>
      <c r="BK113" s="68"/>
      <c r="BL113" s="240"/>
      <c r="BM113" s="241"/>
      <c r="BO113" s="14"/>
      <c r="BP113" s="14"/>
      <c r="BQ113" s="14"/>
    </row>
    <row r="114" spans="2:69" ht="13.5" thickBot="1" x14ac:dyDescent="0.25">
      <c r="B114" s="162" t="s">
        <v>121</v>
      </c>
      <c r="C114" s="44"/>
      <c r="D114" s="45"/>
      <c r="E114" s="45"/>
      <c r="F114" s="45"/>
      <c r="G114" s="45"/>
      <c r="H114" s="221"/>
      <c r="I114" s="221"/>
      <c r="J114" s="45"/>
      <c r="K114" s="45"/>
      <c r="L114" s="45"/>
      <c r="M114" s="45"/>
      <c r="N114" s="45"/>
      <c r="O114" s="221"/>
      <c r="P114" s="221"/>
      <c r="Q114" s="45"/>
      <c r="R114" s="45"/>
      <c r="S114" s="45"/>
      <c r="T114" s="45"/>
      <c r="U114" s="45"/>
      <c r="V114" s="221"/>
      <c r="W114" s="221"/>
      <c r="X114" s="45"/>
      <c r="Y114" s="45"/>
      <c r="Z114" s="45"/>
      <c r="AA114" s="45"/>
      <c r="AB114" s="45"/>
      <c r="AC114" s="221"/>
      <c r="AD114" s="221"/>
      <c r="AE114" s="45"/>
      <c r="AF114" s="45"/>
      <c r="AG114" s="45"/>
      <c r="AH114" s="45"/>
      <c r="AI114" s="45"/>
      <c r="AJ114" s="221"/>
      <c r="AK114" s="221"/>
      <c r="AL114" s="45"/>
      <c r="AM114" s="95"/>
      <c r="AN114" s="45"/>
      <c r="AO114" s="45"/>
      <c r="AP114" s="45"/>
      <c r="AQ114" s="221"/>
      <c r="AR114" s="221"/>
      <c r="AS114" s="45"/>
      <c r="AT114" s="45"/>
      <c r="AU114" s="45"/>
      <c r="AV114" s="45"/>
      <c r="AW114" s="45"/>
      <c r="AX114" s="221"/>
      <c r="AY114" s="221"/>
      <c r="AZ114" s="45"/>
      <c r="BA114" s="45"/>
      <c r="BB114" s="45"/>
      <c r="BC114" s="45"/>
      <c r="BD114" s="45"/>
      <c r="BE114" s="221"/>
      <c r="BF114" s="221"/>
      <c r="BG114" s="45"/>
      <c r="BH114" s="45"/>
      <c r="BI114" s="45"/>
      <c r="BJ114" s="83"/>
      <c r="BK114" s="75"/>
      <c r="BL114" s="242"/>
      <c r="BM114" s="231"/>
      <c r="BO114" s="14"/>
      <c r="BP114" s="14"/>
      <c r="BQ114" s="14"/>
    </row>
    <row r="115" spans="2:69" ht="15" x14ac:dyDescent="0.25">
      <c r="B115" s="162" t="s">
        <v>123</v>
      </c>
      <c r="C115" s="38"/>
      <c r="D115" s="39"/>
      <c r="E115" s="39"/>
      <c r="F115" s="39"/>
      <c r="G115" s="39"/>
      <c r="H115" s="220"/>
      <c r="I115" s="220"/>
      <c r="J115" s="39"/>
      <c r="K115" s="39"/>
      <c r="L115" s="39"/>
      <c r="M115" s="39"/>
      <c r="N115" s="39"/>
      <c r="O115" s="220"/>
      <c r="P115" s="220"/>
      <c r="Q115" s="39"/>
      <c r="R115" s="39"/>
      <c r="S115" s="39"/>
      <c r="T115" s="39"/>
      <c r="U115" s="39"/>
      <c r="V115" s="220"/>
      <c r="W115" s="220"/>
      <c r="X115" s="39"/>
      <c r="Y115" s="39"/>
      <c r="Z115" s="39"/>
      <c r="AA115" s="39"/>
      <c r="AB115" s="39"/>
      <c r="AC115" s="220"/>
      <c r="AD115" s="220"/>
      <c r="AE115" s="39"/>
      <c r="AF115" s="39"/>
      <c r="AG115" s="39"/>
      <c r="AH115" s="39"/>
      <c r="AI115" s="39"/>
      <c r="AJ115" s="220"/>
      <c r="AK115" s="234"/>
      <c r="AL115" s="39"/>
      <c r="AM115" s="39"/>
      <c r="AN115" s="39"/>
      <c r="AO115" s="39"/>
      <c r="AP115" s="39"/>
      <c r="AQ115" s="220"/>
      <c r="AR115" s="220"/>
      <c r="AS115" s="39"/>
      <c r="AT115" s="39"/>
      <c r="AU115" s="39"/>
      <c r="AV115" s="39"/>
      <c r="AW115" s="39"/>
      <c r="AX115" s="220"/>
      <c r="AY115" s="220"/>
      <c r="AZ115" s="39"/>
      <c r="BA115" s="39"/>
      <c r="BB115" s="39"/>
      <c r="BC115" s="39"/>
      <c r="BD115" s="39"/>
      <c r="BE115" s="220"/>
      <c r="BF115" s="220"/>
      <c r="BG115" s="39"/>
      <c r="BH115" s="39"/>
      <c r="BI115" s="39"/>
      <c r="BJ115" s="92"/>
      <c r="BK115" s="60"/>
      <c r="BL115" s="234"/>
      <c r="BM115" s="238"/>
      <c r="BO115" s="14"/>
      <c r="BP115" s="14"/>
      <c r="BQ115" s="14"/>
    </row>
    <row r="116" spans="2:69" ht="13.5" thickBot="1" x14ac:dyDescent="0.25">
      <c r="B116" s="162" t="s">
        <v>125</v>
      </c>
      <c r="C116" s="41"/>
      <c r="D116" s="42"/>
      <c r="E116" s="42"/>
      <c r="F116" s="42"/>
      <c r="G116" s="42"/>
      <c r="H116" s="221"/>
      <c r="I116" s="221"/>
      <c r="J116" s="42"/>
      <c r="K116" s="42"/>
      <c r="L116" s="42"/>
      <c r="M116" s="42"/>
      <c r="N116" s="42"/>
      <c r="O116" s="221"/>
      <c r="P116" s="221"/>
      <c r="Q116" s="42"/>
      <c r="R116" s="42"/>
      <c r="S116" s="42"/>
      <c r="T116" s="42"/>
      <c r="U116" s="42"/>
      <c r="V116" s="221"/>
      <c r="W116" s="221"/>
      <c r="X116" s="42"/>
      <c r="Y116" s="42"/>
      <c r="Z116" s="42"/>
      <c r="AA116" s="42"/>
      <c r="AB116" s="42"/>
      <c r="AC116" s="221"/>
      <c r="AD116" s="221"/>
      <c r="AE116" s="42"/>
      <c r="AF116" s="42"/>
      <c r="AG116" s="42"/>
      <c r="AH116" s="42"/>
      <c r="AI116" s="42"/>
      <c r="AJ116" s="221"/>
      <c r="AK116" s="221"/>
      <c r="AL116" s="42"/>
      <c r="AM116" s="42"/>
      <c r="AN116" s="42"/>
      <c r="AO116" s="42"/>
      <c r="AP116" s="42"/>
      <c r="AQ116" s="221"/>
      <c r="AR116" s="221"/>
      <c r="AS116" s="42"/>
      <c r="AT116" s="42"/>
      <c r="AU116" s="42"/>
      <c r="AV116" s="42"/>
      <c r="AW116" s="42"/>
      <c r="AX116" s="221"/>
      <c r="AY116" s="221"/>
      <c r="AZ116" s="42"/>
      <c r="BA116" s="42"/>
      <c r="BB116" s="42"/>
      <c r="BC116" s="42"/>
      <c r="BD116" s="42"/>
      <c r="BE116" s="221"/>
      <c r="BF116" s="221"/>
      <c r="BG116" s="42"/>
      <c r="BH116" s="42"/>
      <c r="BI116" s="42"/>
      <c r="BJ116" s="96"/>
      <c r="BK116" s="81"/>
      <c r="BL116" s="239"/>
      <c r="BM116" s="227"/>
      <c r="BO116" s="14"/>
      <c r="BP116" s="14"/>
      <c r="BQ116" s="14"/>
    </row>
    <row r="117" spans="2:69" ht="15" x14ac:dyDescent="0.25">
      <c r="B117" s="162" t="s">
        <v>127</v>
      </c>
      <c r="C117" s="48"/>
      <c r="D117" s="43"/>
      <c r="E117" s="43"/>
      <c r="F117" s="43"/>
      <c r="G117" s="43"/>
      <c r="H117" s="220"/>
      <c r="I117" s="220"/>
      <c r="J117" s="43"/>
      <c r="K117" s="43"/>
      <c r="L117" s="43"/>
      <c r="M117" s="43"/>
      <c r="N117" s="43"/>
      <c r="O117" s="220"/>
      <c r="P117" s="220"/>
      <c r="Q117" s="43"/>
      <c r="R117" s="43"/>
      <c r="S117" s="43"/>
      <c r="T117" s="43"/>
      <c r="U117" s="43"/>
      <c r="V117" s="220"/>
      <c r="W117" s="220"/>
      <c r="X117" s="43"/>
      <c r="Y117" s="43"/>
      <c r="Z117" s="43"/>
      <c r="AA117" s="43"/>
      <c r="AB117" s="43"/>
      <c r="AC117" s="220"/>
      <c r="AD117" s="220"/>
      <c r="AE117" s="43"/>
      <c r="AF117" s="43"/>
      <c r="AG117" s="43"/>
      <c r="AH117" s="43"/>
      <c r="AI117" s="43"/>
      <c r="AJ117" s="220"/>
      <c r="AK117" s="234"/>
      <c r="AL117" s="43"/>
      <c r="AM117" s="43"/>
      <c r="AN117" s="43"/>
      <c r="AO117" s="43"/>
      <c r="AP117" s="43"/>
      <c r="AQ117" s="220"/>
      <c r="AR117" s="220"/>
      <c r="AS117" s="43"/>
      <c r="AT117" s="43"/>
      <c r="AU117" s="43"/>
      <c r="AV117" s="43"/>
      <c r="AW117" s="43"/>
      <c r="AX117" s="220"/>
      <c r="AY117" s="220"/>
      <c r="AZ117" s="43"/>
      <c r="BA117" s="43"/>
      <c r="BB117" s="43"/>
      <c r="BC117" s="43"/>
      <c r="BD117" s="43"/>
      <c r="BE117" s="220"/>
      <c r="BF117" s="220"/>
      <c r="BG117" s="43"/>
      <c r="BH117" s="43"/>
      <c r="BI117" s="43"/>
      <c r="BJ117" s="82"/>
      <c r="BK117" s="68"/>
      <c r="BL117" s="240"/>
      <c r="BM117" s="241"/>
      <c r="BO117" s="14"/>
      <c r="BP117" s="14"/>
      <c r="BQ117" s="14"/>
    </row>
    <row r="118" spans="2:69" ht="13.5" thickBot="1" x14ac:dyDescent="0.25">
      <c r="B118" s="162" t="s">
        <v>129</v>
      </c>
      <c r="C118" s="44"/>
      <c r="D118" s="45"/>
      <c r="E118" s="45"/>
      <c r="F118" s="45"/>
      <c r="G118" s="45"/>
      <c r="H118" s="221"/>
      <c r="I118" s="221"/>
      <c r="J118" s="45"/>
      <c r="K118" s="45"/>
      <c r="L118" s="45"/>
      <c r="M118" s="45"/>
      <c r="N118" s="45"/>
      <c r="O118" s="221"/>
      <c r="P118" s="221"/>
      <c r="Q118" s="45"/>
      <c r="R118" s="45"/>
      <c r="S118" s="45"/>
      <c r="T118" s="45"/>
      <c r="U118" s="45"/>
      <c r="V118" s="221"/>
      <c r="W118" s="221"/>
      <c r="X118" s="45"/>
      <c r="Y118" s="45"/>
      <c r="Z118" s="45"/>
      <c r="AA118" s="45"/>
      <c r="AB118" s="45"/>
      <c r="AC118" s="221"/>
      <c r="AD118" s="221"/>
      <c r="AE118" s="45"/>
      <c r="AF118" s="45"/>
      <c r="AG118" s="45"/>
      <c r="AH118" s="45"/>
      <c r="AI118" s="45"/>
      <c r="AJ118" s="221"/>
      <c r="AK118" s="221"/>
      <c r="AL118" s="45"/>
      <c r="AM118" s="45"/>
      <c r="AN118" s="45"/>
      <c r="AO118" s="45"/>
      <c r="AP118" s="45"/>
      <c r="AQ118" s="221"/>
      <c r="AR118" s="221"/>
      <c r="AS118" s="45"/>
      <c r="AT118" s="45"/>
      <c r="AU118" s="45"/>
      <c r="AV118" s="45"/>
      <c r="AW118" s="45"/>
      <c r="AX118" s="221"/>
      <c r="AY118" s="221"/>
      <c r="AZ118" s="45"/>
      <c r="BA118" s="45"/>
      <c r="BB118" s="45"/>
      <c r="BC118" s="45"/>
      <c r="BD118" s="45"/>
      <c r="BE118" s="221"/>
      <c r="BF118" s="221"/>
      <c r="BG118" s="45"/>
      <c r="BH118" s="45"/>
      <c r="BI118" s="45"/>
      <c r="BJ118" s="83"/>
      <c r="BK118" s="75"/>
      <c r="BL118" s="242"/>
      <c r="BM118" s="231"/>
      <c r="BO118" s="14"/>
      <c r="BP118" s="14"/>
      <c r="BQ118" s="14"/>
    </row>
    <row r="119" spans="2:69" ht="15" x14ac:dyDescent="0.25">
      <c r="B119" s="162" t="s">
        <v>131</v>
      </c>
      <c r="C119" s="38"/>
      <c r="D119" s="39"/>
      <c r="E119" s="39"/>
      <c r="F119" s="39"/>
      <c r="G119" s="39"/>
      <c r="H119" s="220"/>
      <c r="I119" s="220"/>
      <c r="J119" s="39"/>
      <c r="K119" s="39"/>
      <c r="L119" s="39"/>
      <c r="M119" s="39"/>
      <c r="N119" s="39"/>
      <c r="O119" s="220"/>
      <c r="P119" s="220"/>
      <c r="Q119" s="39"/>
      <c r="R119" s="39"/>
      <c r="S119" s="39"/>
      <c r="T119" s="39"/>
      <c r="U119" s="39"/>
      <c r="V119" s="220"/>
      <c r="W119" s="220"/>
      <c r="X119" s="39"/>
      <c r="Y119" s="39"/>
      <c r="Z119" s="39"/>
      <c r="AA119" s="39"/>
      <c r="AB119" s="39"/>
      <c r="AC119" s="220"/>
      <c r="AD119" s="220"/>
      <c r="AE119" s="39"/>
      <c r="AF119" s="39"/>
      <c r="AG119" s="39"/>
      <c r="AH119" s="39"/>
      <c r="AI119" s="39"/>
      <c r="AJ119" s="220"/>
      <c r="AK119" s="234"/>
      <c r="AL119" s="39"/>
      <c r="AM119" s="39"/>
      <c r="AN119" s="39"/>
      <c r="AO119" s="39"/>
      <c r="AP119" s="39"/>
      <c r="AQ119" s="220"/>
      <c r="AR119" s="220"/>
      <c r="AS119" s="39"/>
      <c r="AT119" s="39"/>
      <c r="AU119" s="39"/>
      <c r="AV119" s="39"/>
      <c r="AW119" s="39"/>
      <c r="AX119" s="220"/>
      <c r="AY119" s="220"/>
      <c r="AZ119" s="39"/>
      <c r="BA119" s="39"/>
      <c r="BB119" s="39"/>
      <c r="BC119" s="39"/>
      <c r="BD119" s="39"/>
      <c r="BE119" s="220"/>
      <c r="BF119" s="220"/>
      <c r="BG119" s="39"/>
      <c r="BH119" s="39"/>
      <c r="BI119" s="39"/>
      <c r="BJ119" s="92"/>
      <c r="BK119" s="60"/>
      <c r="BL119" s="234"/>
      <c r="BM119" s="238"/>
      <c r="BO119" s="14"/>
      <c r="BP119" s="14"/>
      <c r="BQ119" s="14"/>
    </row>
    <row r="120" spans="2:69" ht="13.5" thickBot="1" x14ac:dyDescent="0.25">
      <c r="B120" s="162" t="s">
        <v>135</v>
      </c>
      <c r="C120" s="41"/>
      <c r="D120" s="42"/>
      <c r="E120" s="42"/>
      <c r="F120" s="42"/>
      <c r="G120" s="42"/>
      <c r="H120" s="221"/>
      <c r="I120" s="221"/>
      <c r="J120" s="42"/>
      <c r="K120" s="42"/>
      <c r="L120" s="42"/>
      <c r="M120" s="42"/>
      <c r="N120" s="42"/>
      <c r="O120" s="221"/>
      <c r="P120" s="221"/>
      <c r="Q120" s="42"/>
      <c r="R120" s="42"/>
      <c r="S120" s="42"/>
      <c r="T120" s="42"/>
      <c r="U120" s="42"/>
      <c r="V120" s="221"/>
      <c r="W120" s="221"/>
      <c r="X120" s="42"/>
      <c r="Y120" s="42"/>
      <c r="Z120" s="42"/>
      <c r="AA120" s="42"/>
      <c r="AB120" s="42"/>
      <c r="AC120" s="221"/>
      <c r="AD120" s="221"/>
      <c r="AE120" s="42"/>
      <c r="AF120" s="42"/>
      <c r="AG120" s="42"/>
      <c r="AH120" s="42"/>
      <c r="AI120" s="42"/>
      <c r="AJ120" s="221"/>
      <c r="AK120" s="221"/>
      <c r="AL120" s="42"/>
      <c r="AM120" s="42"/>
      <c r="AN120" s="42"/>
      <c r="AO120" s="42"/>
      <c r="AP120" s="42"/>
      <c r="AQ120" s="221"/>
      <c r="AR120" s="221"/>
      <c r="AS120" s="42"/>
      <c r="AT120" s="42"/>
      <c r="AU120" s="42"/>
      <c r="AV120" s="42"/>
      <c r="AW120" s="42"/>
      <c r="AX120" s="221"/>
      <c r="AY120" s="221"/>
      <c r="AZ120" s="42"/>
      <c r="BA120" s="42"/>
      <c r="BB120" s="42"/>
      <c r="BC120" s="42"/>
      <c r="BD120" s="42"/>
      <c r="BE120" s="221"/>
      <c r="BF120" s="221"/>
      <c r="BG120" s="42"/>
      <c r="BH120" s="42"/>
      <c r="BI120" s="42"/>
      <c r="BJ120" s="96"/>
      <c r="BK120" s="81"/>
      <c r="BL120" s="239"/>
      <c r="BM120" s="227"/>
      <c r="BO120" s="14"/>
      <c r="BP120" s="14"/>
      <c r="BQ120" s="14"/>
    </row>
    <row r="121" spans="2:69" ht="15" x14ac:dyDescent="0.25">
      <c r="B121" s="162" t="s">
        <v>133</v>
      </c>
      <c r="C121" s="48"/>
      <c r="D121" s="43"/>
      <c r="E121" s="43"/>
      <c r="F121" s="43"/>
      <c r="G121" s="43"/>
      <c r="H121" s="220"/>
      <c r="I121" s="220"/>
      <c r="J121" s="43"/>
      <c r="K121" s="43"/>
      <c r="L121" s="43"/>
      <c r="M121" s="43"/>
      <c r="N121" s="43"/>
      <c r="O121" s="220"/>
      <c r="P121" s="220"/>
      <c r="Q121" s="43"/>
      <c r="R121" s="43"/>
      <c r="S121" s="43"/>
      <c r="T121" s="43"/>
      <c r="U121" s="43"/>
      <c r="V121" s="220"/>
      <c r="W121" s="220"/>
      <c r="X121" s="43"/>
      <c r="Y121" s="43"/>
      <c r="Z121" s="43"/>
      <c r="AA121" s="43"/>
      <c r="AB121" s="43"/>
      <c r="AC121" s="220"/>
      <c r="AD121" s="220"/>
      <c r="AE121" s="43"/>
      <c r="AF121" s="43"/>
      <c r="AG121" s="43"/>
      <c r="AH121" s="43"/>
      <c r="AI121" s="43"/>
      <c r="AJ121" s="220"/>
      <c r="AK121" s="234"/>
      <c r="AL121" s="43"/>
      <c r="AM121" s="43"/>
      <c r="AN121" s="43"/>
      <c r="AO121" s="43"/>
      <c r="AP121" s="43"/>
      <c r="AQ121" s="220"/>
      <c r="AR121" s="220"/>
      <c r="AS121" s="43"/>
      <c r="AT121" s="43"/>
      <c r="AU121" s="43"/>
      <c r="AV121" s="43"/>
      <c r="AW121" s="43"/>
      <c r="AX121" s="220"/>
      <c r="AY121" s="220"/>
      <c r="AZ121" s="43"/>
      <c r="BA121" s="43"/>
      <c r="BB121" s="43"/>
      <c r="BC121" s="43"/>
      <c r="BD121" s="43"/>
      <c r="BE121" s="220"/>
      <c r="BF121" s="220"/>
      <c r="BG121" s="43"/>
      <c r="BH121" s="43"/>
      <c r="BI121" s="43"/>
      <c r="BJ121" s="82"/>
      <c r="BK121" s="68"/>
      <c r="BL121" s="240"/>
      <c r="BM121" s="241"/>
      <c r="BO121" s="14"/>
      <c r="BP121" s="14"/>
      <c r="BQ121" s="14"/>
    </row>
    <row r="122" spans="2:69" ht="13.5" thickBot="1" x14ac:dyDescent="0.25">
      <c r="B122" s="162" t="s">
        <v>137</v>
      </c>
      <c r="C122" s="44"/>
      <c r="D122" s="45"/>
      <c r="E122" s="45"/>
      <c r="F122" s="45"/>
      <c r="G122" s="45"/>
      <c r="H122" s="221"/>
      <c r="I122" s="221"/>
      <c r="J122" s="45"/>
      <c r="K122" s="45"/>
      <c r="L122" s="45"/>
      <c r="M122" s="45"/>
      <c r="N122" s="45"/>
      <c r="O122" s="221"/>
      <c r="P122" s="221"/>
      <c r="Q122" s="45"/>
      <c r="R122" s="45"/>
      <c r="S122" s="45"/>
      <c r="T122" s="45"/>
      <c r="U122" s="45"/>
      <c r="V122" s="221"/>
      <c r="W122" s="221"/>
      <c r="X122" s="45"/>
      <c r="Y122" s="45"/>
      <c r="Z122" s="45"/>
      <c r="AA122" s="45"/>
      <c r="AB122" s="45"/>
      <c r="AC122" s="221"/>
      <c r="AD122" s="221"/>
      <c r="AE122" s="45"/>
      <c r="AF122" s="45"/>
      <c r="AG122" s="45"/>
      <c r="AH122" s="45"/>
      <c r="AI122" s="45"/>
      <c r="AJ122" s="221"/>
      <c r="AK122" s="221"/>
      <c r="AL122" s="45"/>
      <c r="AM122" s="45"/>
      <c r="AN122" s="45"/>
      <c r="AO122" s="45"/>
      <c r="AP122" s="45"/>
      <c r="AQ122" s="221"/>
      <c r="AR122" s="221"/>
      <c r="AS122" s="45"/>
      <c r="AT122" s="45"/>
      <c r="AU122" s="45"/>
      <c r="AV122" s="45"/>
      <c r="AW122" s="45"/>
      <c r="AX122" s="221"/>
      <c r="AY122" s="221"/>
      <c r="AZ122" s="45"/>
      <c r="BA122" s="45"/>
      <c r="BB122" s="45"/>
      <c r="BC122" s="45"/>
      <c r="BD122" s="45"/>
      <c r="BE122" s="221"/>
      <c r="BF122" s="221"/>
      <c r="BG122" s="45"/>
      <c r="BH122" s="45"/>
      <c r="BI122" s="45"/>
      <c r="BJ122" s="97"/>
      <c r="BK122" s="75"/>
      <c r="BL122" s="242"/>
      <c r="BM122" s="231"/>
      <c r="BO122" s="14"/>
      <c r="BP122" s="14"/>
      <c r="BQ122" s="14"/>
    </row>
    <row r="123" spans="2:69" ht="15" x14ac:dyDescent="0.25">
      <c r="B123" s="162"/>
      <c r="C123" s="38"/>
      <c r="D123" s="39"/>
      <c r="E123" s="39"/>
      <c r="F123" s="39"/>
      <c r="G123" s="39"/>
      <c r="H123" s="220"/>
      <c r="I123" s="220"/>
      <c r="J123" s="39"/>
      <c r="K123" s="39"/>
      <c r="L123" s="39"/>
      <c r="M123" s="39"/>
      <c r="N123" s="39"/>
      <c r="O123" s="220"/>
      <c r="P123" s="220"/>
      <c r="Q123" s="39"/>
      <c r="R123" s="39"/>
      <c r="S123" s="39"/>
      <c r="T123" s="39"/>
      <c r="U123" s="39"/>
      <c r="V123" s="220"/>
      <c r="W123" s="220"/>
      <c r="X123" s="39"/>
      <c r="Y123" s="39"/>
      <c r="Z123" s="39"/>
      <c r="AA123" s="39"/>
      <c r="AB123" s="39"/>
      <c r="AC123" s="220"/>
      <c r="AD123" s="220"/>
      <c r="AE123" s="39"/>
      <c r="AF123" s="39"/>
      <c r="AG123" s="39"/>
      <c r="AH123" s="39"/>
      <c r="AI123" s="39"/>
      <c r="AJ123" s="220"/>
      <c r="AK123" s="234"/>
      <c r="AL123" s="39"/>
      <c r="AM123" s="39"/>
      <c r="AN123" s="39"/>
      <c r="AO123" s="39"/>
      <c r="AP123" s="39"/>
      <c r="AQ123" s="220"/>
      <c r="AR123" s="220"/>
      <c r="AS123" s="39"/>
      <c r="AT123" s="39"/>
      <c r="AU123" s="39"/>
      <c r="AV123" s="39"/>
      <c r="AW123" s="39"/>
      <c r="AX123" s="220"/>
      <c r="AY123" s="220"/>
      <c r="AZ123" s="39"/>
      <c r="BA123" s="39"/>
      <c r="BB123" s="39"/>
      <c r="BC123" s="39"/>
      <c r="BD123" s="39"/>
      <c r="BE123" s="220"/>
      <c r="BF123" s="220"/>
      <c r="BG123" s="39"/>
      <c r="BH123" s="39"/>
      <c r="BI123" s="39"/>
      <c r="BJ123" s="98"/>
      <c r="BK123" s="60"/>
      <c r="BL123" s="234"/>
      <c r="BM123" s="238"/>
      <c r="BO123" s="14"/>
      <c r="BP123" s="14"/>
      <c r="BQ123" s="14"/>
    </row>
    <row r="124" spans="2:69" ht="13.5" thickBot="1" x14ac:dyDescent="0.25">
      <c r="B124" s="162" t="s">
        <v>142</v>
      </c>
      <c r="C124" s="41"/>
      <c r="D124" s="42"/>
      <c r="E124" s="42"/>
      <c r="F124" s="42"/>
      <c r="G124" s="42"/>
      <c r="H124" s="221"/>
      <c r="I124" s="221"/>
      <c r="J124" s="52"/>
      <c r="K124" s="52"/>
      <c r="L124" s="42"/>
      <c r="M124" s="42"/>
      <c r="N124" s="42"/>
      <c r="O124" s="221"/>
      <c r="P124" s="221"/>
      <c r="Q124" s="42"/>
      <c r="R124" s="42"/>
      <c r="S124" s="42"/>
      <c r="T124" s="42"/>
      <c r="U124" s="42"/>
      <c r="V124" s="221"/>
      <c r="W124" s="221"/>
      <c r="X124" s="52"/>
      <c r="Y124" s="52"/>
      <c r="Z124" s="42"/>
      <c r="AA124" s="42"/>
      <c r="AB124" s="42"/>
      <c r="AC124" s="221"/>
      <c r="AD124" s="221"/>
      <c r="AE124" s="52"/>
      <c r="AF124" s="52"/>
      <c r="AG124" s="42"/>
      <c r="AH124" s="42"/>
      <c r="AI124" s="42"/>
      <c r="AJ124" s="221"/>
      <c r="AK124" s="221"/>
      <c r="AL124" s="42"/>
      <c r="AM124" s="42"/>
      <c r="AN124" s="42"/>
      <c r="AO124" s="42"/>
      <c r="AP124" s="42"/>
      <c r="AQ124" s="221"/>
      <c r="AR124" s="221"/>
      <c r="AS124" s="52"/>
      <c r="AT124" s="52"/>
      <c r="AU124" s="42"/>
      <c r="AV124" s="42"/>
      <c r="AW124" s="42"/>
      <c r="AX124" s="221"/>
      <c r="AY124" s="221"/>
      <c r="AZ124" s="42"/>
      <c r="BA124" s="42"/>
      <c r="BB124" s="42"/>
      <c r="BC124" s="42"/>
      <c r="BD124" s="42"/>
      <c r="BE124" s="221"/>
      <c r="BF124" s="221"/>
      <c r="BG124" s="42"/>
      <c r="BH124" s="42"/>
      <c r="BI124" s="42"/>
      <c r="BJ124" s="96"/>
      <c r="BK124" s="81"/>
      <c r="BL124" s="239"/>
      <c r="BM124" s="227"/>
      <c r="BO124" s="14"/>
      <c r="BP124" s="14"/>
      <c r="BQ124" s="14"/>
    </row>
    <row r="125" spans="2:69" ht="15" x14ac:dyDescent="0.25">
      <c r="B125" s="162" t="s">
        <v>144</v>
      </c>
      <c r="C125" s="48"/>
      <c r="D125" s="43"/>
      <c r="E125" s="43"/>
      <c r="F125" s="43"/>
      <c r="G125" s="43"/>
      <c r="H125" s="220"/>
      <c r="I125" s="220"/>
      <c r="J125" s="43"/>
      <c r="K125" s="43"/>
      <c r="L125" s="43"/>
      <c r="M125" s="43"/>
      <c r="N125" s="43"/>
      <c r="O125" s="220"/>
      <c r="P125" s="220"/>
      <c r="Q125" s="43"/>
      <c r="R125" s="43"/>
      <c r="S125" s="43"/>
      <c r="T125" s="43"/>
      <c r="U125" s="43"/>
      <c r="V125" s="220"/>
      <c r="W125" s="220"/>
      <c r="X125" s="43"/>
      <c r="Y125" s="43"/>
      <c r="Z125" s="43"/>
      <c r="AA125" s="43"/>
      <c r="AB125" s="43"/>
      <c r="AC125" s="220"/>
      <c r="AD125" s="220"/>
      <c r="AE125" s="43"/>
      <c r="AF125" s="43"/>
      <c r="AG125" s="43"/>
      <c r="AH125" s="43"/>
      <c r="AI125" s="43"/>
      <c r="AJ125" s="220"/>
      <c r="AK125" s="234"/>
      <c r="AL125" s="43"/>
      <c r="AM125" s="43"/>
      <c r="AN125" s="43"/>
      <c r="AO125" s="43"/>
      <c r="AP125" s="43"/>
      <c r="AQ125" s="220"/>
      <c r="AR125" s="220"/>
      <c r="AS125" s="43"/>
      <c r="AT125" s="43"/>
      <c r="AU125" s="43"/>
      <c r="AV125" s="43"/>
      <c r="AW125" s="43"/>
      <c r="AX125" s="220"/>
      <c r="AY125" s="220"/>
      <c r="AZ125" s="43"/>
      <c r="BA125" s="43"/>
      <c r="BB125" s="43"/>
      <c r="BC125" s="43"/>
      <c r="BD125" s="43"/>
      <c r="BE125" s="220"/>
      <c r="BF125" s="220"/>
      <c r="BG125" s="43"/>
      <c r="BH125" s="43"/>
      <c r="BI125" s="43"/>
      <c r="BJ125" s="82"/>
      <c r="BK125" s="68"/>
      <c r="BL125" s="240"/>
      <c r="BM125" s="241"/>
      <c r="BO125" s="14"/>
      <c r="BP125" s="14"/>
      <c r="BQ125" s="14"/>
    </row>
    <row r="126" spans="2:69" ht="13.5" thickBot="1" x14ac:dyDescent="0.25">
      <c r="B126" s="162"/>
      <c r="C126" s="175"/>
      <c r="D126" s="70"/>
      <c r="E126" s="70"/>
      <c r="F126" s="70"/>
      <c r="G126" s="70"/>
      <c r="H126" s="221"/>
      <c r="I126" s="221"/>
      <c r="J126" s="70"/>
      <c r="K126" s="70"/>
      <c r="L126" s="70"/>
      <c r="M126" s="70"/>
      <c r="N126" s="70"/>
      <c r="O126" s="221"/>
      <c r="P126" s="221"/>
      <c r="Q126" s="70"/>
      <c r="R126" s="70"/>
      <c r="S126" s="70"/>
      <c r="T126" s="70"/>
      <c r="U126" s="70"/>
      <c r="V126" s="221"/>
      <c r="W126" s="221"/>
      <c r="X126" s="70"/>
      <c r="Y126" s="70"/>
      <c r="Z126" s="70"/>
      <c r="AA126" s="70"/>
      <c r="AB126" s="70"/>
      <c r="AC126" s="221"/>
      <c r="AD126" s="221"/>
      <c r="AE126" s="70"/>
      <c r="AF126" s="70"/>
      <c r="AG126" s="70"/>
      <c r="AH126" s="70"/>
      <c r="AI126" s="70"/>
      <c r="AJ126" s="221"/>
      <c r="AK126" s="221"/>
      <c r="AL126" s="70"/>
      <c r="AM126" s="70"/>
      <c r="AN126" s="70"/>
      <c r="AO126" s="70"/>
      <c r="AP126" s="70"/>
      <c r="AQ126" s="221"/>
      <c r="AR126" s="221"/>
      <c r="AS126" s="70"/>
      <c r="AT126" s="70"/>
      <c r="AU126" s="70"/>
      <c r="AV126" s="70"/>
      <c r="AW126" s="70"/>
      <c r="AX126" s="221"/>
      <c r="AY126" s="221"/>
      <c r="AZ126" s="70"/>
      <c r="BA126" s="70"/>
      <c r="BB126" s="70"/>
      <c r="BC126" s="70"/>
      <c r="BD126" s="70"/>
      <c r="BE126" s="221"/>
      <c r="BF126" s="221"/>
      <c r="BG126" s="70"/>
      <c r="BH126" s="70"/>
      <c r="BI126" s="70"/>
      <c r="BJ126" s="69"/>
      <c r="BK126" s="75"/>
      <c r="BL126" s="242"/>
      <c r="BM126" s="231"/>
      <c r="BO126" s="14"/>
      <c r="BP126" s="14"/>
      <c r="BQ126" s="14"/>
    </row>
    <row r="127" spans="2:69" ht="15" x14ac:dyDescent="0.25">
      <c r="B127" s="162"/>
      <c r="C127" s="99"/>
      <c r="D127" s="86"/>
      <c r="E127" s="86"/>
      <c r="F127" s="86"/>
      <c r="G127" s="86"/>
      <c r="H127" s="220"/>
      <c r="I127" s="220"/>
      <c r="J127" s="86"/>
      <c r="K127" s="86"/>
      <c r="L127" s="86"/>
      <c r="M127" s="86"/>
      <c r="N127" s="86"/>
      <c r="O127" s="220"/>
      <c r="P127" s="220"/>
      <c r="Q127" s="86"/>
      <c r="R127" s="86"/>
      <c r="S127" s="86"/>
      <c r="T127" s="86"/>
      <c r="U127" s="86"/>
      <c r="V127" s="220"/>
      <c r="W127" s="220"/>
      <c r="X127" s="86"/>
      <c r="Y127" s="86"/>
      <c r="Z127" s="86"/>
      <c r="AA127" s="86"/>
      <c r="AB127" s="86"/>
      <c r="AC127" s="220"/>
      <c r="AD127" s="220"/>
      <c r="AE127" s="86"/>
      <c r="AF127" s="86"/>
      <c r="AG127" s="86"/>
      <c r="AH127" s="86"/>
      <c r="AI127" s="86"/>
      <c r="AJ127" s="220"/>
      <c r="AK127" s="234"/>
      <c r="AL127" s="86"/>
      <c r="AM127" s="86"/>
      <c r="AN127" s="86"/>
      <c r="AO127" s="86"/>
      <c r="AP127" s="86"/>
      <c r="AQ127" s="220"/>
      <c r="AR127" s="220"/>
      <c r="AS127" s="86"/>
      <c r="AT127" s="86"/>
      <c r="AU127" s="86"/>
      <c r="AV127" s="86"/>
      <c r="AW127" s="86"/>
      <c r="AX127" s="220"/>
      <c r="AY127" s="220"/>
      <c r="AZ127" s="86"/>
      <c r="BA127" s="86"/>
      <c r="BB127" s="86"/>
      <c r="BC127" s="86"/>
      <c r="BD127" s="86"/>
      <c r="BE127" s="220"/>
      <c r="BF127" s="220"/>
      <c r="BG127" s="86"/>
      <c r="BH127" s="86"/>
      <c r="BI127" s="86"/>
      <c r="BJ127" s="86"/>
      <c r="BK127" s="76"/>
      <c r="BL127" s="234"/>
      <c r="BM127" s="238"/>
      <c r="BO127" s="14"/>
      <c r="BP127" s="14"/>
      <c r="BQ127" s="14"/>
    </row>
    <row r="128" spans="2:69" ht="13.5" thickBot="1" x14ac:dyDescent="0.25">
      <c r="B128" s="162"/>
      <c r="C128" s="62"/>
      <c r="D128" s="64"/>
      <c r="E128" s="64"/>
      <c r="F128" s="64"/>
      <c r="G128" s="64"/>
      <c r="H128" s="221"/>
      <c r="I128" s="221"/>
      <c r="J128" s="64"/>
      <c r="K128" s="64"/>
      <c r="L128" s="64"/>
      <c r="M128" s="64"/>
      <c r="N128" s="64"/>
      <c r="O128" s="221"/>
      <c r="P128" s="221"/>
      <c r="Q128" s="64"/>
      <c r="R128" s="64"/>
      <c r="S128" s="64"/>
      <c r="T128" s="64"/>
      <c r="U128" s="64"/>
      <c r="V128" s="221"/>
      <c r="W128" s="221"/>
      <c r="X128" s="64"/>
      <c r="Y128" s="64"/>
      <c r="Z128" s="64"/>
      <c r="AA128" s="64"/>
      <c r="AB128" s="64"/>
      <c r="AC128" s="221"/>
      <c r="AD128" s="221"/>
      <c r="AE128" s="64"/>
      <c r="AF128" s="64"/>
      <c r="AG128" s="64"/>
      <c r="AH128" s="64"/>
      <c r="AI128" s="64"/>
      <c r="AJ128" s="221"/>
      <c r="AK128" s="221"/>
      <c r="AL128" s="64"/>
      <c r="AM128" s="64"/>
      <c r="AN128" s="64"/>
      <c r="AO128" s="64"/>
      <c r="AP128" s="64"/>
      <c r="AQ128" s="221"/>
      <c r="AR128" s="221"/>
      <c r="AS128" s="64"/>
      <c r="AT128" s="64"/>
      <c r="AU128" s="64"/>
      <c r="AV128" s="64"/>
      <c r="AW128" s="64"/>
      <c r="AX128" s="221"/>
      <c r="AY128" s="221"/>
      <c r="AZ128" s="64"/>
      <c r="BA128" s="64"/>
      <c r="BB128" s="64"/>
      <c r="BC128" s="64"/>
      <c r="BD128" s="64"/>
      <c r="BE128" s="221"/>
      <c r="BF128" s="221"/>
      <c r="BG128" s="64"/>
      <c r="BH128" s="64"/>
      <c r="BI128" s="64"/>
      <c r="BJ128" s="64"/>
      <c r="BK128" s="81"/>
      <c r="BL128" s="239"/>
      <c r="BM128" s="227"/>
      <c r="BO128" s="14"/>
      <c r="BP128" s="14"/>
      <c r="BQ128" s="14"/>
    </row>
    <row r="129" spans="2:69" ht="15.75" thickBot="1" x14ac:dyDescent="0.3">
      <c r="B129" s="163"/>
      <c r="C129" s="170"/>
      <c r="D129" s="78"/>
      <c r="E129" s="78"/>
      <c r="F129" s="78"/>
      <c r="G129" s="78"/>
      <c r="H129" s="222"/>
      <c r="I129" s="222"/>
      <c r="J129" s="78"/>
      <c r="K129" s="78"/>
      <c r="L129" s="78"/>
      <c r="M129" s="78"/>
      <c r="N129" s="78"/>
      <c r="O129" s="222"/>
      <c r="P129" s="222"/>
      <c r="Q129" s="78"/>
      <c r="R129" s="78"/>
      <c r="S129" s="78"/>
      <c r="T129" s="78"/>
      <c r="U129" s="78"/>
      <c r="V129" s="222"/>
      <c r="W129" s="222"/>
      <c r="X129" s="78"/>
      <c r="Y129" s="78"/>
      <c r="Z129" s="78"/>
      <c r="AA129" s="78"/>
      <c r="AB129" s="78"/>
      <c r="AC129" s="222"/>
      <c r="AD129" s="222"/>
      <c r="AE129" s="78"/>
      <c r="AF129" s="78"/>
      <c r="AG129" s="78"/>
      <c r="AH129" s="78"/>
      <c r="AI129" s="78"/>
      <c r="AJ129" s="222"/>
      <c r="AK129" s="235"/>
      <c r="AL129" s="78"/>
      <c r="AM129" s="78"/>
      <c r="AN129" s="78"/>
      <c r="AO129" s="78"/>
      <c r="AP129" s="78"/>
      <c r="AQ129" s="222"/>
      <c r="AR129" s="222"/>
      <c r="AS129" s="78"/>
      <c r="AT129" s="78"/>
      <c r="AU129" s="78"/>
      <c r="AV129" s="78"/>
      <c r="AW129" s="78"/>
      <c r="AX129" s="222"/>
      <c r="AY129" s="222"/>
      <c r="AZ129" s="78"/>
      <c r="BA129" s="78"/>
      <c r="BB129" s="78"/>
      <c r="BC129" s="78"/>
      <c r="BD129" s="78"/>
      <c r="BE129" s="222"/>
      <c r="BF129" s="222"/>
      <c r="BG129" s="78"/>
      <c r="BH129" s="78"/>
      <c r="BI129" s="78"/>
      <c r="BJ129" s="78"/>
      <c r="BK129" s="79"/>
      <c r="BL129" s="243"/>
      <c r="BM129" s="244"/>
      <c r="BO129" s="14"/>
      <c r="BP129" s="14"/>
      <c r="BQ129" s="14"/>
    </row>
    <row r="130" spans="2:69" ht="13.5" thickBot="1" x14ac:dyDescent="0.25">
      <c r="B130" s="21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1"/>
      <c r="BK130" s="11"/>
      <c r="BO130" s="14"/>
      <c r="BP130" s="14"/>
      <c r="BQ130" s="14"/>
    </row>
    <row r="131" spans="2:69" ht="15.75" customHeight="1" thickTop="1" thickBot="1" x14ac:dyDescent="0.25">
      <c r="B131" s="8"/>
      <c r="C131" s="497" t="s">
        <v>10</v>
      </c>
      <c r="D131" s="497"/>
      <c r="E131" s="497"/>
      <c r="F131" s="497"/>
      <c r="G131" s="497"/>
      <c r="H131" s="497"/>
      <c r="I131" s="497"/>
      <c r="J131" s="497"/>
      <c r="K131" s="497"/>
      <c r="L131" s="497"/>
      <c r="M131" s="497"/>
      <c r="N131" s="497"/>
      <c r="O131" s="497"/>
      <c r="P131" s="497"/>
      <c r="Q131" s="497"/>
      <c r="R131" s="498"/>
      <c r="S131" s="499" t="s">
        <v>11</v>
      </c>
      <c r="T131" s="497"/>
      <c r="U131" s="497"/>
      <c r="V131" s="497"/>
      <c r="W131" s="497"/>
      <c r="X131" s="497"/>
      <c r="Y131" s="497"/>
      <c r="Z131" s="497"/>
      <c r="AA131" s="497"/>
      <c r="AB131" s="497"/>
      <c r="AC131" s="497"/>
      <c r="AD131" s="497"/>
      <c r="AE131" s="497"/>
      <c r="AF131" s="497"/>
      <c r="AG131" s="497"/>
      <c r="AH131" s="497"/>
      <c r="AI131" s="497"/>
      <c r="AJ131" s="497"/>
      <c r="AK131" s="497"/>
      <c r="AL131" s="497"/>
      <c r="AM131" s="497"/>
      <c r="AN131" s="497"/>
      <c r="AO131" s="497"/>
      <c r="AP131" s="497"/>
      <c r="AQ131" s="497"/>
      <c r="AR131" s="497"/>
      <c r="AS131" s="497"/>
      <c r="AT131" s="497"/>
      <c r="AU131" s="497"/>
      <c r="AV131" s="497"/>
      <c r="AW131" s="498"/>
      <c r="AX131" s="499" t="s">
        <v>0</v>
      </c>
      <c r="AY131" s="497"/>
      <c r="AZ131" s="497"/>
      <c r="BA131" s="497"/>
      <c r="BB131" s="497"/>
      <c r="BC131" s="497"/>
      <c r="BD131" s="497"/>
      <c r="BE131" s="497"/>
      <c r="BF131" s="497"/>
      <c r="BG131" s="497"/>
      <c r="BH131" s="497"/>
      <c r="BI131" s="497"/>
      <c r="BJ131" s="497"/>
      <c r="BK131" s="497"/>
      <c r="BL131" s="497"/>
      <c r="BM131" s="497"/>
      <c r="BO131" s="14"/>
      <c r="BP131" s="14"/>
      <c r="BQ131" s="14"/>
    </row>
    <row r="132" spans="2:69" ht="16.5" customHeight="1" thickTop="1" thickBot="1" x14ac:dyDescent="0.25">
      <c r="B132" s="15"/>
      <c r="C132" s="381" t="s">
        <v>57</v>
      </c>
      <c r="D132" s="382"/>
      <c r="E132" s="382"/>
      <c r="F132" s="382"/>
      <c r="G132" s="382"/>
      <c r="H132" s="382"/>
      <c r="I132" s="387"/>
      <c r="J132" s="384" t="s">
        <v>58</v>
      </c>
      <c r="K132" s="379"/>
      <c r="L132" s="379"/>
      <c r="M132" s="379"/>
      <c r="N132" s="379"/>
      <c r="O132" s="379"/>
      <c r="P132" s="385"/>
      <c r="Q132" s="386" t="s">
        <v>59</v>
      </c>
      <c r="R132" s="382"/>
      <c r="S132" s="382"/>
      <c r="T132" s="382"/>
      <c r="U132" s="382"/>
      <c r="V132" s="382"/>
      <c r="W132" s="387"/>
      <c r="X132" s="384" t="s">
        <v>60</v>
      </c>
      <c r="Y132" s="379"/>
      <c r="Z132" s="379"/>
      <c r="AA132" s="379"/>
      <c r="AB132" s="379"/>
      <c r="AC132" s="379"/>
      <c r="AD132" s="385"/>
      <c r="AE132" s="386" t="s">
        <v>61</v>
      </c>
      <c r="AF132" s="382"/>
      <c r="AG132" s="382"/>
      <c r="AH132" s="382"/>
      <c r="AI132" s="382"/>
      <c r="AJ132" s="382"/>
      <c r="AK132" s="387"/>
      <c r="AL132" s="384" t="s">
        <v>62</v>
      </c>
      <c r="AM132" s="379"/>
      <c r="AN132" s="379"/>
      <c r="AO132" s="379"/>
      <c r="AP132" s="379"/>
      <c r="AQ132" s="379"/>
      <c r="AR132" s="385"/>
      <c r="AS132" s="386" t="s">
        <v>63</v>
      </c>
      <c r="AT132" s="382"/>
      <c r="AU132" s="382"/>
      <c r="AV132" s="382"/>
      <c r="AW132" s="382"/>
      <c r="AX132" s="382"/>
      <c r="AY132" s="387"/>
      <c r="AZ132" s="384" t="s">
        <v>64</v>
      </c>
      <c r="BA132" s="379"/>
      <c r="BB132" s="379"/>
      <c r="BC132" s="379"/>
      <c r="BD132" s="379"/>
      <c r="BE132" s="379"/>
      <c r="BF132" s="385"/>
      <c r="BG132" s="386" t="s">
        <v>12</v>
      </c>
      <c r="BH132" s="382"/>
      <c r="BI132" s="382"/>
      <c r="BJ132" s="382"/>
      <c r="BK132" s="382"/>
      <c r="BL132" s="382"/>
      <c r="BM132" s="383"/>
      <c r="BO132" s="14"/>
      <c r="BP132" s="14"/>
      <c r="BQ132" s="14"/>
    </row>
    <row r="133" spans="2:69" ht="16.5" customHeight="1" thickBot="1" x14ac:dyDescent="0.25">
      <c r="B133" s="15"/>
      <c r="C133" s="34">
        <f>BM109+1</f>
        <v>44515</v>
      </c>
      <c r="D133" s="35">
        <f>C133+1</f>
        <v>44516</v>
      </c>
      <c r="E133" s="35">
        <f t="shared" ref="E133:BM133" si="37">D133+1</f>
        <v>44517</v>
      </c>
      <c r="F133" s="35">
        <f t="shared" si="37"/>
        <v>44518</v>
      </c>
      <c r="G133" s="35">
        <f t="shared" si="37"/>
        <v>44519</v>
      </c>
      <c r="H133" s="218">
        <f t="shared" si="37"/>
        <v>44520</v>
      </c>
      <c r="I133" s="218">
        <f t="shared" si="37"/>
        <v>44521</v>
      </c>
      <c r="J133" s="35">
        <f t="shared" si="37"/>
        <v>44522</v>
      </c>
      <c r="K133" s="35">
        <f t="shared" si="37"/>
        <v>44523</v>
      </c>
      <c r="L133" s="35">
        <f t="shared" si="37"/>
        <v>44524</v>
      </c>
      <c r="M133" s="35">
        <f t="shared" si="37"/>
        <v>44525</v>
      </c>
      <c r="N133" s="35">
        <f t="shared" si="37"/>
        <v>44526</v>
      </c>
      <c r="O133" s="218">
        <f t="shared" si="37"/>
        <v>44527</v>
      </c>
      <c r="P133" s="218">
        <f t="shared" si="37"/>
        <v>44528</v>
      </c>
      <c r="Q133" s="35">
        <f t="shared" si="37"/>
        <v>44529</v>
      </c>
      <c r="R133" s="35">
        <f t="shared" si="37"/>
        <v>44530</v>
      </c>
      <c r="S133" s="35">
        <f t="shared" si="37"/>
        <v>44531</v>
      </c>
      <c r="T133" s="35">
        <f t="shared" si="37"/>
        <v>44532</v>
      </c>
      <c r="U133" s="35">
        <f t="shared" si="37"/>
        <v>44533</v>
      </c>
      <c r="V133" s="218">
        <f t="shared" si="37"/>
        <v>44534</v>
      </c>
      <c r="W133" s="218">
        <f t="shared" si="37"/>
        <v>44535</v>
      </c>
      <c r="X133" s="35">
        <f t="shared" si="37"/>
        <v>44536</v>
      </c>
      <c r="Y133" s="35">
        <f t="shared" si="37"/>
        <v>44537</v>
      </c>
      <c r="Z133" s="35">
        <f t="shared" si="37"/>
        <v>44538</v>
      </c>
      <c r="AA133" s="35">
        <f t="shared" si="37"/>
        <v>44539</v>
      </c>
      <c r="AB133" s="35">
        <f t="shared" si="37"/>
        <v>44540</v>
      </c>
      <c r="AC133" s="218">
        <f t="shared" si="37"/>
        <v>44541</v>
      </c>
      <c r="AD133" s="218">
        <f t="shared" si="37"/>
        <v>44542</v>
      </c>
      <c r="AE133" s="35">
        <f t="shared" si="37"/>
        <v>44543</v>
      </c>
      <c r="AF133" s="35">
        <f t="shared" si="37"/>
        <v>44544</v>
      </c>
      <c r="AG133" s="35">
        <f t="shared" si="37"/>
        <v>44545</v>
      </c>
      <c r="AH133" s="35">
        <f t="shared" si="37"/>
        <v>44546</v>
      </c>
      <c r="AI133" s="35">
        <f t="shared" si="37"/>
        <v>44547</v>
      </c>
      <c r="AJ133" s="218">
        <f t="shared" si="37"/>
        <v>44548</v>
      </c>
      <c r="AK133" s="218">
        <f t="shared" si="37"/>
        <v>44549</v>
      </c>
      <c r="AL133" s="35">
        <f t="shared" si="37"/>
        <v>44550</v>
      </c>
      <c r="AM133" s="35">
        <f t="shared" si="37"/>
        <v>44551</v>
      </c>
      <c r="AN133" s="35">
        <f t="shared" si="37"/>
        <v>44552</v>
      </c>
      <c r="AO133" s="35">
        <f t="shared" si="37"/>
        <v>44553</v>
      </c>
      <c r="AP133" s="35">
        <f t="shared" si="37"/>
        <v>44554</v>
      </c>
      <c r="AQ133" s="218">
        <f t="shared" si="37"/>
        <v>44555</v>
      </c>
      <c r="AR133" s="218">
        <f t="shared" si="37"/>
        <v>44556</v>
      </c>
      <c r="AS133" s="35">
        <f t="shared" si="37"/>
        <v>44557</v>
      </c>
      <c r="AT133" s="35">
        <f t="shared" si="37"/>
        <v>44558</v>
      </c>
      <c r="AU133" s="35">
        <f t="shared" si="37"/>
        <v>44559</v>
      </c>
      <c r="AV133" s="35">
        <f t="shared" si="37"/>
        <v>44560</v>
      </c>
      <c r="AW133" s="35">
        <f t="shared" si="37"/>
        <v>44561</v>
      </c>
      <c r="AX133" s="218">
        <f t="shared" si="37"/>
        <v>44562</v>
      </c>
      <c r="AY133" s="218">
        <f t="shared" si="37"/>
        <v>44563</v>
      </c>
      <c r="AZ133" s="35">
        <f t="shared" si="37"/>
        <v>44564</v>
      </c>
      <c r="BA133" s="35">
        <f t="shared" si="37"/>
        <v>44565</v>
      </c>
      <c r="BB133" s="35">
        <f t="shared" si="37"/>
        <v>44566</v>
      </c>
      <c r="BC133" s="35">
        <f t="shared" si="37"/>
        <v>44567</v>
      </c>
      <c r="BD133" s="35">
        <f t="shared" si="37"/>
        <v>44568</v>
      </c>
      <c r="BE133" s="218">
        <f t="shared" si="37"/>
        <v>44569</v>
      </c>
      <c r="BF133" s="218">
        <f t="shared" si="37"/>
        <v>44570</v>
      </c>
      <c r="BG133" s="35">
        <f t="shared" si="37"/>
        <v>44571</v>
      </c>
      <c r="BH133" s="35">
        <f t="shared" si="37"/>
        <v>44572</v>
      </c>
      <c r="BI133" s="35">
        <f t="shared" si="37"/>
        <v>44573</v>
      </c>
      <c r="BJ133" s="35">
        <f t="shared" si="37"/>
        <v>44574</v>
      </c>
      <c r="BK133" s="35">
        <f t="shared" si="37"/>
        <v>44575</v>
      </c>
      <c r="BL133" s="218">
        <f t="shared" si="37"/>
        <v>44576</v>
      </c>
      <c r="BM133" s="236">
        <f t="shared" si="37"/>
        <v>44577</v>
      </c>
      <c r="BO133" s="14"/>
      <c r="BP133" s="14"/>
      <c r="BQ133" s="14"/>
    </row>
    <row r="134" spans="2:69" ht="13.5" thickBot="1" x14ac:dyDescent="0.25">
      <c r="B134" s="161" t="s">
        <v>148</v>
      </c>
      <c r="C134" s="36"/>
      <c r="D134" s="37"/>
      <c r="E134" s="37"/>
      <c r="F134" s="37"/>
      <c r="G134" s="37"/>
      <c r="H134" s="219"/>
      <c r="I134" s="219"/>
      <c r="J134" s="37"/>
      <c r="K134" s="37"/>
      <c r="L134" s="37"/>
      <c r="M134" s="37"/>
      <c r="N134" s="100"/>
      <c r="O134" s="245"/>
      <c r="P134" s="219"/>
      <c r="Q134" s="37"/>
      <c r="R134" s="37"/>
      <c r="S134" s="37"/>
      <c r="T134" s="37"/>
      <c r="U134" s="37"/>
      <c r="V134" s="219"/>
      <c r="W134" s="219"/>
      <c r="X134" s="37"/>
      <c r="Y134" s="37"/>
      <c r="Z134" s="37"/>
      <c r="AA134" s="37"/>
      <c r="AB134" s="37"/>
      <c r="AC134" s="219"/>
      <c r="AD134" s="219"/>
      <c r="AE134" s="37"/>
      <c r="AF134" s="37"/>
      <c r="AG134" s="37"/>
      <c r="AH134" s="37"/>
      <c r="AI134" s="37"/>
      <c r="AJ134" s="219"/>
      <c r="AK134" s="219"/>
      <c r="AL134" s="37"/>
      <c r="AM134" s="37"/>
      <c r="AN134" s="37"/>
      <c r="AO134" s="37"/>
      <c r="AP134" s="37"/>
      <c r="AQ134" s="219"/>
      <c r="AR134" s="219"/>
      <c r="AS134" s="37"/>
      <c r="AT134" s="37"/>
      <c r="AU134" s="37"/>
      <c r="AV134" s="37"/>
      <c r="AW134" s="37"/>
      <c r="AX134" s="219"/>
      <c r="AY134" s="219"/>
      <c r="AZ134" s="37"/>
      <c r="BA134" s="37"/>
      <c r="BB134" s="37"/>
      <c r="BC134" s="37"/>
      <c r="BD134" s="37"/>
      <c r="BE134" s="219"/>
      <c r="BF134" s="219"/>
      <c r="BG134" s="37"/>
      <c r="BH134" s="37"/>
      <c r="BI134" s="37"/>
      <c r="BJ134" s="37"/>
      <c r="BK134" s="100"/>
      <c r="BL134" s="237"/>
      <c r="BM134" s="225"/>
      <c r="BO134" s="14"/>
      <c r="BP134" s="14"/>
      <c r="BQ134" s="14"/>
    </row>
    <row r="135" spans="2:69" ht="15" x14ac:dyDescent="0.25">
      <c r="B135" s="162" t="s">
        <v>150</v>
      </c>
      <c r="C135" s="38"/>
      <c r="D135" s="39"/>
      <c r="E135" s="39"/>
      <c r="F135" s="39"/>
      <c r="G135" s="39"/>
      <c r="H135" s="220"/>
      <c r="I135" s="220"/>
      <c r="J135" s="39"/>
      <c r="K135" s="39"/>
      <c r="L135" s="39"/>
      <c r="M135" s="39"/>
      <c r="N135" s="39"/>
      <c r="O135" s="220"/>
      <c r="P135" s="220"/>
      <c r="Q135" s="39"/>
      <c r="R135" s="39"/>
      <c r="S135" s="39"/>
      <c r="T135" s="39"/>
      <c r="U135" s="39"/>
      <c r="V135" s="220"/>
      <c r="W135" s="220"/>
      <c r="X135" s="39"/>
      <c r="Y135" s="39"/>
      <c r="Z135" s="39"/>
      <c r="AA135" s="39"/>
      <c r="AB135" s="39"/>
      <c r="AC135" s="220"/>
      <c r="AD135" s="220"/>
      <c r="AE135" s="39"/>
      <c r="AF135" s="40"/>
      <c r="AG135" s="39"/>
      <c r="AH135" s="39"/>
      <c r="AI135" s="39"/>
      <c r="AJ135" s="220"/>
      <c r="AK135" s="220"/>
      <c r="AL135" s="39"/>
      <c r="AM135" s="40"/>
      <c r="AN135" s="39"/>
      <c r="AO135" s="39"/>
      <c r="AP135" s="39"/>
      <c r="AQ135" s="220"/>
      <c r="AR135" s="220"/>
      <c r="AS135" s="39"/>
      <c r="AT135" s="40"/>
      <c r="AU135" s="39"/>
      <c r="AV135" s="39"/>
      <c r="AW135" s="39"/>
      <c r="AX135" s="220"/>
      <c r="AY135" s="220"/>
      <c r="AZ135" s="39"/>
      <c r="BA135" s="40"/>
      <c r="BB135" s="39"/>
      <c r="BC135" s="39"/>
      <c r="BD135" s="39"/>
      <c r="BE135" s="220"/>
      <c r="BF135" s="220"/>
      <c r="BG135" s="39"/>
      <c r="BH135" s="39"/>
      <c r="BI135" s="39"/>
      <c r="BJ135" s="39"/>
      <c r="BK135" s="179"/>
      <c r="BL135" s="246"/>
      <c r="BM135" s="226"/>
      <c r="BO135" s="14"/>
      <c r="BP135" s="14"/>
      <c r="BQ135" s="14"/>
    </row>
    <row r="136" spans="2:69" ht="13.5" thickBot="1" x14ac:dyDescent="0.25">
      <c r="B136" s="162"/>
      <c r="C136" s="41"/>
      <c r="D136" s="42"/>
      <c r="E136" s="42"/>
      <c r="F136" s="42"/>
      <c r="G136" s="42"/>
      <c r="H136" s="221"/>
      <c r="I136" s="221"/>
      <c r="J136" s="42"/>
      <c r="K136" s="42"/>
      <c r="L136" s="42"/>
      <c r="M136" s="42"/>
      <c r="N136" s="42"/>
      <c r="O136" s="221"/>
      <c r="P136" s="221"/>
      <c r="Q136" s="42"/>
      <c r="R136" s="42"/>
      <c r="S136" s="42"/>
      <c r="T136" s="42"/>
      <c r="U136" s="42"/>
      <c r="V136" s="221"/>
      <c r="W136" s="221"/>
      <c r="X136" s="42"/>
      <c r="Y136" s="42"/>
      <c r="Z136" s="42"/>
      <c r="AA136" s="42"/>
      <c r="AB136" s="42"/>
      <c r="AC136" s="221"/>
      <c r="AD136" s="221"/>
      <c r="AE136" s="42"/>
      <c r="AF136" s="42"/>
      <c r="AG136" s="42"/>
      <c r="AH136" s="42"/>
      <c r="AI136" s="42"/>
      <c r="AJ136" s="221"/>
      <c r="AK136" s="221"/>
      <c r="AL136" s="42"/>
      <c r="AM136" s="42"/>
      <c r="AN136" s="42"/>
      <c r="AO136" s="42"/>
      <c r="AP136" s="42"/>
      <c r="AQ136" s="221"/>
      <c r="AR136" s="221"/>
      <c r="AS136" s="42"/>
      <c r="AT136" s="42"/>
      <c r="AU136" s="42"/>
      <c r="AV136" s="42"/>
      <c r="AW136" s="42"/>
      <c r="AX136" s="221"/>
      <c r="AY136" s="221"/>
      <c r="AZ136" s="42"/>
      <c r="BA136" s="42"/>
      <c r="BB136" s="42"/>
      <c r="BC136" s="42"/>
      <c r="BD136" s="42"/>
      <c r="BE136" s="221"/>
      <c r="BF136" s="221"/>
      <c r="BG136" s="42"/>
      <c r="BH136" s="42"/>
      <c r="BI136" s="42"/>
      <c r="BJ136" s="42"/>
      <c r="BK136" s="180"/>
      <c r="BL136" s="242"/>
      <c r="BM136" s="231"/>
      <c r="BO136" s="14"/>
      <c r="BP136" s="14"/>
      <c r="BQ136" s="14"/>
    </row>
    <row r="137" spans="2:69" x14ac:dyDescent="0.2">
      <c r="B137" s="162" t="s">
        <v>119</v>
      </c>
      <c r="C137" s="48"/>
      <c r="D137" s="43"/>
      <c r="E137" s="43"/>
      <c r="F137" s="43"/>
      <c r="G137" s="43"/>
      <c r="H137" s="220"/>
      <c r="I137" s="220"/>
      <c r="J137" s="43"/>
      <c r="K137" s="43"/>
      <c r="L137" s="43"/>
      <c r="M137" s="43"/>
      <c r="N137" s="43"/>
      <c r="O137" s="220"/>
      <c r="P137" s="220"/>
      <c r="Q137" s="43"/>
      <c r="R137" s="43"/>
      <c r="S137" s="43"/>
      <c r="T137" s="43"/>
      <c r="U137" s="43"/>
      <c r="V137" s="220"/>
      <c r="W137" s="220"/>
      <c r="X137" s="43"/>
      <c r="Y137" s="43"/>
      <c r="Z137" s="94"/>
      <c r="AA137" s="94"/>
      <c r="AB137" s="43"/>
      <c r="AC137" s="220"/>
      <c r="AD137" s="220"/>
      <c r="AE137" s="43"/>
      <c r="AF137" s="43"/>
      <c r="AG137" s="43"/>
      <c r="AH137" s="43"/>
      <c r="AI137" s="43"/>
      <c r="AJ137" s="220"/>
      <c r="AK137" s="220"/>
      <c r="AL137" s="43"/>
      <c r="AM137" s="43"/>
      <c r="AN137" s="43"/>
      <c r="AO137" s="43"/>
      <c r="AP137" s="43"/>
      <c r="AQ137" s="220"/>
      <c r="AR137" s="220"/>
      <c r="AS137" s="43"/>
      <c r="AT137" s="43"/>
      <c r="AU137" s="43"/>
      <c r="AV137" s="43"/>
      <c r="AW137" s="43"/>
      <c r="AX137" s="220"/>
      <c r="AY137" s="220"/>
      <c r="AZ137" s="43"/>
      <c r="BA137" s="43"/>
      <c r="BB137" s="43"/>
      <c r="BC137" s="43"/>
      <c r="BD137" s="43"/>
      <c r="BE137" s="220"/>
      <c r="BF137" s="220"/>
      <c r="BG137" s="43"/>
      <c r="BH137" s="43"/>
      <c r="BI137" s="43"/>
      <c r="BJ137" s="43"/>
      <c r="BK137" s="181"/>
      <c r="BL137" s="246"/>
      <c r="BM137" s="226"/>
      <c r="BO137" s="14"/>
      <c r="BP137" s="14"/>
      <c r="BQ137" s="14"/>
    </row>
    <row r="138" spans="2:69" ht="13.5" thickBot="1" x14ac:dyDescent="0.25">
      <c r="B138" s="162" t="s">
        <v>121</v>
      </c>
      <c r="C138" s="44"/>
      <c r="D138" s="45"/>
      <c r="E138" s="45"/>
      <c r="F138" s="45"/>
      <c r="G138" s="45"/>
      <c r="H138" s="221"/>
      <c r="I138" s="221"/>
      <c r="J138" s="45"/>
      <c r="K138" s="45"/>
      <c r="L138" s="45"/>
      <c r="M138" s="45"/>
      <c r="N138" s="45"/>
      <c r="O138" s="221"/>
      <c r="P138" s="221"/>
      <c r="Q138" s="45"/>
      <c r="R138" s="45"/>
      <c r="S138" s="45"/>
      <c r="T138" s="45"/>
      <c r="U138" s="45"/>
      <c r="V138" s="221"/>
      <c r="W138" s="221"/>
      <c r="X138" s="45"/>
      <c r="Y138" s="45"/>
      <c r="Z138" s="46"/>
      <c r="AA138" s="46"/>
      <c r="AB138" s="45"/>
      <c r="AC138" s="221"/>
      <c r="AD138" s="221"/>
      <c r="AE138" s="45"/>
      <c r="AF138" s="45"/>
      <c r="AG138" s="45"/>
      <c r="AH138" s="45"/>
      <c r="AI138" s="45"/>
      <c r="AJ138" s="221"/>
      <c r="AK138" s="221"/>
      <c r="AL138" s="45"/>
      <c r="AM138" s="45"/>
      <c r="AN138" s="45"/>
      <c r="AO138" s="45"/>
      <c r="AP138" s="45"/>
      <c r="AQ138" s="221"/>
      <c r="AR138" s="221"/>
      <c r="AS138" s="45"/>
      <c r="AT138" s="45"/>
      <c r="AU138" s="45"/>
      <c r="AV138" s="45"/>
      <c r="AW138" s="45"/>
      <c r="AX138" s="221"/>
      <c r="AY138" s="221"/>
      <c r="AZ138" s="45"/>
      <c r="BA138" s="45"/>
      <c r="BB138" s="45"/>
      <c r="BC138" s="45"/>
      <c r="BD138" s="45"/>
      <c r="BE138" s="221"/>
      <c r="BF138" s="221"/>
      <c r="BG138" s="45"/>
      <c r="BH138" s="45"/>
      <c r="BI138" s="45"/>
      <c r="BJ138" s="45"/>
      <c r="BK138" s="182"/>
      <c r="BL138" s="242"/>
      <c r="BM138" s="231"/>
      <c r="BO138" s="14"/>
      <c r="BP138" s="14"/>
      <c r="BQ138" s="14"/>
    </row>
    <row r="139" spans="2:69" x14ac:dyDescent="0.2">
      <c r="B139" s="162" t="s">
        <v>123</v>
      </c>
      <c r="C139" s="38"/>
      <c r="D139" s="39"/>
      <c r="E139" s="39"/>
      <c r="F139" s="39"/>
      <c r="G139" s="39"/>
      <c r="H139" s="220"/>
      <c r="I139" s="220"/>
      <c r="J139" s="39"/>
      <c r="K139" s="39"/>
      <c r="L139" s="39"/>
      <c r="M139" s="39"/>
      <c r="N139" s="39"/>
      <c r="O139" s="220"/>
      <c r="P139" s="220"/>
      <c r="Q139" s="39"/>
      <c r="R139" s="39"/>
      <c r="S139" s="39"/>
      <c r="T139" s="39"/>
      <c r="U139" s="39"/>
      <c r="V139" s="220"/>
      <c r="W139" s="220"/>
      <c r="X139" s="39"/>
      <c r="Y139" s="39"/>
      <c r="Z139" s="47"/>
      <c r="AA139" s="47"/>
      <c r="AB139" s="39"/>
      <c r="AC139" s="220"/>
      <c r="AD139" s="220"/>
      <c r="AE139" s="39"/>
      <c r="AF139" s="39"/>
      <c r="AG139" s="39"/>
      <c r="AH139" s="39"/>
      <c r="AI139" s="39"/>
      <c r="AJ139" s="220"/>
      <c r="AK139" s="220"/>
      <c r="AL139" s="39"/>
      <c r="AM139" s="39"/>
      <c r="AN139" s="39"/>
      <c r="AO139" s="39"/>
      <c r="AP139" s="39"/>
      <c r="AQ139" s="220"/>
      <c r="AR139" s="220"/>
      <c r="AS139" s="39"/>
      <c r="AT139" s="39"/>
      <c r="AU139" s="39"/>
      <c r="AV139" s="39"/>
      <c r="AW139" s="39"/>
      <c r="AX139" s="220"/>
      <c r="AY139" s="220"/>
      <c r="AZ139" s="39"/>
      <c r="BA139" s="39"/>
      <c r="BB139" s="39"/>
      <c r="BC139" s="39"/>
      <c r="BD139" s="39"/>
      <c r="BE139" s="220"/>
      <c r="BF139" s="220"/>
      <c r="BG139" s="39"/>
      <c r="BH139" s="39"/>
      <c r="BI139" s="39"/>
      <c r="BJ139" s="39"/>
      <c r="BK139" s="179"/>
      <c r="BL139" s="246"/>
      <c r="BM139" s="226"/>
      <c r="BO139" s="14"/>
      <c r="BP139" s="14"/>
      <c r="BQ139" s="14"/>
    </row>
    <row r="140" spans="2:69" ht="13.5" thickBot="1" x14ac:dyDescent="0.25">
      <c r="B140" s="162" t="s">
        <v>125</v>
      </c>
      <c r="C140" s="41"/>
      <c r="D140" s="42"/>
      <c r="E140" s="42"/>
      <c r="F140" s="42"/>
      <c r="G140" s="42"/>
      <c r="H140" s="221"/>
      <c r="I140" s="221"/>
      <c r="J140" s="42"/>
      <c r="K140" s="42"/>
      <c r="L140" s="42"/>
      <c r="M140" s="42"/>
      <c r="N140" s="42"/>
      <c r="O140" s="221"/>
      <c r="P140" s="221"/>
      <c r="Q140" s="42"/>
      <c r="R140" s="42"/>
      <c r="S140" s="42"/>
      <c r="T140" s="42"/>
      <c r="U140" s="42"/>
      <c r="V140" s="221"/>
      <c r="W140" s="221"/>
      <c r="X140" s="42"/>
      <c r="Y140" s="42"/>
      <c r="Z140" s="101"/>
      <c r="AA140" s="101"/>
      <c r="AB140" s="42"/>
      <c r="AC140" s="221"/>
      <c r="AD140" s="221"/>
      <c r="AE140" s="42"/>
      <c r="AF140" s="42"/>
      <c r="AG140" s="42"/>
      <c r="AH140" s="42"/>
      <c r="AI140" s="42"/>
      <c r="AJ140" s="221"/>
      <c r="AK140" s="221"/>
      <c r="AL140" s="42"/>
      <c r="AM140" s="42"/>
      <c r="AN140" s="42"/>
      <c r="AO140" s="42"/>
      <c r="AP140" s="42"/>
      <c r="AQ140" s="221"/>
      <c r="AR140" s="221"/>
      <c r="AS140" s="42"/>
      <c r="AT140" s="42"/>
      <c r="AU140" s="42"/>
      <c r="AV140" s="42"/>
      <c r="AW140" s="42"/>
      <c r="AX140" s="221"/>
      <c r="AY140" s="221"/>
      <c r="AZ140" s="42"/>
      <c r="BA140" s="42"/>
      <c r="BB140" s="42"/>
      <c r="BC140" s="42"/>
      <c r="BD140" s="42"/>
      <c r="BE140" s="221"/>
      <c r="BF140" s="221"/>
      <c r="BG140" s="42"/>
      <c r="BH140" s="42"/>
      <c r="BI140" s="42"/>
      <c r="BJ140" s="42"/>
      <c r="BK140" s="180"/>
      <c r="BL140" s="239"/>
      <c r="BM140" s="227"/>
      <c r="BO140" s="14"/>
      <c r="BP140" s="14"/>
      <c r="BQ140" s="14"/>
    </row>
    <row r="141" spans="2:69" x14ac:dyDescent="0.2">
      <c r="B141" s="162" t="s">
        <v>127</v>
      </c>
      <c r="C141" s="48"/>
      <c r="D141" s="43"/>
      <c r="E141" s="43"/>
      <c r="F141" s="43"/>
      <c r="G141" s="43"/>
      <c r="H141" s="220"/>
      <c r="I141" s="220"/>
      <c r="J141" s="43"/>
      <c r="K141" s="43"/>
      <c r="L141" s="43"/>
      <c r="M141" s="43"/>
      <c r="N141" s="43"/>
      <c r="O141" s="220"/>
      <c r="P141" s="220"/>
      <c r="Q141" s="43"/>
      <c r="R141" s="43"/>
      <c r="S141" s="43"/>
      <c r="T141" s="43"/>
      <c r="U141" s="43"/>
      <c r="V141" s="220"/>
      <c r="W141" s="220"/>
      <c r="X141" s="43"/>
      <c r="Y141" s="43"/>
      <c r="Z141" s="43"/>
      <c r="AA141" s="43"/>
      <c r="AB141" s="43"/>
      <c r="AC141" s="220"/>
      <c r="AD141" s="220"/>
      <c r="AE141" s="43"/>
      <c r="AF141" s="43"/>
      <c r="AG141" s="43"/>
      <c r="AH141" s="43"/>
      <c r="AI141" s="43"/>
      <c r="AJ141" s="220"/>
      <c r="AK141" s="220"/>
      <c r="AL141" s="43"/>
      <c r="AM141" s="43"/>
      <c r="AN141" s="43"/>
      <c r="AO141" s="43"/>
      <c r="AP141" s="43"/>
      <c r="AQ141" s="220"/>
      <c r="AR141" s="220"/>
      <c r="AS141" s="43"/>
      <c r="AT141" s="43"/>
      <c r="AU141" s="43"/>
      <c r="AV141" s="43"/>
      <c r="AW141" s="43"/>
      <c r="AX141" s="220"/>
      <c r="AY141" s="220"/>
      <c r="AZ141" s="43"/>
      <c r="BA141" s="43"/>
      <c r="BB141" s="43"/>
      <c r="BC141" s="43"/>
      <c r="BD141" s="43"/>
      <c r="BE141" s="220"/>
      <c r="BF141" s="220"/>
      <c r="BG141" s="43"/>
      <c r="BH141" s="43"/>
      <c r="BI141" s="43"/>
      <c r="BJ141" s="43"/>
      <c r="BK141" s="181"/>
      <c r="BL141" s="247"/>
      <c r="BM141" s="229"/>
      <c r="BO141" s="14"/>
      <c r="BP141" s="14"/>
      <c r="BQ141" s="14"/>
    </row>
    <row r="142" spans="2:69" ht="13.5" thickBot="1" x14ac:dyDescent="0.25">
      <c r="B142" s="162" t="s">
        <v>129</v>
      </c>
      <c r="C142" s="44"/>
      <c r="D142" s="45"/>
      <c r="E142" s="45"/>
      <c r="F142" s="45"/>
      <c r="G142" s="45"/>
      <c r="H142" s="221"/>
      <c r="I142" s="221"/>
      <c r="J142" s="45"/>
      <c r="K142" s="45"/>
      <c r="L142" s="45"/>
      <c r="M142" s="45"/>
      <c r="N142" s="45"/>
      <c r="O142" s="221"/>
      <c r="P142" s="221"/>
      <c r="Q142" s="45"/>
      <c r="R142" s="45"/>
      <c r="S142" s="45"/>
      <c r="T142" s="45"/>
      <c r="U142" s="45"/>
      <c r="V142" s="221"/>
      <c r="W142" s="221"/>
      <c r="X142" s="45"/>
      <c r="Y142" s="45"/>
      <c r="Z142" s="45"/>
      <c r="AA142" s="45"/>
      <c r="AB142" s="45"/>
      <c r="AC142" s="221"/>
      <c r="AD142" s="221"/>
      <c r="AE142" s="45"/>
      <c r="AF142" s="45"/>
      <c r="AG142" s="45"/>
      <c r="AH142" s="45"/>
      <c r="AI142" s="45"/>
      <c r="AJ142" s="221"/>
      <c r="AK142" s="221"/>
      <c r="AL142" s="45"/>
      <c r="AM142" s="45"/>
      <c r="AN142" s="45"/>
      <c r="AO142" s="45"/>
      <c r="AP142" s="45"/>
      <c r="AQ142" s="221"/>
      <c r="AR142" s="221"/>
      <c r="AS142" s="45"/>
      <c r="AT142" s="45"/>
      <c r="AU142" s="45"/>
      <c r="AV142" s="45"/>
      <c r="AW142" s="45"/>
      <c r="AX142" s="221"/>
      <c r="AY142" s="221"/>
      <c r="AZ142" s="45"/>
      <c r="BA142" s="45"/>
      <c r="BB142" s="45"/>
      <c r="BC142" s="45"/>
      <c r="BD142" s="45"/>
      <c r="BE142" s="221"/>
      <c r="BF142" s="221"/>
      <c r="BG142" s="45"/>
      <c r="BH142" s="45"/>
      <c r="BI142" s="45"/>
      <c r="BJ142" s="45"/>
      <c r="BK142" s="182"/>
      <c r="BL142" s="242"/>
      <c r="BM142" s="231"/>
      <c r="BO142" s="14"/>
      <c r="BP142" s="14"/>
      <c r="BQ142" s="14"/>
    </row>
    <row r="143" spans="2:69" x14ac:dyDescent="0.2">
      <c r="B143" s="162" t="s">
        <v>131</v>
      </c>
      <c r="C143" s="38"/>
      <c r="D143" s="39"/>
      <c r="E143" s="39"/>
      <c r="F143" s="39"/>
      <c r="G143" s="39"/>
      <c r="H143" s="220"/>
      <c r="I143" s="220"/>
      <c r="J143" s="39"/>
      <c r="K143" s="39"/>
      <c r="L143" s="39"/>
      <c r="M143" s="39"/>
      <c r="N143" s="39"/>
      <c r="O143" s="220"/>
      <c r="P143" s="220"/>
      <c r="Q143" s="39"/>
      <c r="R143" s="39"/>
      <c r="S143" s="39"/>
      <c r="T143" s="39"/>
      <c r="U143" s="39"/>
      <c r="V143" s="220"/>
      <c r="W143" s="220"/>
      <c r="X143" s="39"/>
      <c r="Y143" s="39"/>
      <c r="Z143" s="39"/>
      <c r="AA143" s="39"/>
      <c r="AB143" s="39"/>
      <c r="AC143" s="220"/>
      <c r="AD143" s="220"/>
      <c r="AE143" s="39"/>
      <c r="AF143" s="39"/>
      <c r="AG143" s="39"/>
      <c r="AH143" s="39"/>
      <c r="AI143" s="39"/>
      <c r="AJ143" s="220"/>
      <c r="AK143" s="220"/>
      <c r="AL143" s="39"/>
      <c r="AM143" s="39"/>
      <c r="AN143" s="39"/>
      <c r="AO143" s="39"/>
      <c r="AP143" s="39"/>
      <c r="AQ143" s="220"/>
      <c r="AR143" s="220"/>
      <c r="AS143" s="39"/>
      <c r="AT143" s="39"/>
      <c r="AU143" s="39"/>
      <c r="AV143" s="39"/>
      <c r="AW143" s="39"/>
      <c r="AX143" s="220"/>
      <c r="AY143" s="220"/>
      <c r="AZ143" s="39"/>
      <c r="BA143" s="39"/>
      <c r="BB143" s="39"/>
      <c r="BC143" s="39"/>
      <c r="BD143" s="39"/>
      <c r="BE143" s="220"/>
      <c r="BF143" s="220"/>
      <c r="BG143" s="39"/>
      <c r="BH143" s="39"/>
      <c r="BI143" s="39"/>
      <c r="BJ143" s="39"/>
      <c r="BK143" s="179"/>
      <c r="BL143" s="246"/>
      <c r="BM143" s="226"/>
      <c r="BO143" s="14"/>
      <c r="BP143" s="14"/>
      <c r="BQ143" s="14"/>
    </row>
    <row r="144" spans="2:69" ht="13.5" thickBot="1" x14ac:dyDescent="0.25">
      <c r="B144" s="162" t="s">
        <v>135</v>
      </c>
      <c r="C144" s="41"/>
      <c r="D144" s="42"/>
      <c r="E144" s="42"/>
      <c r="F144" s="42"/>
      <c r="G144" s="42"/>
      <c r="H144" s="221"/>
      <c r="I144" s="221"/>
      <c r="J144" s="42"/>
      <c r="K144" s="42"/>
      <c r="L144" s="42"/>
      <c r="M144" s="42"/>
      <c r="N144" s="42"/>
      <c r="O144" s="221"/>
      <c r="P144" s="221"/>
      <c r="Q144" s="42"/>
      <c r="R144" s="42"/>
      <c r="S144" s="42"/>
      <c r="T144" s="42"/>
      <c r="U144" s="42"/>
      <c r="V144" s="221"/>
      <c r="W144" s="221"/>
      <c r="X144" s="42"/>
      <c r="Y144" s="42"/>
      <c r="Z144" s="42"/>
      <c r="AA144" s="42"/>
      <c r="AB144" s="42"/>
      <c r="AC144" s="221"/>
      <c r="AD144" s="221"/>
      <c r="AE144" s="42"/>
      <c r="AF144" s="42"/>
      <c r="AG144" s="42"/>
      <c r="AH144" s="42"/>
      <c r="AI144" s="42"/>
      <c r="AJ144" s="221"/>
      <c r="AK144" s="221"/>
      <c r="AL144" s="42"/>
      <c r="AM144" s="42"/>
      <c r="AN144" s="42"/>
      <c r="AO144" s="42"/>
      <c r="AP144" s="42"/>
      <c r="AQ144" s="221"/>
      <c r="AR144" s="221"/>
      <c r="AS144" s="42"/>
      <c r="AT144" s="42"/>
      <c r="AU144" s="42"/>
      <c r="AV144" s="42"/>
      <c r="AW144" s="42"/>
      <c r="AX144" s="221"/>
      <c r="AY144" s="221"/>
      <c r="AZ144" s="42"/>
      <c r="BA144" s="42"/>
      <c r="BB144" s="42"/>
      <c r="BC144" s="42"/>
      <c r="BD144" s="42"/>
      <c r="BE144" s="221"/>
      <c r="BF144" s="221"/>
      <c r="BG144" s="42"/>
      <c r="BH144" s="42"/>
      <c r="BI144" s="42"/>
      <c r="BJ144" s="42"/>
      <c r="BK144" s="180"/>
      <c r="BL144" s="239"/>
      <c r="BM144" s="227"/>
      <c r="BO144" s="14"/>
      <c r="BP144" s="14"/>
      <c r="BQ144" s="14"/>
    </row>
    <row r="145" spans="2:69" x14ac:dyDescent="0.2">
      <c r="B145" s="162" t="s">
        <v>133</v>
      </c>
      <c r="C145" s="48"/>
      <c r="D145" s="43"/>
      <c r="E145" s="43"/>
      <c r="F145" s="43"/>
      <c r="G145" s="43"/>
      <c r="H145" s="220"/>
      <c r="I145" s="220"/>
      <c r="J145" s="43"/>
      <c r="K145" s="43"/>
      <c r="L145" s="43"/>
      <c r="M145" s="43"/>
      <c r="N145" s="43"/>
      <c r="O145" s="220"/>
      <c r="P145" s="220"/>
      <c r="Q145" s="43"/>
      <c r="R145" s="43"/>
      <c r="S145" s="43"/>
      <c r="T145" s="43"/>
      <c r="U145" s="43"/>
      <c r="V145" s="220"/>
      <c r="W145" s="220"/>
      <c r="X145" s="43"/>
      <c r="Y145" s="43"/>
      <c r="Z145" s="43"/>
      <c r="AA145" s="43"/>
      <c r="AB145" s="43"/>
      <c r="AC145" s="220"/>
      <c r="AD145" s="220"/>
      <c r="AE145" s="43"/>
      <c r="AF145" s="43"/>
      <c r="AG145" s="43"/>
      <c r="AH145" s="43"/>
      <c r="AI145" s="43"/>
      <c r="AJ145" s="220"/>
      <c r="AK145" s="220"/>
      <c r="AL145" s="43"/>
      <c r="AM145" s="43"/>
      <c r="AN145" s="43"/>
      <c r="AO145" s="43"/>
      <c r="AP145" s="43"/>
      <c r="AQ145" s="220"/>
      <c r="AR145" s="220"/>
      <c r="AS145" s="43"/>
      <c r="AT145" s="43"/>
      <c r="AU145" s="43"/>
      <c r="AV145" s="43"/>
      <c r="AW145" s="43"/>
      <c r="AX145" s="220"/>
      <c r="AY145" s="220"/>
      <c r="AZ145" s="43"/>
      <c r="BA145" s="43"/>
      <c r="BB145" s="43"/>
      <c r="BC145" s="43"/>
      <c r="BD145" s="43"/>
      <c r="BE145" s="220"/>
      <c r="BF145" s="220"/>
      <c r="BG145" s="43"/>
      <c r="BH145" s="43"/>
      <c r="BI145" s="43"/>
      <c r="BJ145" s="43"/>
      <c r="BK145" s="181"/>
      <c r="BL145" s="247"/>
      <c r="BM145" s="229"/>
      <c r="BO145" s="14"/>
      <c r="BP145" s="14"/>
      <c r="BQ145" s="14"/>
    </row>
    <row r="146" spans="2:69" ht="13.5" thickBot="1" x14ac:dyDescent="0.25">
      <c r="B146" s="162" t="s">
        <v>137</v>
      </c>
      <c r="C146" s="44"/>
      <c r="D146" s="45"/>
      <c r="E146" s="45"/>
      <c r="F146" s="45"/>
      <c r="G146" s="45"/>
      <c r="H146" s="221"/>
      <c r="I146" s="221"/>
      <c r="J146" s="45"/>
      <c r="K146" s="45"/>
      <c r="L146" s="45"/>
      <c r="M146" s="45"/>
      <c r="N146" s="45"/>
      <c r="O146" s="221"/>
      <c r="P146" s="221"/>
      <c r="Q146" s="45"/>
      <c r="R146" s="45"/>
      <c r="S146" s="45"/>
      <c r="T146" s="45"/>
      <c r="U146" s="45"/>
      <c r="V146" s="221"/>
      <c r="W146" s="221"/>
      <c r="X146" s="45"/>
      <c r="Y146" s="45"/>
      <c r="Z146" s="45"/>
      <c r="AA146" s="45"/>
      <c r="AB146" s="45"/>
      <c r="AC146" s="221"/>
      <c r="AD146" s="221"/>
      <c r="AE146" s="45"/>
      <c r="AF146" s="45"/>
      <c r="AG146" s="45"/>
      <c r="AH146" s="45"/>
      <c r="AI146" s="45"/>
      <c r="AJ146" s="221"/>
      <c r="AK146" s="221"/>
      <c r="AL146" s="45"/>
      <c r="AM146" s="45"/>
      <c r="AN146" s="45"/>
      <c r="AO146" s="45"/>
      <c r="AP146" s="45"/>
      <c r="AQ146" s="221"/>
      <c r="AR146" s="221"/>
      <c r="AS146" s="45"/>
      <c r="AT146" s="45"/>
      <c r="AU146" s="45"/>
      <c r="AV146" s="45"/>
      <c r="AW146" s="45"/>
      <c r="AX146" s="221"/>
      <c r="AY146" s="221"/>
      <c r="AZ146" s="45"/>
      <c r="BA146" s="45"/>
      <c r="BB146" s="45"/>
      <c r="BC146" s="45"/>
      <c r="BD146" s="45"/>
      <c r="BE146" s="221"/>
      <c r="BF146" s="221"/>
      <c r="BG146" s="45"/>
      <c r="BH146" s="45"/>
      <c r="BI146" s="45"/>
      <c r="BJ146" s="45"/>
      <c r="BK146" s="182"/>
      <c r="BL146" s="242"/>
      <c r="BM146" s="231"/>
      <c r="BO146" s="14"/>
      <c r="BP146" s="14"/>
      <c r="BQ146" s="14"/>
    </row>
    <row r="147" spans="2:69" x14ac:dyDescent="0.2">
      <c r="B147" s="162"/>
      <c r="C147" s="38"/>
      <c r="D147" s="39"/>
      <c r="E147" s="39"/>
      <c r="F147" s="39"/>
      <c r="G147" s="39"/>
      <c r="H147" s="220"/>
      <c r="I147" s="220"/>
      <c r="J147" s="39"/>
      <c r="K147" s="39"/>
      <c r="L147" s="39"/>
      <c r="M147" s="39"/>
      <c r="N147" s="39"/>
      <c r="O147" s="220"/>
      <c r="P147" s="220"/>
      <c r="Q147" s="39"/>
      <c r="R147" s="39"/>
      <c r="S147" s="51"/>
      <c r="T147" s="51"/>
      <c r="U147" s="39"/>
      <c r="V147" s="220"/>
      <c r="W147" s="220"/>
      <c r="X147" s="39"/>
      <c r="Y147" s="39"/>
      <c r="Z147" s="51"/>
      <c r="AA147" s="51"/>
      <c r="AB147" s="39"/>
      <c r="AC147" s="220"/>
      <c r="AD147" s="220"/>
      <c r="AE147" s="39"/>
      <c r="AF147" s="39"/>
      <c r="AG147" s="51"/>
      <c r="AH147" s="51"/>
      <c r="AI147" s="39"/>
      <c r="AJ147" s="220"/>
      <c r="AK147" s="220"/>
      <c r="AL147" s="39"/>
      <c r="AM147" s="39"/>
      <c r="AN147" s="51"/>
      <c r="AO147" s="51"/>
      <c r="AP147" s="39"/>
      <c r="AQ147" s="220"/>
      <c r="AR147" s="220"/>
      <c r="AS147" s="39"/>
      <c r="AT147" s="39"/>
      <c r="AU147" s="51"/>
      <c r="AV147" s="51"/>
      <c r="AW147" s="39"/>
      <c r="AX147" s="220"/>
      <c r="AY147" s="220"/>
      <c r="AZ147" s="39"/>
      <c r="BA147" s="39"/>
      <c r="BB147" s="39"/>
      <c r="BC147" s="39"/>
      <c r="BD147" s="39"/>
      <c r="BE147" s="220"/>
      <c r="BF147" s="220"/>
      <c r="BG147" s="39"/>
      <c r="BH147" s="39"/>
      <c r="BI147" s="39"/>
      <c r="BJ147" s="39"/>
      <c r="BK147" s="179"/>
      <c r="BL147" s="246"/>
      <c r="BM147" s="226"/>
      <c r="BO147" s="14"/>
      <c r="BP147" s="14"/>
      <c r="BQ147" s="14"/>
    </row>
    <row r="148" spans="2:69" ht="13.5" thickBot="1" x14ac:dyDescent="0.25">
      <c r="B148" s="162" t="s">
        <v>142</v>
      </c>
      <c r="C148" s="41"/>
      <c r="D148" s="42"/>
      <c r="E148" s="42"/>
      <c r="F148" s="42"/>
      <c r="G148" s="42"/>
      <c r="H148" s="221"/>
      <c r="I148" s="221"/>
      <c r="J148" s="42"/>
      <c r="K148" s="42"/>
      <c r="L148" s="42"/>
      <c r="M148" s="42"/>
      <c r="N148" s="42"/>
      <c r="O148" s="221"/>
      <c r="P148" s="221"/>
      <c r="Q148" s="42"/>
      <c r="R148" s="42"/>
      <c r="S148" s="52"/>
      <c r="T148" s="52"/>
      <c r="U148" s="42"/>
      <c r="V148" s="221"/>
      <c r="W148" s="221"/>
      <c r="X148" s="42"/>
      <c r="Y148" s="42"/>
      <c r="Z148" s="52"/>
      <c r="AA148" s="52"/>
      <c r="AB148" s="42"/>
      <c r="AC148" s="221"/>
      <c r="AD148" s="221"/>
      <c r="AE148" s="42"/>
      <c r="AF148" s="42"/>
      <c r="AG148" s="52"/>
      <c r="AH148" s="52"/>
      <c r="AI148" s="42"/>
      <c r="AJ148" s="221"/>
      <c r="AK148" s="221"/>
      <c r="AL148" s="42"/>
      <c r="AM148" s="42"/>
      <c r="AN148" s="52"/>
      <c r="AO148" s="52"/>
      <c r="AP148" s="42"/>
      <c r="AQ148" s="221"/>
      <c r="AR148" s="221"/>
      <c r="AS148" s="42"/>
      <c r="AT148" s="42"/>
      <c r="AU148" s="52"/>
      <c r="AV148" s="52"/>
      <c r="AW148" s="42"/>
      <c r="AX148" s="221"/>
      <c r="AY148" s="221"/>
      <c r="AZ148" s="42"/>
      <c r="BA148" s="42"/>
      <c r="BB148" s="42"/>
      <c r="BC148" s="42"/>
      <c r="BD148" s="42"/>
      <c r="BE148" s="221"/>
      <c r="BF148" s="221"/>
      <c r="BG148" s="42"/>
      <c r="BH148" s="42"/>
      <c r="BI148" s="42"/>
      <c r="BJ148" s="42"/>
      <c r="BK148" s="180"/>
      <c r="BL148" s="239"/>
      <c r="BM148" s="227"/>
      <c r="BO148" s="14"/>
      <c r="BP148" s="14"/>
      <c r="BQ148" s="14"/>
    </row>
    <row r="149" spans="2:69" x14ac:dyDescent="0.2">
      <c r="B149" s="162" t="s">
        <v>144</v>
      </c>
      <c r="C149" s="48"/>
      <c r="D149" s="43"/>
      <c r="E149" s="43"/>
      <c r="F149" s="43"/>
      <c r="G149" s="43"/>
      <c r="H149" s="220"/>
      <c r="I149" s="220"/>
      <c r="J149" s="43"/>
      <c r="K149" s="43"/>
      <c r="L149" s="43"/>
      <c r="M149" s="43"/>
      <c r="N149" s="43"/>
      <c r="O149" s="220"/>
      <c r="P149" s="220"/>
      <c r="Q149" s="43"/>
      <c r="R149" s="43"/>
      <c r="S149" s="43"/>
      <c r="T149" s="43"/>
      <c r="U149" s="43"/>
      <c r="V149" s="220"/>
      <c r="W149" s="220"/>
      <c r="X149" s="43"/>
      <c r="Y149" s="43"/>
      <c r="Z149" s="43"/>
      <c r="AA149" s="43"/>
      <c r="AB149" s="43"/>
      <c r="AC149" s="220"/>
      <c r="AD149" s="220"/>
      <c r="AE149" s="43"/>
      <c r="AF149" s="43"/>
      <c r="AG149" s="49"/>
      <c r="AH149" s="49"/>
      <c r="AI149" s="43"/>
      <c r="AJ149" s="220"/>
      <c r="AK149" s="220"/>
      <c r="AL149" s="43"/>
      <c r="AM149" s="43"/>
      <c r="AN149" s="43"/>
      <c r="AO149" s="43"/>
      <c r="AP149" s="43"/>
      <c r="AQ149" s="220"/>
      <c r="AR149" s="220"/>
      <c r="AS149" s="43"/>
      <c r="AT149" s="43"/>
      <c r="AU149" s="49"/>
      <c r="AV149" s="49"/>
      <c r="AW149" s="43"/>
      <c r="AX149" s="220"/>
      <c r="AY149" s="220"/>
      <c r="AZ149" s="43"/>
      <c r="BA149" s="43"/>
      <c r="BB149" s="43"/>
      <c r="BC149" s="43"/>
      <c r="BD149" s="43"/>
      <c r="BE149" s="220"/>
      <c r="BF149" s="220"/>
      <c r="BG149" s="43"/>
      <c r="BH149" s="43"/>
      <c r="BI149" s="43"/>
      <c r="BJ149" s="43"/>
      <c r="BK149" s="181"/>
      <c r="BL149" s="247"/>
      <c r="BM149" s="229"/>
      <c r="BO149" s="14"/>
      <c r="BP149" s="14"/>
      <c r="BQ149" s="14"/>
    </row>
    <row r="150" spans="2:69" ht="13.5" thickBot="1" x14ac:dyDescent="0.25">
      <c r="B150" s="162"/>
      <c r="C150" s="44"/>
      <c r="D150" s="45"/>
      <c r="E150" s="45"/>
      <c r="F150" s="45"/>
      <c r="G150" s="45"/>
      <c r="H150" s="221"/>
      <c r="I150" s="221"/>
      <c r="J150" s="45"/>
      <c r="K150" s="45"/>
      <c r="L150" s="45"/>
      <c r="M150" s="45"/>
      <c r="N150" s="45"/>
      <c r="O150" s="221"/>
      <c r="P150" s="221"/>
      <c r="Q150" s="45"/>
      <c r="R150" s="45"/>
      <c r="S150" s="45"/>
      <c r="T150" s="45"/>
      <c r="U150" s="45"/>
      <c r="V150" s="221"/>
      <c r="W150" s="221"/>
      <c r="X150" s="45"/>
      <c r="Y150" s="45"/>
      <c r="Z150" s="45"/>
      <c r="AA150" s="45"/>
      <c r="AB150" s="45"/>
      <c r="AC150" s="221"/>
      <c r="AD150" s="221"/>
      <c r="AE150" s="45"/>
      <c r="AF150" s="45"/>
      <c r="AG150" s="50"/>
      <c r="AH150" s="50"/>
      <c r="AI150" s="45"/>
      <c r="AJ150" s="221"/>
      <c r="AK150" s="221"/>
      <c r="AL150" s="45"/>
      <c r="AM150" s="45"/>
      <c r="AN150" s="45"/>
      <c r="AO150" s="45"/>
      <c r="AP150" s="45"/>
      <c r="AQ150" s="221"/>
      <c r="AR150" s="221"/>
      <c r="AS150" s="45"/>
      <c r="AT150" s="45"/>
      <c r="AU150" s="50"/>
      <c r="AV150" s="50"/>
      <c r="AW150" s="45"/>
      <c r="AX150" s="221"/>
      <c r="AY150" s="221"/>
      <c r="AZ150" s="45"/>
      <c r="BA150" s="45"/>
      <c r="BB150" s="45"/>
      <c r="BC150" s="45"/>
      <c r="BD150" s="45"/>
      <c r="BE150" s="221"/>
      <c r="BF150" s="221"/>
      <c r="BG150" s="45"/>
      <c r="BH150" s="45"/>
      <c r="BI150" s="45"/>
      <c r="BJ150" s="45"/>
      <c r="BK150" s="182"/>
      <c r="BL150" s="242"/>
      <c r="BM150" s="231"/>
      <c r="BO150" s="14"/>
      <c r="BP150" s="14"/>
      <c r="BQ150" s="14"/>
    </row>
    <row r="151" spans="2:69" x14ac:dyDescent="0.2">
      <c r="B151" s="162"/>
      <c r="C151" s="102"/>
      <c r="D151" s="103"/>
      <c r="E151" s="103"/>
      <c r="F151" s="103"/>
      <c r="G151" s="103"/>
      <c r="H151" s="220"/>
      <c r="I151" s="220"/>
      <c r="J151" s="103"/>
      <c r="K151" s="103"/>
      <c r="L151" s="103"/>
      <c r="M151" s="103"/>
      <c r="N151" s="103"/>
      <c r="O151" s="220"/>
      <c r="P151" s="220"/>
      <c r="Q151" s="103"/>
      <c r="R151" s="103"/>
      <c r="S151" s="103"/>
      <c r="T151" s="103"/>
      <c r="U151" s="103"/>
      <c r="V151" s="220"/>
      <c r="W151" s="220"/>
      <c r="X151" s="103"/>
      <c r="Y151" s="103"/>
      <c r="Z151" s="103"/>
      <c r="AA151" s="103"/>
      <c r="AB151" s="103"/>
      <c r="AC151" s="220"/>
      <c r="AD151" s="220"/>
      <c r="AE151" s="103"/>
      <c r="AF151" s="103"/>
      <c r="AG151" s="104"/>
      <c r="AH151" s="104"/>
      <c r="AI151" s="103"/>
      <c r="AJ151" s="220"/>
      <c r="AK151" s="220"/>
      <c r="AL151" s="103"/>
      <c r="AM151" s="103"/>
      <c r="AN151" s="103"/>
      <c r="AO151" s="103"/>
      <c r="AP151" s="103"/>
      <c r="AQ151" s="220"/>
      <c r="AR151" s="220"/>
      <c r="AS151" s="103"/>
      <c r="AT151" s="103"/>
      <c r="AU151" s="104"/>
      <c r="AV151" s="104"/>
      <c r="AW151" s="103"/>
      <c r="AX151" s="220"/>
      <c r="AY151" s="220"/>
      <c r="AZ151" s="103"/>
      <c r="BA151" s="103"/>
      <c r="BB151" s="103"/>
      <c r="BC151" s="103"/>
      <c r="BD151" s="103"/>
      <c r="BE151" s="220"/>
      <c r="BF151" s="220"/>
      <c r="BG151" s="103"/>
      <c r="BH151" s="103"/>
      <c r="BI151" s="103"/>
      <c r="BJ151" s="103"/>
      <c r="BK151" s="179"/>
      <c r="BL151" s="246"/>
      <c r="BM151" s="226"/>
      <c r="BO151" s="14"/>
      <c r="BP151" s="14"/>
      <c r="BQ151" s="14"/>
    </row>
    <row r="152" spans="2:69" ht="13.5" thickBot="1" x14ac:dyDescent="0.25">
      <c r="B152" s="162"/>
      <c r="C152" s="41"/>
      <c r="D152" s="42"/>
      <c r="E152" s="42"/>
      <c r="F152" s="42"/>
      <c r="G152" s="42"/>
      <c r="H152" s="221"/>
      <c r="I152" s="221"/>
      <c r="J152" s="42"/>
      <c r="K152" s="42"/>
      <c r="L152" s="42"/>
      <c r="M152" s="42"/>
      <c r="N152" s="42"/>
      <c r="O152" s="221"/>
      <c r="P152" s="221"/>
      <c r="Q152" s="42"/>
      <c r="R152" s="42"/>
      <c r="S152" s="42"/>
      <c r="T152" s="42"/>
      <c r="U152" s="42"/>
      <c r="V152" s="221"/>
      <c r="W152" s="221"/>
      <c r="X152" s="42"/>
      <c r="Y152" s="42"/>
      <c r="Z152" s="42"/>
      <c r="AA152" s="42"/>
      <c r="AB152" s="42"/>
      <c r="AC152" s="221"/>
      <c r="AD152" s="221"/>
      <c r="AE152" s="42"/>
      <c r="AF152" s="42"/>
      <c r="AG152" s="52"/>
      <c r="AH152" s="52"/>
      <c r="AI152" s="42"/>
      <c r="AJ152" s="221"/>
      <c r="AK152" s="221"/>
      <c r="AL152" s="42"/>
      <c r="AM152" s="42"/>
      <c r="AN152" s="42"/>
      <c r="AO152" s="42"/>
      <c r="AP152" s="42"/>
      <c r="AQ152" s="221"/>
      <c r="AR152" s="221"/>
      <c r="AS152" s="42"/>
      <c r="AT152" s="42"/>
      <c r="AU152" s="52"/>
      <c r="AV152" s="52"/>
      <c r="AW152" s="42"/>
      <c r="AX152" s="221"/>
      <c r="AY152" s="221"/>
      <c r="AZ152" s="42"/>
      <c r="BA152" s="42"/>
      <c r="BB152" s="42"/>
      <c r="BC152" s="42"/>
      <c r="BD152" s="42"/>
      <c r="BE152" s="221"/>
      <c r="BF152" s="221"/>
      <c r="BG152" s="42"/>
      <c r="BH152" s="42"/>
      <c r="BI152" s="42"/>
      <c r="BJ152" s="42"/>
      <c r="BK152" s="185"/>
      <c r="BL152" s="239"/>
      <c r="BM152" s="227"/>
      <c r="BO152" s="14"/>
      <c r="BP152" s="14"/>
      <c r="BQ152" s="14"/>
    </row>
    <row r="153" spans="2:69" ht="13.5" thickBot="1" x14ac:dyDescent="0.25">
      <c r="B153" s="163"/>
      <c r="C153" s="53"/>
      <c r="D153" s="54"/>
      <c r="E153" s="54"/>
      <c r="F153" s="54"/>
      <c r="G153" s="54"/>
      <c r="H153" s="222"/>
      <c r="I153" s="222"/>
      <c r="J153" s="54"/>
      <c r="K153" s="54"/>
      <c r="L153" s="54"/>
      <c r="M153" s="54"/>
      <c r="N153" s="54"/>
      <c r="O153" s="222"/>
      <c r="P153" s="222"/>
      <c r="Q153" s="54"/>
      <c r="R153" s="54"/>
      <c r="S153" s="54"/>
      <c r="T153" s="54"/>
      <c r="U153" s="54"/>
      <c r="V153" s="222"/>
      <c r="W153" s="222"/>
      <c r="X153" s="54"/>
      <c r="Y153" s="54"/>
      <c r="Z153" s="54"/>
      <c r="AA153" s="54"/>
      <c r="AB153" s="54"/>
      <c r="AC153" s="222"/>
      <c r="AD153" s="222"/>
      <c r="AE153" s="54"/>
      <c r="AF153" s="54"/>
      <c r="AG153" s="105"/>
      <c r="AH153" s="105"/>
      <c r="AI153" s="54"/>
      <c r="AJ153" s="222"/>
      <c r="AK153" s="222"/>
      <c r="AL153" s="54"/>
      <c r="AM153" s="54"/>
      <c r="AN153" s="54"/>
      <c r="AO153" s="54"/>
      <c r="AP153" s="54"/>
      <c r="AQ153" s="222"/>
      <c r="AR153" s="222"/>
      <c r="AS153" s="54"/>
      <c r="AT153" s="54"/>
      <c r="AU153" s="105"/>
      <c r="AV153" s="105"/>
      <c r="AW153" s="54"/>
      <c r="AX153" s="222"/>
      <c r="AY153" s="222"/>
      <c r="AZ153" s="54"/>
      <c r="BA153" s="54"/>
      <c r="BB153" s="54"/>
      <c r="BC153" s="54"/>
      <c r="BD153" s="54"/>
      <c r="BE153" s="222"/>
      <c r="BF153" s="222"/>
      <c r="BG153" s="54"/>
      <c r="BH153" s="54"/>
      <c r="BI153" s="54"/>
      <c r="BJ153" s="54"/>
      <c r="BK153" s="183"/>
      <c r="BL153" s="248"/>
      <c r="BM153" s="233"/>
      <c r="BO153" s="14"/>
      <c r="BP153" s="14"/>
      <c r="BQ153" s="14"/>
    </row>
  </sheetData>
  <mergeCells count="88">
    <mergeCell ref="C131:R131"/>
    <mergeCell ref="S131:AW131"/>
    <mergeCell ref="AX131:BM131"/>
    <mergeCell ref="AE10:BF10"/>
    <mergeCell ref="BG10:BM10"/>
    <mergeCell ref="C34:Z34"/>
    <mergeCell ref="AA34:BD34"/>
    <mergeCell ref="BE34:BM34"/>
    <mergeCell ref="C58:X58"/>
    <mergeCell ref="Y58:BB58"/>
    <mergeCell ref="BC58:BM58"/>
    <mergeCell ref="C83:V83"/>
    <mergeCell ref="W83:BA83"/>
    <mergeCell ref="BB83:BM83"/>
    <mergeCell ref="C10:AD10"/>
    <mergeCell ref="C107:T107"/>
    <mergeCell ref="U107:AY107"/>
    <mergeCell ref="AZ107:BM107"/>
    <mergeCell ref="AS132:AY132"/>
    <mergeCell ref="AZ132:BF132"/>
    <mergeCell ref="BG132:BM132"/>
    <mergeCell ref="C132:I132"/>
    <mergeCell ref="J132:P132"/>
    <mergeCell ref="Q132:W132"/>
    <mergeCell ref="X132:AD132"/>
    <mergeCell ref="AE132:AK132"/>
    <mergeCell ref="AL132:AR132"/>
    <mergeCell ref="AL59:AR59"/>
    <mergeCell ref="AS59:AY59"/>
    <mergeCell ref="AZ59:BF59"/>
    <mergeCell ref="BG59:BM59"/>
    <mergeCell ref="J108:P108"/>
    <mergeCell ref="Q108:W108"/>
    <mergeCell ref="X108:AD108"/>
    <mergeCell ref="AE108:AK108"/>
    <mergeCell ref="J84:P84"/>
    <mergeCell ref="Q84:W84"/>
    <mergeCell ref="X84:AD84"/>
    <mergeCell ref="AE84:AK84"/>
    <mergeCell ref="AL108:AR108"/>
    <mergeCell ref="AS108:AY108"/>
    <mergeCell ref="AZ108:BF108"/>
    <mergeCell ref="BG108:BM108"/>
    <mergeCell ref="C59:I59"/>
    <mergeCell ref="J59:P59"/>
    <mergeCell ref="Q59:W59"/>
    <mergeCell ref="X59:AD59"/>
    <mergeCell ref="AE59:AK59"/>
    <mergeCell ref="AL11:AR11"/>
    <mergeCell ref="AS11:AY11"/>
    <mergeCell ref="AZ11:BF11"/>
    <mergeCell ref="BG11:BM11"/>
    <mergeCell ref="BD6:BG8"/>
    <mergeCell ref="BK6:BN8"/>
    <mergeCell ref="L7:BA8"/>
    <mergeCell ref="C11:I11"/>
    <mergeCell ref="J11:P11"/>
    <mergeCell ref="Q11:W11"/>
    <mergeCell ref="X11:AD11"/>
    <mergeCell ref="AE11:AK11"/>
    <mergeCell ref="AP4:AW4"/>
    <mergeCell ref="AX4:BJ4"/>
    <mergeCell ref="D2:I2"/>
    <mergeCell ref="L2:Q2"/>
    <mergeCell ref="T2:X2"/>
    <mergeCell ref="AA2:AE2"/>
    <mergeCell ref="AH2:AL2"/>
    <mergeCell ref="AP2:AW2"/>
    <mergeCell ref="AX2:BD2"/>
    <mergeCell ref="BF2:BJ2"/>
    <mergeCell ref="AP3:AW3"/>
    <mergeCell ref="AX3:BD3"/>
    <mergeCell ref="BF3:BJ3"/>
    <mergeCell ref="AS35:AY35"/>
    <mergeCell ref="AZ35:BF35"/>
    <mergeCell ref="BG35:BM35"/>
    <mergeCell ref="C35:I35"/>
    <mergeCell ref="J35:P35"/>
    <mergeCell ref="Q35:W35"/>
    <mergeCell ref="X35:AD35"/>
    <mergeCell ref="AE35:AK35"/>
    <mergeCell ref="AL35:AR35"/>
    <mergeCell ref="AL84:AR84"/>
    <mergeCell ref="C84:I84"/>
    <mergeCell ref="AS84:AY84"/>
    <mergeCell ref="AZ84:BF84"/>
    <mergeCell ref="BG84:BM84"/>
    <mergeCell ref="C108:I108"/>
  </mergeCells>
  <hyperlinks>
    <hyperlink ref="BP4" r:id="rId1"/>
  </hyperlinks>
  <pageMargins left="0.17986111111111111" right="0.17986111111111111" top="0.39374999999999999" bottom="0.39374999999999999" header="0.51180555555555562" footer="0.51180555555555562"/>
  <pageSetup paperSize="8" scale="60" firstPageNumber="0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Drop Down 1">
              <controlPr defaultSize="0" autoLine="0" autoPict="0" macro="[0]!ChangementAn">
                <anchor moveWithCells="1">
                  <from>
                    <xdr:col>59</xdr:col>
                    <xdr:colOff>19050</xdr:colOff>
                    <xdr:row>5</xdr:row>
                    <xdr:rowOff>47625</xdr:rowOff>
                  </from>
                  <to>
                    <xdr:col>63</xdr:col>
                    <xdr:colOff>180975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Agents!$B$5:$B$34</xm:f>
          </x14:formula1>
          <xm:sqref>B13:B32 B110:B129 B37:B56 B61:B80 B86:B105 B134:B153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15</vt:i4>
      </vt:variant>
    </vt:vector>
  </HeadingPairs>
  <TitlesOfParts>
    <vt:vector size="24" baseType="lpstr">
      <vt:lpstr>Agents</vt:lpstr>
      <vt:lpstr>Original</vt:lpstr>
      <vt:lpstr>Vacances</vt:lpstr>
      <vt:lpstr>hide</vt:lpstr>
      <vt:lpstr>S1</vt:lpstr>
      <vt:lpstr>S2</vt:lpstr>
      <vt:lpstr>S3</vt:lpstr>
      <vt:lpstr>S4</vt:lpstr>
      <vt:lpstr>Congés et HotLine 2015</vt:lpstr>
      <vt:lpstr>a</vt:lpstr>
      <vt:lpstr>an</vt:lpstr>
      <vt:lpstr>'Congés et HotLine 2015'!Case</vt:lpstr>
      <vt:lpstr>Case</vt:lpstr>
      <vt:lpstr>'Congés et HotLine 2015'!case2</vt:lpstr>
      <vt:lpstr>case2</vt:lpstr>
      <vt:lpstr>'Congés et HotLine 2015'!case3</vt:lpstr>
      <vt:lpstr>case3</vt:lpstr>
      <vt:lpstr>DATEREF</vt:lpstr>
      <vt:lpstr>Fériés</vt:lpstr>
      <vt:lpstr>'Congés et HotLine 2015'!Listnum</vt:lpstr>
      <vt:lpstr>Listnum</vt:lpstr>
      <vt:lpstr>Paques</vt:lpstr>
      <vt:lpstr>'Congés et HotLine 2015'!Zone_d_impression</vt:lpstr>
      <vt:lpstr>Original!Zone_d_impression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Michel</cp:lastModifiedBy>
  <dcterms:created xsi:type="dcterms:W3CDTF">2015-06-19T15:01:09Z</dcterms:created>
  <dcterms:modified xsi:type="dcterms:W3CDTF">2015-08-02T11:26:40Z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