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105" windowWidth="16380" windowHeight="8940" activeTab="1"/>
  </bookViews>
  <sheets>
    <sheet name="forêt" sheetId="4" r:id="rId1"/>
    <sheet name="TNI" sheetId="1" r:id="rId2"/>
    <sheet name="hasards" sheetId="2" r:id="rId3"/>
    <sheet name="Feuil1" sheetId="5" r:id="rId4"/>
  </sheets>
  <definedNames>
    <definedName name="eau">#REF!</definedName>
    <definedName name="foret">forêt!$C$6:$V$13</definedName>
    <definedName name="Hasard_PH">hasards!$B$7:$B$41</definedName>
    <definedName name="montagne">#REF!</definedName>
    <definedName name="poum1">hasards!$E$7:$E$9</definedName>
    <definedName name="poum10">hasards!$N$7:$N$27</definedName>
    <definedName name="poum2">hasards!$F$7:$F$11</definedName>
    <definedName name="poum3">hasards!$G$7:$G$13</definedName>
    <definedName name="poum4">hasards!$H$7:$H$15</definedName>
    <definedName name="poum5">hasards!$I$7:$I$17</definedName>
    <definedName name="poum6">hasards!$J$7:$J$19</definedName>
    <definedName name="poum7">hasards!$K$7:$K$21</definedName>
    <definedName name="poum8">hasards!$L$7:$L$23</definedName>
    <definedName name="poum9">hasards!$M$7:$M$25</definedName>
  </definedNames>
  <calcPr calcId="145621"/>
</workbook>
</file>

<file path=xl/calcChain.xml><?xml version="1.0" encoding="utf-8"?>
<calcChain xmlns="http://schemas.openxmlformats.org/spreadsheetml/2006/main">
  <c r="AB7" i="4" l="1"/>
  <c r="AB8" i="4"/>
  <c r="AB9" i="4"/>
  <c r="AB10" i="4"/>
  <c r="AB11" i="4"/>
  <c r="AB12" i="4"/>
  <c r="AB13" i="4"/>
  <c r="AB6" i="4"/>
  <c r="AA7" i="4"/>
  <c r="AA8" i="4"/>
  <c r="AA9" i="4"/>
  <c r="AA10" i="4"/>
  <c r="AA11" i="4"/>
  <c r="AA12" i="4"/>
  <c r="AA13" i="4"/>
  <c r="AA6" i="4"/>
  <c r="AD7" i="4"/>
  <c r="AD8" i="4"/>
  <c r="AD9" i="4"/>
  <c r="AD10" i="4"/>
  <c r="AD11" i="4"/>
  <c r="AD12" i="4"/>
  <c r="AD13" i="4"/>
  <c r="AD6" i="4"/>
  <c r="W14" i="4"/>
  <c r="W15" i="4"/>
  <c r="M8" i="4" l="1"/>
  <c r="L7" i="4"/>
  <c r="L8" i="4"/>
  <c r="L9" i="4"/>
  <c r="L10" i="4"/>
  <c r="L11" i="4"/>
  <c r="L12" i="4"/>
  <c r="L13" i="4"/>
  <c r="L6" i="4"/>
  <c r="L18" i="4" l="1"/>
  <c r="M9" i="4"/>
  <c r="M10" i="4"/>
  <c r="M11" i="4"/>
  <c r="M12" i="4"/>
  <c r="M13" i="4"/>
  <c r="M6" i="4"/>
  <c r="M7" i="4" l="1"/>
  <c r="F8" i="4"/>
  <c r="F13" i="4"/>
  <c r="F11" i="4"/>
  <c r="F6" i="4"/>
  <c r="F7" i="4"/>
  <c r="F10" i="4"/>
  <c r="F9" i="4"/>
  <c r="F12" i="4"/>
  <c r="H11" i="4"/>
  <c r="H7" i="4"/>
  <c r="H6" i="4"/>
  <c r="H12" i="4"/>
  <c r="A6" i="1"/>
  <c r="H9" i="4"/>
  <c r="H8" i="4"/>
  <c r="H10" i="4"/>
  <c r="H13" i="4"/>
  <c r="J9" i="4"/>
  <c r="J11" i="4"/>
  <c r="J8" i="4"/>
  <c r="J10" i="4"/>
  <c r="J12" i="4"/>
  <c r="J13" i="4"/>
  <c r="J7" i="4"/>
  <c r="J6" i="4"/>
  <c r="L21" i="4"/>
  <c r="J21" i="4"/>
  <c r="H21" i="4"/>
  <c r="F21" i="4"/>
  <c r="L20" i="4"/>
  <c r="J20" i="4"/>
  <c r="H20" i="4"/>
  <c r="F20" i="4"/>
  <c r="L19" i="4"/>
  <c r="J19" i="4"/>
  <c r="H19" i="4"/>
  <c r="F19" i="4"/>
  <c r="J18" i="4"/>
  <c r="H18" i="4"/>
  <c r="F18" i="4"/>
  <c r="A4" i="1" l="1"/>
  <c r="M4" i="1"/>
  <c r="D6" i="1"/>
  <c r="K6" i="1" s="1"/>
  <c r="F6" i="1"/>
  <c r="N4" i="1"/>
  <c r="N6" i="1"/>
  <c r="F5" i="1"/>
  <c r="E6" i="1"/>
  <c r="E4" i="1"/>
  <c r="F4" i="1"/>
  <c r="M5" i="1"/>
  <c r="N5" i="1"/>
  <c r="D4" i="1"/>
  <c r="K4" i="1" s="1"/>
  <c r="D5" i="1"/>
  <c r="L5" i="1" s="1"/>
  <c r="M6" i="1"/>
  <c r="E5" i="1"/>
  <c r="A5" i="1"/>
  <c r="L6" i="1" l="1"/>
  <c r="J6" i="1"/>
  <c r="H6" i="1"/>
  <c r="K5" i="1"/>
  <c r="H5" i="1"/>
  <c r="J5" i="1"/>
  <c r="H4" i="1"/>
  <c r="L4" i="1"/>
  <c r="J4" i="1"/>
</calcChain>
</file>

<file path=xl/sharedStrings.xml><?xml version="1.0" encoding="utf-8"?>
<sst xmlns="http://schemas.openxmlformats.org/spreadsheetml/2006/main" count="263" uniqueCount="162">
  <si>
    <t>bête</t>
  </si>
  <si>
    <t>Hasard PH</t>
  </si>
  <si>
    <t>Hasard PD</t>
  </si>
  <si>
    <t>Hasard Forg</t>
  </si>
  <si>
    <t>PH/PI</t>
  </si>
  <si>
    <t>Def</t>
  </si>
  <si>
    <t>H/T</t>
  </si>
  <si>
    <t>Pt fuite</t>
  </si>
  <si>
    <t>Pt fuite Pt fuite</t>
  </si>
  <si>
    <t>PV</t>
  </si>
  <si>
    <t>Numéro</t>
  </si>
  <si>
    <t>Niveau</t>
  </si>
  <si>
    <t>Bête</t>
  </si>
  <si>
    <t>Créateur</t>
  </si>
  <si>
    <t>plus ou moins</t>
  </si>
  <si>
    <t>PA</t>
  </si>
  <si>
    <t>Plus ou moins</t>
  </si>
  <si>
    <t>PD</t>
  </si>
  <si>
    <t>H ou T</t>
  </si>
  <si>
    <t>cadeau 1</t>
  </si>
  <si>
    <t>cadeau 2</t>
  </si>
  <si>
    <t>cadeau 3</t>
  </si>
  <si>
    <t>cadeau 4</t>
  </si>
  <si>
    <t>cadeau 5</t>
  </si>
  <si>
    <t>Distance d'attaque</t>
  </si>
  <si>
    <t>Particularité 1</t>
  </si>
  <si>
    <t>Particularité 2</t>
  </si>
  <si>
    <t>Particularité 3</t>
  </si>
  <si>
    <t>Ours</t>
  </si>
  <si>
    <t>Sophie</t>
  </si>
  <si>
    <t>h</t>
  </si>
  <si>
    <t>viande</t>
  </si>
  <si>
    <t>8 or</t>
  </si>
  <si>
    <t>griffe d'ours</t>
  </si>
  <si>
    <t>12 or</t>
  </si>
  <si>
    <t>dent  d'ours</t>
  </si>
  <si>
    <t>3 cases</t>
  </si>
  <si>
    <t>seul</t>
  </si>
  <si>
    <t>Loup</t>
  </si>
  <si>
    <t>dent de loup</t>
  </si>
  <si>
    <t>fourrure</t>
  </si>
  <si>
    <t>7 or</t>
  </si>
  <si>
    <t>griffe de loup</t>
  </si>
  <si>
    <t>4 cases</t>
  </si>
  <si>
    <t>(2 à 10)</t>
  </si>
  <si>
    <t>(10 à 20)</t>
  </si>
  <si>
    <t>Mouche</t>
  </si>
  <si>
    <t>t</t>
  </si>
  <si>
    <t>nourriture</t>
  </si>
  <si>
    <t>2 or</t>
  </si>
  <si>
    <t>1 case</t>
  </si>
  <si>
    <t>(10 à 30)</t>
  </si>
  <si>
    <t>(30 à 70)</t>
  </si>
  <si>
    <t>(70 à 90)</t>
  </si>
  <si>
    <t>Guêpe</t>
  </si>
  <si>
    <t>dard</t>
  </si>
  <si>
    <t xml:space="preserve">nourriture </t>
  </si>
  <si>
    <t>3 or</t>
  </si>
  <si>
    <t>2cases</t>
  </si>
  <si>
    <t>(2 à 15)</t>
  </si>
  <si>
    <t>(15 à 30)</t>
  </si>
  <si>
    <t>Araignée</t>
  </si>
  <si>
    <t>2 cases</t>
  </si>
  <si>
    <t>(2 à 6)</t>
  </si>
  <si>
    <t>Cerf</t>
  </si>
  <si>
    <t>os</t>
  </si>
  <si>
    <t>Hérisson</t>
  </si>
  <si>
    <t>criquet</t>
  </si>
  <si>
    <t>Shahab</t>
  </si>
  <si>
    <t>8 cases</t>
  </si>
  <si>
    <t>2 à 5</t>
  </si>
  <si>
    <t>3 à 6</t>
  </si>
  <si>
    <t>1+1</t>
  </si>
  <si>
    <t>1+2</t>
  </si>
  <si>
    <t>1+3</t>
  </si>
  <si>
    <t>1+4</t>
  </si>
  <si>
    <t>1+5</t>
  </si>
  <si>
    <t>1+6</t>
  </si>
  <si>
    <t>1+7</t>
  </si>
  <si>
    <t>1+8</t>
  </si>
  <si>
    <t>1+9</t>
  </si>
  <si>
    <t>1+10</t>
  </si>
  <si>
    <t>1+11</t>
  </si>
  <si>
    <t>1+12</t>
  </si>
  <si>
    <t>1+13</t>
  </si>
  <si>
    <t>1+14</t>
  </si>
  <si>
    <t>1+15</t>
  </si>
  <si>
    <t>1+16</t>
  </si>
  <si>
    <t>1+17</t>
  </si>
  <si>
    <t>1+18</t>
  </si>
  <si>
    <t>Cad 1</t>
  </si>
  <si>
    <t>ici un random</t>
  </si>
  <si>
    <t>plusieurs tableaux, 2,3,4,5,6,7,8,9,10…</t>
  </si>
  <si>
    <t>sur la feuille 1, faire apparaître la somme des deux cases pour avoir le résultat</t>
  </si>
  <si>
    <t>Random 10 à 14</t>
  </si>
  <si>
    <t>=+ ou - 2</t>
  </si>
  <si>
    <t>=+ ou - 3</t>
  </si>
  <si>
    <t>=+ ou - 4</t>
  </si>
  <si>
    <t>=+ ou - 5</t>
  </si>
  <si>
    <t>=+ ou - 6</t>
  </si>
  <si>
    <t>=+ ou - 7</t>
  </si>
  <si>
    <t>=+ ou - 8</t>
  </si>
  <si>
    <t>=+ ou - 9</t>
  </si>
  <si>
    <t>=+ ou - 10</t>
  </si>
  <si>
    <t>=+ ou - 1</t>
  </si>
  <si>
    <t>pour le village</t>
  </si>
  <si>
    <t>Armes</t>
  </si>
  <si>
    <t>collation</t>
  </si>
  <si>
    <t>2 repas</t>
  </si>
  <si>
    <t>4 repas</t>
  </si>
  <si>
    <t>bonbon</t>
  </si>
  <si>
    <t>poils</t>
  </si>
  <si>
    <t>3 repas</t>
  </si>
  <si>
    <t>1 repas</t>
  </si>
  <si>
    <t>aiguille</t>
  </si>
  <si>
    <t>15 Écus</t>
  </si>
  <si>
    <t>22 Écus</t>
  </si>
  <si>
    <t>11 Écus</t>
  </si>
  <si>
    <t>Fourrure</t>
  </si>
  <si>
    <t>ailles</t>
  </si>
  <si>
    <t>Miel (collation)</t>
  </si>
  <si>
    <t>fil</t>
  </si>
  <si>
    <t>13 Écus</t>
  </si>
  <si>
    <t>15 écus</t>
  </si>
  <si>
    <t>random 10 à 14</t>
  </si>
  <si>
    <t>col 10</t>
  </si>
  <si>
    <t>col 11</t>
  </si>
  <si>
    <t>random pour savoir les cadeaux</t>
  </si>
  <si>
    <t>Dans les plaines et forêt</t>
  </si>
  <si>
    <t>Points de rareté</t>
  </si>
  <si>
    <t>Nombre de tête</t>
  </si>
  <si>
    <t>Facteur - repro</t>
  </si>
  <si>
    <t>http://forum.excel-pratique.com/excel/vba-avec-plusieurs-sub-active-par-1-bouton-pangea-t42669.html</t>
  </si>
  <si>
    <t>eau</t>
  </si>
  <si>
    <t>=#REF!#REF!</t>
  </si>
  <si>
    <t>foret</t>
  </si>
  <si>
    <t>=forêt!$C$6:$V$13</t>
  </si>
  <si>
    <t>Hasard_PH</t>
  </si>
  <si>
    <t>=hasards!$B$7:$B$41</t>
  </si>
  <si>
    <t>montagne</t>
  </si>
  <si>
    <t>poum1</t>
  </si>
  <si>
    <t>=hasards!$E$7:$E$9</t>
  </si>
  <si>
    <t>poum10</t>
  </si>
  <si>
    <t>=hasards!$N$7:$N$27</t>
  </si>
  <si>
    <t>poum2</t>
  </si>
  <si>
    <t>=hasards!$F$7:$F$11</t>
  </si>
  <si>
    <t>poum3</t>
  </si>
  <si>
    <t>=hasards!$G$7:$G$13</t>
  </si>
  <si>
    <t>poum4</t>
  </si>
  <si>
    <t>=hasards!$H$7:$H$15</t>
  </si>
  <si>
    <t>poum5</t>
  </si>
  <si>
    <t>=hasards!$I$7:$I$17</t>
  </si>
  <si>
    <t>poum6</t>
  </si>
  <si>
    <t>=hasards!$J$7:$J$19</t>
  </si>
  <si>
    <t>poum7</t>
  </si>
  <si>
    <t>=hasards!$K$7:$K$21</t>
  </si>
  <si>
    <t>poum8</t>
  </si>
  <si>
    <t>=hasards!$L$7:$L$23</t>
  </si>
  <si>
    <t>poum9</t>
  </si>
  <si>
    <t>=hasards!$M$7:$M$25</t>
  </si>
  <si>
    <t xml:space="preserve"> </t>
  </si>
  <si>
    <t>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</si>
</sst>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Red]0"/>
  </numFmts>
  <fonts count="27" x14ac:knownFonts="1">
    <font>
      <sz val="10"/>
      <name val="Arial"/>
    </font>
    <font>
      <sz val="10"/>
      <name val="Arial"/>
    </font>
    <font>
      <sz val="8"/>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20"/>
      <name val="Arial"/>
      <family val="2"/>
    </font>
    <font>
      <sz val="18"/>
      <name val="Arial"/>
      <family val="2"/>
    </font>
    <font>
      <sz val="10"/>
      <name val="Arial"/>
      <family val="2"/>
    </font>
    <font>
      <sz val="10"/>
      <color rgb="FF000000"/>
      <name val="Arial"/>
      <family val="2"/>
    </font>
    <font>
      <u/>
      <sz val="10"/>
      <color theme="10"/>
      <name val="Arial"/>
      <family val="2"/>
    </font>
    <font>
      <b/>
      <i/>
      <sz val="10"/>
      <color rgb="FFFF0000"/>
      <name val="Arial"/>
      <family val="2"/>
    </font>
    <font>
      <sz val="20"/>
      <color rgb="FF000000"/>
      <name val="Arial"/>
      <family val="2"/>
    </font>
  </fonts>
  <fills count="30">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indexed="13"/>
        <bgColor indexed="64"/>
      </patternFill>
    </fill>
    <fill>
      <patternFill patternType="solid">
        <fgColor indexed="11"/>
        <bgColor indexed="64"/>
      </patternFill>
    </fill>
    <fill>
      <patternFill patternType="solid">
        <fgColor theme="7" tint="0.59999389629810485"/>
        <bgColor indexed="64"/>
      </patternFill>
    </fill>
    <fill>
      <patternFill patternType="solid">
        <fgColor theme="9" tint="0.39997558519241921"/>
        <bgColor indexed="64"/>
      </patternFill>
    </fill>
    <fill>
      <patternFill patternType="solid">
        <fgColor theme="5" tint="0.59999389629810485"/>
        <bgColor indexed="64"/>
      </patternFill>
    </fill>
    <fill>
      <patternFill patternType="solid">
        <fgColor theme="1"/>
        <bgColor indexed="64"/>
      </patternFill>
    </fill>
  </fills>
  <borders count="18">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bottom/>
      <diagonal/>
    </border>
    <border>
      <left/>
      <right style="medium">
        <color indexed="64"/>
      </right>
      <top style="medium">
        <color indexed="64"/>
      </top>
      <bottom/>
      <diagonal/>
    </border>
    <border>
      <left/>
      <right style="medium">
        <color indexed="64"/>
      </right>
      <top/>
      <bottom style="medium">
        <color indexed="64"/>
      </bottom>
      <diagonal/>
    </border>
  </borders>
  <cellStyleXfs count="43">
    <xf numFmtId="0" fontId="0" fillId="0" borderId="0"/>
    <xf numFmtId="0" fontId="3" fillId="2" borderId="0" applyNumberFormat="0" applyBorder="0" applyAlignment="0" applyProtection="0"/>
    <xf numFmtId="0" fontId="3" fillId="3" borderId="0" applyNumberFormat="0" applyBorder="0" applyAlignment="0" applyProtection="0"/>
    <xf numFmtId="0" fontId="3" fillId="4" borderId="0" applyNumberFormat="0" applyBorder="0" applyAlignment="0" applyProtection="0"/>
    <xf numFmtId="0" fontId="3" fillId="5" borderId="0" applyNumberFormat="0" applyBorder="0" applyAlignment="0" applyProtection="0"/>
    <xf numFmtId="0" fontId="3" fillId="6" borderId="0" applyNumberFormat="0" applyBorder="0" applyAlignment="0" applyProtection="0"/>
    <xf numFmtId="0" fontId="3" fillId="7" borderId="0" applyNumberFormat="0" applyBorder="0" applyAlignment="0" applyProtection="0"/>
    <xf numFmtId="0" fontId="3" fillId="8"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5" borderId="0" applyNumberFormat="0" applyBorder="0" applyAlignment="0" applyProtection="0"/>
    <xf numFmtId="0" fontId="3" fillId="8" borderId="0" applyNumberFormat="0" applyBorder="0" applyAlignment="0" applyProtection="0"/>
    <xf numFmtId="0" fontId="3" fillId="11" borderId="0" applyNumberFormat="0" applyBorder="0" applyAlignment="0" applyProtection="0"/>
    <xf numFmtId="0" fontId="4" fillId="12" borderId="0" applyNumberFormat="0" applyBorder="0" applyAlignment="0" applyProtection="0"/>
    <xf numFmtId="0" fontId="4" fillId="9" borderId="0" applyNumberFormat="0" applyBorder="0" applyAlignment="0" applyProtection="0"/>
    <xf numFmtId="0" fontId="4" fillId="10"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4" fillId="16"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9" borderId="0" applyNumberFormat="0" applyBorder="0" applyAlignment="0" applyProtection="0"/>
    <xf numFmtId="0" fontId="5" fillId="0" borderId="0" applyNumberFormat="0" applyFill="0" applyBorder="0" applyAlignment="0" applyProtection="0"/>
    <xf numFmtId="0" fontId="6" fillId="20" borderId="1" applyNumberFormat="0" applyAlignment="0" applyProtection="0"/>
    <xf numFmtId="0" fontId="7" fillId="0" borderId="2" applyNumberFormat="0" applyFill="0" applyAlignment="0" applyProtection="0"/>
    <xf numFmtId="0" fontId="1" fillId="21" borderId="3" applyNumberFormat="0" applyFont="0" applyAlignment="0" applyProtection="0"/>
    <xf numFmtId="0" fontId="8" fillId="7" borderId="1" applyNumberFormat="0" applyAlignment="0" applyProtection="0"/>
    <xf numFmtId="0" fontId="9" fillId="3" borderId="0" applyNumberFormat="0" applyBorder="0" applyAlignment="0" applyProtection="0"/>
    <xf numFmtId="0" fontId="10" fillId="22" borderId="0" applyNumberFormat="0" applyBorder="0" applyAlignment="0" applyProtection="0"/>
    <xf numFmtId="0" fontId="11" fillId="4" borderId="0" applyNumberFormat="0" applyBorder="0" applyAlignment="0" applyProtection="0"/>
    <xf numFmtId="0" fontId="12" fillId="20" borderId="4" applyNumberFormat="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5" fillId="0" borderId="5" applyNumberFormat="0" applyFill="0" applyAlignment="0" applyProtection="0"/>
    <xf numFmtId="0" fontId="16" fillId="0" borderId="6" applyNumberFormat="0" applyFill="0" applyAlignment="0" applyProtection="0"/>
    <xf numFmtId="0" fontId="17" fillId="0" borderId="7" applyNumberFormat="0" applyFill="0" applyAlignment="0" applyProtection="0"/>
    <xf numFmtId="0" fontId="17" fillId="0" borderId="0" applyNumberFormat="0" applyFill="0" applyBorder="0" applyAlignment="0" applyProtection="0"/>
    <xf numFmtId="0" fontId="18" fillId="0" borderId="8" applyNumberFormat="0" applyFill="0" applyAlignment="0" applyProtection="0"/>
    <xf numFmtId="0" fontId="19" fillId="23" borderId="9" applyNumberFormat="0" applyAlignment="0" applyProtection="0"/>
    <xf numFmtId="0" fontId="24" fillId="0" borderId="0" applyNumberFormat="0" applyFill="0" applyBorder="0" applyAlignment="0" applyProtection="0"/>
  </cellStyleXfs>
  <cellXfs count="43">
    <xf numFmtId="0" fontId="0" fillId="0" borderId="0" xfId="0"/>
    <xf numFmtId="1" fontId="0" fillId="0" borderId="0" xfId="0" applyNumberFormat="1"/>
    <xf numFmtId="164" fontId="0" fillId="0" borderId="0" xfId="0" applyNumberFormat="1"/>
    <xf numFmtId="1" fontId="0" fillId="24" borderId="0" xfId="0" applyNumberFormat="1" applyFill="1"/>
    <xf numFmtId="0" fontId="0" fillId="24" borderId="0" xfId="0" applyFill="1"/>
    <xf numFmtId="164" fontId="0" fillId="24" borderId="0" xfId="0" applyNumberFormat="1" applyFill="1"/>
    <xf numFmtId="49" fontId="0" fillId="0" borderId="0" xfId="0" applyNumberFormat="1"/>
    <xf numFmtId="0" fontId="0" fillId="0" borderId="0" xfId="0" applyBorder="1"/>
    <xf numFmtId="0" fontId="20" fillId="0" borderId="10" xfId="0" applyFont="1" applyBorder="1"/>
    <xf numFmtId="0" fontId="20" fillId="0" borderId="0" xfId="0" applyFont="1" applyBorder="1"/>
    <xf numFmtId="0" fontId="20" fillId="0" borderId="11" xfId="0" applyFont="1" applyBorder="1"/>
    <xf numFmtId="0" fontId="20" fillId="0" borderId="12" xfId="0" applyFont="1" applyBorder="1"/>
    <xf numFmtId="0" fontId="0" fillId="0" borderId="12" xfId="0" applyBorder="1"/>
    <xf numFmtId="0" fontId="0" fillId="24" borderId="13" xfId="0" applyFill="1" applyBorder="1"/>
    <xf numFmtId="0" fontId="0" fillId="24" borderId="14" xfId="0" applyFill="1" applyBorder="1"/>
    <xf numFmtId="0" fontId="0" fillId="24" borderId="10" xfId="0" applyFill="1" applyBorder="1"/>
    <xf numFmtId="0" fontId="0" fillId="24" borderId="0" xfId="0" applyFill="1" applyBorder="1"/>
    <xf numFmtId="0" fontId="0" fillId="24" borderId="15" xfId="0" applyFill="1" applyBorder="1"/>
    <xf numFmtId="0" fontId="0" fillId="25" borderId="14" xfId="0" applyFill="1" applyBorder="1"/>
    <xf numFmtId="0" fontId="0" fillId="25" borderId="16" xfId="0" applyFill="1" applyBorder="1"/>
    <xf numFmtId="1" fontId="21" fillId="0" borderId="0" xfId="0" applyNumberFormat="1" applyFont="1" applyBorder="1"/>
    <xf numFmtId="1" fontId="21" fillId="0" borderId="12" xfId="0" applyNumberFormat="1" applyFont="1" applyBorder="1"/>
    <xf numFmtId="0" fontId="0" fillId="0" borderId="13" xfId="0" applyBorder="1"/>
    <xf numFmtId="0" fontId="0" fillId="0" borderId="14" xfId="0" applyBorder="1"/>
    <xf numFmtId="0" fontId="0" fillId="0" borderId="16" xfId="0" applyBorder="1"/>
    <xf numFmtId="0" fontId="0" fillId="26" borderId="0" xfId="0" applyFill="1"/>
    <xf numFmtId="0" fontId="22" fillId="26" borderId="0" xfId="0" applyFont="1" applyFill="1"/>
    <xf numFmtId="0" fontId="0" fillId="27" borderId="0" xfId="0" applyFill="1"/>
    <xf numFmtId="0" fontId="22" fillId="27" borderId="0" xfId="0" applyFont="1" applyFill="1"/>
    <xf numFmtId="0" fontId="0" fillId="28" borderId="0" xfId="0" applyFill="1"/>
    <xf numFmtId="0" fontId="22" fillId="28" borderId="0" xfId="0" applyFont="1" applyFill="1"/>
    <xf numFmtId="0" fontId="23" fillId="0" borderId="0" xfId="0" applyFont="1"/>
    <xf numFmtId="0" fontId="24" fillId="0" borderId="0" xfId="42"/>
    <xf numFmtId="0" fontId="0" fillId="0" borderId="0" xfId="0" applyFill="1"/>
    <xf numFmtId="0" fontId="22" fillId="0" borderId="0" xfId="0" applyFont="1"/>
    <xf numFmtId="0" fontId="0" fillId="0" borderId="0" xfId="0" applyFont="1"/>
    <xf numFmtId="10" fontId="0" fillId="0" borderId="0" xfId="0" applyNumberFormat="1"/>
    <xf numFmtId="10" fontId="0" fillId="0" borderId="0" xfId="0" applyNumberFormat="1" applyFill="1"/>
    <xf numFmtId="0" fontId="0" fillId="0" borderId="0" xfId="0" applyNumberFormat="1"/>
    <xf numFmtId="0" fontId="26" fillId="29" borderId="0" xfId="0" applyFont="1" applyFill="1" applyBorder="1"/>
    <xf numFmtId="0" fontId="26" fillId="29" borderId="15" xfId="0" applyFont="1" applyFill="1" applyBorder="1"/>
    <xf numFmtId="0" fontId="26" fillId="29" borderId="12" xfId="0" applyFont="1" applyFill="1" applyBorder="1"/>
    <xf numFmtId="0" fontId="26" fillId="29" borderId="17" xfId="0" applyFont="1" applyFill="1" applyBorder="1"/>
  </cellXfs>
  <cellStyles count="43">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Lien hypertexte" xfId="42" builtinId="8"/>
    <cellStyle name="Neutre" xfId="31" builtinId="28" customBuiltin="1"/>
    <cellStyle name="Normal" xfId="0" builtinId="0"/>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4">
    <dxf>
      <fill>
        <patternFill>
          <bgColor indexed="10"/>
        </patternFill>
      </fill>
    </dxf>
    <dxf>
      <fill>
        <patternFill>
          <bgColor indexed="11"/>
        </patternFill>
      </fill>
    </dxf>
    <dxf>
      <fill>
        <patternFill>
          <bgColor indexed="11"/>
        </patternFill>
      </fill>
    </dxf>
    <dxf>
      <fill>
        <patternFill>
          <bgColor indexed="1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152400</xdr:colOff>
          <xdr:row>3</xdr:row>
          <xdr:rowOff>76200</xdr:rowOff>
        </xdr:from>
        <xdr:to>
          <xdr:col>21</xdr:col>
          <xdr:colOff>390525</xdr:colOff>
          <xdr:row>3</xdr:row>
          <xdr:rowOff>276225</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0" i="0" u="none" strike="noStrike" baseline="0">
                  <a:solidFill>
                    <a:srgbClr val="000000"/>
                  </a:solidFill>
                  <a:latin typeface="Arial"/>
                  <a:cs typeface="Arial"/>
                </a:rPr>
                <a:t>Pour découvrir les cadeaux si ...</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152400</xdr:colOff>
          <xdr:row>4</xdr:row>
          <xdr:rowOff>76200</xdr:rowOff>
        </xdr:from>
        <xdr:to>
          <xdr:col>21</xdr:col>
          <xdr:colOff>390525</xdr:colOff>
          <xdr:row>4</xdr:row>
          <xdr:rowOff>276225</xdr:rowOff>
        </xdr:to>
        <xdr:sp macro="" textlink="">
          <xdr:nvSpPr>
            <xdr:cNvPr id="3074" name="Button 2" hidden="1">
              <a:extLst>
                <a:ext uri="{63B3BB69-23CF-44E3-9099-C40C66FF867C}">
                  <a14:compatExt spid="_x0000_s3074"/>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0" i="0" u="none" strike="noStrike" baseline="0">
                  <a:solidFill>
                    <a:srgbClr val="000000"/>
                  </a:solidFill>
                  <a:latin typeface="Arial"/>
                  <a:cs typeface="Arial"/>
                </a:rPr>
                <a:t>Pour découvrir des cadeaux si ...</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152400</xdr:colOff>
          <xdr:row>5</xdr:row>
          <xdr:rowOff>57150</xdr:rowOff>
        </xdr:from>
        <xdr:to>
          <xdr:col>21</xdr:col>
          <xdr:colOff>390525</xdr:colOff>
          <xdr:row>5</xdr:row>
          <xdr:rowOff>257175</xdr:rowOff>
        </xdr:to>
        <xdr:sp macro="" textlink="">
          <xdr:nvSpPr>
            <xdr:cNvPr id="3075" name="Button 3" hidden="1">
              <a:extLst>
                <a:ext uri="{63B3BB69-23CF-44E3-9099-C40C66FF867C}">
                  <a14:compatExt spid="_x0000_s3075"/>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0" i="0" u="none" strike="noStrike" baseline="0">
                  <a:solidFill>
                    <a:srgbClr val="000000"/>
                  </a:solidFill>
                  <a:latin typeface="Arial"/>
                  <a:cs typeface="Arial"/>
                </a:rPr>
                <a:t>Pour découvrir des cadeaux si ..</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117475</xdr:colOff>
          <xdr:row>7</xdr:row>
          <xdr:rowOff>6350</xdr:rowOff>
        </xdr:from>
        <xdr:to>
          <xdr:col>13</xdr:col>
          <xdr:colOff>1563688</xdr:colOff>
          <xdr:row>8</xdr:row>
          <xdr:rowOff>7938</xdr:rowOff>
        </xdr:to>
        <xdr:sp macro="" textlink="">
          <xdr:nvSpPr>
            <xdr:cNvPr id="3076" name="Button 4" hidden="1">
              <a:extLst>
                <a:ext uri="{63B3BB69-23CF-44E3-9099-C40C66FF867C}">
                  <a14:compatExt spid="_x0000_s3076"/>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0" i="0" u="none" strike="noStrike" baseline="0">
                  <a:solidFill>
                    <a:srgbClr val="000000"/>
                  </a:solidFill>
                  <a:latin typeface="Arial"/>
                  <a:cs typeface="Arial"/>
                </a:rPr>
                <a:t>Tout recacher</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0</xdr:colOff>
          <xdr:row>7</xdr:row>
          <xdr:rowOff>0</xdr:rowOff>
        </xdr:from>
        <xdr:to>
          <xdr:col>3</xdr:col>
          <xdr:colOff>0</xdr:colOff>
          <xdr:row>9</xdr:row>
          <xdr:rowOff>0</xdr:rowOff>
        </xdr:to>
        <xdr:sp macro="" textlink="">
          <xdr:nvSpPr>
            <xdr:cNvPr id="3077" name="Button 5" hidden="1">
              <a:extLst>
                <a:ext uri="{63B3BB69-23CF-44E3-9099-C40C66FF867C}">
                  <a14:compatExt spid="_x0000_s307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1" u="none" strike="noStrike" baseline="0">
                  <a:solidFill>
                    <a:srgbClr val="FF0000"/>
                  </a:solidFill>
                  <a:latin typeface="Arial"/>
                  <a:cs typeface="Arial"/>
                </a:rPr>
                <a:t>Tirage aléatoire animaux</a:t>
              </a:r>
              <a:endParaRPr lang="fr-FR"/>
            </a:p>
          </xdr:txBody>
        </xdr:sp>
        <xdr:clientData fPrintsWithSheet="0"/>
      </xdr:twoCellAnchor>
    </mc:Choice>
    <mc:Fallback/>
  </mc:AlternateContent>
  <xdr:twoCellAnchor>
    <xdr:from>
      <xdr:col>15</xdr:col>
      <xdr:colOff>71438</xdr:colOff>
      <xdr:row>7</xdr:row>
      <xdr:rowOff>63500</xdr:rowOff>
    </xdr:from>
    <xdr:to>
      <xdr:col>24</xdr:col>
      <xdr:colOff>198438</xdr:colOff>
      <xdr:row>13</xdr:row>
      <xdr:rowOff>206375</xdr:rowOff>
    </xdr:to>
    <xdr:sp macro="" textlink="">
      <xdr:nvSpPr>
        <xdr:cNvPr id="2" name="ZoneTexte 1"/>
        <xdr:cNvSpPr txBox="1"/>
      </xdr:nvSpPr>
      <xdr:spPr>
        <a:xfrm>
          <a:off x="10136188" y="1643063"/>
          <a:ext cx="4127500" cy="1103312"/>
        </a:xfrm>
        <a:prstGeom prst="rect">
          <a:avLst/>
        </a:prstGeom>
        <a:solidFill>
          <a:schemeClr val="accent5">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Impératif:</a:t>
          </a:r>
        </a:p>
        <a:p>
          <a:r>
            <a:rPr lang="fr-FR" sz="1100"/>
            <a:t>Le</a:t>
          </a:r>
          <a:r>
            <a:rPr lang="fr-FR" sz="1100" baseline="0"/>
            <a:t> coin supérieur gauche doit être dans la ligne à découvrir</a:t>
          </a:r>
        </a:p>
        <a:p>
          <a:endParaRPr lang="fr-FR" sz="1100" baseline="0"/>
        </a:p>
        <a:p>
          <a:r>
            <a:rPr lang="fr-FR" sz="1100" baseline="0"/>
            <a:t>Chaque forme doit avoir un nom unique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161924</xdr:colOff>
      <xdr:row>0</xdr:row>
      <xdr:rowOff>95249</xdr:rowOff>
    </xdr:from>
    <xdr:to>
      <xdr:col>19</xdr:col>
      <xdr:colOff>514349</xdr:colOff>
      <xdr:row>53</xdr:row>
      <xdr:rowOff>19049</xdr:rowOff>
    </xdr:to>
    <xdr:sp macro="" textlink="">
      <xdr:nvSpPr>
        <xdr:cNvPr id="2" name="ZoneTexte 1"/>
        <xdr:cNvSpPr txBox="1"/>
      </xdr:nvSpPr>
      <xdr:spPr>
        <a:xfrm>
          <a:off x="161924" y="95249"/>
          <a:ext cx="14830425" cy="8505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m'appelle Stéphane Côté et je suis enseignant au primaire. Je travaille sur la création d'un jeu, créé par les jeunes intitulé Pangéa. Essentiellement, c'est un jeu à la "dungeon and dragon" où les élèves inventent des bêtes, des quêtes... et lorsqu'on réalise une aventure, le fichier Excel fait apparaître différentes bêtes tout dépendamment de l'endroit où des équipes d'élèves se trouvent. Bien sûr, tout ça est dans l'imaginaire... </a:t>
          </a:r>
          <a:br>
            <a:rPr lang="fr-FR"/>
          </a:br>
          <a:r>
            <a:rPr lang="fr-FR"/>
            <a:t/>
          </a:r>
          <a:br>
            <a:rPr lang="fr-FR"/>
          </a:br>
          <a:r>
            <a:rPr lang="fr-FR"/>
            <a:t>Site de Pangéa : </a:t>
          </a:r>
          <a:r>
            <a:rPr lang="fr-FR">
              <a:hlinkClick xmlns:r="http://schemas.openxmlformats.org/officeDocument/2006/relationships" r:id=""/>
            </a:rPr>
            <a:t>http://stephanecote.org/pangea-2013-2014/</a:t>
          </a:r>
          <a:r>
            <a:rPr lang="fr-FR"/>
            <a:t> (pour l'instant, il n'y a rien de cliquable, car je m'arrache les cheveux avec le fichier Excel...). Essentiellement, quand nous serons dans la période de création, les élèves rempliront des formulaires (google drive), qui génèrent un tableau Excel, et mon fichier local (celui dont vous en avez une copie ici) ira récupérer les données pour les mettre dans les bons onglets (forêt, plaine, montagne...). L'onglet TNI (Tableau Numérique Interactif) sera mon affichage, diffusé sur le mur de la classe lors d'une aventure...</a:t>
          </a:r>
          <a:br>
            <a:rPr lang="fr-FR"/>
          </a:br>
          <a:r>
            <a:rPr lang="fr-FR"/>
            <a:t/>
          </a:r>
          <a:br>
            <a:rPr lang="fr-FR"/>
          </a:br>
          <a:r>
            <a:rPr lang="fr-FR"/>
            <a:t>Pour l'instant, mon fichier Excel m'exige des talents que je n'ai vraiment pas... malgré avoir lu et tenté d'appliquer les éducatifs du cours Excel...</a:t>
          </a:r>
          <a:br>
            <a:rPr lang="fr-FR"/>
          </a:br>
          <a:r>
            <a:rPr lang="fr-FR"/>
            <a:t/>
          </a:r>
          <a:br>
            <a:rPr lang="fr-FR"/>
          </a:br>
          <a:r>
            <a:rPr lang="fr-FR"/>
            <a:t/>
          </a:r>
          <a:br>
            <a:rPr lang="fr-FR"/>
          </a:br>
          <a:r>
            <a:rPr lang="fr-FR"/>
            <a:t>Voici mes défis :</a:t>
          </a:r>
          <a:br>
            <a:rPr lang="fr-FR"/>
          </a:br>
          <a:r>
            <a:rPr lang="fr-FR"/>
            <a:t>1- Dans l'onglet TNI, bien simple : mon VBA intitulé et attaché au bouton "Pour découvrir les cadeaux si..." fonctionne quand je le programme... Dès que je sélectionne une case au hasard, et que je viens ensuite cliquer sur ce bouton, pouf, la programmation (le VBA) ne fonctionne plus... Je déteste cette erreur qui doit être terriblement simple à résoudre...</a:t>
          </a:r>
          <a:br>
            <a:rPr lang="fr-FR"/>
          </a:br>
          <a:r>
            <a:rPr lang="fr-FR"/>
            <a:t/>
          </a:r>
          <a:br>
            <a:rPr lang="fr-FR"/>
          </a:br>
          <a:r>
            <a:rPr lang="fr-FR"/>
            <a:t>2- Les bêtes sont choisies de manière aléatoire dans la colonne C de l'onglet </a:t>
          </a:r>
          <a:r>
            <a:rPr lang="fr-FR" b="1">
              <a:effectLst/>
            </a:rPr>
            <a:t>TNI</a:t>
          </a:r>
          <a:r>
            <a:rPr lang="fr-FR"/>
            <a:t>. Le reste est calculé en fonction de ce qui est trouvé aléatoirement dans cette case... J'ai 1 problème et 5 défis pour vous.</a:t>
          </a:r>
          <a:br>
            <a:rPr lang="fr-FR"/>
          </a:br>
          <a:r>
            <a:rPr lang="fr-FR"/>
            <a:t/>
          </a:r>
          <a:br>
            <a:rPr lang="fr-FR"/>
          </a:br>
          <a:r>
            <a:rPr lang="fr-FR"/>
            <a:t>A) problème : lorsqu'un même animal est choisi 2 fois (faites F9 quelques fois et vous verrez la chose se produire), vous remarquerez qu'elles ont alors exactement les mêmes attributs... Pourtant, je souhaiterais qu'elles aient chacun leurs PH, .... cadeaux différents, comme si 2 mouches apparaissent, elles ne sont pas identiques... Avez-vous une idée comme corriger la chose.</a:t>
          </a:r>
        </a:p>
        <a:p>
          <a:r>
            <a:rPr lang="fr-FR"/>
            <a:t>B) plutôt complexe. Dans la vraie vie, on a plus de chance de tomber sur une mouche lorsqu'on se balade en forêt que sur un ours. Or, j'aimerais que la sélection aléatoire prenne en considération ce "facteur" que j'ai mis dans l'onglet </a:t>
          </a:r>
          <a:r>
            <a:rPr lang="fr-FR" b="1" i="1">
              <a:effectLst/>
            </a:rPr>
            <a:t>foret</a:t>
          </a:r>
          <a:r>
            <a:rPr lang="fr-FR"/>
            <a:t> (en mauve, 1 étant très rare, 10 étant plutôt excessivement présent). J'aimerais donc que d'une certaine manière, le F9 prenne en condisération ce facteur... Avez-vous des pistes d'idée?</a:t>
          </a:r>
        </a:p>
        <a:p>
          <a:r>
            <a:rPr lang="fr-FR"/>
            <a:t/>
          </a:r>
          <a:br>
            <a:rPr lang="fr-FR"/>
          </a:br>
          <a:r>
            <a:rPr lang="fr-FR"/>
            <a:t/>
          </a:r>
          <a:br>
            <a:rPr lang="fr-FR"/>
          </a:br>
          <a:r>
            <a:rPr lang="fr-FR"/>
            <a:t>C) Avec mon bouton "pour découvrir les cadeaux si..." qui est cliqué lorsqu'un élève (ou un groupe) parvient à tuer la bête (ils ont des séries de calculs assez long pour voir s,il y parviennent avec des dés sur leur pupitre et tout et tout), je fais apparaître les cadeaux que la bête donne (cette partie, ça fonctionne normalement si je règle mon problème du point 1) J'aimerais par contre que d'autres opérations s'enclenchent s'il est cliqué :</a:t>
          </a:r>
          <a:br>
            <a:rPr lang="fr-FR"/>
          </a:br>
          <a:r>
            <a:rPr lang="fr-FR"/>
            <a:t/>
          </a:r>
          <a:br>
            <a:rPr lang="fr-FR"/>
          </a:br>
          <a:r>
            <a:rPr lang="fr-FR"/>
            <a:t>- que le nombre dans la colonne respective (onglet foret, nombre de tête) soit réduit de 1 et que si cette donnée arrive à 0, bien que la bête ne puisse plus apparaître dans le choix aléatoire. J'aimerais montrer ici que s'ils décident de zigouiller tous les ours, dans le but d'avoir leurs peaux, bien qu'après ça, ils auront exterminé ladite ressources et hop... ils seront dans le pétrin... Moi ça me donnera de la matière pour les cours d'éthique et de français.</a:t>
          </a:r>
          <a:br>
            <a:rPr lang="fr-FR"/>
          </a:br>
          <a:r>
            <a:rPr lang="fr-FR"/>
            <a:t/>
          </a:r>
          <a:br>
            <a:rPr lang="fr-FR"/>
          </a:br>
          <a:r>
            <a:rPr lang="fr-FR"/>
            <a:t>-que le fait d'appuyer sur ce bouton fasse multiplier (reproduire) toutes les autres bêtes qui n'ont pas été tuées dans cette liste. Par exemple, un ours a un quotient de reproduction de 0,02, donc si on tue une mouche, en cliquant sur le bouton "pour découvrir le cadeau de..." sur la ligne de la mouche (qui n,est pas dans le fichier Excel, mais que je vais mettre), bien que les ours passent de 150 par exemple, à 150,02, que le nombre de loups passe de 45 à 45,04 et ainsi de suite... </a:t>
          </a:r>
          <a:br>
            <a:rPr lang="fr-FR"/>
          </a:br>
          <a:r>
            <a:rPr lang="fr-FR"/>
            <a:t/>
          </a:r>
          <a:br>
            <a:rPr lang="fr-FR"/>
          </a:br>
          <a:r>
            <a:rPr lang="fr-FR"/>
            <a:t>-Enfin que le même clic de ce bouton fasse augmenter le facteur d'hostilité (rouge qui impactera la valeur de la colonne K dans l'onglet Foret) de la bête tuée, et diminuer tous les autres d'une certaine valeur. Je vous expliquer la logique du jeu, je n'ai pas encore programmé ça, mais je suis en mesure de le faire (faire changer la valeur de la colonne K lorsque le facteur d'hostilité dépasse 7). Si différents groupes d'élèves s'acharnent à tuer des Ours, les ours se "parleront" entre eux et deviendront hostiles (si j'arrive dans la forêt et qu'un ours est hostile, automatiquement il m'attaque et le personnage du jeune perd des points de vie)... Plus je laisse tranquille une famille de bête, plus ils redeviennent "tranquilles", d'où le "t" de la colonne K. Ainsi, si des élèves viennent de tuer un ours par exemple, et que je clique sur "afficher les cadeaux....", une autre opération se passe et le facteur dans la colonne Z est augmenté de .5, et ensuite, le même clic fait diminuer les facteurs des autres bêtes par .1 </a:t>
          </a:r>
        </a:p>
        <a:p>
          <a:r>
            <a:rPr lang="fr-FR"/>
            <a:t/>
          </a:r>
          <a:br>
            <a:rPr lang="fr-FR"/>
          </a:br>
          <a:r>
            <a:rPr lang="fr-FR"/>
            <a:t>Tous ces calculs feront qu'ils devront se réunir en conseil de classe afin d'observer leurs impacts la nature et peut-être prendre des décisions du genre : on va aller tuer des loups, car il y a en trop, ou encore, on va laisser tranquille les ours, le temps qu'ils se repeuplent ou qu'ils se calment.. Vous voyez le genre? Avec le facteur d'hostilité, ils verront aussi qu'ils ne peuvent pas jouer au charognard sans qu'ils en paient les conséquences et ainsi, aussi s'attarder aux quêtes (et pas seulement abattre les pauvres bêtes qu'ils inventeront.</a:t>
          </a:r>
          <a:br>
            <a:rPr lang="fr-FR"/>
          </a:br>
          <a:r>
            <a:rPr lang="fr-FR"/>
            <a:t/>
          </a:r>
          <a:br>
            <a:rPr lang="fr-FR"/>
          </a:br>
          <a:r>
            <a:rPr lang="fr-FR"/>
            <a:t>Je sais, j'en demande beaucoup, mais croyez-moi, ce jeu crée par les élèves sera certes incroyable dans le monde de l'éducation au Québec!</a:t>
          </a:r>
          <a:br>
            <a:rPr lang="fr-FR"/>
          </a:br>
          <a:r>
            <a:rPr lang="fr-FR"/>
            <a:t/>
          </a:r>
          <a:br>
            <a:rPr lang="fr-FR"/>
          </a:br>
          <a:r>
            <a:rPr lang="fr-FR"/>
            <a:t>Merci à l'avance. Si vous m'aidez seulement sur un de mes points, je vous en serai grandement reconnaissant.</a:t>
          </a:r>
          <a:br>
            <a:rPr lang="fr-FR"/>
          </a:br>
          <a:r>
            <a:rPr lang="fr-FR"/>
            <a:t/>
          </a:r>
          <a:br>
            <a:rPr lang="fr-FR"/>
          </a:br>
          <a:r>
            <a:rPr lang="fr-FR"/>
            <a:t>Au plaisir</a:t>
          </a:r>
          <a:br>
            <a:rPr lang="fr-FR"/>
          </a:br>
          <a:r>
            <a:rPr lang="fr-FR"/>
            <a:t>Stéphane Côté</a:t>
          </a:r>
          <a:endParaRPr lang="fr-FR" sz="1100"/>
        </a:p>
      </xdr:txBody>
    </xdr:sp>
    <xdr:clientData/>
  </xdr:twoCellAnchor>
  <xdr:twoCellAnchor>
    <xdr:from>
      <xdr:col>5</xdr:col>
      <xdr:colOff>38100</xdr:colOff>
      <xdr:row>9</xdr:row>
      <xdr:rowOff>133350</xdr:rowOff>
    </xdr:from>
    <xdr:to>
      <xdr:col>16</xdr:col>
      <xdr:colOff>276225</xdr:colOff>
      <xdr:row>38</xdr:row>
      <xdr:rowOff>142875</xdr:rowOff>
    </xdr:to>
    <xdr:sp macro="" textlink="">
      <xdr:nvSpPr>
        <xdr:cNvPr id="3" name="ZoneTexte 2"/>
        <xdr:cNvSpPr txBox="1"/>
      </xdr:nvSpPr>
      <xdr:spPr>
        <a:xfrm>
          <a:off x="3848100" y="1590675"/>
          <a:ext cx="8620125" cy="4705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C'est fantastique le truc pour l'aléatoire sans que entre des nombres négatifs et positifs, merci beaucoup!</a:t>
          </a:r>
          <a:br>
            <a:rPr lang="fr-FR"/>
          </a:br>
          <a:r>
            <a:rPr lang="fr-FR"/>
            <a:t/>
          </a:r>
          <a:br>
            <a:rPr lang="fr-FR"/>
          </a:br>
          <a:r>
            <a:rPr lang="fr-FR"/>
            <a:t>J'ai 2 questions, une pour Bonzai 64 et les autres, c'est pour le premier qui l'aura </a:t>
          </a:r>
          <a:br>
            <a:rPr lang="fr-FR"/>
          </a:br>
          <a:r>
            <a:rPr lang="fr-FR"/>
            <a:t/>
          </a:r>
          <a:br>
            <a:rPr lang="fr-FR"/>
          </a:br>
          <a:r>
            <a:rPr lang="fr-FR"/>
            <a:t>Pour Bonsai64 : </a:t>
          </a:r>
          <a:br>
            <a:rPr lang="fr-FR"/>
          </a:br>
          <a:r>
            <a:rPr lang="fr-FR"/>
            <a:t/>
          </a:r>
          <a:br>
            <a:rPr lang="fr-FR"/>
          </a:br>
          <a:r>
            <a:rPr lang="fr-FR"/>
            <a:t>Dans ton VBA Bonsai, tu as mis ceci :</a:t>
          </a:r>
          <a:br>
            <a:rPr lang="fr-FR"/>
          </a:br>
          <a:r>
            <a:rPr lang="fr-FR"/>
            <a:t/>
          </a:r>
          <a:br>
            <a:rPr lang="fr-FR"/>
          </a:br>
          <a:r>
            <a:rPr lang="fr-FR"/>
            <a:t>Nb = Application.Sum(.Range("W6:W13"))</a:t>
          </a:r>
          <a:br>
            <a:rPr lang="fr-FR"/>
          </a:br>
          <a:r>
            <a:rPr lang="fr-FR"/>
            <a:t>ReDim Tablo(Nb)</a:t>
          </a:r>
          <a:br>
            <a:rPr lang="fr-FR"/>
          </a:br>
          <a:r>
            <a:rPr lang="fr-FR"/>
            <a:t>For J = 6 To 13 ' De la ligne 6 à la ligne 13</a:t>
          </a:r>
          <a:br>
            <a:rPr lang="fr-FR"/>
          </a:br>
          <a:r>
            <a:rPr lang="fr-FR"/>
            <a:t/>
          </a:r>
          <a:br>
            <a:rPr lang="fr-FR"/>
          </a:br>
          <a:r>
            <a:rPr lang="fr-FR"/>
            <a:t>où le W6:W13 représentent la plange des valeurs à calculer. Puisque mes élèves vont alimenter ce tableau (par un formulaire), il se peut que pour la forêt par exemple, que j'ai des données lors de la semaine 1 allant de W6 à W10, ensuite la semaine suivante, ils en ajoutent 3.... Comment pourrais-je écrire la fin du "Range" pour qu'Excel sache s'arrêter à la fin des valeurs? Sinon, je devrais retourner dans tous les calculs et changer le W13 par la bonne valeur (car vous avez eu un tableau, mais en fait, il y en 5 (il y a les bêtes des montagnes, du lac....). </a:t>
          </a:r>
          <a:br>
            <a:rPr lang="fr-FR"/>
          </a:br>
          <a:r>
            <a:rPr lang="fr-FR"/>
            <a:t/>
          </a:r>
          <a:br>
            <a:rPr lang="fr-FR"/>
          </a:br>
          <a:r>
            <a:rPr lang="fr-FR"/>
            <a:t>Question 2, est-ce qu'un bouton peut "savoir" dans quelle rangée ou ligne il se trouve. Je m'explique un peu. Dans mon exemple, le bouton "pour découvrir les cadeaux si..." se trouve sur la rangée "4" (à la fin, il y aura ainsi 18 boutons). Quand on clic sur ce bouton, il doit faire apparaître la valeur dans les cases M4:N4... Mais si je mets un autre bouton sur la rangée 5, celui-là doit faire apparaître les valeurs de la case M5:N5. Ainsi, est-ce que je peux programmer la chose pour que le VBA "regarde" sur quelle ligne il se trouve et ainsi aller chercher les valeurs sur la même ligne?</a:t>
          </a:r>
          <a:br>
            <a:rPr lang="fr-FR"/>
          </a:br>
          <a:r>
            <a:rPr lang="fr-FR"/>
            <a:t/>
          </a:r>
          <a:br>
            <a:rPr lang="fr-FR"/>
          </a:br>
          <a:r>
            <a:rPr lang="fr-FR"/>
            <a:t>Merci mes sauveteurs sûrement Européens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4.xml"/><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2.bin"/><Relationship Id="rId1" Type="http://schemas.openxmlformats.org/officeDocument/2006/relationships/hyperlink" Target="http://forum.excel-pratique.com/excel/vba-avec-plusieurs-sub-active-par-1-bouton-pangea-t42669.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 Id="rId9" Type="http://schemas.openxmlformats.org/officeDocument/2006/relationships/ctrlProp" Target="../ctrlProps/ctrlProp5.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D46"/>
  <sheetViews>
    <sheetView topLeftCell="A16" zoomScaleNormal="100" workbookViewId="0">
      <pane xSplit="3" topLeftCell="D1" activePane="topRight" state="frozen"/>
      <selection pane="topRight" activeCell="B31" sqref="A31:B31"/>
    </sheetView>
  </sheetViews>
  <sheetFormatPr baseColWidth="10" defaultRowHeight="12.75" x14ac:dyDescent="0.2"/>
  <cols>
    <col min="6" max="6" width="13.28515625" customWidth="1"/>
    <col min="12" max="12" width="27.5703125" bestFit="1" customWidth="1"/>
    <col min="13" max="13" width="13.85546875" bestFit="1" customWidth="1"/>
    <col min="14" max="14" width="8.7109375" bestFit="1" customWidth="1"/>
    <col min="15" max="15" width="11.140625" bestFit="1" customWidth="1"/>
    <col min="16" max="16" width="13" bestFit="1" customWidth="1"/>
    <col min="17" max="17" width="8.5703125" bestFit="1" customWidth="1"/>
    <col min="19" max="19" width="16.42578125" bestFit="1" customWidth="1"/>
    <col min="20" max="22" width="12.42578125" bestFit="1" customWidth="1"/>
    <col min="23" max="23" width="17.28515625" style="25" customWidth="1"/>
    <col min="24" max="24" width="14.85546875" style="27" customWidth="1"/>
    <col min="25" max="25" width="13.140625" style="29" bestFit="1" customWidth="1"/>
    <col min="27" max="27" width="11.42578125" style="33"/>
  </cols>
  <sheetData>
    <row r="1" spans="1:30" x14ac:dyDescent="0.2">
      <c r="C1">
        <v>1</v>
      </c>
      <c r="D1">
        <v>2</v>
      </c>
      <c r="E1">
        <v>3</v>
      </c>
      <c r="F1">
        <v>4</v>
      </c>
      <c r="G1">
        <v>5</v>
      </c>
      <c r="H1">
        <v>6</v>
      </c>
      <c r="I1">
        <v>7</v>
      </c>
      <c r="J1">
        <v>8</v>
      </c>
      <c r="K1">
        <v>9</v>
      </c>
      <c r="L1">
        <v>10</v>
      </c>
      <c r="M1">
        <v>11</v>
      </c>
      <c r="N1">
        <v>12</v>
      </c>
      <c r="O1">
        <v>13</v>
      </c>
      <c r="P1">
        <v>14</v>
      </c>
      <c r="Q1">
        <v>15</v>
      </c>
      <c r="R1">
        <v>16</v>
      </c>
      <c r="S1">
        <v>17</v>
      </c>
      <c r="T1">
        <v>18</v>
      </c>
      <c r="U1">
        <v>19</v>
      </c>
      <c r="V1">
        <v>20</v>
      </c>
      <c r="W1">
        <v>21</v>
      </c>
      <c r="X1">
        <v>22</v>
      </c>
      <c r="Y1">
        <v>23</v>
      </c>
    </row>
    <row r="3" spans="1:30" x14ac:dyDescent="0.2">
      <c r="L3" t="s">
        <v>127</v>
      </c>
    </row>
    <row r="4" spans="1:30" x14ac:dyDescent="0.2">
      <c r="C4" t="s">
        <v>72</v>
      </c>
      <c r="D4" t="s">
        <v>73</v>
      </c>
      <c r="E4" t="s">
        <v>74</v>
      </c>
      <c r="F4" t="s">
        <v>75</v>
      </c>
      <c r="G4" t="s">
        <v>76</v>
      </c>
      <c r="H4" t="s">
        <v>77</v>
      </c>
      <c r="I4" t="s">
        <v>78</v>
      </c>
      <c r="J4" t="s">
        <v>79</v>
      </c>
      <c r="K4" t="s">
        <v>80</v>
      </c>
      <c r="L4" t="s">
        <v>125</v>
      </c>
      <c r="M4" t="s">
        <v>126</v>
      </c>
      <c r="N4" t="s">
        <v>81</v>
      </c>
      <c r="O4" t="s">
        <v>82</v>
      </c>
      <c r="P4" t="s">
        <v>83</v>
      </c>
      <c r="Q4" t="s">
        <v>84</v>
      </c>
      <c r="R4" t="s">
        <v>85</v>
      </c>
      <c r="S4" t="s">
        <v>86</v>
      </c>
      <c r="T4" t="s">
        <v>87</v>
      </c>
      <c r="U4" t="s">
        <v>88</v>
      </c>
      <c r="V4" t="s">
        <v>89</v>
      </c>
    </row>
    <row r="5" spans="1:30" x14ac:dyDescent="0.2">
      <c r="A5" t="s">
        <v>10</v>
      </c>
      <c r="B5" t="s">
        <v>11</v>
      </c>
      <c r="C5" t="s">
        <v>12</v>
      </c>
      <c r="D5" t="s">
        <v>13</v>
      </c>
      <c r="E5" t="s">
        <v>9</v>
      </c>
      <c r="F5" t="s">
        <v>14</v>
      </c>
      <c r="G5" t="s">
        <v>15</v>
      </c>
      <c r="H5" t="s">
        <v>16</v>
      </c>
      <c r="I5" t="s">
        <v>17</v>
      </c>
      <c r="J5" t="s">
        <v>16</v>
      </c>
      <c r="K5" t="s">
        <v>18</v>
      </c>
      <c r="L5" t="s">
        <v>94</v>
      </c>
      <c r="M5" t="s">
        <v>124</v>
      </c>
      <c r="N5" t="s">
        <v>19</v>
      </c>
      <c r="O5" t="s">
        <v>20</v>
      </c>
      <c r="P5" t="s">
        <v>21</v>
      </c>
      <c r="Q5" t="s">
        <v>22</v>
      </c>
      <c r="R5" t="s">
        <v>23</v>
      </c>
      <c r="S5" t="s">
        <v>24</v>
      </c>
      <c r="T5" t="s">
        <v>25</v>
      </c>
      <c r="U5" t="s">
        <v>26</v>
      </c>
      <c r="V5" t="s">
        <v>27</v>
      </c>
      <c r="W5" s="26" t="s">
        <v>129</v>
      </c>
      <c r="X5" s="28" t="s">
        <v>130</v>
      </c>
      <c r="Y5" s="30" t="s">
        <v>131</v>
      </c>
    </row>
    <row r="6" spans="1:30" x14ac:dyDescent="0.2">
      <c r="B6">
        <v>1</v>
      </c>
      <c r="C6" t="s">
        <v>28</v>
      </c>
      <c r="D6" s="4" t="s">
        <v>29</v>
      </c>
      <c r="E6">
        <v>57</v>
      </c>
      <c r="F6">
        <f ca="1">INDEX(poum10,INT(RAND()*20)+1)</f>
        <v>7</v>
      </c>
      <c r="G6">
        <v>9</v>
      </c>
      <c r="H6">
        <f ca="1">INDEX(poum4,INT(RAND()*9)+1)</f>
        <v>1</v>
      </c>
      <c r="I6">
        <v>6</v>
      </c>
      <c r="J6">
        <f ca="1">INDEX(poum1,INT(RAND()*3)+1)</f>
        <v>-1</v>
      </c>
      <c r="K6" t="s">
        <v>47</v>
      </c>
      <c r="L6" t="str">
        <f ca="1">INDEX(N6:R6,,INT(RAND()*5)+1)</f>
        <v>dent  d'ours</v>
      </c>
      <c r="M6" t="str">
        <f ca="1">INDEX(O6:S6,INT(RAND()*5)+1)</f>
        <v>22 Écus</v>
      </c>
      <c r="N6" t="s">
        <v>109</v>
      </c>
      <c r="O6" t="s">
        <v>117</v>
      </c>
      <c r="P6" t="s">
        <v>118</v>
      </c>
      <c r="Q6" t="s">
        <v>116</v>
      </c>
      <c r="R6" t="s">
        <v>35</v>
      </c>
      <c r="S6" t="s">
        <v>36</v>
      </c>
      <c r="T6" t="s">
        <v>37</v>
      </c>
      <c r="W6" s="25">
        <v>5</v>
      </c>
      <c r="X6" s="27">
        <v>150</v>
      </c>
      <c r="Y6" s="29">
        <v>2</v>
      </c>
      <c r="AA6" s="37">
        <f>W6/$W$14</f>
        <v>8.0645161290322578E-2</v>
      </c>
      <c r="AB6" s="38">
        <f>100*(ROUNDUP(AA6,2))</f>
        <v>9</v>
      </c>
      <c r="AD6" s="36">
        <f>W6/62</f>
        <v>8.0645161290322578E-2</v>
      </c>
    </row>
    <row r="7" spans="1:30" x14ac:dyDescent="0.2">
      <c r="B7">
        <v>1</v>
      </c>
      <c r="C7" t="s">
        <v>38</v>
      </c>
      <c r="D7" s="4" t="s">
        <v>29</v>
      </c>
      <c r="E7">
        <v>60</v>
      </c>
      <c r="F7">
        <f ca="1">INDEX(poum8,INT(RAND()*16)+1)</f>
        <v>0</v>
      </c>
      <c r="G7">
        <v>8</v>
      </c>
      <c r="H7">
        <f ca="1">INDEX(poum4,INT(RAND()*9)+1)</f>
        <v>0</v>
      </c>
      <c r="I7">
        <v>8</v>
      </c>
      <c r="J7">
        <f ca="1">INDEX(poum2,INT(RAND()*5)+1)</f>
        <v>-1</v>
      </c>
      <c r="K7" t="s">
        <v>30</v>
      </c>
      <c r="L7" t="str">
        <f t="shared" ref="L7:L13" ca="1" si="0">INDEX(N7:R7,,INT(RAND()*5)+1)</f>
        <v>15 Écus</v>
      </c>
      <c r="M7" t="str">
        <f ca="1">INDEX(O7:S7,INT(RAND()*5)+1)</f>
        <v>4 cases</v>
      </c>
      <c r="N7" t="s">
        <v>108</v>
      </c>
      <c r="O7" t="s">
        <v>39</v>
      </c>
      <c r="P7" t="s">
        <v>40</v>
      </c>
      <c r="Q7" t="s">
        <v>115</v>
      </c>
      <c r="R7" t="s">
        <v>42</v>
      </c>
      <c r="S7" t="s">
        <v>43</v>
      </c>
      <c r="T7" t="s">
        <v>44</v>
      </c>
      <c r="U7" t="s">
        <v>45</v>
      </c>
      <c r="W7" s="25">
        <v>5</v>
      </c>
      <c r="X7" s="27">
        <v>45</v>
      </c>
      <c r="Y7" s="29">
        <v>2</v>
      </c>
      <c r="AA7" s="37">
        <f t="shared" ref="AA7:AA13" si="1">W7/$W$14</f>
        <v>8.0645161290322578E-2</v>
      </c>
      <c r="AB7" s="38">
        <f t="shared" ref="AB7:AB13" si="2">100*(ROUNDUP(AA7,2))</f>
        <v>9</v>
      </c>
      <c r="AD7" s="36">
        <f t="shared" ref="AD7:AD13" si="3">W7/62</f>
        <v>8.0645161290322578E-2</v>
      </c>
    </row>
    <row r="8" spans="1:30" x14ac:dyDescent="0.2">
      <c r="B8">
        <v>1</v>
      </c>
      <c r="C8" t="s">
        <v>46</v>
      </c>
      <c r="D8" t="s">
        <v>29</v>
      </c>
      <c r="E8">
        <v>10</v>
      </c>
      <c r="F8">
        <f ca="1">INDEX(poum3,INT(RAND()*7)+1)</f>
        <v>-1</v>
      </c>
      <c r="G8">
        <v>5</v>
      </c>
      <c r="H8">
        <f ca="1">INDEX(poum2,INT(RAND()*5)+1)</f>
        <v>1</v>
      </c>
      <c r="I8">
        <v>5</v>
      </c>
      <c r="J8">
        <f ca="1">INDEX(poum1,INT(RAND()*3)+1)</f>
        <v>0</v>
      </c>
      <c r="K8" t="s">
        <v>47</v>
      </c>
      <c r="L8" t="str">
        <f t="shared" ca="1" si="0"/>
        <v>collation</v>
      </c>
      <c r="M8" t="str">
        <f t="shared" ref="M8:M13" ca="1" si="4">INDEX(O8:S8,INT(RAND()*5)+1)</f>
        <v>ailles</v>
      </c>
      <c r="N8" t="s">
        <v>107</v>
      </c>
      <c r="O8" t="s">
        <v>119</v>
      </c>
      <c r="P8" s="35" t="s">
        <v>160</v>
      </c>
      <c r="Q8" s="35" t="s">
        <v>160</v>
      </c>
      <c r="R8" s="35" t="s">
        <v>160</v>
      </c>
      <c r="S8" t="s">
        <v>50</v>
      </c>
      <c r="T8" t="s">
        <v>51</v>
      </c>
      <c r="U8" t="s">
        <v>52</v>
      </c>
      <c r="V8" t="s">
        <v>53</v>
      </c>
      <c r="W8" s="25">
        <v>10</v>
      </c>
      <c r="X8" s="27">
        <v>100</v>
      </c>
      <c r="Y8" s="29">
        <v>10</v>
      </c>
      <c r="AA8" s="37">
        <f t="shared" si="1"/>
        <v>0.16129032258064516</v>
      </c>
      <c r="AB8" s="38">
        <f t="shared" si="2"/>
        <v>17</v>
      </c>
      <c r="AD8" s="36">
        <f t="shared" si="3"/>
        <v>0.16129032258064516</v>
      </c>
    </row>
    <row r="9" spans="1:30" x14ac:dyDescent="0.2">
      <c r="B9">
        <v>1</v>
      </c>
      <c r="C9" t="s">
        <v>54</v>
      </c>
      <c r="D9" s="4" t="s">
        <v>29</v>
      </c>
      <c r="E9">
        <v>18</v>
      </c>
      <c r="F9">
        <f ca="1">INDEX(poum4,INT(RAND()*9)+1)</f>
        <v>-4</v>
      </c>
      <c r="G9">
        <v>5</v>
      </c>
      <c r="H9">
        <f ca="1">INDEX(poum3,INT(RAND()*7)+1)</f>
        <v>2</v>
      </c>
      <c r="I9">
        <v>4</v>
      </c>
      <c r="J9">
        <f ca="1">INDEX(poum5,INT(RAND()*11)+1)</f>
        <v>-3</v>
      </c>
      <c r="K9" t="s">
        <v>30</v>
      </c>
      <c r="L9" t="str">
        <f t="shared" ca="1" si="0"/>
        <v xml:space="preserve"> </v>
      </c>
      <c r="M9" t="str">
        <f t="shared" ca="1" si="4"/>
        <v>2cases</v>
      </c>
      <c r="N9" t="s">
        <v>55</v>
      </c>
      <c r="O9" t="s">
        <v>110</v>
      </c>
      <c r="P9" t="s">
        <v>120</v>
      </c>
      <c r="Q9" s="35" t="s">
        <v>160</v>
      </c>
      <c r="R9" s="35" t="s">
        <v>160</v>
      </c>
      <c r="S9" t="s">
        <v>58</v>
      </c>
      <c r="T9" t="s">
        <v>59</v>
      </c>
      <c r="U9" t="s">
        <v>60</v>
      </c>
      <c r="W9" s="25">
        <v>10</v>
      </c>
      <c r="X9" s="27">
        <v>100</v>
      </c>
      <c r="Y9" s="29">
        <v>10</v>
      </c>
      <c r="AA9" s="37">
        <f t="shared" si="1"/>
        <v>0.16129032258064516</v>
      </c>
      <c r="AB9" s="38">
        <f t="shared" si="2"/>
        <v>17</v>
      </c>
      <c r="AD9" s="36">
        <f t="shared" si="3"/>
        <v>0.16129032258064516</v>
      </c>
    </row>
    <row r="10" spans="1:30" x14ac:dyDescent="0.2">
      <c r="B10">
        <v>1</v>
      </c>
      <c r="C10" t="s">
        <v>61</v>
      </c>
      <c r="D10" s="4" t="s">
        <v>29</v>
      </c>
      <c r="E10">
        <v>24</v>
      </c>
      <c r="F10">
        <f ca="1">INDEX(poum4,INT(RAND()*9)+1)</f>
        <v>4</v>
      </c>
      <c r="G10">
        <v>5</v>
      </c>
      <c r="H10">
        <f ca="1">INDEX(poum4,INT(RAND()*9)+1)</f>
        <v>-4</v>
      </c>
      <c r="I10">
        <v>6</v>
      </c>
      <c r="J10">
        <f ca="1">INDEX(poum3,INT(RAND()*7)+1)</f>
        <v>1</v>
      </c>
      <c r="K10" t="s">
        <v>47</v>
      </c>
      <c r="L10" t="str">
        <f t="shared" ca="1" si="0"/>
        <v xml:space="preserve"> </v>
      </c>
      <c r="M10" t="str">
        <f t="shared" ca="1" si="4"/>
        <v xml:space="preserve"> </v>
      </c>
      <c r="N10" t="s">
        <v>121</v>
      </c>
      <c r="O10" t="s">
        <v>111</v>
      </c>
      <c r="P10" s="35" t="s">
        <v>160</v>
      </c>
      <c r="Q10" s="35" t="s">
        <v>160</v>
      </c>
      <c r="R10" s="35" t="s">
        <v>160</v>
      </c>
      <c r="S10" t="s">
        <v>62</v>
      </c>
      <c r="T10" t="s">
        <v>63</v>
      </c>
      <c r="W10" s="25">
        <v>10</v>
      </c>
      <c r="X10" s="27">
        <v>100</v>
      </c>
      <c r="Y10" s="29">
        <v>10</v>
      </c>
      <c r="AA10" s="37">
        <f t="shared" si="1"/>
        <v>0.16129032258064516</v>
      </c>
      <c r="AB10" s="38">
        <f t="shared" si="2"/>
        <v>17</v>
      </c>
      <c r="AD10" s="36">
        <f t="shared" si="3"/>
        <v>0.16129032258064516</v>
      </c>
    </row>
    <row r="11" spans="1:30" x14ac:dyDescent="0.2">
      <c r="B11">
        <v>1</v>
      </c>
      <c r="C11" t="s">
        <v>64</v>
      </c>
      <c r="D11" t="s">
        <v>29</v>
      </c>
      <c r="E11">
        <v>49</v>
      </c>
      <c r="F11">
        <f ca="1">INDEX(poum5,INT(RAND()*11)+1)</f>
        <v>-5</v>
      </c>
      <c r="G11">
        <v>7</v>
      </c>
      <c r="H11">
        <f ca="1">INDEX(poum4,INT(RAND()*9)+1)</f>
        <v>-3</v>
      </c>
      <c r="I11">
        <v>7</v>
      </c>
      <c r="J11">
        <f ca="1">INDEX(poum4,INT(RAND()*9)+1)</f>
        <v>1</v>
      </c>
      <c r="K11" t="s">
        <v>47</v>
      </c>
      <c r="L11" t="str">
        <f t="shared" ca="1" si="0"/>
        <v>3 repas</v>
      </c>
      <c r="M11" t="str">
        <f t="shared" ca="1" si="4"/>
        <v>13 Écus</v>
      </c>
      <c r="N11" t="s">
        <v>112</v>
      </c>
      <c r="O11" t="s">
        <v>40</v>
      </c>
      <c r="P11" t="s">
        <v>122</v>
      </c>
      <c r="Q11" t="s">
        <v>65</v>
      </c>
      <c r="R11" t="s">
        <v>123</v>
      </c>
      <c r="S11" t="s">
        <v>36</v>
      </c>
      <c r="T11" t="s">
        <v>37</v>
      </c>
      <c r="U11">
        <v>2</v>
      </c>
      <c r="W11" s="25">
        <v>6</v>
      </c>
      <c r="X11" s="27">
        <v>68</v>
      </c>
      <c r="Y11" s="29">
        <v>2</v>
      </c>
      <c r="AA11" s="37">
        <f t="shared" si="1"/>
        <v>9.6774193548387094E-2</v>
      </c>
      <c r="AB11" s="38">
        <f t="shared" si="2"/>
        <v>10</v>
      </c>
      <c r="AD11" s="36">
        <f t="shared" si="3"/>
        <v>9.6774193548387094E-2</v>
      </c>
    </row>
    <row r="12" spans="1:30" x14ac:dyDescent="0.2">
      <c r="B12">
        <v>1</v>
      </c>
      <c r="C12" t="s">
        <v>66</v>
      </c>
      <c r="D12" t="s">
        <v>29</v>
      </c>
      <c r="E12">
        <v>32</v>
      </c>
      <c r="F12">
        <f ca="1">INDEX(poum7,INT(RAND()*15)+1)</f>
        <v>5</v>
      </c>
      <c r="G12">
        <v>3</v>
      </c>
      <c r="H12">
        <f ca="1">INDEX(poum3,INT(RAND()*7)+1)</f>
        <v>-3</v>
      </c>
      <c r="I12">
        <v>9</v>
      </c>
      <c r="J12">
        <f ca="1">INDEX(poum3,INT(RAND()*7)+1)</f>
        <v>-1</v>
      </c>
      <c r="K12" t="s">
        <v>47</v>
      </c>
      <c r="L12" t="str">
        <f t="shared" ca="1" si="0"/>
        <v>os</v>
      </c>
      <c r="M12" t="str">
        <f t="shared" ca="1" si="4"/>
        <v>aiguille</v>
      </c>
      <c r="N12">
        <v>0</v>
      </c>
      <c r="O12" t="s">
        <v>113</v>
      </c>
      <c r="P12" t="s">
        <v>114</v>
      </c>
      <c r="Q12" t="s">
        <v>65</v>
      </c>
      <c r="R12" s="35" t="s">
        <v>160</v>
      </c>
      <c r="S12" t="s">
        <v>50</v>
      </c>
      <c r="T12" t="s">
        <v>37</v>
      </c>
      <c r="U12">
        <v>2</v>
      </c>
      <c r="W12" s="25">
        <v>7</v>
      </c>
      <c r="X12" s="27">
        <v>125</v>
      </c>
      <c r="Y12" s="29">
        <v>4</v>
      </c>
      <c r="AA12" s="37">
        <f t="shared" si="1"/>
        <v>0.11290322580645161</v>
      </c>
      <c r="AB12" s="38">
        <f t="shared" si="2"/>
        <v>12</v>
      </c>
      <c r="AD12" s="36">
        <f t="shared" si="3"/>
        <v>0.11290322580645161</v>
      </c>
    </row>
    <row r="13" spans="1:30" x14ac:dyDescent="0.2">
      <c r="B13">
        <v>1</v>
      </c>
      <c r="C13" t="s">
        <v>67</v>
      </c>
      <c r="D13" s="4" t="s">
        <v>68</v>
      </c>
      <c r="E13">
        <v>18</v>
      </c>
      <c r="F13">
        <f ca="1">INDEX(poum2,INT(RAND()*5)+1)</f>
        <v>-2</v>
      </c>
      <c r="G13">
        <v>2</v>
      </c>
      <c r="H13">
        <f ca="1">INDEX(poum1,INT(RAND()*3)+1)</f>
        <v>0</v>
      </c>
      <c r="I13">
        <v>4</v>
      </c>
      <c r="J13">
        <f ca="1">INDEX(poum2,INT(RAND()*5)+1)</f>
        <v>-2</v>
      </c>
      <c r="K13" t="s">
        <v>47</v>
      </c>
      <c r="L13" t="str">
        <f t="shared" ca="1" si="0"/>
        <v xml:space="preserve"> </v>
      </c>
      <c r="M13" t="str">
        <f t="shared" ca="1" si="4"/>
        <v>bonbon</v>
      </c>
      <c r="N13">
        <v>0</v>
      </c>
      <c r="O13" t="s">
        <v>110</v>
      </c>
      <c r="P13" t="s">
        <v>107</v>
      </c>
      <c r="Q13" s="35" t="s">
        <v>160</v>
      </c>
      <c r="R13" s="35" t="s">
        <v>160</v>
      </c>
      <c r="S13" t="s">
        <v>69</v>
      </c>
      <c r="T13" t="s">
        <v>37</v>
      </c>
      <c r="U13" t="s">
        <v>70</v>
      </c>
      <c r="V13" t="s">
        <v>71</v>
      </c>
      <c r="W13" s="25">
        <v>9</v>
      </c>
      <c r="X13" s="27">
        <v>600</v>
      </c>
      <c r="Y13" s="29">
        <v>10</v>
      </c>
      <c r="AA13" s="37">
        <f t="shared" si="1"/>
        <v>0.14516129032258066</v>
      </c>
      <c r="AB13" s="38">
        <f t="shared" si="2"/>
        <v>15.000000000000002</v>
      </c>
      <c r="AD13" s="36">
        <f t="shared" si="3"/>
        <v>0.14516129032258066</v>
      </c>
    </row>
    <row r="14" spans="1:30" x14ac:dyDescent="0.2">
      <c r="D14" t="s">
        <v>68</v>
      </c>
      <c r="W14" s="25">
        <f>SUM(W6:W13)</f>
        <v>62</v>
      </c>
    </row>
    <row r="15" spans="1:30" x14ac:dyDescent="0.2">
      <c r="W15" s="25">
        <f>COUNTIF(W6:W13,"=")</f>
        <v>0</v>
      </c>
    </row>
    <row r="16" spans="1:30" x14ac:dyDescent="0.2">
      <c r="F16" t="s">
        <v>91</v>
      </c>
      <c r="G16" t="s">
        <v>92</v>
      </c>
    </row>
    <row r="17" spans="2:22" x14ac:dyDescent="0.2">
      <c r="C17" t="s">
        <v>105</v>
      </c>
      <c r="F17" t="s">
        <v>93</v>
      </c>
    </row>
    <row r="18" spans="2:22" x14ac:dyDescent="0.2">
      <c r="B18">
        <v>1</v>
      </c>
      <c r="C18" t="s">
        <v>28</v>
      </c>
      <c r="D18" s="4" t="s">
        <v>29</v>
      </c>
      <c r="E18">
        <v>57</v>
      </c>
      <c r="F18">
        <f ca="1">INDEX(poum10,INT(RAND()*20)+1)</f>
        <v>10</v>
      </c>
      <c r="G18">
        <v>7</v>
      </c>
      <c r="H18">
        <f ca="1">INDEX(poum3,INT(RAND()*7)+1)</f>
        <v>-1</v>
      </c>
      <c r="I18">
        <v>6</v>
      </c>
      <c r="J18">
        <f ca="1">INDEX(poum1,INT(RAND()*3)+1)</f>
        <v>0</v>
      </c>
      <c r="K18" t="s">
        <v>47</v>
      </c>
      <c r="L18" t="str">
        <f ca="1">INDEX(N18:R18,INT(RAND()*5)+1)</f>
        <v>griffe d'ours</v>
      </c>
      <c r="N18" t="s">
        <v>31</v>
      </c>
      <c r="O18" t="s">
        <v>32</v>
      </c>
      <c r="P18" t="s">
        <v>33</v>
      </c>
      <c r="Q18" t="s">
        <v>34</v>
      </c>
      <c r="R18" t="s">
        <v>35</v>
      </c>
      <c r="S18" t="s">
        <v>36</v>
      </c>
      <c r="T18" t="s">
        <v>37</v>
      </c>
    </row>
    <row r="19" spans="2:22" x14ac:dyDescent="0.2">
      <c r="B19">
        <v>1</v>
      </c>
      <c r="C19" t="s">
        <v>38</v>
      </c>
      <c r="D19" s="4" t="s">
        <v>29</v>
      </c>
      <c r="E19">
        <v>60</v>
      </c>
      <c r="F19">
        <f ca="1">INDEX(poum8,INT(RAND()*16)+1)</f>
        <v>8</v>
      </c>
      <c r="G19">
        <v>6</v>
      </c>
      <c r="H19">
        <f ca="1">INDEX(poum3,INT(RAND()*7)+1)</f>
        <v>-3</v>
      </c>
      <c r="I19">
        <v>8</v>
      </c>
      <c r="J19">
        <f ca="1">INDEX(poum2,INT(RAND()*5)+1)</f>
        <v>2</v>
      </c>
      <c r="K19" t="s">
        <v>47</v>
      </c>
      <c r="L19" t="str">
        <f ca="1">INDEX(N19:R19,INT(RAND()*5)+1)</f>
        <v>dent de loup</v>
      </c>
      <c r="N19" t="s">
        <v>31</v>
      </c>
      <c r="O19" t="s">
        <v>39</v>
      </c>
      <c r="P19" t="s">
        <v>40</v>
      </c>
      <c r="Q19" t="s">
        <v>41</v>
      </c>
      <c r="R19" t="s">
        <v>42</v>
      </c>
      <c r="S19" t="s">
        <v>43</v>
      </c>
      <c r="T19" t="s">
        <v>44</v>
      </c>
      <c r="U19" t="s">
        <v>45</v>
      </c>
    </row>
    <row r="20" spans="2:22" x14ac:dyDescent="0.2">
      <c r="B20">
        <v>1</v>
      </c>
      <c r="C20" t="s">
        <v>46</v>
      </c>
      <c r="D20" t="s">
        <v>29</v>
      </c>
      <c r="E20">
        <v>10</v>
      </c>
      <c r="F20">
        <f ca="1">INDEX(poum3,INT(RAND()*7)+1)</f>
        <v>-3</v>
      </c>
      <c r="G20">
        <v>5</v>
      </c>
      <c r="H20">
        <f ca="1">INDEX(poum2,INT(RAND()*5)+1)</f>
        <v>-1</v>
      </c>
      <c r="I20">
        <v>5</v>
      </c>
      <c r="J20">
        <f ca="1">INDEX(poum1,INT(RAND()*3)+1)</f>
        <v>0</v>
      </c>
      <c r="K20" t="s">
        <v>47</v>
      </c>
      <c r="L20" t="str">
        <f ca="1">INDEX(N20:R20,INT(RAND()*5)+1)</f>
        <v>2 or</v>
      </c>
      <c r="N20" t="s">
        <v>48</v>
      </c>
      <c r="O20" t="s">
        <v>49</v>
      </c>
      <c r="P20" s="34" t="s">
        <v>160</v>
      </c>
      <c r="Q20" s="34" t="s">
        <v>160</v>
      </c>
      <c r="R20" s="34" t="s">
        <v>160</v>
      </c>
      <c r="S20" t="s">
        <v>50</v>
      </c>
      <c r="T20" t="s">
        <v>51</v>
      </c>
      <c r="U20" t="s">
        <v>52</v>
      </c>
      <c r="V20" t="s">
        <v>53</v>
      </c>
    </row>
    <row r="21" spans="2:22" x14ac:dyDescent="0.2">
      <c r="B21">
        <v>1</v>
      </c>
      <c r="C21" t="s">
        <v>54</v>
      </c>
      <c r="D21" t="s">
        <v>29</v>
      </c>
      <c r="E21">
        <v>18</v>
      </c>
      <c r="F21">
        <f ca="1">INDEX(poum4,INT(RAND()*9)+1)</f>
        <v>1</v>
      </c>
      <c r="G21">
        <v>5</v>
      </c>
      <c r="H21">
        <f ca="1">INDEX(poum3,INT(RAND()*7)+1)</f>
        <v>1</v>
      </c>
      <c r="I21">
        <v>4</v>
      </c>
      <c r="J21">
        <f ca="1">INDEX(poum5,INT(RAND()*11)+1)</f>
        <v>-3</v>
      </c>
      <c r="K21" t="s">
        <v>30</v>
      </c>
      <c r="L21" t="str">
        <f ca="1">INDEX(N21:R21,INT(RAND()*5)+1)</f>
        <v xml:space="preserve">nourriture </v>
      </c>
      <c r="N21" t="s">
        <v>55</v>
      </c>
      <c r="O21" t="s">
        <v>56</v>
      </c>
      <c r="P21" t="s">
        <v>57</v>
      </c>
      <c r="Q21" s="34" t="s">
        <v>160</v>
      </c>
      <c r="R21" s="34" t="s">
        <v>160</v>
      </c>
      <c r="S21" t="s">
        <v>58</v>
      </c>
      <c r="T21" t="s">
        <v>59</v>
      </c>
      <c r="U21" t="s">
        <v>60</v>
      </c>
    </row>
    <row r="28" spans="2:22" x14ac:dyDescent="0.2">
      <c r="C28" s="34" t="s">
        <v>161</v>
      </c>
    </row>
    <row r="33" spans="7:8" x14ac:dyDescent="0.2">
      <c r="G33" t="s">
        <v>133</v>
      </c>
      <c r="H33" t="s">
        <v>134</v>
      </c>
    </row>
    <row r="34" spans="7:8" x14ac:dyDescent="0.2">
      <c r="G34" t="s">
        <v>135</v>
      </c>
      <c r="H34" t="s">
        <v>136</v>
      </c>
    </row>
    <row r="35" spans="7:8" x14ac:dyDescent="0.2">
      <c r="G35" t="s">
        <v>137</v>
      </c>
      <c r="H35" t="s">
        <v>138</v>
      </c>
    </row>
    <row r="36" spans="7:8" x14ac:dyDescent="0.2">
      <c r="G36" t="s">
        <v>139</v>
      </c>
      <c r="H36" t="s">
        <v>134</v>
      </c>
    </row>
    <row r="37" spans="7:8" x14ac:dyDescent="0.2">
      <c r="G37" t="s">
        <v>140</v>
      </c>
      <c r="H37" t="s">
        <v>141</v>
      </c>
    </row>
    <row r="38" spans="7:8" x14ac:dyDescent="0.2">
      <c r="G38" t="s">
        <v>142</v>
      </c>
      <c r="H38" t="s">
        <v>143</v>
      </c>
    </row>
    <row r="39" spans="7:8" x14ac:dyDescent="0.2">
      <c r="G39" t="s">
        <v>144</v>
      </c>
      <c r="H39" t="s">
        <v>145</v>
      </c>
    </row>
    <row r="40" spans="7:8" x14ac:dyDescent="0.2">
      <c r="G40" t="s">
        <v>146</v>
      </c>
      <c r="H40" t="s">
        <v>147</v>
      </c>
    </row>
    <row r="41" spans="7:8" x14ac:dyDescent="0.2">
      <c r="G41" t="s">
        <v>148</v>
      </c>
      <c r="H41" t="s">
        <v>149</v>
      </c>
    </row>
    <row r="42" spans="7:8" x14ac:dyDescent="0.2">
      <c r="G42" t="s">
        <v>150</v>
      </c>
      <c r="H42" t="s">
        <v>151</v>
      </c>
    </row>
    <row r="43" spans="7:8" x14ac:dyDescent="0.2">
      <c r="G43" t="s">
        <v>152</v>
      </c>
      <c r="H43" t="s">
        <v>153</v>
      </c>
    </row>
    <row r="44" spans="7:8" x14ac:dyDescent="0.2">
      <c r="G44" t="s">
        <v>154</v>
      </c>
      <c r="H44" t="s">
        <v>155</v>
      </c>
    </row>
    <row r="45" spans="7:8" x14ac:dyDescent="0.2">
      <c r="G45" t="s">
        <v>156</v>
      </c>
      <c r="H45" t="s">
        <v>157</v>
      </c>
    </row>
    <row r="46" spans="7:8" x14ac:dyDescent="0.2">
      <c r="G46" t="s">
        <v>158</v>
      </c>
      <c r="H46" t="s">
        <v>159</v>
      </c>
    </row>
  </sheetData>
  <phoneticPr fontId="0" type="noConversion"/>
  <conditionalFormatting sqref="K6:M25 P8:R8 Q9:R9 P10:R10 R12 Q13:R13">
    <cfRule type="cellIs" dxfId="3" priority="1" stopIfTrue="1" operator="equal">
      <formula>"h"</formula>
    </cfRule>
    <cfRule type="cellIs" dxfId="2" priority="2" stopIfTrue="1" operator="equal">
      <formula>"t"</formula>
    </cfRule>
  </conditionalFormatting>
  <pageMargins left="0.78740157499999996" right="0.78740157499999996" top="0.984251969" bottom="0.984251969" header="0.4921259845" footer="0.4921259845"/>
  <pageSetup paperSize="161" orientation="portrait" r:id="rId1"/>
  <headerFooter alignWithMargins="0"/>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Q31"/>
  <sheetViews>
    <sheetView tabSelected="1" zoomScale="120" zoomScaleNormal="120" workbookViewId="0">
      <selection activeCell="P22" sqref="P22"/>
    </sheetView>
  </sheetViews>
  <sheetFormatPr baseColWidth="10" defaultRowHeight="12.75" x14ac:dyDescent="0.2"/>
  <cols>
    <col min="1" max="2" width="6.7109375" customWidth="1"/>
    <col min="3" max="3" width="17.85546875" customWidth="1"/>
    <col min="4" max="4" width="9.85546875" customWidth="1"/>
    <col min="5" max="6" width="6.7109375" customWidth="1"/>
    <col min="7" max="7" width="7.85546875" customWidth="1"/>
    <col min="8" max="9" width="6.85546875" customWidth="1"/>
    <col min="10" max="12" width="6.7109375" customWidth="1"/>
    <col min="13" max="13" width="22" customWidth="1"/>
    <col min="14" max="14" width="26.140625" customWidth="1"/>
    <col min="15" max="69" width="6.7109375" customWidth="1"/>
  </cols>
  <sheetData>
    <row r="1" spans="1:17" ht="3" customHeight="1" thickBot="1" x14ac:dyDescent="0.25">
      <c r="A1" s="22"/>
      <c r="B1" s="23"/>
      <c r="C1" s="23"/>
      <c r="D1" s="23"/>
      <c r="E1" s="23"/>
      <c r="F1" s="23"/>
      <c r="G1" s="23"/>
      <c r="H1" s="23"/>
      <c r="I1" s="23"/>
      <c r="J1" s="23"/>
      <c r="K1" s="23"/>
      <c r="L1" s="23"/>
      <c r="M1" s="23"/>
      <c r="N1" s="24"/>
    </row>
    <row r="2" spans="1:17" x14ac:dyDescent="0.2">
      <c r="A2" s="13" t="s">
        <v>128</v>
      </c>
      <c r="B2" s="14"/>
      <c r="C2" s="14"/>
      <c r="D2" s="18"/>
      <c r="E2" s="18"/>
      <c r="F2" s="18"/>
      <c r="G2" s="18"/>
      <c r="H2" s="18"/>
      <c r="I2" s="18"/>
      <c r="J2" s="18"/>
      <c r="K2" s="18"/>
      <c r="L2" s="18"/>
      <c r="M2" s="18"/>
      <c r="N2" s="19"/>
      <c r="Q2" s="32" t="s">
        <v>132</v>
      </c>
    </row>
    <row r="3" spans="1:17" x14ac:dyDescent="0.2">
      <c r="A3" s="15" t="s">
        <v>6</v>
      </c>
      <c r="B3" s="16"/>
      <c r="C3" s="16" t="s">
        <v>0</v>
      </c>
      <c r="D3" s="16" t="s">
        <v>9</v>
      </c>
      <c r="E3" s="16" t="s">
        <v>4</v>
      </c>
      <c r="F3" s="16" t="s">
        <v>5</v>
      </c>
      <c r="G3" s="16"/>
      <c r="H3" s="16" t="s">
        <v>106</v>
      </c>
      <c r="I3" s="16"/>
      <c r="J3" s="16" t="s">
        <v>7</v>
      </c>
      <c r="K3" s="16" t="s">
        <v>8</v>
      </c>
      <c r="L3" s="16"/>
      <c r="M3" s="16" t="s">
        <v>90</v>
      </c>
      <c r="N3" s="17"/>
    </row>
    <row r="4" spans="1:17" ht="25.5" x14ac:dyDescent="0.35">
      <c r="A4" s="8" t="str">
        <f>VLOOKUP(C4,(foret),9,FALSE)</f>
        <v>t</v>
      </c>
      <c r="B4" s="9"/>
      <c r="C4" s="9" t="s">
        <v>46</v>
      </c>
      <c r="D4" s="9">
        <f ca="1">SUM((VLOOKUP(C4,(foret),3,FALSE)+(VLOOKUP(C4,(foret),4,FALSE))))</f>
        <v>9</v>
      </c>
      <c r="E4" s="9">
        <f ca="1">SUM((VLOOKUP(C4,(foret),5,FALSE)+(VLOOKUP(C4,(foret),6,FALSE))))</f>
        <v>6</v>
      </c>
      <c r="F4" s="9">
        <f ca="1">SUM((VLOOKUP(C4,(foret),7,FALSE)+(VLOOKUP(C4,(foret),8,FALSE))))</f>
        <v>5</v>
      </c>
      <c r="G4" s="7"/>
      <c r="H4" s="20">
        <f ca="1">(D4-E4)/F4</f>
        <v>0.6</v>
      </c>
      <c r="I4" s="9"/>
      <c r="J4" s="9">
        <f ca="1">D4*0.4</f>
        <v>3.6</v>
      </c>
      <c r="K4" s="9">
        <f ca="1">D4*0.2</f>
        <v>1.8</v>
      </c>
      <c r="L4" s="9">
        <f ca="1">D4*0.1</f>
        <v>0.9</v>
      </c>
      <c r="M4" s="39" t="str">
        <f ca="1">VLOOKUP(C4,(foret),10,FALSE)</f>
        <v>collation</v>
      </c>
      <c r="N4" s="40" t="str">
        <f ca="1">VLOOKUP(C4,(foret),11,FALSE)</f>
        <v>ailles</v>
      </c>
    </row>
    <row r="5" spans="1:17" ht="25.5" x14ac:dyDescent="0.35">
      <c r="A5" s="8" t="str">
        <f>VLOOKUP(C5,(foret),9,FALSE)</f>
        <v>t</v>
      </c>
      <c r="B5" s="9"/>
      <c r="C5" s="9" t="s">
        <v>61</v>
      </c>
      <c r="D5" s="9">
        <f ca="1">SUM((VLOOKUP(C5,(foret),3,FALSE)+(VLOOKUP(C5,(foret),4,FALSE))))</f>
        <v>28</v>
      </c>
      <c r="E5" s="9">
        <f ca="1">SUM((VLOOKUP(C5,(foret),5,FALSE)+(VLOOKUP(C5,(foret),6,FALSE))))</f>
        <v>1</v>
      </c>
      <c r="F5" s="9">
        <f ca="1">SUM((VLOOKUP(C5,(foret),7,FALSE)+(VLOOKUP(C5,(foret),8,FALSE))))</f>
        <v>7</v>
      </c>
      <c r="G5" s="7"/>
      <c r="H5" s="20">
        <f ca="1">(D5-E5)/F5</f>
        <v>3.8571428571428572</v>
      </c>
      <c r="I5" s="9"/>
      <c r="J5" s="9">
        <f ca="1">D5*0.4</f>
        <v>11.200000000000001</v>
      </c>
      <c r="K5" s="9">
        <f ca="1">D5*0.2</f>
        <v>5.6000000000000005</v>
      </c>
      <c r="L5" s="9">
        <f ca="1">D5*0.1</f>
        <v>2.8000000000000003</v>
      </c>
      <c r="M5" s="39" t="str">
        <f ca="1">VLOOKUP(C5,(foret),10,FALSE)</f>
        <v xml:space="preserve"> </v>
      </c>
      <c r="N5" s="40" t="str">
        <f ca="1">VLOOKUP(C5,(foret),11,FALSE)</f>
        <v xml:space="preserve"> </v>
      </c>
    </row>
    <row r="6" spans="1:17" ht="26.25" thickBot="1" x14ac:dyDescent="0.4">
      <c r="A6" s="10" t="str">
        <f>VLOOKUP(C6,(foret),9,FALSE)</f>
        <v>t</v>
      </c>
      <c r="B6" s="11"/>
      <c r="C6" s="11" t="s">
        <v>28</v>
      </c>
      <c r="D6" s="11">
        <f ca="1">SUM((VLOOKUP(C6,(foret),3,FALSE)+(VLOOKUP(C6,(foret),4,FALSE))))</f>
        <v>64</v>
      </c>
      <c r="E6" s="11">
        <f ca="1">SUM((VLOOKUP(C6,(foret),5,FALSE)+(VLOOKUP(C6,(foret),6,FALSE))))</f>
        <v>10</v>
      </c>
      <c r="F6" s="11">
        <f ca="1">SUM((VLOOKUP(C6,(foret),7,FALSE)+(VLOOKUP(C6,(foret),8,FALSE))))</f>
        <v>5</v>
      </c>
      <c r="G6" s="12"/>
      <c r="H6" s="21">
        <f ca="1">(D6-E6)/F6</f>
        <v>10.8</v>
      </c>
      <c r="I6" s="11"/>
      <c r="J6" s="11">
        <f ca="1">D6*0.4</f>
        <v>25.6</v>
      </c>
      <c r="K6" s="11">
        <f ca="1">D6*0.2</f>
        <v>12.8</v>
      </c>
      <c r="L6" s="11">
        <f ca="1">D6*0.1</f>
        <v>6.4</v>
      </c>
      <c r="M6" s="41" t="str">
        <f ca="1">VLOOKUP(C6,(foret),10,FALSE)</f>
        <v>dent  d'ours</v>
      </c>
      <c r="N6" s="42" t="str">
        <f ca="1">VLOOKUP(C6,(foret),11,FALSE)</f>
        <v>22 Écus</v>
      </c>
    </row>
    <row r="7" spans="1:17" ht="18.75" customHeight="1" x14ac:dyDescent="0.2"/>
    <row r="8" spans="1:17" ht="15.75" customHeight="1" x14ac:dyDescent="0.2">
      <c r="M8" s="31"/>
      <c r="N8" s="31"/>
    </row>
    <row r="9" spans="1:17" ht="12.75" customHeight="1" x14ac:dyDescent="0.2">
      <c r="M9" s="31"/>
      <c r="N9" s="31"/>
    </row>
    <row r="10" spans="1:17" x14ac:dyDescent="0.2">
      <c r="M10" s="31"/>
      <c r="N10" s="31"/>
    </row>
    <row r="11" spans="1:17" x14ac:dyDescent="0.2">
      <c r="M11" s="31"/>
      <c r="N11" s="31"/>
    </row>
    <row r="12" spans="1:17" x14ac:dyDescent="0.2">
      <c r="M12" s="31"/>
      <c r="N12" s="31"/>
    </row>
    <row r="13" spans="1:17" ht="9.75" customHeight="1" x14ac:dyDescent="0.2">
      <c r="M13" s="31"/>
      <c r="N13" s="31"/>
    </row>
    <row r="14" spans="1:17" ht="18" customHeight="1" x14ac:dyDescent="0.2"/>
    <row r="15" spans="1:17" ht="12.75" customHeight="1" x14ac:dyDescent="0.2"/>
    <row r="18" spans="13:14" x14ac:dyDescent="0.2">
      <c r="M18" t="s">
        <v>133</v>
      </c>
      <c r="N18" t="s">
        <v>134</v>
      </c>
    </row>
    <row r="19" spans="13:14" ht="9.75" customHeight="1" x14ac:dyDescent="0.2">
      <c r="M19" t="s">
        <v>135</v>
      </c>
      <c r="N19" t="s">
        <v>136</v>
      </c>
    </row>
    <row r="20" spans="13:14" ht="15.75" customHeight="1" x14ac:dyDescent="0.2">
      <c r="M20" t="s">
        <v>137</v>
      </c>
      <c r="N20" t="s">
        <v>138</v>
      </c>
    </row>
    <row r="21" spans="13:14" ht="15" customHeight="1" x14ac:dyDescent="0.2">
      <c r="M21" t="s">
        <v>139</v>
      </c>
      <c r="N21" t="s">
        <v>134</v>
      </c>
    </row>
    <row r="22" spans="13:14" x14ac:dyDescent="0.2">
      <c r="M22" t="s">
        <v>140</v>
      </c>
      <c r="N22" t="s">
        <v>141</v>
      </c>
    </row>
    <row r="23" spans="13:14" x14ac:dyDescent="0.2">
      <c r="M23" t="s">
        <v>142</v>
      </c>
      <c r="N23" t="s">
        <v>143</v>
      </c>
    </row>
    <row r="24" spans="13:14" x14ac:dyDescent="0.2">
      <c r="M24" t="s">
        <v>144</v>
      </c>
      <c r="N24" t="s">
        <v>145</v>
      </c>
    </row>
    <row r="25" spans="13:14" ht="15" customHeight="1" x14ac:dyDescent="0.2">
      <c r="M25" t="s">
        <v>146</v>
      </c>
      <c r="N25" t="s">
        <v>147</v>
      </c>
    </row>
    <row r="26" spans="13:14" ht="19.5" customHeight="1" x14ac:dyDescent="0.2">
      <c r="M26" t="s">
        <v>148</v>
      </c>
      <c r="N26" t="s">
        <v>149</v>
      </c>
    </row>
    <row r="27" spans="13:14" ht="21.75" customHeight="1" x14ac:dyDescent="0.2">
      <c r="M27" t="s">
        <v>150</v>
      </c>
      <c r="N27" t="s">
        <v>151</v>
      </c>
    </row>
    <row r="28" spans="13:14" x14ac:dyDescent="0.2">
      <c r="M28" t="s">
        <v>152</v>
      </c>
      <c r="N28" t="s">
        <v>153</v>
      </c>
    </row>
    <row r="29" spans="13:14" x14ac:dyDescent="0.2">
      <c r="M29" t="s">
        <v>154</v>
      </c>
      <c r="N29" t="s">
        <v>155</v>
      </c>
    </row>
    <row r="30" spans="13:14" x14ac:dyDescent="0.2">
      <c r="M30" t="s">
        <v>156</v>
      </c>
      <c r="N30" t="s">
        <v>157</v>
      </c>
    </row>
    <row r="31" spans="13:14" x14ac:dyDescent="0.2">
      <c r="M31" t="s">
        <v>158</v>
      </c>
      <c r="N31" t="s">
        <v>159</v>
      </c>
    </row>
  </sheetData>
  <phoneticPr fontId="2" type="noConversion"/>
  <conditionalFormatting sqref="A4:B6">
    <cfRule type="cellIs" dxfId="1" priority="3" stopIfTrue="1" operator="equal">
      <formula>"t"</formula>
    </cfRule>
    <cfRule type="cellIs" dxfId="0" priority="4" stopIfTrue="1" operator="equal">
      <formula>"h"</formula>
    </cfRule>
  </conditionalFormatting>
  <hyperlinks>
    <hyperlink ref="Q2" r:id="rId1"/>
  </hyperlinks>
  <pageMargins left="0.78740157499999996" right="0.78740157499999996" top="0.984251969" bottom="0.984251969" header="0.4921259845" footer="0.4921259845"/>
  <pageSetup paperSize="161" orientation="portrait"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3073" r:id="rId5" name="Button 1">
              <controlPr defaultSize="0" print="0" autoFill="0" autoPict="0" macro="[0]!DecouvreCadeau">
                <anchor moveWithCells="1" sizeWithCells="1">
                  <from>
                    <xdr:col>15</xdr:col>
                    <xdr:colOff>152400</xdr:colOff>
                    <xdr:row>3</xdr:row>
                    <xdr:rowOff>76200</xdr:rowOff>
                  </from>
                  <to>
                    <xdr:col>21</xdr:col>
                    <xdr:colOff>390525</xdr:colOff>
                    <xdr:row>3</xdr:row>
                    <xdr:rowOff>276225</xdr:rowOff>
                  </to>
                </anchor>
              </controlPr>
            </control>
          </mc:Choice>
        </mc:AlternateContent>
        <mc:AlternateContent xmlns:mc="http://schemas.openxmlformats.org/markup-compatibility/2006">
          <mc:Choice Requires="x14">
            <control shapeId="3074" r:id="rId6" name="Button 2">
              <controlPr defaultSize="0" print="0" autoFill="0" autoPict="0" macro="[0]!DecouvreCadeau">
                <anchor moveWithCells="1" sizeWithCells="1">
                  <from>
                    <xdr:col>15</xdr:col>
                    <xdr:colOff>152400</xdr:colOff>
                    <xdr:row>4</xdr:row>
                    <xdr:rowOff>76200</xdr:rowOff>
                  </from>
                  <to>
                    <xdr:col>21</xdr:col>
                    <xdr:colOff>390525</xdr:colOff>
                    <xdr:row>4</xdr:row>
                    <xdr:rowOff>276225</xdr:rowOff>
                  </to>
                </anchor>
              </controlPr>
            </control>
          </mc:Choice>
        </mc:AlternateContent>
        <mc:AlternateContent xmlns:mc="http://schemas.openxmlformats.org/markup-compatibility/2006">
          <mc:Choice Requires="x14">
            <control shapeId="3075" r:id="rId7" name="Button 3">
              <controlPr defaultSize="0" print="0" autoFill="0" autoPict="0" macro="[0]!DecouvreCadeau">
                <anchor moveWithCells="1" sizeWithCells="1">
                  <from>
                    <xdr:col>15</xdr:col>
                    <xdr:colOff>152400</xdr:colOff>
                    <xdr:row>5</xdr:row>
                    <xdr:rowOff>57150</xdr:rowOff>
                  </from>
                  <to>
                    <xdr:col>21</xdr:col>
                    <xdr:colOff>390525</xdr:colOff>
                    <xdr:row>5</xdr:row>
                    <xdr:rowOff>257175</xdr:rowOff>
                  </to>
                </anchor>
              </controlPr>
            </control>
          </mc:Choice>
        </mc:AlternateContent>
        <mc:AlternateContent xmlns:mc="http://schemas.openxmlformats.org/markup-compatibility/2006">
          <mc:Choice Requires="x14">
            <control shapeId="3076" r:id="rId8" name="Button 4">
              <controlPr defaultSize="0" print="0" autoFill="0" autoPict="0" macro="[0]!CacherCadeaux">
                <anchor moveWithCells="1" sizeWithCells="1">
                  <from>
                    <xdr:col>12</xdr:col>
                    <xdr:colOff>114300</xdr:colOff>
                    <xdr:row>7</xdr:row>
                    <xdr:rowOff>9525</xdr:rowOff>
                  </from>
                  <to>
                    <xdr:col>13</xdr:col>
                    <xdr:colOff>1562100</xdr:colOff>
                    <xdr:row>8</xdr:row>
                    <xdr:rowOff>9525</xdr:rowOff>
                  </to>
                </anchor>
              </controlPr>
            </control>
          </mc:Choice>
        </mc:AlternateContent>
        <mc:AlternateContent xmlns:mc="http://schemas.openxmlformats.org/markup-compatibility/2006">
          <mc:Choice Requires="x14">
            <control shapeId="3077" r:id="rId9" name="Button 5">
              <controlPr defaultSize="0" print="0" autoFill="0" autoPict="0" macro="[0]!Tirage">
                <anchor moveWithCells="1" sizeWithCells="1">
                  <from>
                    <xdr:col>2</xdr:col>
                    <xdr:colOff>0</xdr:colOff>
                    <xdr:row>7</xdr:row>
                    <xdr:rowOff>0</xdr:rowOff>
                  </from>
                  <to>
                    <xdr:col>3</xdr:col>
                    <xdr:colOff>0</xdr:colOff>
                    <xdr:row>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6:N41"/>
  <sheetViews>
    <sheetView workbookViewId="0">
      <selection activeCell="F30" sqref="F30"/>
    </sheetView>
  </sheetViews>
  <sheetFormatPr baseColWidth="10" defaultRowHeight="12.75" x14ac:dyDescent="0.2"/>
  <sheetData>
    <row r="6" spans="2:14" x14ac:dyDescent="0.2">
      <c r="B6" t="s">
        <v>1</v>
      </c>
      <c r="C6" t="s">
        <v>2</v>
      </c>
      <c r="D6" t="s">
        <v>3</v>
      </c>
      <c r="E6" s="6" t="s">
        <v>104</v>
      </c>
      <c r="F6" s="6" t="s">
        <v>95</v>
      </c>
      <c r="G6" s="6" t="s">
        <v>96</v>
      </c>
      <c r="H6" s="6" t="s">
        <v>97</v>
      </c>
      <c r="I6" s="6" t="s">
        <v>98</v>
      </c>
      <c r="J6" s="6" t="s">
        <v>99</v>
      </c>
      <c r="K6" s="6" t="s">
        <v>100</v>
      </c>
      <c r="L6" s="6" t="s">
        <v>101</v>
      </c>
      <c r="M6" s="6" t="s">
        <v>102</v>
      </c>
      <c r="N6" s="6" t="s">
        <v>103</v>
      </c>
    </row>
    <row r="7" spans="2:14" x14ac:dyDescent="0.2">
      <c r="B7" s="1">
        <v>1</v>
      </c>
      <c r="C7">
        <v>1</v>
      </c>
      <c r="D7">
        <v>1</v>
      </c>
      <c r="E7">
        <v>1</v>
      </c>
      <c r="F7">
        <v>2</v>
      </c>
      <c r="G7">
        <v>3</v>
      </c>
      <c r="H7">
        <v>4</v>
      </c>
      <c r="I7">
        <v>5</v>
      </c>
      <c r="J7">
        <v>6</v>
      </c>
      <c r="K7">
        <v>7</v>
      </c>
      <c r="L7">
        <v>8</v>
      </c>
      <c r="M7">
        <v>9</v>
      </c>
      <c r="N7">
        <v>10</v>
      </c>
    </row>
    <row r="8" spans="2:14" x14ac:dyDescent="0.2">
      <c r="B8" s="1">
        <v>2</v>
      </c>
      <c r="C8">
        <v>2</v>
      </c>
      <c r="D8">
        <v>2</v>
      </c>
      <c r="E8">
        <v>0</v>
      </c>
      <c r="F8">
        <v>1</v>
      </c>
      <c r="G8">
        <v>2</v>
      </c>
      <c r="H8">
        <v>3</v>
      </c>
      <c r="I8">
        <v>4</v>
      </c>
      <c r="J8">
        <v>5</v>
      </c>
      <c r="K8">
        <v>6</v>
      </c>
      <c r="L8">
        <v>7</v>
      </c>
      <c r="M8">
        <v>8</v>
      </c>
      <c r="N8">
        <v>9</v>
      </c>
    </row>
    <row r="9" spans="2:14" x14ac:dyDescent="0.2">
      <c r="B9" s="1">
        <v>3</v>
      </c>
      <c r="C9">
        <v>3</v>
      </c>
      <c r="D9">
        <v>3</v>
      </c>
      <c r="E9">
        <v>-1</v>
      </c>
      <c r="F9">
        <v>0</v>
      </c>
      <c r="G9">
        <v>1</v>
      </c>
      <c r="H9">
        <v>2</v>
      </c>
      <c r="I9">
        <v>3</v>
      </c>
      <c r="J9">
        <v>4</v>
      </c>
      <c r="K9">
        <v>5</v>
      </c>
      <c r="L9">
        <v>6</v>
      </c>
      <c r="M9">
        <v>7</v>
      </c>
      <c r="N9">
        <v>8</v>
      </c>
    </row>
    <row r="10" spans="2:14" x14ac:dyDescent="0.2">
      <c r="B10" s="1">
        <v>4</v>
      </c>
      <c r="C10">
        <v>4</v>
      </c>
      <c r="D10">
        <v>4</v>
      </c>
      <c r="F10">
        <v>-1</v>
      </c>
      <c r="G10">
        <v>0</v>
      </c>
      <c r="H10">
        <v>1</v>
      </c>
      <c r="I10">
        <v>2</v>
      </c>
      <c r="J10">
        <v>3</v>
      </c>
      <c r="K10">
        <v>4</v>
      </c>
      <c r="L10">
        <v>5</v>
      </c>
      <c r="M10">
        <v>6</v>
      </c>
      <c r="N10">
        <v>7</v>
      </c>
    </row>
    <row r="11" spans="2:14" x14ac:dyDescent="0.2">
      <c r="B11" s="1">
        <v>5</v>
      </c>
      <c r="C11">
        <v>5</v>
      </c>
      <c r="D11">
        <v>5</v>
      </c>
      <c r="F11">
        <v>-2</v>
      </c>
      <c r="G11">
        <v>-1</v>
      </c>
      <c r="H11">
        <v>0</v>
      </c>
      <c r="I11">
        <v>1</v>
      </c>
      <c r="J11">
        <v>2</v>
      </c>
      <c r="K11">
        <v>3</v>
      </c>
      <c r="L11">
        <v>4</v>
      </c>
      <c r="M11">
        <v>5</v>
      </c>
      <c r="N11">
        <v>6</v>
      </c>
    </row>
    <row r="12" spans="2:14" x14ac:dyDescent="0.2">
      <c r="B12" s="1">
        <v>6</v>
      </c>
      <c r="C12">
        <v>6</v>
      </c>
      <c r="D12">
        <v>6</v>
      </c>
      <c r="G12">
        <v>-2</v>
      </c>
      <c r="H12">
        <v>-1</v>
      </c>
      <c r="I12">
        <v>0</v>
      </c>
      <c r="J12">
        <v>1</v>
      </c>
      <c r="K12">
        <v>2</v>
      </c>
      <c r="L12">
        <v>3</v>
      </c>
      <c r="M12">
        <v>4</v>
      </c>
      <c r="N12">
        <v>5</v>
      </c>
    </row>
    <row r="13" spans="2:14" x14ac:dyDescent="0.2">
      <c r="B13" s="1">
        <v>1</v>
      </c>
      <c r="C13">
        <v>1</v>
      </c>
      <c r="D13">
        <v>1</v>
      </c>
      <c r="G13">
        <v>-3</v>
      </c>
      <c r="H13">
        <v>-2</v>
      </c>
      <c r="I13">
        <v>-1</v>
      </c>
      <c r="J13">
        <v>0</v>
      </c>
      <c r="K13">
        <v>1</v>
      </c>
      <c r="L13">
        <v>2</v>
      </c>
      <c r="M13">
        <v>3</v>
      </c>
      <c r="N13">
        <v>4</v>
      </c>
    </row>
    <row r="14" spans="2:14" x14ac:dyDescent="0.2">
      <c r="B14" s="1">
        <v>2</v>
      </c>
      <c r="C14">
        <v>2</v>
      </c>
      <c r="D14">
        <v>2</v>
      </c>
      <c r="H14">
        <v>-3</v>
      </c>
      <c r="I14">
        <v>-2</v>
      </c>
      <c r="J14">
        <v>-1</v>
      </c>
      <c r="K14">
        <v>0</v>
      </c>
      <c r="L14">
        <v>1</v>
      </c>
      <c r="M14">
        <v>2</v>
      </c>
      <c r="N14">
        <v>3</v>
      </c>
    </row>
    <row r="15" spans="2:14" x14ac:dyDescent="0.2">
      <c r="B15" s="1">
        <v>3</v>
      </c>
      <c r="C15">
        <v>3</v>
      </c>
      <c r="D15">
        <v>3</v>
      </c>
      <c r="H15">
        <v>-4</v>
      </c>
      <c r="I15">
        <v>-3</v>
      </c>
      <c r="J15">
        <v>-2</v>
      </c>
      <c r="K15">
        <v>-1</v>
      </c>
      <c r="L15">
        <v>0</v>
      </c>
      <c r="M15">
        <v>1</v>
      </c>
      <c r="N15">
        <v>2</v>
      </c>
    </row>
    <row r="16" spans="2:14" x14ac:dyDescent="0.2">
      <c r="B16" s="1">
        <v>4</v>
      </c>
      <c r="C16">
        <v>4</v>
      </c>
      <c r="D16">
        <v>4</v>
      </c>
      <c r="I16">
        <v>-4</v>
      </c>
      <c r="J16">
        <v>-3</v>
      </c>
      <c r="K16">
        <v>-2</v>
      </c>
      <c r="L16">
        <v>-1</v>
      </c>
      <c r="M16">
        <v>0</v>
      </c>
      <c r="N16">
        <v>1</v>
      </c>
    </row>
    <row r="17" spans="2:14" s="4" customFormat="1" x14ac:dyDescent="0.2">
      <c r="B17" s="3">
        <v>1</v>
      </c>
      <c r="C17" s="4">
        <v>1</v>
      </c>
      <c r="D17" s="4">
        <v>1</v>
      </c>
      <c r="I17" s="4">
        <v>-5</v>
      </c>
      <c r="J17">
        <v>-4</v>
      </c>
      <c r="K17">
        <v>-3</v>
      </c>
      <c r="L17">
        <v>-2</v>
      </c>
      <c r="M17">
        <v>-1</v>
      </c>
      <c r="N17">
        <v>0</v>
      </c>
    </row>
    <row r="18" spans="2:14" x14ac:dyDescent="0.2">
      <c r="B18" s="1">
        <v>2</v>
      </c>
      <c r="C18">
        <v>2</v>
      </c>
      <c r="D18">
        <v>2</v>
      </c>
      <c r="J18" s="4">
        <v>-5</v>
      </c>
      <c r="K18">
        <v>-4</v>
      </c>
      <c r="L18">
        <v>-3</v>
      </c>
      <c r="M18">
        <v>-2</v>
      </c>
      <c r="N18">
        <v>-1</v>
      </c>
    </row>
    <row r="19" spans="2:14" x14ac:dyDescent="0.2">
      <c r="B19" s="1">
        <v>3</v>
      </c>
      <c r="C19">
        <v>3</v>
      </c>
      <c r="D19">
        <v>3</v>
      </c>
      <c r="J19">
        <v>-6</v>
      </c>
      <c r="K19" s="4">
        <v>-5</v>
      </c>
      <c r="L19">
        <v>-4</v>
      </c>
      <c r="M19">
        <v>-3</v>
      </c>
      <c r="N19">
        <v>-2</v>
      </c>
    </row>
    <row r="20" spans="2:14" x14ac:dyDescent="0.2">
      <c r="B20" s="1">
        <v>4</v>
      </c>
      <c r="C20">
        <v>4</v>
      </c>
      <c r="D20">
        <v>4</v>
      </c>
      <c r="K20">
        <v>-6</v>
      </c>
      <c r="L20" s="4">
        <v>-5</v>
      </c>
      <c r="M20">
        <v>-4</v>
      </c>
      <c r="N20">
        <v>-3</v>
      </c>
    </row>
    <row r="21" spans="2:14" x14ac:dyDescent="0.2">
      <c r="B21" s="1">
        <v>1</v>
      </c>
      <c r="C21">
        <v>1</v>
      </c>
      <c r="D21">
        <v>1</v>
      </c>
      <c r="K21">
        <v>-7</v>
      </c>
      <c r="L21">
        <v>-6</v>
      </c>
      <c r="M21" s="4">
        <v>-5</v>
      </c>
      <c r="N21">
        <v>-4</v>
      </c>
    </row>
    <row r="22" spans="2:14" x14ac:dyDescent="0.2">
      <c r="B22" s="1">
        <v>2</v>
      </c>
      <c r="C22">
        <v>2</v>
      </c>
      <c r="D22">
        <v>2</v>
      </c>
      <c r="L22">
        <v>-7</v>
      </c>
      <c r="M22">
        <v>-6</v>
      </c>
      <c r="N22" s="4">
        <v>-5</v>
      </c>
    </row>
    <row r="23" spans="2:14" x14ac:dyDescent="0.2">
      <c r="B23" s="1">
        <v>3</v>
      </c>
      <c r="C23">
        <v>3</v>
      </c>
      <c r="D23">
        <v>3</v>
      </c>
      <c r="L23">
        <v>-8</v>
      </c>
      <c r="M23">
        <v>-7</v>
      </c>
      <c r="N23">
        <v>-6</v>
      </c>
    </row>
    <row r="24" spans="2:14" x14ac:dyDescent="0.2">
      <c r="B24" s="1">
        <v>4</v>
      </c>
      <c r="C24">
        <v>4</v>
      </c>
      <c r="D24">
        <v>4</v>
      </c>
      <c r="M24">
        <v>-8</v>
      </c>
      <c r="N24">
        <v>-7</v>
      </c>
    </row>
    <row r="25" spans="2:14" x14ac:dyDescent="0.2">
      <c r="B25" s="1">
        <v>8</v>
      </c>
      <c r="C25">
        <v>8</v>
      </c>
      <c r="D25">
        <v>8</v>
      </c>
      <c r="M25">
        <v>-9</v>
      </c>
      <c r="N25">
        <v>-8</v>
      </c>
    </row>
    <row r="26" spans="2:14" x14ac:dyDescent="0.2">
      <c r="B26" s="2">
        <v>5</v>
      </c>
      <c r="C26">
        <v>-1</v>
      </c>
      <c r="D26">
        <v>-1</v>
      </c>
      <c r="N26">
        <v>-9</v>
      </c>
    </row>
    <row r="27" spans="2:14" s="4" customFormat="1" x14ac:dyDescent="0.2">
      <c r="B27" s="5">
        <v>3</v>
      </c>
      <c r="C27" s="4">
        <v>-2</v>
      </c>
      <c r="D27" s="4">
        <v>-2</v>
      </c>
      <c r="N27" s="4">
        <v>-10</v>
      </c>
    </row>
    <row r="28" spans="2:14" x14ac:dyDescent="0.2">
      <c r="B28" s="2">
        <v>3</v>
      </c>
      <c r="C28">
        <v>-3</v>
      </c>
      <c r="D28">
        <v>-3</v>
      </c>
    </row>
    <row r="29" spans="2:14" x14ac:dyDescent="0.2">
      <c r="B29" s="2">
        <v>2</v>
      </c>
      <c r="C29">
        <v>-4</v>
      </c>
      <c r="D29">
        <v>-4</v>
      </c>
    </row>
    <row r="30" spans="2:14" x14ac:dyDescent="0.2">
      <c r="B30" s="2">
        <v>5</v>
      </c>
      <c r="C30">
        <v>-5</v>
      </c>
      <c r="D30">
        <v>-5</v>
      </c>
    </row>
    <row r="31" spans="2:14" x14ac:dyDescent="0.2">
      <c r="B31" s="2">
        <v>2</v>
      </c>
      <c r="C31">
        <v>-6</v>
      </c>
      <c r="D31">
        <v>-6</v>
      </c>
    </row>
    <row r="32" spans="2:14" x14ac:dyDescent="0.2">
      <c r="B32" s="2">
        <v>-1</v>
      </c>
      <c r="C32">
        <v>-1</v>
      </c>
      <c r="D32">
        <v>-1</v>
      </c>
    </row>
    <row r="33" spans="2:4" x14ac:dyDescent="0.2">
      <c r="B33" s="2">
        <v>-2</v>
      </c>
      <c r="C33">
        <v>-2</v>
      </c>
      <c r="D33">
        <v>-2</v>
      </c>
    </row>
    <row r="34" spans="2:4" x14ac:dyDescent="0.2">
      <c r="B34" s="2">
        <v>-3</v>
      </c>
      <c r="C34">
        <v>-3</v>
      </c>
      <c r="D34">
        <v>-3</v>
      </c>
    </row>
    <row r="35" spans="2:4" x14ac:dyDescent="0.2">
      <c r="B35" s="2">
        <v>-3</v>
      </c>
      <c r="C35">
        <v>-3</v>
      </c>
      <c r="D35">
        <v>-3</v>
      </c>
    </row>
    <row r="36" spans="2:4" x14ac:dyDescent="0.2">
      <c r="B36" s="2">
        <v>-4</v>
      </c>
      <c r="C36">
        <v>-4</v>
      </c>
      <c r="D36">
        <v>-4</v>
      </c>
    </row>
    <row r="37" spans="2:4" s="4" customFormat="1" x14ac:dyDescent="0.2">
      <c r="B37" s="5">
        <v>-1</v>
      </c>
      <c r="C37" s="4">
        <v>-1</v>
      </c>
      <c r="D37" s="4">
        <v>-1</v>
      </c>
    </row>
    <row r="38" spans="2:4" x14ac:dyDescent="0.2">
      <c r="B38" s="2">
        <v>-2</v>
      </c>
      <c r="C38">
        <v>-2</v>
      </c>
      <c r="D38">
        <v>-2</v>
      </c>
    </row>
    <row r="39" spans="2:4" x14ac:dyDescent="0.2">
      <c r="B39" s="2">
        <v>-3</v>
      </c>
      <c r="C39">
        <v>-3</v>
      </c>
      <c r="D39">
        <v>-3</v>
      </c>
    </row>
    <row r="40" spans="2:4" x14ac:dyDescent="0.2">
      <c r="B40" s="2">
        <v>-4</v>
      </c>
      <c r="C40">
        <v>-4</v>
      </c>
      <c r="D40">
        <v>-4</v>
      </c>
    </row>
    <row r="41" spans="2:4" x14ac:dyDescent="0.2">
      <c r="B41" s="2">
        <v>-8</v>
      </c>
      <c r="C41">
        <v>-8</v>
      </c>
      <c r="D41">
        <v>-8</v>
      </c>
    </row>
  </sheetData>
  <phoneticPr fontId="2" type="noConversion"/>
  <pageMargins left="0.78740157499999996" right="0.78740157499999996" top="0.984251969" bottom="0.984251969" header="0.4921259845" footer="0.4921259845"/>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2.75" x14ac:dyDescent="0.2"/>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forêt</vt:lpstr>
      <vt:lpstr>TNI</vt:lpstr>
      <vt:lpstr>hasards</vt:lpstr>
      <vt:lpstr>Feuil1</vt:lpstr>
      <vt:lpstr>foret</vt:lpstr>
      <vt:lpstr>Hasard_PH</vt:lpstr>
      <vt:lpstr>poum1</vt:lpstr>
      <vt:lpstr>poum10</vt:lpstr>
      <vt:lpstr>poum2</vt:lpstr>
      <vt:lpstr>poum3</vt:lpstr>
      <vt:lpstr>poum4</vt:lpstr>
      <vt:lpstr>poum5</vt:lpstr>
      <vt:lpstr>poum6</vt:lpstr>
      <vt:lpstr>poum7</vt:lpstr>
      <vt:lpstr>poum8</vt:lpstr>
      <vt:lpstr>poum9</vt:lpstr>
    </vt:vector>
  </TitlesOfParts>
  <Company>École primaire Murielle-Dumont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cotest6</dc:creator>
  <cp:lastModifiedBy>Michel</cp:lastModifiedBy>
  <dcterms:created xsi:type="dcterms:W3CDTF">2012-11-14T17:50:18Z</dcterms:created>
  <dcterms:modified xsi:type="dcterms:W3CDTF">2013-08-25T23:04:24Z</dcterms:modified>
</cp:coreProperties>
</file>