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valentin3\Desktop\"/>
    </mc:Choice>
  </mc:AlternateContent>
  <xr:revisionPtr revIDLastSave="0" documentId="13_ncr:1_{129A3845-5498-4B78-80F3-890355EBDF25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BASE" sheetId="1" r:id="rId1"/>
    <sheet name="Donnee" sheetId="9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  <sheet name="Paramètres" sheetId="29" state="hidden" r:id="rId8"/>
    <sheet name="CUTRITE" sheetId="26" r:id="rId9"/>
    <sheet name="FILTRE FACADE" sheetId="28" state="hidden" r:id="rId10"/>
    <sheet name="FACADE CADRE" sheetId="27" r:id="rId11"/>
  </sheets>
  <definedNames>
    <definedName name="_xlnm._FilterDatabase" localSheetId="4" hidden="1">'Feuille Tiroirs'!$A$39:$H$58</definedName>
    <definedName name="_xlnm._FilterDatabase" localSheetId="5" hidden="1">Meuble!$A$1:$A$1</definedName>
    <definedName name="CL">BASE!$B$5</definedName>
    <definedName name="CLIENTS">BASE!$A$5:$B$7</definedName>
    <definedName name="Colonne_F">Rapport!$F$1:$F$300</definedName>
    <definedName name="_xlnm.Criteria" localSheetId="4">'Feuille Tiroirs'!$I$12:$I$29</definedName>
    <definedName name="DonnéesExternes_1" localSheetId="0" hidden="1">BASE!$E$9:$E$17</definedName>
    <definedName name="DonnéesExternes_1" localSheetId="8" hidden="1">CUTRITE!$A$1:$V$86</definedName>
    <definedName name="DonnéesExternes_1" localSheetId="1" hidden="1">Donnee!$A$1:$T$103</definedName>
    <definedName name="DonnéesExternes_1" localSheetId="3" hidden="1">Dos!$A$1:$T$6</definedName>
    <definedName name="DonnéesExternes_1" localSheetId="9" hidden="1">'FILTRE FACADE'!$A$1:$T$103</definedName>
    <definedName name="DonnéesExternes_1" localSheetId="2" hidden="1">Fond!$A$1:$T$5</definedName>
    <definedName name="DonnéesExternes_1" localSheetId="5" hidden="1">Meuble!$A$1:$A$9</definedName>
    <definedName name="DonnéesExternes_2" localSheetId="5" hidden="1">Meuble!$C$4:$V$18</definedName>
    <definedName name="_xlnm.Extract" localSheetId="4">'Feuille Tiroirs'!$A$41:$A$197</definedName>
    <definedName name="image">Rapport!$B$13</definedName>
    <definedName name="_xlnm.Print_Titles" localSheetId="0">BASE!$1:$1</definedName>
    <definedName name="_xlnm.Print_Titles" localSheetId="6">Rapport!$1:$3</definedName>
    <definedName name="MB">Rapport!$A$5</definedName>
    <definedName name="NUM">BASE!$B$6</definedName>
    <definedName name="PR">BASE!$B$7</definedName>
    <definedName name="SOURCE">BASE!$B$2</definedName>
    <definedName name="SR">Rapport!$C$5</definedName>
    <definedName name="TMeuble">Meuble!#REF!</definedName>
    <definedName name="V_IMGCOLS">Paramètres!$B$4</definedName>
    <definedName name="V_IMGDIR">Paramètres!$B$2</definedName>
    <definedName name="V_IMGPOS">Paramètres!$B$3</definedName>
    <definedName name="_xlnm.Print_Area" localSheetId="6">Rapport!$A$1:$L$88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" i="14" l="1"/>
  <c r="F47" i="14"/>
  <c r="F48" i="14"/>
  <c r="F49" i="14"/>
  <c r="F50" i="14"/>
  <c r="F51" i="14"/>
  <c r="F52" i="14"/>
  <c r="F53" i="14"/>
  <c r="F54" i="14"/>
  <c r="F55" i="14"/>
  <c r="F56" i="14"/>
  <c r="F57" i="14"/>
  <c r="F58" i="14"/>
  <c r="F41" i="14"/>
  <c r="F42" i="14"/>
  <c r="F43" i="14"/>
  <c r="F44" i="14"/>
  <c r="F45" i="14"/>
  <c r="C42" i="14"/>
  <c r="C43" i="14"/>
  <c r="C44" i="14"/>
  <c r="C45" i="14"/>
  <c r="C46" i="14"/>
  <c r="C48" i="14"/>
  <c r="C50" i="14"/>
  <c r="C51" i="14"/>
  <c r="C52" i="14"/>
  <c r="C53" i="14"/>
  <c r="C54" i="14"/>
  <c r="C55" i="14"/>
  <c r="C56" i="14"/>
  <c r="C57" i="14"/>
  <c r="B44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A42" i="14"/>
  <c r="A43" i="14"/>
  <c r="A44" i="14"/>
  <c r="A45" i="14"/>
  <c r="A46" i="14"/>
  <c r="A47" i="14"/>
  <c r="C47" i="14" s="1"/>
  <c r="A48" i="14"/>
  <c r="A49" i="14"/>
  <c r="C49" i="14" s="1"/>
  <c r="A50" i="14"/>
  <c r="A51" i="14"/>
  <c r="A52" i="14"/>
  <c r="A53" i="14"/>
  <c r="A54" i="14"/>
  <c r="A55" i="14"/>
  <c r="A56" i="14"/>
  <c r="A57" i="14"/>
  <c r="A58" i="14"/>
  <c r="C58" i="14" s="1"/>
  <c r="A41" i="14"/>
  <c r="C41" i="14" s="1"/>
  <c r="D12" i="27" l="1"/>
  <c r="I12" i="27" s="1"/>
  <c r="D13" i="27"/>
  <c r="I13" i="27" s="1"/>
  <c r="D14" i="27"/>
  <c r="I14" i="27" s="1"/>
  <c r="D15" i="27"/>
  <c r="I15" i="27" s="1"/>
  <c r="D16" i="27"/>
  <c r="I16" i="27" s="1"/>
  <c r="D17" i="27"/>
  <c r="I17" i="27" s="1"/>
  <c r="D18" i="27"/>
  <c r="I18" i="27" s="1"/>
  <c r="D19" i="27"/>
  <c r="I19" i="27" s="1"/>
  <c r="D20" i="27"/>
  <c r="I20" i="27" s="1"/>
  <c r="D21" i="27"/>
  <c r="D22" i="27"/>
  <c r="I22" i="27" s="1"/>
  <c r="D23" i="27"/>
  <c r="I23" i="27" s="1"/>
  <c r="D24" i="27"/>
  <c r="I24" i="27" s="1"/>
  <c r="D25" i="27"/>
  <c r="I25" i="27" s="1"/>
  <c r="D26" i="27"/>
  <c r="I26" i="27" s="1"/>
  <c r="D27" i="27"/>
  <c r="I27" i="27" s="1"/>
  <c r="D28" i="27"/>
  <c r="D29" i="27"/>
  <c r="D30" i="27"/>
  <c r="D31" i="27"/>
  <c r="I31" i="27" s="1"/>
  <c r="D32" i="27"/>
  <c r="I32" i="27" s="1"/>
  <c r="D33" i="27"/>
  <c r="I33" i="27" s="1"/>
  <c r="D34" i="27"/>
  <c r="D35" i="27"/>
  <c r="D36" i="27"/>
  <c r="I21" i="27"/>
  <c r="I28" i="27"/>
  <c r="I29" i="27"/>
  <c r="D11" i="27"/>
  <c r="I11" i="27" s="1"/>
  <c r="G12" i="27"/>
  <c r="J12" i="27" s="1"/>
  <c r="G13" i="27"/>
  <c r="J13" i="27" s="1"/>
  <c r="G14" i="27"/>
  <c r="G15" i="27"/>
  <c r="J15" i="27" s="1"/>
  <c r="G16" i="27"/>
  <c r="J16" i="27" s="1"/>
  <c r="G17" i="27"/>
  <c r="G18" i="27"/>
  <c r="J18" i="27" s="1"/>
  <c r="G19" i="27"/>
  <c r="J19" i="27" s="1"/>
  <c r="G20" i="27"/>
  <c r="J20" i="27" s="1"/>
  <c r="G21" i="27"/>
  <c r="G22" i="27"/>
  <c r="G23" i="27"/>
  <c r="J23" i="27" s="1"/>
  <c r="G24" i="27"/>
  <c r="G11" i="27"/>
  <c r="J11" i="27" s="1"/>
  <c r="I30" i="27"/>
  <c r="J14" i="27"/>
  <c r="J17" i="27"/>
  <c r="J21" i="27"/>
  <c r="J22" i="27"/>
  <c r="F12" i="27"/>
  <c r="H12" i="27" s="1"/>
  <c r="F13" i="27"/>
  <c r="H13" i="27" s="1"/>
  <c r="F14" i="27"/>
  <c r="H14" i="27" s="1"/>
  <c r="F15" i="27"/>
  <c r="H15" i="27" s="1"/>
  <c r="F16" i="27"/>
  <c r="H16" i="27" s="1"/>
  <c r="F17" i="27"/>
  <c r="H17" i="27" s="1"/>
  <c r="F18" i="27"/>
  <c r="H18" i="27" s="1"/>
  <c r="F19" i="27"/>
  <c r="H19" i="27" s="1"/>
  <c r="F20" i="27"/>
  <c r="H20" i="27" s="1"/>
  <c r="F21" i="27"/>
  <c r="H21" i="27" s="1"/>
  <c r="F22" i="27"/>
  <c r="H22" i="27" s="1"/>
  <c r="F23" i="27"/>
  <c r="H23" i="27" s="1"/>
  <c r="F24" i="27"/>
  <c r="H24" i="27" s="1"/>
  <c r="F25" i="27"/>
  <c r="H25" i="27" s="1"/>
  <c r="F26" i="27"/>
  <c r="H26" i="27" s="1"/>
  <c r="F27" i="27"/>
  <c r="H27" i="27" s="1"/>
  <c r="F28" i="27"/>
  <c r="H28" i="27" s="1"/>
  <c r="F29" i="27"/>
  <c r="H29" i="27" s="1"/>
  <c r="F30" i="27"/>
  <c r="H30" i="27" s="1"/>
  <c r="F31" i="27"/>
  <c r="H31" i="27" s="1"/>
  <c r="F32" i="27"/>
  <c r="H32" i="27" s="1"/>
  <c r="F33" i="27"/>
  <c r="H33" i="27" s="1"/>
  <c r="F11" i="27"/>
  <c r="H11" i="27" s="1"/>
  <c r="L165" i="23"/>
  <c r="K165" i="23"/>
  <c r="J165" i="23"/>
  <c r="I167" i="23"/>
  <c r="I166" i="23"/>
  <c r="I165" i="23"/>
  <c r="H165" i="23"/>
  <c r="G167" i="23"/>
  <c r="G166" i="23"/>
  <c r="G165" i="23"/>
  <c r="L161" i="23"/>
  <c r="K161" i="23"/>
  <c r="J161" i="23"/>
  <c r="I163" i="23"/>
  <c r="I162" i="23"/>
  <c r="I161" i="23"/>
  <c r="H161" i="23"/>
  <c r="G163" i="23"/>
  <c r="G162" i="23"/>
  <c r="G161" i="23"/>
  <c r="F165" i="23"/>
  <c r="F161" i="23"/>
  <c r="E165" i="23"/>
  <c r="E161" i="23"/>
  <c r="L157" i="23"/>
  <c r="K157" i="23"/>
  <c r="J157" i="23"/>
  <c r="I159" i="23"/>
  <c r="I158" i="23"/>
  <c r="I157" i="23"/>
  <c r="H157" i="23"/>
  <c r="G159" i="23"/>
  <c r="G158" i="23"/>
  <c r="G157" i="23"/>
  <c r="F157" i="23"/>
  <c r="E157" i="23"/>
  <c r="L153" i="23"/>
  <c r="K153" i="23"/>
  <c r="J153" i="23"/>
  <c r="I155" i="23"/>
  <c r="I154" i="23"/>
  <c r="I153" i="23"/>
  <c r="H153" i="23"/>
  <c r="G155" i="23"/>
  <c r="G154" i="23"/>
  <c r="G153" i="23"/>
  <c r="F153" i="23"/>
  <c r="E153" i="23"/>
  <c r="L149" i="23"/>
  <c r="K149" i="23"/>
  <c r="J149" i="23"/>
  <c r="I151" i="23"/>
  <c r="I150" i="23"/>
  <c r="I149" i="23"/>
  <c r="H149" i="23"/>
  <c r="G151" i="23"/>
  <c r="G150" i="23"/>
  <c r="G149" i="23"/>
  <c r="F149" i="23"/>
  <c r="E149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3" i="23"/>
  <c r="I142" i="23"/>
  <c r="I141" i="23"/>
  <c r="H141" i="23"/>
  <c r="G143" i="23"/>
  <c r="G142" i="23"/>
  <c r="G141" i="23"/>
  <c r="F141" i="23"/>
  <c r="E141" i="23"/>
  <c r="L137" i="23"/>
  <c r="K137" i="23"/>
  <c r="J137" i="23"/>
  <c r="I139" i="23"/>
  <c r="I138" i="23"/>
  <c r="I137" i="23"/>
  <c r="H137" i="23"/>
  <c r="G139" i="23"/>
  <c r="G138" i="23"/>
  <c r="G137" i="23"/>
  <c r="F137" i="23"/>
  <c r="E137" i="23"/>
  <c r="L133" i="23"/>
  <c r="K133" i="23"/>
  <c r="J133" i="23"/>
  <c r="G135" i="23"/>
  <c r="G134" i="23"/>
  <c r="I135" i="23"/>
  <c r="I134" i="23"/>
  <c r="I133" i="23"/>
  <c r="H133" i="23"/>
  <c r="G133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3" i="23"/>
  <c r="G122" i="23"/>
  <c r="G121" i="23"/>
  <c r="F121" i="23"/>
  <c r="E121" i="23"/>
  <c r="L117" i="23"/>
  <c r="K117" i="23"/>
  <c r="J117" i="23"/>
  <c r="I119" i="23"/>
  <c r="I118" i="23"/>
  <c r="I117" i="23"/>
  <c r="H117" i="23"/>
  <c r="G119" i="23"/>
  <c r="G118" i="23"/>
  <c r="G117" i="23"/>
  <c r="F117" i="23"/>
  <c r="E117" i="23"/>
  <c r="L113" i="23"/>
  <c r="K113" i="23"/>
  <c r="J113" i="23"/>
  <c r="I115" i="23"/>
  <c r="I114" i="23"/>
  <c r="I113" i="23"/>
  <c r="H113" i="23"/>
  <c r="G113" i="23"/>
  <c r="G114" i="23"/>
  <c r="G115" i="23"/>
  <c r="F113" i="23"/>
  <c r="E113" i="23"/>
  <c r="L109" i="23"/>
  <c r="K109" i="23"/>
  <c r="J109" i="23"/>
  <c r="I111" i="23"/>
  <c r="I110" i="23"/>
  <c r="I109" i="23"/>
  <c r="H109" i="23"/>
  <c r="G109" i="23"/>
  <c r="G110" i="23"/>
  <c r="G111" i="23"/>
  <c r="F109" i="23"/>
  <c r="E109" i="23"/>
  <c r="L105" i="23"/>
  <c r="K105" i="23"/>
  <c r="J105" i="23"/>
  <c r="I105" i="23"/>
  <c r="G105" i="23"/>
  <c r="I107" i="23"/>
  <c r="I106" i="23"/>
  <c r="H105" i="23"/>
  <c r="G107" i="23"/>
  <c r="G106" i="23"/>
  <c r="F105" i="23"/>
  <c r="E105" i="23"/>
  <c r="I34" i="27"/>
  <c r="I35" i="27"/>
  <c r="I36" i="27"/>
  <c r="J34" i="27"/>
  <c r="J35" i="27"/>
  <c r="J36" i="27"/>
  <c r="F34" i="27"/>
  <c r="H34" i="27" s="1"/>
  <c r="F35" i="27"/>
  <c r="H35" i="27" s="1"/>
  <c r="F36" i="27"/>
  <c r="H36" i="27" s="1"/>
  <c r="G25" i="27"/>
  <c r="E26" i="27"/>
  <c r="G26" i="27" s="1"/>
  <c r="J26" i="27" s="1"/>
  <c r="E27" i="27"/>
  <c r="G27" i="27" s="1"/>
  <c r="E28" i="27"/>
  <c r="G28" i="27" s="1"/>
  <c r="E29" i="27"/>
  <c r="G29" i="27" s="1"/>
  <c r="E30" i="27"/>
  <c r="G30" i="27" s="1"/>
  <c r="J30" i="27" s="1"/>
  <c r="E31" i="27"/>
  <c r="G31" i="27" s="1"/>
  <c r="E32" i="27"/>
  <c r="G32" i="27" s="1"/>
  <c r="E33" i="27"/>
  <c r="G33" i="27" s="1"/>
  <c r="E34" i="27"/>
  <c r="E35" i="27"/>
  <c r="E36" i="27"/>
  <c r="A26" i="27"/>
  <c r="A27" i="27"/>
  <c r="A28" i="27"/>
  <c r="A29" i="27"/>
  <c r="A30" i="27"/>
  <c r="A31" i="27"/>
  <c r="A32" i="27"/>
  <c r="A33" i="27"/>
  <c r="A34" i="27"/>
  <c r="A35" i="27"/>
  <c r="G17" i="23"/>
  <c r="B21" i="1"/>
  <c r="B22" i="1" s="1"/>
  <c r="B23" i="1" s="1"/>
  <c r="B24" i="1" s="1"/>
  <c r="B25" i="1" s="1"/>
  <c r="B26" i="1" s="1"/>
  <c r="E2" i="23"/>
  <c r="J2" i="23"/>
  <c r="G2" i="23"/>
  <c r="J31" i="27" l="1"/>
  <c r="J27" i="27"/>
  <c r="J32" i="27"/>
  <c r="J28" i="27"/>
  <c r="J24" i="27"/>
  <c r="J33" i="27"/>
  <c r="J29" i="27"/>
  <c r="J25" i="27"/>
  <c r="B27" i="1"/>
  <c r="B28" i="1"/>
  <c r="C28" i="1" s="1"/>
  <c r="B6" i="1" s="1"/>
  <c r="F41" i="23"/>
  <c r="L21" i="23"/>
  <c r="B29" i="1" l="1"/>
  <c r="B30" i="1" s="1"/>
  <c r="B7" i="1" s="1"/>
  <c r="C27" i="1"/>
  <c r="B5" i="1" s="1"/>
  <c r="B5" i="27" s="1"/>
  <c r="A90" i="23" l="1"/>
  <c r="A5" i="23" l="1"/>
  <c r="L101" i="23" l="1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B41" i="14" s="1"/>
  <c r="F13" i="14"/>
  <c r="B42" i="14" s="1"/>
  <c r="F14" i="14"/>
  <c r="B43" i="14" s="1"/>
  <c r="F15" i="14"/>
  <c r="F16" i="14"/>
  <c r="B45" i="14" s="1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F169" i="23" s="1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C13" i="14" l="1"/>
  <c r="C12" i="14"/>
  <c r="G12" i="14"/>
  <c r="G18" i="14"/>
  <c r="G22" i="14"/>
  <c r="G29" i="14"/>
  <c r="G25" i="14"/>
  <c r="G21" i="14"/>
  <c r="G16" i="14"/>
  <c r="G28" i="14"/>
  <c r="G24" i="14"/>
  <c r="G20" i="14"/>
  <c r="G15" i="14"/>
  <c r="G17" i="14"/>
  <c r="G27" i="14"/>
  <c r="G23" i="14"/>
  <c r="G19" i="14"/>
  <c r="G14" i="14"/>
  <c r="G26" i="14"/>
  <c r="G13" i="14"/>
  <c r="C17" i="14"/>
  <c r="C21" i="14"/>
  <c r="C25" i="14"/>
  <c r="C29" i="14"/>
  <c r="C14" i="14"/>
  <c r="C18" i="14"/>
  <c r="C22" i="14"/>
  <c r="C26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E1CD27-8827-4EFE-9594-A7FFA4813EDF}" keepAlive="1" name="Requête - CADRE" description="Connexion à la requête « CADRE » dans le classeur." type="5" refreshedVersion="8" background="1" saveData="1">
    <dbPr connection="Provider=Microsoft.Mashup.OleDb.1;Data Source=$Workbook$;Location=CADRE;Extended Properties=&quot;&quot;" command="SELECT * FROM [CADRE]"/>
  </connection>
  <connection id="2" xr16:uid="{3DC529F2-5529-4F81-9AA1-186640D1D100}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3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4" xr16:uid="{00000000-0015-0000-FFFF-FFFF01000000}" keepAlive="1" name="Requête - Donnee (2)" description="Connexion à la requête « Donnee (2) » dans le classeur." type="5" refreshedVersion="8" background="1" saveData="1">
    <dbPr connection="Provider=Microsoft.Mashup.OleDb.1;Data Source=$Workbook$;Location=&quot;Donnee (2)&quot;;Extended Properties=&quot;&quot;" command="SELECT * FROM [Donnee (2)]"/>
  </connection>
  <connection id="5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6" xr16:uid="{00000000-0015-0000-FFFF-FFFF03000000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7" xr16:uid="{00000000-0015-0000-FFFF-FFFF04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8" xr16:uid="{00000000-0015-0000-FFFF-FFFF05000000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9" xr16:uid="{00000000-0015-0000-FFFF-FFFF06000000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10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<sst xmlns="http://schemas.openxmlformats.org/spreadsheetml/2006/main" count="6610" uniqueCount="363">
  <si>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</si>
  <si>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</si>
  <si>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</si>
  <si>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</si>
  <si>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</si>
  <si>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</si>
  <si>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</si>
  <si>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</si>
  <si>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</si>
  <si>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</si>
  <si>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</si>
  <si>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</si>
  <si>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</si>
  <si>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</si>
  <si>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</si>
  <si>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</si>
  <si>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</si>
  <si>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</si>
  <si>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</si>
  <si>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</si>
  <si>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</si>
  <si>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</si>
  <si>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</si>
  <si>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</si>
  <si>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</si>
  <si>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</si>
  <si>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</si>
  <si>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</si>
  <si>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</si>
  <si>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</si>
  <si>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</si>
  <si>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</si>
  <si>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</si>
  <si>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</si>
  <si>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</si>
  <si>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</si>
  <si>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</si>
  <si>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</si>
  <si>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</si>
  <si>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</si>
  <si>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</si>
  <si>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19</t>
  </si>
  <si>
    <t>0</t>
  </si>
  <si>
    <t>X</t>
  </si>
  <si>
    <t>Y</t>
  </si>
  <si>
    <t>1</t>
  </si>
  <si>
    <t>COTE DROIT</t>
  </si>
  <si>
    <t>COTE GAUCHE</t>
  </si>
  <si>
    <t>DESSOUS</t>
  </si>
  <si>
    <t>2</t>
  </si>
  <si>
    <t>150</t>
  </si>
  <si>
    <t>DOS</t>
  </si>
  <si>
    <t>FACADE TIROIR</t>
  </si>
  <si>
    <t>100</t>
  </si>
  <si>
    <t>TABLETTE MOBILE</t>
  </si>
  <si>
    <t>TRAVERSE AV</t>
  </si>
  <si>
    <t>DESSUS</t>
  </si>
  <si>
    <t>104</t>
  </si>
  <si>
    <t>4</t>
  </si>
  <si>
    <t>NOM_NUM</t>
  </si>
  <si>
    <t>Personnalisé.Nature Projet</t>
  </si>
  <si>
    <t>Facades à Cadres</t>
  </si>
  <si>
    <t>Largeur Montant:</t>
  </si>
  <si>
    <t xml:space="preserve">Largeur Traverse: </t>
  </si>
  <si>
    <t>Meuble</t>
  </si>
  <si>
    <t>Facade</t>
  </si>
  <si>
    <t>Montant</t>
  </si>
  <si>
    <t>Traverse</t>
  </si>
  <si>
    <t>Panneau</t>
  </si>
  <si>
    <t>Dos bois</t>
  </si>
  <si>
    <t>83</t>
  </si>
  <si>
    <t>16</t>
  </si>
  <si>
    <t>184</t>
  </si>
  <si>
    <t>TRAVERSE AR</t>
  </si>
  <si>
    <t>CHANT TIROIR</t>
  </si>
  <si>
    <t>PAN</t>
  </si>
  <si>
    <t>FIL D</t>
  </si>
  <si>
    <t>340</t>
  </si>
  <si>
    <t>TABLETTE FIXE</t>
  </si>
  <si>
    <t>300</t>
  </si>
  <si>
    <t>BAND KOM</t>
  </si>
  <si>
    <t>LV</t>
  </si>
  <si>
    <t xml:space="preserve">Komacell 19 </t>
  </si>
  <si>
    <t>CAIS H</t>
  </si>
  <si>
    <t>MELA_19_EGG_U963_ST9</t>
  </si>
  <si>
    <t>MELA_19_EGG_H1180_ST37</t>
  </si>
  <si>
    <t>760</t>
  </si>
  <si>
    <t>590</t>
  </si>
  <si>
    <t>2110</t>
  </si>
  <si>
    <t>ABS_EGG_U963_ST9_1X23</t>
  </si>
  <si>
    <t>AFHL211</t>
  </si>
  <si>
    <t>MELA_19_EGG_U999_PM</t>
  </si>
  <si>
    <t>BSP2CT</t>
  </si>
  <si>
    <t>550</t>
  </si>
  <si>
    <t>520</t>
  </si>
  <si>
    <t>3</t>
  </si>
  <si>
    <t>450</t>
  </si>
  <si>
    <t>8</t>
  </si>
  <si>
    <t>MELA_08_EGG_U963_ST9</t>
  </si>
  <si>
    <t>700</t>
  </si>
  <si>
    <t>902</t>
  </si>
  <si>
    <t>577</t>
  </si>
  <si>
    <t>376</t>
  </si>
  <si>
    <t>756</t>
  </si>
  <si>
    <t>296</t>
  </si>
  <si>
    <t>156</t>
  </si>
  <si>
    <t>474</t>
  </si>
  <si>
    <t>424</t>
  </si>
  <si>
    <t>JOUE SOL</t>
  </si>
  <si>
    <t>592</t>
  </si>
  <si>
    <t>30</t>
  </si>
  <si>
    <t>PANN_28_SOC_AGGLO_HYDRO_1FM</t>
  </si>
  <si>
    <t>SEPARATION H</t>
  </si>
  <si>
    <t>561</t>
  </si>
  <si>
    <t>510</t>
  </si>
  <si>
    <t>134</t>
  </si>
  <si>
    <t>160</t>
  </si>
  <si>
    <t>DIVERS</t>
  </si>
  <si>
    <t>105</t>
  </si>
  <si>
    <t>CLIENT :</t>
  </si>
  <si>
    <t>Quantité</t>
  </si>
  <si>
    <t>Paramètre</t>
  </si>
  <si>
    <t>Valeur</t>
  </si>
  <si>
    <t>Information</t>
  </si>
  <si>
    <t>Chemin d'accès aux fichiers des photos des meubles</t>
  </si>
  <si>
    <t>C:\Users\valentin3\Pictures\MB\</t>
  </si>
  <si>
    <t>Ne pas oublier le caracère \ à la fin du nom du chemin.</t>
  </si>
  <si>
    <t>Cellule de positionnemen de la photo</t>
  </si>
  <si>
    <t>A13</t>
  </si>
  <si>
    <t>La photo du meuble sera cadré en haut et à gauche de cette cellule.</t>
  </si>
  <si>
    <t>Colonne(s) déterminant la largeur de la photo</t>
  </si>
  <si>
    <t>A:C</t>
  </si>
  <si>
    <t>Le ratio largeur / hauteur sera respecté.
Si une seule colonne est spécifiée, respecter la syntaxe &lt;col&gt;:&lt;col&gt; (par exemple D:D si colonne D).</t>
  </si>
  <si>
    <t>Y:\2020 CAD\Base CAD V8\Clients\Galus_3095\GALUS_3095_cuisine.csv</t>
  </si>
  <si>
    <t>PRES_20_EGG_U665_PM_1F</t>
  </si>
  <si>
    <t>MELA_16_EGG_U963_ST9</t>
  </si>
  <si>
    <t>PRES_08_EGG_U665_PM_1F</t>
  </si>
  <si>
    <t>BAND KOM_ACAA3468</t>
  </si>
  <si>
    <t>452</t>
  </si>
  <si>
    <t>ABS_EGG_U665_PM_1X23</t>
  </si>
  <si>
    <t>Y:\2020 CAD\Base CAD V8\Exports\DXF\Galus_3095_cuisine\LV\BAND KOM.dxf</t>
  </si>
  <si>
    <t>CAIS H_8E80C0E8</t>
  </si>
  <si>
    <t>35</t>
  </si>
  <si>
    <t>Y:\2020 CAD\Base CAD V8\Exports\DXF\Galus_3095_cuisine\LV\CAIS H.dxf</t>
  </si>
  <si>
    <t>COTE DROIT_14121F34</t>
  </si>
  <si>
    <t>BSE2C</t>
  </si>
  <si>
    <t>Y:\2020 CAD\Base CAD V8\Exports\DXF\Galus_3095_cuisine\BSE2C\COTE DROIT.dxf</t>
  </si>
  <si>
    <t>COTE DROIT_7B8781FC</t>
  </si>
  <si>
    <t>Y:\2020 CAD\Base CAD V8\Exports\DXF\Galus_3095_cuisine\BSP2CT\COTE DROIT.dxf</t>
  </si>
  <si>
    <t>COTE DROIT_81466350</t>
  </si>
  <si>
    <t>MH2P</t>
  </si>
  <si>
    <t>770</t>
  </si>
  <si>
    <t>20</t>
  </si>
  <si>
    <t>Y:\2020 CAD\Base CAD V8\Exports\DXF\Galus_3095_cuisine\MH2P\COTE DROIT.dxf</t>
  </si>
  <si>
    <t>COTE DROIT_8AF86080</t>
  </si>
  <si>
    <t>BE150</t>
  </si>
  <si>
    <t>Y:\2020 CAD\Base CAD V8\Exports\DXF\Galus_3095_cuisine\BE150\COTE DROIT.dxf</t>
  </si>
  <si>
    <t>COTE DROIT_ACF34858</t>
  </si>
  <si>
    <t>Y:\2020 CAD\Base CAD V8\Exports\DXF\Galus_3095_cuisine\AFHL211\COTE DROIT.dxf</t>
  </si>
  <si>
    <t>COTE GAUCH_18F61CFC</t>
  </si>
  <si>
    <t>Y:\2020 CAD\Base CAD V8\Exports\DXF\Galus_3095_cuisine\BSP2CT\COTE GAUCHE.dxf</t>
  </si>
  <si>
    <t>COTE GAUCH_1930B218</t>
  </si>
  <si>
    <t>600</t>
  </si>
  <si>
    <t>Y:\2020 CAD\Base CAD V8\Exports\DXF\Galus_3095_cuisine\AFHL211\COTE GAUCHE.dxf</t>
  </si>
  <si>
    <t>COTE GAUCH_57FF12D8</t>
  </si>
  <si>
    <t>Y:\2020 CAD\Base CAD V8\Exports\DXF\Galus_3095_cuisine\MH2P\COTE GAUCHE.dxf</t>
  </si>
  <si>
    <t>COTE GAUCH_8FD6CE00</t>
  </si>
  <si>
    <t>Y:\2020 CAD\Base CAD V8\Exports\DXF\Galus_3095_cuisine\BSE2C\COTE GAUCHE.dxf</t>
  </si>
  <si>
    <t>COTE GAUCH_96194EEC</t>
  </si>
  <si>
    <t>Y:\2020 CAD\Base CAD V8\Exports\DXF\Galus_3095_cuisine\BE150\COTE GAUCHE.dxf</t>
  </si>
  <si>
    <t>DESSOUS_A0D6111C</t>
  </si>
  <si>
    <t>112</t>
  </si>
  <si>
    <t>Y:\2020 CAD\Base CAD V8\Exports\DXF\Galus_3095_cuisine\BE150\DESSOUS.dxf</t>
  </si>
  <si>
    <t>DESSOUS_B078A0F8</t>
  </si>
  <si>
    <t>612</t>
  </si>
  <si>
    <t>380</t>
  </si>
  <si>
    <t>Y:\2020 CAD\Base CAD V8\Exports\DXF\Galus_3095_cuisine\BSE2C\DESSOUS.dxf</t>
  </si>
  <si>
    <t>DESSOUS_B723D140</t>
  </si>
  <si>
    <t>512</t>
  </si>
  <si>
    <t>Y:\2020 CAD\Base CAD V8\Exports\DXF\Galus_3095_cuisine\BSP2CT\DESSOUS.dxf</t>
  </si>
  <si>
    <t>DESSOUS_C7E8D810</t>
  </si>
  <si>
    <t>Y:\2020 CAD\Base CAD V8\Exports\DXF\Galus_3095_cuisine\AFHL211\DESSOUS.dxf</t>
  </si>
  <si>
    <t>DESSOUS_CD7F7B80</t>
  </si>
  <si>
    <t>620</t>
  </si>
  <si>
    <t>Y:\2020 CAD\Base CAD V8\Exports\DXF\Galus_3095_cuisine\MH2P\DESSOUS.dxf</t>
  </si>
  <si>
    <t>DESSUS_0F7C0730</t>
  </si>
  <si>
    <t>Y:\2020 CAD\Base CAD V8\Exports\DXF\Galus_3095_cuisine\LV\DESSUS.dxf</t>
  </si>
  <si>
    <t>DESSUS_5FAF6884</t>
  </si>
  <si>
    <t>Y:\2020 CAD\Base CAD V8\Exports\DXF\Galus_3095_cuisine\MH2P\DESSUS.dxf</t>
  </si>
  <si>
    <t>DESSUS_C7E8D810</t>
  </si>
  <si>
    <t>Y:\2020 CAD\Base CAD V8\Exports\DXF\Galus_3095_cuisine\AFHL211\DESSUS.dxf</t>
  </si>
  <si>
    <t>DOS BOIS_36C3B8FC</t>
  </si>
  <si>
    <t>Y:\2020 CAD\Base CAD V8\Exports\DXF\Galus_3095_cuisine\BSE2C\Dos bois.dxf</t>
  </si>
  <si>
    <t>DOS BOIS_52A0CD08</t>
  </si>
  <si>
    <t>461</t>
  </si>
  <si>
    <t>Y:\2020 CAD\Base CAD V8\Exports\DXF\Galus_3095_cuisine\BSP2CT\Dos bois.dxf</t>
  </si>
  <si>
    <t>DOS BOIS_5697F7C8</t>
  </si>
  <si>
    <t>DOS BOIS_749ACE88</t>
  </si>
  <si>
    <t>DOS BOIS_ABFA5F50</t>
  </si>
  <si>
    <t>Y:\2020 CAD\Base CAD V8\Exports\DXF\Galus_3095_cuisine\AFHL211\Dos bois.dxf</t>
  </si>
  <si>
    <t>DOS_31EEB53C</t>
  </si>
  <si>
    <t>576</t>
  </si>
  <si>
    <t>Y:\2020 CAD\Base CAD V8\Exports\DXF\Galus_3095_cuisine\AFHL211\DOS.dxf</t>
  </si>
  <si>
    <t>DOS_5B6A9F08</t>
  </si>
  <si>
    <t>745</t>
  </si>
  <si>
    <t>635</t>
  </si>
  <si>
    <t>Y:\2020 CAD\Base CAD V8\Exports\DXF\Galus_3095_cuisine\MH2P\DOS.dxf</t>
  </si>
  <si>
    <t>DOS_8DD2D67C</t>
  </si>
  <si>
    <t>527</t>
  </si>
  <si>
    <t>Y:\2020 CAD\Base CAD V8\Exports\DXF\Galus_3095_cuisine\BSP2CT\DOS.dxf</t>
  </si>
  <si>
    <t>DOS_96028164</t>
  </si>
  <si>
    <t>DOS_AE95AD64</t>
  </si>
  <si>
    <t>127</t>
  </si>
  <si>
    <t>Y:\2020 CAD\Base CAD V8\Exports\DXF\Galus_3095_cuisine\BE150\DOS.dxf</t>
  </si>
  <si>
    <t>FACADE TIR_AEE1F714</t>
  </si>
  <si>
    <t>146</t>
  </si>
  <si>
    <t>Y:\2020 CAD\Base CAD V8\Exports\DXF\Galus_3095_cuisine\BE150\FACADE TIROIR.dxf</t>
  </si>
  <si>
    <t>FACADE TIR_FBCF25E0</t>
  </si>
  <si>
    <t>548</t>
  </si>
  <si>
    <t>Y:\2020 CAD\Base CAD V8\Exports\DXF\Galus_3095_cuisine\BSP2CT\FACADE TIROIR.dxf</t>
  </si>
  <si>
    <t>FIL ANG_BC060AE0</t>
  </si>
  <si>
    <t>FIL ANG</t>
  </si>
  <si>
    <t>Y:\2020 CAD\Base CAD V8\Exports\DXF\Galus_3095_cuisine\LV\FIL ANG.dxf</t>
  </si>
  <si>
    <t>FIL D_146BE3B0</t>
  </si>
  <si>
    <t>Y:\2020 CAD\Base CAD V8\Exports\DXF\Galus_3095_cuisine\AFHL211\FIL D.dxf</t>
  </si>
  <si>
    <t>FIL D_CF441B94</t>
  </si>
  <si>
    <t>60</t>
  </si>
  <si>
    <t>FIL G_4C2CF3B0</t>
  </si>
  <si>
    <t>FIL G</t>
  </si>
  <si>
    <t>Y:\2020 CAD\Base CAD V8\Exports\DXF\Galus_3095_cuisine\BSE2C\FIL G.dxf</t>
  </si>
  <si>
    <t>FIL G_E428B9B4</t>
  </si>
  <si>
    <t>FOND_26659780</t>
  </si>
  <si>
    <t>Y:\2020 CAD\Base CAD V8\Exports\DXF\Galus_3095_cuisine\AFHL211\Fond.dxf</t>
  </si>
  <si>
    <t>FOND_9DF657D4</t>
  </si>
  <si>
    <t>Y:\2020 CAD\Base CAD V8\Exports\DXF\Galus_3095_cuisine\BSP2CT\Fond.dxf</t>
  </si>
  <si>
    <t>FOND_C98C62E4</t>
  </si>
  <si>
    <t>374</t>
  </si>
  <si>
    <t>Y:\2020 CAD\Base CAD V8\Exports\DXF\Galus_3095_cuisine\BSE2C\Fond.dxf</t>
  </si>
  <si>
    <t>FOND_CAF340C4</t>
  </si>
  <si>
    <t>JOUE SOL_29FD94C8</t>
  </si>
  <si>
    <t>748</t>
  </si>
  <si>
    <t>Y:\2020 CAD\Base CAD V8\Exports\DXF\Galus_3095_cuisine\LV\JOUE SOL.dxf</t>
  </si>
  <si>
    <t>MONT_19A4F778</t>
  </si>
  <si>
    <t>MONT</t>
  </si>
  <si>
    <t>70</t>
  </si>
  <si>
    <t>MONT_22ADB114</t>
  </si>
  <si>
    <t>MONT_2383AE68</t>
  </si>
  <si>
    <t>MONT_29AF8730</t>
  </si>
  <si>
    <t>397</t>
  </si>
  <si>
    <t>MONT_320CC468</t>
  </si>
  <si>
    <t>MONT_3233576C</t>
  </si>
  <si>
    <t>764</t>
  </si>
  <si>
    <t>Y:\2020 CAD\Base CAD V8\Exports\DXF\Galus_3095_cuisine\MH2P\MONT.dxf</t>
  </si>
  <si>
    <t>MONT_597DBEB8</t>
  </si>
  <si>
    <t>MONT_5A0B925C</t>
  </si>
  <si>
    <t>506</t>
  </si>
  <si>
    <t>MONT_63A7B238</t>
  </si>
  <si>
    <t>MONT_6E1C66C0</t>
  </si>
  <si>
    <t>MONT_7A14A8A4</t>
  </si>
  <si>
    <t>MONT_88D1A65C</t>
  </si>
  <si>
    <t>MONT_9154C200</t>
  </si>
  <si>
    <t>MONT_9698B664</t>
  </si>
  <si>
    <t>MONT_99615F58</t>
  </si>
  <si>
    <t>MONT_A9052A3C</t>
  </si>
  <si>
    <t>MONT_C0F65994</t>
  </si>
  <si>
    <t>MONT_C10780EC</t>
  </si>
  <si>
    <t>MONT_E4A84A14</t>
  </si>
  <si>
    <t>MUR_128216DC</t>
  </si>
  <si>
    <t>mur</t>
  </si>
  <si>
    <t>2751</t>
  </si>
  <si>
    <t>938</t>
  </si>
  <si>
    <t>74</t>
  </si>
  <si>
    <t>Y:\2020 CAD\Base CAD V8\Exports\DXF\Galus_3095_cuisine\mur.dxf</t>
  </si>
  <si>
    <t>MUR_2475C068</t>
  </si>
  <si>
    <t>500</t>
  </si>
  <si>
    <t>MUR_3CB41DB4</t>
  </si>
  <si>
    <t>2368</t>
  </si>
  <si>
    <t>MUR_568D0B24</t>
  </si>
  <si>
    <t>143</t>
  </si>
  <si>
    <t>MUR_CFAD9D48</t>
  </si>
  <si>
    <t>MUR_F0CFC510</t>
  </si>
  <si>
    <t>295</t>
  </si>
  <si>
    <t>PAN_0C464DA8</t>
  </si>
  <si>
    <t>423</t>
  </si>
  <si>
    <t>171</t>
  </si>
  <si>
    <t>PAN_13573DDC</t>
  </si>
  <si>
    <t>469</t>
  </si>
  <si>
    <t>272</t>
  </si>
  <si>
    <t>PAN_72CF65F8</t>
  </si>
  <si>
    <t>639</t>
  </si>
  <si>
    <t>201</t>
  </si>
  <si>
    <t>Y:\2020 CAD\Base CAD V8\Exports\DXF\Galus_3095_cuisine\MH2P\PAN.dxf</t>
  </si>
  <si>
    <t>PAN_9775CB84</t>
  </si>
  <si>
    <t>517</t>
  </si>
  <si>
    <t>251</t>
  </si>
  <si>
    <t>PAN_BE2C6F7C</t>
  </si>
  <si>
    <t>PAN_E2F8DAF8</t>
  </si>
  <si>
    <t>319</t>
  </si>
  <si>
    <t>631</t>
  </si>
  <si>
    <t>PAN_F2EA2880</t>
  </si>
  <si>
    <t>381</t>
  </si>
  <si>
    <t>PLAN_72BB0190</t>
  </si>
  <si>
    <t>PLAN</t>
  </si>
  <si>
    <t>2002</t>
  </si>
  <si>
    <t>1120</t>
  </si>
  <si>
    <t>29</t>
  </si>
  <si>
    <t>STRAT_08_EGG_H1180_ST37</t>
  </si>
  <si>
    <t>Y:\2020 CAD\Base CAD V8\Exports\DXF\Galus_3095_cuisine\DIVERS\PLAN.dxf</t>
  </si>
  <si>
    <t>PLIN_36D0BE68</t>
  </si>
  <si>
    <t>PLIN</t>
  </si>
  <si>
    <t>850</t>
  </si>
  <si>
    <t>Y:\2020 CAD\Base CAD V8\Exports\DXF\Galus_3095_cuisine\DIVERS\PLIN.dxf</t>
  </si>
  <si>
    <t>PLIN_A49C1F04</t>
  </si>
  <si>
    <t>2000</t>
  </si>
  <si>
    <t>RET FIL AN_BC060AE0</t>
  </si>
  <si>
    <t>RET FIL ANG</t>
  </si>
  <si>
    <t>Y:\2020 CAD\Base CAD V8\Exports\DXF\Galus_3095_cuisine\LV\RET FIL ANG.dxf</t>
  </si>
  <si>
    <t>SEPARATION_C7E8D810</t>
  </si>
  <si>
    <t>Y:\2020 CAD\Base CAD V8\Exports\DXF\Galus_3095_cuisine\AFHL211\SEPARATION H.dxf</t>
  </si>
  <si>
    <t>TAB DECO_D4BEC6F0</t>
  </si>
  <si>
    <t>TAB DECO</t>
  </si>
  <si>
    <t>Y:\2020 CAD\Base CAD V8\Exports\DXF\Galus_3095_cuisine\DIVERS\TAB DECO.dxf</t>
  </si>
  <si>
    <t>TABLETTE F_226C1214</t>
  </si>
  <si>
    <t>Y:\2020 CAD\Base CAD V8\Exports\DXF\Galus_3095_cuisine\AFHL211\TABLETTE FIXE.dxf</t>
  </si>
  <si>
    <t>TABLETTE M_014C7E60</t>
  </si>
  <si>
    <t>560</t>
  </si>
  <si>
    <t>Y:\2020 CAD\Base CAD V8\Exports\DXF\Galus_3095_cuisine\AFHL211\TABLETTE MOBILE.dxf</t>
  </si>
  <si>
    <t>TABLETTE M_F13F6300</t>
  </si>
  <si>
    <t>619</t>
  </si>
  <si>
    <t>Y:\2020 CAD\Base CAD V8\Exports\DXF\Galus_3095_cuisine\MH2P\TABLETTE MOBILE.dxf</t>
  </si>
  <si>
    <t>TRA_0A6E78A4</t>
  </si>
  <si>
    <t>TRA</t>
  </si>
  <si>
    <t>502</t>
  </si>
  <si>
    <t>TRA_32BA7098</t>
  </si>
  <si>
    <t>454</t>
  </si>
  <si>
    <t>TRA_4DD2E77C</t>
  </si>
  <si>
    <t>304</t>
  </si>
  <si>
    <t>TRA_885881A8</t>
  </si>
  <si>
    <t>TRA_9997DFF8</t>
  </si>
  <si>
    <t>408</t>
  </si>
  <si>
    <t>TRA_ACA9BBD8</t>
  </si>
  <si>
    <t>TRA_ACB311DC</t>
  </si>
  <si>
    <t>TRA_AEADD424</t>
  </si>
  <si>
    <t>186</t>
  </si>
  <si>
    <t>Y:\2020 CAD\Base CAD V8\Exports\DXF\Galus_3095_cuisine\MH2P\TRA.dxf</t>
  </si>
  <si>
    <t>TRA_CF698B9C</t>
  </si>
  <si>
    <t>TRA_E2EF2ECC</t>
  </si>
  <si>
    <t>TRA_E8D491D4</t>
  </si>
  <si>
    <t>TRA_F730164C</t>
  </si>
  <si>
    <t>TRAV_1DE9A980</t>
  </si>
  <si>
    <t>TRAV</t>
  </si>
  <si>
    <t>Y:\2020 CAD\Base CAD V8\Exports\DXF\Galus_3095_cuisine\BE150\TRAV.dxf</t>
  </si>
  <si>
    <t>TRAVERSE A_3DD6EA4C</t>
  </si>
  <si>
    <t>Y:\2020 CAD\Base CAD V8\Exports\DXF\Galus_3095_cuisine\BSE2C\TRAVERSE AV.dxf</t>
  </si>
  <si>
    <t>TRAVERSE A_616FC1DC</t>
  </si>
  <si>
    <t>Y:\2020 CAD\Base CAD V8\Exports\DXF\Galus_3095_cuisine\BSE2C\TRAVERSE AR.dxf</t>
  </si>
  <si>
    <t>TRAVERSE A_D29216B8</t>
  </si>
  <si>
    <t>Y:\2020 CAD\Base CAD V8\Exports\DXF\Galus_3095_cuisine\BSP2CT\TRAVERSE AR.dxf</t>
  </si>
  <si>
    <t>GALUS_3095</t>
  </si>
  <si>
    <t>cuisine</t>
  </si>
  <si>
    <t>T.A</t>
  </si>
  <si>
    <t>Tiroirs à l'Anglaises</t>
  </si>
  <si>
    <t>Bandeau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</si>
</sst>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-* #,##0.00\ [$€-40C]_-;\-* #,##0.00\ [$€-40C]_-;_-* &quot;-&quot;??\ [$€-40C]_-;_-@_-"/>
    <numFmt numFmtId="167" formatCode="&quot;Dont&quot;\ General\ "/>
    <numFmt numFmtId="170" formatCode="&quot;Dont&quot;\ General\ &quot;X&quot;\ &quot;TA&quot;"/>
  </numFmts>
  <fonts count="3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9"/>
      <color theme="1"/>
      <name val="Arial"/>
      <family val="2"/>
    </font>
    <font>
      <sz val="11"/>
      <color theme="4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3D3DCC"/>
      <name val="Courier New"/>
      <family val="3"/>
    </font>
    <font>
      <sz val="14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0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3" fillId="0" borderId="0" xfId="0" applyFont="1"/>
    <xf numFmtId="0" fontId="7" fillId="3" borderId="4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0" fillId="0" borderId="6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0" borderId="3" xfId="0" applyFont="1" applyBorder="1" applyAlignment="1">
      <alignment vertical="center"/>
    </xf>
    <xf numFmtId="0" fontId="0" fillId="0" borderId="3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7" xfId="0" applyBorder="1"/>
    <xf numFmtId="0" fontId="10" fillId="0" borderId="2" xfId="0" applyFont="1" applyBorder="1" applyAlignment="1">
      <alignment vertical="top"/>
    </xf>
    <xf numFmtId="0" fontId="10" fillId="0" borderId="0" xfId="0" applyFont="1" applyAlignment="1">
      <alignment vertical="top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left"/>
      <protection hidden="1"/>
    </xf>
    <xf numFmtId="0" fontId="10" fillId="0" borderId="8" xfId="0" applyFont="1" applyBorder="1" applyAlignment="1" applyProtection="1">
      <alignment vertical="center"/>
      <protection locked="0" hidden="1"/>
    </xf>
    <xf numFmtId="0" fontId="10" fillId="0" borderId="9" xfId="0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49" fontId="19" fillId="0" borderId="12" xfId="0" applyNumberFormat="1" applyFont="1" applyBorder="1" applyAlignment="1" applyProtection="1">
      <alignment vertical="center"/>
      <protection locked="0" hidden="1"/>
    </xf>
    <xf numFmtId="0" fontId="0" fillId="0" borderId="8" xfId="0" applyBorder="1" applyProtection="1"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0" borderId="12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5" fillId="0" borderId="3" xfId="0" applyFont="1" applyBorder="1" applyAlignment="1" applyProtection="1">
      <alignment horizontal="left" vertical="top" wrapText="1"/>
      <protection locked="0" hidden="1"/>
    </xf>
    <xf numFmtId="0" fontId="0" fillId="0" borderId="2" xfId="0" applyBorder="1" applyProtection="1">
      <protection locked="0" hidden="1"/>
    </xf>
    <xf numFmtId="0" fontId="0" fillId="0" borderId="3" xfId="0" applyBorder="1" applyProtection="1">
      <protection locked="0" hidden="1"/>
    </xf>
    <xf numFmtId="0" fontId="0" fillId="0" borderId="2" xfId="0" applyBorder="1" applyProtection="1">
      <protection locked="0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21" fillId="0" borderId="6" xfId="0" applyFont="1" applyBorder="1"/>
    <xf numFmtId="0" fontId="21" fillId="0" borderId="0" xfId="0" applyFont="1"/>
    <xf numFmtId="12" fontId="24" fillId="0" borderId="0" xfId="0" applyNumberFormat="1" applyFont="1"/>
    <xf numFmtId="0" fontId="0" fillId="0" borderId="0" xfId="0" applyAlignment="1">
      <alignment horizontal="left"/>
    </xf>
    <xf numFmtId="0" fontId="2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23" fillId="0" borderId="0" xfId="0" applyFont="1" applyAlignment="1">
      <alignment vertical="center"/>
    </xf>
    <xf numFmtId="0" fontId="22" fillId="0" borderId="1" xfId="0" applyFont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8" fillId="0" borderId="1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1" xfId="0" applyFont="1" applyBorder="1"/>
    <xf numFmtId="0" fontId="28" fillId="0" borderId="3" xfId="0" applyFont="1" applyBorder="1" applyAlignment="1">
      <alignment horizontal="center" vertical="center"/>
    </xf>
    <xf numFmtId="0" fontId="28" fillId="0" borderId="3" xfId="0" applyFont="1" applyBorder="1" applyAlignment="1">
      <alignment horizontal="center"/>
    </xf>
    <xf numFmtId="0" fontId="28" fillId="0" borderId="3" xfId="0" applyFont="1" applyBorder="1"/>
    <xf numFmtId="0" fontId="28" fillId="0" borderId="0" xfId="0" applyFont="1" applyAlignment="1">
      <alignment horizontal="center"/>
    </xf>
    <xf numFmtId="0" fontId="28" fillId="0" borderId="0" xfId="0" applyFont="1"/>
    <xf numFmtId="0" fontId="29" fillId="0" borderId="0" xfId="0" applyFont="1" applyAlignment="1">
      <alignment horizontal="center"/>
    </xf>
    <xf numFmtId="0" fontId="22" fillId="0" borderId="0" xfId="0" applyFont="1"/>
    <xf numFmtId="0" fontId="30" fillId="0" borderId="0" xfId="0" applyFont="1"/>
    <xf numFmtId="0" fontId="22" fillId="5" borderId="14" xfId="0" applyFont="1" applyFill="1" applyBorder="1" applyAlignment="1">
      <alignment horizontal="center" vertical="center" wrapText="1"/>
    </xf>
    <xf numFmtId="0" fontId="22" fillId="5" borderId="14" xfId="0" applyFont="1" applyFill="1" applyBorder="1" applyAlignment="1">
      <alignment horizontal="center" vertical="center"/>
    </xf>
    <xf numFmtId="0" fontId="0" fillId="0" borderId="14" xfId="0" applyBorder="1" applyAlignment="1">
      <alignment vertical="top" wrapText="1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/>
    </xf>
    <xf numFmtId="0" fontId="1" fillId="4" borderId="13" xfId="1" applyFill="1" applyBorder="1" applyAlignment="1">
      <alignment horizontal="center"/>
    </xf>
    <xf numFmtId="0" fontId="1" fillId="4" borderId="0" xfId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2" applyNumberFormat="1" applyFont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3" xfId="0" applyFont="1" applyBorder="1" applyAlignment="1">
      <alignment horizontal="left" vertical="center"/>
    </xf>
    <xf numFmtId="0" fontId="15" fillId="0" borderId="3" xfId="0" applyFont="1" applyBorder="1" applyAlignment="1">
      <alignment horizontal="left" vertical="top"/>
    </xf>
    <xf numFmtId="0" fontId="15" fillId="0" borderId="3" xfId="0" applyFont="1" applyBorder="1" applyAlignment="1">
      <alignment horizontal="left"/>
    </xf>
    <xf numFmtId="0" fontId="15" fillId="0" borderId="3" xfId="0" applyFont="1" applyBorder="1" applyAlignment="1" applyProtection="1">
      <alignment horizontal="left" wrapText="1"/>
      <protection locked="0" hidden="1"/>
    </xf>
    <xf numFmtId="0" fontId="0" fillId="0" borderId="10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8" fillId="0" borderId="1" xfId="0" applyFont="1" applyBorder="1" applyAlignment="1" applyProtection="1">
      <alignment horizontal="center" vertical="center" wrapText="1"/>
      <protection locked="0" hidden="1"/>
    </xf>
    <xf numFmtId="0" fontId="8" fillId="0" borderId="11" xfId="0" applyFont="1" applyBorder="1" applyAlignment="1" applyProtection="1">
      <alignment horizontal="center" vertical="center" wrapText="1"/>
      <protection locked="0" hidden="1"/>
    </xf>
    <xf numFmtId="0" fontId="25" fillId="0" borderId="1" xfId="0" applyFont="1" applyBorder="1" applyAlignment="1" applyProtection="1">
      <alignment horizontal="center" vertical="center" wrapText="1"/>
      <protection locked="0" hidden="1"/>
    </xf>
    <xf numFmtId="0" fontId="25" fillId="0" borderId="11" xfId="0" applyFont="1" applyBorder="1" applyAlignment="1" applyProtection="1">
      <alignment horizontal="center" vertical="center" wrapText="1"/>
      <protection locked="0" hidden="1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 wrapText="1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2" xfId="0" applyFont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horizontal="left" vertical="center"/>
      <protection locked="0" hidden="1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7" fillId="0" borderId="0" xfId="0" applyFont="1" applyAlignment="1">
      <alignment horizontal="center"/>
    </xf>
    <xf numFmtId="0" fontId="27" fillId="0" borderId="3" xfId="0" applyFont="1" applyBorder="1" applyAlignment="1">
      <alignment horizontal="center"/>
    </xf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/>
    <xf numFmtId="0" fontId="5" fillId="0" borderId="0" xfId="0" applyFont="1" applyAlignment="1">
      <alignment horizontal="left" vertical="center"/>
    </xf>
    <xf numFmtId="0" fontId="3" fillId="0" borderId="3" xfId="2" applyNumberFormat="1" applyFont="1" applyBorder="1" applyAlignment="1" applyProtection="1">
      <alignment horizontal="center" vertical="center"/>
    </xf>
    <xf numFmtId="167" fontId="3" fillId="0" borderId="0" xfId="0" applyNumberFormat="1" applyFont="1" applyAlignment="1">
      <alignment horizontal="left"/>
    </xf>
    <xf numFmtId="170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right" vertical="center"/>
    </xf>
    <xf numFmtId="0" fontId="3" fillId="0" borderId="0" xfId="0" applyNumberFormat="1" applyFont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3">
    <cellStyle name="Neutre" xfId="1" builtinId="28"/>
    <cellStyle name="Normal" xfId="0" builtinId="0"/>
    <cellStyle name="Pourcentage" xfId="2" builtinId="5"/>
  </cellStyles>
  <dxfs count="155"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theme="1"/>
      </font>
    </dxf>
    <dxf>
      <font>
        <color rgb="FFFF0000"/>
      </font>
    </dxf>
    <dxf>
      <font>
        <color theme="4" tint="-0.24994659260841701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54"/>
      <tableStyleElement type="headerRow" dxfId="153"/>
      <tableStyleElement type="firstRowStripe" dxfId="152"/>
    </tableStyle>
    <tableStyle name="TableStyleQueryResult" pivot="0" count="3" xr9:uid="{00000000-0011-0000-FFFF-FFFF01000000}">
      <tableStyleElement type="wholeTable" dxfId="151"/>
      <tableStyleElement type="headerRow" dxfId="150"/>
      <tableStyleElement type="firstRowStripe" dxfId="14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0</xdr:row>
          <xdr:rowOff>152400</xdr:rowOff>
        </xdr:from>
        <xdr:to>
          <xdr:col>8</xdr:col>
          <xdr:colOff>885825</xdr:colOff>
          <xdr:row>2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1</xdr:col>
          <xdr:colOff>609600</xdr:colOff>
          <xdr:row>12</xdr:row>
          <xdr:rowOff>9525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12</xdr:row>
          <xdr:rowOff>47625</xdr:rowOff>
        </xdr:from>
        <xdr:to>
          <xdr:col>3</xdr:col>
          <xdr:colOff>600075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742950</xdr:colOff>
          <xdr:row>7</xdr:row>
          <xdr:rowOff>95250</xdr:rowOff>
        </xdr:from>
        <xdr:to>
          <xdr:col>3</xdr:col>
          <xdr:colOff>647700</xdr:colOff>
          <xdr:row>12</xdr:row>
          <xdr:rowOff>19050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6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Image Automatique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1247775</xdr:colOff>
      <xdr:row>10</xdr:row>
      <xdr:rowOff>0</xdr:rowOff>
    </xdr:from>
    <xdr:to>
      <xdr:col>16</xdr:col>
      <xdr:colOff>0</xdr:colOff>
      <xdr:row>17</xdr:row>
      <xdr:rowOff>114300</xdr:rowOff>
    </xdr:to>
    <xdr:sp macro="[0]!CSV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15249525" y="1905000"/>
          <a:ext cx="2038350" cy="1447800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341"/>
      <queryTableField id="2" name="Column2" tableColumnId="342"/>
      <queryTableField id="3" name="Column3" tableColumnId="343"/>
      <queryTableField id="4" name="Column4" tableColumnId="344"/>
      <queryTableField id="5" name="Column5" tableColumnId="345"/>
      <queryTableField id="6" name="Column6" tableColumnId="346"/>
      <queryTableField id="7" name="Column7" tableColumnId="347"/>
      <queryTableField id="8" name="Column8" tableColumnId="348"/>
      <queryTableField id="9" name="Column9" tableColumnId="349"/>
      <queryTableField id="10" name="Column10" tableColumnId="350"/>
      <queryTableField id="11" name="Matière" tableColumnId="351"/>
      <queryTableField id="12" name="Column12" tableColumnId="352"/>
      <queryTableField id="13" name="Column13" tableColumnId="353"/>
      <queryTableField id="14" name="Column14" tableColumnId="354"/>
      <queryTableField id="15" name="Column15" tableColumnId="355"/>
      <queryTableField id="16" name="Column16" tableColumnId="356"/>
      <queryTableField id="17" name="Column17" tableColumnId="357"/>
      <queryTableField id="18" name="Column18" tableColumnId="358"/>
      <queryTableField id="19" name="Column19" tableColumnId="359"/>
      <queryTableField id="20" name="Column20" tableColumnId="36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7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341"/>
      <queryTableField id="2" name="Column2" tableColumnId="342"/>
      <queryTableField id="3" name="Column3" tableColumnId="343"/>
      <queryTableField id="4" name="Column4" tableColumnId="344"/>
      <queryTableField id="5" name="Column5" tableColumnId="345"/>
      <queryTableField id="6" name="Column6" tableColumnId="346"/>
      <queryTableField id="7" name="Column7" tableColumnId="347"/>
      <queryTableField id="8" name="Column8" tableColumnId="348"/>
      <queryTableField id="9" name="Column9" tableColumnId="349"/>
      <queryTableField id="10" name="Column10" tableColumnId="350"/>
      <queryTableField id="11" name="Matière" tableColumnId="351"/>
      <queryTableField id="12" name="Column12" tableColumnId="352"/>
      <queryTableField id="13" name="Column13" tableColumnId="353"/>
      <queryTableField id="14" name="Column14" tableColumnId="354"/>
      <queryTableField id="15" name="Column15" tableColumnId="355"/>
      <queryTableField id="16" name="Column16" tableColumnId="356"/>
      <queryTableField id="17" name="Column17" tableColumnId="357"/>
      <queryTableField id="18" name="Column18" tableColumnId="358"/>
      <queryTableField id="19" name="Column19" tableColumnId="359"/>
      <queryTableField id="20" name="Column20" tableColumnId="36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341"/>
      <queryTableField id="2" name="Column2" tableColumnId="342"/>
      <queryTableField id="3" name="Column3" tableColumnId="343"/>
      <queryTableField id="4" name="Column4" tableColumnId="344"/>
      <queryTableField id="5" name="Column5" tableColumnId="345"/>
      <queryTableField id="6" name="Column6" tableColumnId="346"/>
      <queryTableField id="7" name="Column7" tableColumnId="347"/>
      <queryTableField id="8" name="Column8" tableColumnId="348"/>
      <queryTableField id="9" name="Column9" tableColumnId="349"/>
      <queryTableField id="10" name="Column10" tableColumnId="350"/>
      <queryTableField id="11" name="Matière" tableColumnId="351"/>
      <queryTableField id="12" name="Column12" tableColumnId="352"/>
      <queryTableField id="13" name="Column13" tableColumnId="353"/>
      <queryTableField id="14" name="Column14" tableColumnId="354"/>
      <queryTableField id="15" name="Column15" tableColumnId="355"/>
      <queryTableField id="16" name="Column16" tableColumnId="356"/>
      <queryTableField id="17" name="Column17" tableColumnId="357"/>
      <queryTableField id="18" name="Column18" tableColumnId="358"/>
      <queryTableField id="19" name="Column19" tableColumnId="359"/>
      <queryTableField id="20" name="Column20" tableColumnId="36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9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6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700-000006000000}" autoFormatId="0" applyNumberFormats="0" applyBorderFormats="0" applyFontFormats="1" applyPatternFormats="1" applyAlignmentFormats="0" applyWidthHeightFormats="0">
  <queryTableRefresh preserveSortFilterLayout="0" nextId="23">
    <queryTableFields count="22">
      <queryTableField id="1" name="Column1" tableColumnId="375"/>
      <queryTableField id="2" name="Column2" tableColumnId="376"/>
      <queryTableField id="3" name="Column3" tableColumnId="377"/>
      <queryTableField id="4" name="Column4" tableColumnId="378"/>
      <queryTableField id="5" name="Column5" tableColumnId="379"/>
      <queryTableField id="6" name="Column6" tableColumnId="380"/>
      <queryTableField id="7" name="Column7" tableColumnId="381"/>
      <queryTableField id="8" name="Column8" tableColumnId="382"/>
      <queryTableField id="9" name="Column9" tableColumnId="383"/>
      <queryTableField id="10" name="Column10" tableColumnId="384"/>
      <queryTableField id="11" name="Matière" tableColumnId="385"/>
      <queryTableField id="12" name="Column12" tableColumnId="386"/>
      <queryTableField id="13" name="Column13" tableColumnId="387"/>
      <queryTableField id="14" name="Column14" tableColumnId="388"/>
      <queryTableField id="15" name="Column15" tableColumnId="389"/>
      <queryTableField id="16" name="Column16" tableColumnId="390"/>
      <queryTableField id="17" name="Column17" tableColumnId="391"/>
      <queryTableField id="18" name="Column18" tableColumnId="392"/>
      <queryTableField id="19" name="Column19" tableColumnId="393"/>
      <queryTableField id="20" name="Column20" tableColumnId="394"/>
      <queryTableField id="21" name="NOM_NUM" tableColumnId="395"/>
      <queryTableField id="22" name="Personnalisé.Nature Projet" tableColumnId="396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6A30D53-00C0-45B1-8A9D-38BD29851073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7" tableType="queryTable" totalsRowShown="0">
  <autoFilter ref="E9:E17" xr:uid="{00000000-0009-0000-0100-000004000000}"/>
  <tableColumns count="1">
    <tableColumn id="3" xr3:uid="{00000000-0010-0000-0000-000003000000}" uniqueName="3" name="Matière" queryTableFieldId="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103" tableType="queryTable" totalsRowShown="0" headerRowDxfId="110" dataDxfId="109">
  <autoFilter ref="A1:T103" xr:uid="{00000000-000C-0000-FFFF-FFFF01000000}"/>
  <tableColumns count="20">
    <tableColumn id="341" xr3:uid="{591148FD-F9FD-456E-ADF0-EC04D11D5B92}" uniqueName="341" name="Column1" queryTableFieldId="1" dataDxfId="101"/>
    <tableColumn id="342" xr3:uid="{A227F0FA-0958-4FD4-8AA2-D913E0DB4875}" uniqueName="342" name="Column2" queryTableFieldId="2" dataDxfId="100"/>
    <tableColumn id="343" xr3:uid="{635E6FE4-FA31-4980-BF57-38EC41BD4AF0}" uniqueName="343" name="Column3" queryTableFieldId="3" dataDxfId="99"/>
    <tableColumn id="344" xr3:uid="{F936808F-0CC6-49B4-A5D8-9937333F714A}" uniqueName="344" name="Column4" queryTableFieldId="4" dataDxfId="98"/>
    <tableColumn id="345" xr3:uid="{27D26EFE-0184-4BC7-8D09-9C8DF874394D}" uniqueName="345" name="Column5" queryTableFieldId="5" dataDxfId="97"/>
    <tableColumn id="346" xr3:uid="{3DF816A3-4329-4D64-AC54-57053F349DE1}" uniqueName="346" name="Column6" queryTableFieldId="6" dataDxfId="96"/>
    <tableColumn id="347" xr3:uid="{B2E7344A-AB21-4E8B-8CB8-8A1999E6D7B3}" uniqueName="347" name="Column7" queryTableFieldId="7" dataDxfId="95"/>
    <tableColumn id="348" xr3:uid="{C13FE3C5-EACE-47B0-A67F-222AF221919C}" uniqueName="348" name="Column8" queryTableFieldId="8" dataDxfId="94"/>
    <tableColumn id="349" xr3:uid="{21297EB9-3D56-45E1-ACFB-5281F500D6C4}" uniqueName="349" name="Column9" queryTableFieldId="9" dataDxfId="93"/>
    <tableColumn id="350" xr3:uid="{44024448-78DB-428D-9F8C-3C56D6496AB7}" uniqueName="350" name="Column10" queryTableFieldId="10" dataDxfId="92"/>
    <tableColumn id="351" xr3:uid="{ADE9B9EB-5948-4791-BBCB-0ED2FE2197C9}" uniqueName="351" name="Matière" queryTableFieldId="11" dataDxfId="91"/>
    <tableColumn id="352" xr3:uid="{0305E6FE-0B39-4A80-8BD8-887ABB3D01A7}" uniqueName="352" name="Column12" queryTableFieldId="12" dataDxfId="90"/>
    <tableColumn id="353" xr3:uid="{D172AEBA-D4BE-4371-A482-83521BAEC97D}" uniqueName="353" name="Column13" queryTableFieldId="13" dataDxfId="89"/>
    <tableColumn id="354" xr3:uid="{739F0867-677F-4F1F-9D31-5B8FF985861E}" uniqueName="354" name="Column14" queryTableFieldId="14" dataDxfId="88"/>
    <tableColumn id="355" xr3:uid="{1420F3BA-159E-47D0-B98C-E8B30C74B29A}" uniqueName="355" name="Column15" queryTableFieldId="15" dataDxfId="87"/>
    <tableColumn id="356" xr3:uid="{F9202021-A619-421C-8E53-E2A2BB38418B}" uniqueName="356" name="Column16" queryTableFieldId="16" dataDxfId="86"/>
    <tableColumn id="357" xr3:uid="{BBE5FE62-5722-4722-AC9D-648AC2C2EC5B}" uniqueName="357" name="Column17" queryTableFieldId="17" dataDxfId="85"/>
    <tableColumn id="358" xr3:uid="{B1D1C08C-8624-4CEC-9A30-ADF32BF0BAA4}" uniqueName="358" name="Column18" queryTableFieldId="18" dataDxfId="84"/>
    <tableColumn id="359" xr3:uid="{F82AAF69-27F7-453F-ABD4-B6981DA64598}" uniqueName="359" name="Column19" queryTableFieldId="19" dataDxfId="83"/>
    <tableColumn id="360" xr3:uid="{E223B276-2C8B-4424-B624-58B5DB301C1B}" uniqueName="360" name="Column20" queryTableFieldId="20" dataDxfId="82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5" tableType="queryTable" totalsRowShown="0" headerRowDxfId="108" dataDxfId="107">
  <autoFilter ref="A1:T5" xr:uid="{00000000-000C-0000-FFFF-FFFF02000000}"/>
  <sortState xmlns:xlrd2="http://schemas.microsoft.com/office/spreadsheetml/2017/richdata2" ref="A2:T9">
    <sortCondition ref="C1:C9"/>
  </sortState>
  <tableColumns count="20">
    <tableColumn id="341" xr3:uid="{309FA46C-8B2D-4862-86AC-61A96F762942}" uniqueName="341" name="Column1" queryTableFieldId="1" dataDxfId="81"/>
    <tableColumn id="342" xr3:uid="{129EE7E9-3D31-423A-9365-E3C6E32E0423}" uniqueName="342" name="Column2" queryTableFieldId="2" dataDxfId="80"/>
    <tableColumn id="343" xr3:uid="{752EC3DB-820C-411D-B1C7-7898FD1857E8}" uniqueName="343" name="Column3" queryTableFieldId="3" dataDxfId="79"/>
    <tableColumn id="344" xr3:uid="{0CBF74BB-E259-46DE-9135-52320569E031}" uniqueName="344" name="Column4" queryTableFieldId="4" dataDxfId="78"/>
    <tableColumn id="345" xr3:uid="{D7468712-AAE8-4587-808E-BBB04B03E8C0}" uniqueName="345" name="Column5" queryTableFieldId="5" dataDxfId="77"/>
    <tableColumn id="346" xr3:uid="{891A9087-9A2D-4FBC-A31C-16372EF1B635}" uniqueName="346" name="Column6" queryTableFieldId="6" dataDxfId="76"/>
    <tableColumn id="347" xr3:uid="{69623C51-8E25-4C49-AFE9-ECF1F4DCB2B7}" uniqueName="347" name="Column7" queryTableFieldId="7" dataDxfId="75"/>
    <tableColumn id="348" xr3:uid="{A9525389-A2C5-4AFC-BFA7-F139C32A898D}" uniqueName="348" name="Column8" queryTableFieldId="8" dataDxfId="74"/>
    <tableColumn id="349" xr3:uid="{877836D0-2DE5-47A2-A857-39702243DB1C}" uniqueName="349" name="Column9" queryTableFieldId="9" dataDxfId="73"/>
    <tableColumn id="350" xr3:uid="{BC89042F-E4CB-49EE-9E24-657A1DBE397B}" uniqueName="350" name="Column10" queryTableFieldId="10" dataDxfId="72"/>
    <tableColumn id="351" xr3:uid="{F8B08D39-3858-4E61-AB1A-5606CD65D9A3}" uniqueName="351" name="Matière" queryTableFieldId="11" dataDxfId="71"/>
    <tableColumn id="352" xr3:uid="{E11C7DB9-EA9A-4D4A-B1C7-E4FAF88E2A21}" uniqueName="352" name="Column12" queryTableFieldId="12" dataDxfId="70"/>
    <tableColumn id="353" xr3:uid="{072A275C-E107-49C6-9391-810D639005E2}" uniqueName="353" name="Column13" queryTableFieldId="13" dataDxfId="69"/>
    <tableColumn id="354" xr3:uid="{27FA44A9-6167-4CCA-BFE2-2CF7A2ACAEDE}" uniqueName="354" name="Column14" queryTableFieldId="14" dataDxfId="68"/>
    <tableColumn id="355" xr3:uid="{6C75A9D6-671E-466B-AE70-881A72167209}" uniqueName="355" name="Column15" queryTableFieldId="15" dataDxfId="67"/>
    <tableColumn id="356" xr3:uid="{3479C95D-3536-4719-8261-9583854FE310}" uniqueName="356" name="Column16" queryTableFieldId="16" dataDxfId="66"/>
    <tableColumn id="357" xr3:uid="{FC3A4FF6-2C51-44D7-B265-5A6A675AE149}" uniqueName="357" name="Column17" queryTableFieldId="17" dataDxfId="65"/>
    <tableColumn id="358" xr3:uid="{87E1DA8A-E669-4145-90FE-A60A418D9C1E}" uniqueName="358" name="Column18" queryTableFieldId="18" dataDxfId="64"/>
    <tableColumn id="359" xr3:uid="{25D27B13-7F9C-45F7-BD51-CF22E3201554}" uniqueName="359" name="Column19" queryTableFieldId="19" dataDxfId="63"/>
    <tableColumn id="360" xr3:uid="{D9A0EA0B-D39C-4F3C-8A16-37CC564532B0}" uniqueName="360" name="Column20" queryTableFieldId="20" dataDxfId="62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6" tableType="queryTable" totalsRowShown="0" headerRowDxfId="103" dataDxfId="102" headerRowCellStyle="Pourcentage" dataCellStyle="Pourcentage">
  <autoFilter ref="A1:T6" xr:uid="{00000000-000C-0000-FFFF-FFFF03000000}"/>
  <sortState xmlns:xlrd2="http://schemas.microsoft.com/office/spreadsheetml/2017/richdata2" ref="A2:T12">
    <sortCondition ref="C1:C12"/>
  </sortState>
  <tableColumns count="20">
    <tableColumn id="341" xr3:uid="{0FCD4456-29E0-43A6-95C4-BD7748C2614C}" uniqueName="341" name="Column1" queryTableFieldId="1" dataDxfId="19" dataCellStyle="Pourcentage"/>
    <tableColumn id="342" xr3:uid="{A484B457-E426-4248-A0B8-A1A16F9CA836}" uniqueName="342" name="Column2" queryTableFieldId="2" dataDxfId="18" dataCellStyle="Pourcentage"/>
    <tableColumn id="343" xr3:uid="{4D899F37-DBF3-4A49-839A-736A6BEA185D}" uniqueName="343" name="Column3" queryTableFieldId="3" dataDxfId="17" dataCellStyle="Pourcentage"/>
    <tableColumn id="344" xr3:uid="{C4FC32F7-A84C-4213-8367-94BF92559C09}" uniqueName="344" name="Column4" queryTableFieldId="4" dataDxfId="16" dataCellStyle="Pourcentage"/>
    <tableColumn id="345" xr3:uid="{B175212E-7409-406C-B2CB-522EFED93794}" uniqueName="345" name="Column5" queryTableFieldId="5" dataDxfId="15" dataCellStyle="Pourcentage"/>
    <tableColumn id="346" xr3:uid="{997C62C9-2FAF-4AFD-92BA-2D72D717DAA6}" uniqueName="346" name="Column6" queryTableFieldId="6" dataDxfId="14" dataCellStyle="Pourcentage"/>
    <tableColumn id="347" xr3:uid="{462BCD34-27D5-4957-9ACE-24C24F15F152}" uniqueName="347" name="Column7" queryTableFieldId="7" dataDxfId="13" dataCellStyle="Pourcentage"/>
    <tableColumn id="348" xr3:uid="{1207ED7F-81CA-40B4-B92C-D74B61E9D0F9}" uniqueName="348" name="Column8" queryTableFieldId="8" dataDxfId="12" dataCellStyle="Pourcentage"/>
    <tableColumn id="349" xr3:uid="{0B8866BB-48A2-4EB0-A95E-5236E6CF9BD7}" uniqueName="349" name="Column9" queryTableFieldId="9" dataDxfId="11" dataCellStyle="Pourcentage"/>
    <tableColumn id="350" xr3:uid="{6DCAF9A8-582F-45D8-B66A-EA4FD07C8292}" uniqueName="350" name="Column10" queryTableFieldId="10" dataDxfId="10" dataCellStyle="Pourcentage"/>
    <tableColumn id="351" xr3:uid="{9DF42E0F-1392-438C-A984-8BE807FAB8D8}" uniqueName="351" name="Matière" queryTableFieldId="11" dataDxfId="9" dataCellStyle="Pourcentage"/>
    <tableColumn id="352" xr3:uid="{47B1807E-16C7-4AB3-A34B-FD8A682CFA99}" uniqueName="352" name="Column12" queryTableFieldId="12" dataDxfId="8" dataCellStyle="Pourcentage"/>
    <tableColumn id="353" xr3:uid="{C9ED86BC-6E5C-4B48-AB30-C87C3BBF49A2}" uniqueName="353" name="Column13" queryTableFieldId="13" dataDxfId="7" dataCellStyle="Pourcentage"/>
    <tableColumn id="354" xr3:uid="{2F8F709B-C1DE-46D2-9192-A7D28C981CF8}" uniqueName="354" name="Column14" queryTableFieldId="14" dataDxfId="6" dataCellStyle="Pourcentage"/>
    <tableColumn id="355" xr3:uid="{237A7B48-8761-40EB-A30D-6FC5F59090F6}" uniqueName="355" name="Column15" queryTableFieldId="15" dataDxfId="5" dataCellStyle="Pourcentage"/>
    <tableColumn id="356" xr3:uid="{2917B5EF-DF51-46BB-86B9-0ED23B1E7D3A}" uniqueName="356" name="Column16" queryTableFieldId="16" dataDxfId="4" dataCellStyle="Pourcentage"/>
    <tableColumn id="357" xr3:uid="{6BE2016D-2EFC-4F77-8168-819DEE9938D5}" uniqueName="357" name="Column17" queryTableFieldId="17" dataDxfId="3" dataCellStyle="Pourcentage"/>
    <tableColumn id="358" xr3:uid="{F6AE24B9-2343-4D82-8180-4BBEC28EB92E}" uniqueName="358" name="Column18" queryTableFieldId="18" dataDxfId="2" dataCellStyle="Pourcentage"/>
    <tableColumn id="359" xr3:uid="{55419FA1-1880-4C46-B760-002982ADA7C3}" uniqueName="359" name="Column19" queryTableFieldId="19" dataDxfId="1" dataCellStyle="Pourcentage"/>
    <tableColumn id="360" xr3:uid="{D03D9A08-55B1-419B-A229-F30B2046D06E}" uniqueName="360" name="Column20" queryTableFieldId="20" dataDxfId="0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9" tableType="queryTable" totalsRowShown="0" headerRowDxfId="104">
  <autoFilter ref="A1:A9" xr:uid="{00000000-0009-0000-0100-000016000000}"/>
  <tableColumns count="1">
    <tableColumn id="2" xr3:uid="{00000000-0010-0000-0400-000002000000}" uniqueName="2" name="Column3" queryTableFieldId="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18" tableType="queryTable" totalsRowShown="0">
  <autoFilter ref="C4:V18" xr:uid="{00000000-0009-0000-0100-000003000000}"/>
  <sortState xmlns:xlrd2="http://schemas.microsoft.com/office/spreadsheetml/2017/richdata2" ref="C5:V18">
    <sortCondition ref="E4:E16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148" dataDxfId="146" headerRowBorderDxfId="147" tableBorderDxfId="145">
  <autoFilter ref="C1:C2" xr:uid="{00000000-0009-0000-0100-000001000000}"/>
  <tableColumns count="1">
    <tableColumn id="1" xr3:uid="{00000000-0010-0000-0600-000001000000}" name="Column3" dataDxfId="144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onnee__2" displayName="Donnee__2" ref="A1:V86" tableType="queryTable" totalsRowShown="0" headerRowDxfId="106" dataDxfId="105">
  <autoFilter ref="A1:V86" xr:uid="{00000000-000C-0000-FFFF-FFFF07000000}"/>
  <tableColumns count="22">
    <tableColumn id="375" xr3:uid="{73D9A2A0-7B04-483A-B14C-B0232B74A70B}" uniqueName="375" name="Column1" queryTableFieldId="1" dataDxfId="61"/>
    <tableColumn id="376" xr3:uid="{FFFB4E4E-F295-4876-A6DC-8F8E72A598B6}" uniqueName="376" name="Column2" queryTableFieldId="2" dataDxfId="60"/>
    <tableColumn id="377" xr3:uid="{E8194E60-5E28-49C1-8E8D-6ECDC20DB306}" uniqueName="377" name="Column3" queryTableFieldId="3" dataDxfId="59"/>
    <tableColumn id="378" xr3:uid="{B3971293-8766-4186-ADEE-9920E9CC4568}" uniqueName="378" name="Column4" queryTableFieldId="4" dataDxfId="58"/>
    <tableColumn id="379" xr3:uid="{09679853-A46A-4D5E-A0F4-250E051EED53}" uniqueName="379" name="Column5" queryTableFieldId="5" dataDxfId="57"/>
    <tableColumn id="380" xr3:uid="{D96E81E7-FBAE-41C1-8773-6C8CB5F9D969}" uniqueName="380" name="Column6" queryTableFieldId="6" dataDxfId="56"/>
    <tableColumn id="381" xr3:uid="{0FBB19E5-A616-42D7-B492-8381CEB28896}" uniqueName="381" name="Column7" queryTableFieldId="7" dataDxfId="55"/>
    <tableColumn id="382" xr3:uid="{C54F023B-5FCC-4C84-8EF1-37D1A61C7495}" uniqueName="382" name="Column8" queryTableFieldId="8" dataDxfId="54"/>
    <tableColumn id="383" xr3:uid="{D5596216-F3A0-421B-9BD4-2D3763F073F0}" uniqueName="383" name="Column9" queryTableFieldId="9" dataDxfId="53"/>
    <tableColumn id="384" xr3:uid="{1DF890CC-4DEA-4F07-AD4D-76AF83BEB983}" uniqueName="384" name="Column10" queryTableFieldId="10" dataDxfId="52"/>
    <tableColumn id="385" xr3:uid="{6DBA5918-1118-405D-9C47-EDE49E7F1F80}" uniqueName="385" name="Matière" queryTableFieldId="11" dataDxfId="51"/>
    <tableColumn id="386" xr3:uid="{FA030B56-63B5-449A-95CD-2D1E71623FC4}" uniqueName="386" name="Column12" queryTableFieldId="12" dataDxfId="50"/>
    <tableColumn id="387" xr3:uid="{90FA7DF0-1574-43EF-805F-E86B3C50720E}" uniqueName="387" name="Column13" queryTableFieldId="13" dataDxfId="49"/>
    <tableColumn id="388" xr3:uid="{CEC9F8AF-AB71-4B2B-B89A-D4CAB9F6F6B2}" uniqueName="388" name="Column14" queryTableFieldId="14" dataDxfId="48"/>
    <tableColumn id="389" xr3:uid="{01F5E636-5C97-4DC7-AA9E-2B30067F92AA}" uniqueName="389" name="Column15" queryTableFieldId="15" dataDxfId="47"/>
    <tableColumn id="390" xr3:uid="{51372E4D-13D4-4D16-A4C5-3FDEF63508AC}" uniqueName="390" name="Column16" queryTableFieldId="16" dataDxfId="46"/>
    <tableColumn id="391" xr3:uid="{615B9965-9D16-457B-A21F-CB343ED321F1}" uniqueName="391" name="Column17" queryTableFieldId="17" dataDxfId="45"/>
    <tableColumn id="392" xr3:uid="{DCD91751-FF2D-499A-8F11-8375D08E643A}" uniqueName="392" name="Column18" queryTableFieldId="18" dataDxfId="44"/>
    <tableColumn id="393" xr3:uid="{30F757EE-9C13-4E19-AEFF-5A620418D0AA}" uniqueName="393" name="Column19" queryTableFieldId="19" dataDxfId="43"/>
    <tableColumn id="394" xr3:uid="{ED1F2DB3-1C9B-4668-AB8A-31B2FBCEC3F0}" uniqueName="394" name="Column20" queryTableFieldId="20" dataDxfId="42"/>
    <tableColumn id="395" xr3:uid="{4809F671-D74A-45DA-AB82-B6BA29A2E159}" uniqueName="395" name="NOM_NUM" queryTableFieldId="21" dataDxfId="41"/>
    <tableColumn id="396" xr3:uid="{E9B39833-1AB9-42E5-9017-803E64116A54}" uniqueName="396" name="Personnalisé.Nature Projet" queryTableFieldId="22" dataDxfId="40"/>
  </tableColumns>
  <tableStyleInfo name="TableStyleQueryResult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085D699-AF5F-4451-A025-5BA8D2BAB390}" name="CADRE" displayName="CADRE" ref="A1:T103" tableType="queryTable" totalsRowShown="0">
  <autoFilter ref="A1:T103" xr:uid="{5085D699-AF5F-4451-A025-5BA8D2BAB390}">
    <filterColumn colId="1">
      <filters>
        <filter val="MONT"/>
        <filter val="PAN"/>
        <filter val="TRAV"/>
      </filters>
    </filterColumn>
  </autoFilter>
  <sortState xmlns:xlrd2="http://schemas.microsoft.com/office/spreadsheetml/2017/richdata2" ref="A2:T103">
    <sortCondition ref="C1:C103"/>
  </sortState>
  <tableColumns count="20">
    <tableColumn id="21" xr3:uid="{A546F7D2-D161-44AB-A29A-CBA4E3962C1E}" uniqueName="21" name="Column1" queryTableFieldId="1" dataDxfId="39"/>
    <tableColumn id="2" xr3:uid="{2B3069AA-1445-47B8-98EC-C23FF9797CEE}" uniqueName="2" name="Column2" queryTableFieldId="2" dataDxfId="38"/>
    <tableColumn id="3" xr3:uid="{62430E1A-B82D-4FA5-B312-B6C2CECFEBC5}" uniqueName="3" name="Column3" queryTableFieldId="3" dataDxfId="37"/>
    <tableColumn id="4" xr3:uid="{CF613169-9F42-4CD4-9AD7-DE87FBC4E415}" uniqueName="4" name="Column4" queryTableFieldId="4" dataDxfId="36"/>
    <tableColumn id="5" xr3:uid="{6F110EFF-DCAE-4184-BA1B-8F39108AFEA0}" uniqueName="5" name="Column5" queryTableFieldId="5" dataDxfId="35"/>
    <tableColumn id="6" xr3:uid="{C6AD118A-74D9-4976-817D-6CFCE89CF039}" uniqueName="6" name="Column6" queryTableFieldId="6" dataDxfId="34"/>
    <tableColumn id="7" xr3:uid="{C752424B-951C-4EB7-AB34-2EB2C83B80ED}" uniqueName="7" name="Column7" queryTableFieldId="7" dataDxfId="33"/>
    <tableColumn id="8" xr3:uid="{6F8E22EC-9C57-4B28-952F-AF6740366789}" uniqueName="8" name="Column8" queryTableFieldId="8" dataDxfId="32"/>
    <tableColumn id="9" xr3:uid="{1C63088B-1576-4FD8-9E64-3A1F19BCB157}" uniqueName="9" name="Column9" queryTableFieldId="9" dataDxfId="31"/>
    <tableColumn id="10" xr3:uid="{0E52C472-06D5-4125-809D-FE7024B3CA13}" uniqueName="10" name="Column10" queryTableFieldId="10" dataDxfId="30"/>
    <tableColumn id="11" xr3:uid="{F61727A4-C94D-46CA-A0EB-EC03C7B080CB}" uniqueName="11" name="Matière" queryTableFieldId="11" dataDxfId="29"/>
    <tableColumn id="12" xr3:uid="{A7FB0C78-03C0-4CF5-AE4E-7ACDDE92683E}" uniqueName="12" name="Column12" queryTableFieldId="12" dataDxfId="28"/>
    <tableColumn id="13" xr3:uid="{EA3F7125-D827-4B5E-B645-7EC89E808A31}" uniqueName="13" name="Column13" queryTableFieldId="13" dataDxfId="27"/>
    <tableColumn id="14" xr3:uid="{BA306C3E-3083-4C33-8581-C8051A944F76}" uniqueName="14" name="Column14" queryTableFieldId="14" dataDxfId="26"/>
    <tableColumn id="15" xr3:uid="{8E3D19DE-24EA-49D0-AA3C-4105CCEA790B}" uniqueName="15" name="Column15" queryTableFieldId="15" dataDxfId="25"/>
    <tableColumn id="16" xr3:uid="{A6CE04F2-0F4E-4BA1-A941-026CDDB4D84F}" uniqueName="16" name="Column16" queryTableFieldId="16" dataDxfId="24"/>
    <tableColumn id="17" xr3:uid="{74E1D18E-02AD-49BF-8D05-1CF59EC98FA6}" uniqueName="17" name="Column17" queryTableFieldId="17" dataDxfId="23"/>
    <tableColumn id="18" xr3:uid="{B3964D15-B433-4AA7-B60F-207F8206C87E}" uniqueName="18" name="Column18" queryTableFieldId="18" dataDxfId="22"/>
    <tableColumn id="19" xr3:uid="{B3140341-B49D-4470-A0B5-138C6C5160D8}" uniqueName="19" name="Column19" queryTableFieldId="19" dataDxfId="21"/>
    <tableColumn id="20" xr3:uid="{B6A629C8-9BA9-4B8B-8A01-93CA3ACD503D}" uniqueName="20" name="Column20" queryTableFieldId="20" dataDxfId="2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28" sqref="B28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33.42578125" bestFit="1" customWidth="1"/>
    <col min="6" max="6" width="21.42578125" bestFit="1" customWidth="1"/>
  </cols>
  <sheetData>
    <row r="1" spans="1:26" x14ac:dyDescent="0.25">
      <c r="A1" s="88"/>
      <c r="B1" t="s">
        <v>22</v>
      </c>
      <c r="Z1" s="1"/>
    </row>
    <row r="2" spans="1:26" x14ac:dyDescent="0.25">
      <c r="A2" s="88"/>
      <c r="B2" s="89" t="s">
        <v>133</v>
      </c>
      <c r="C2" s="90"/>
      <c r="D2" s="90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1" t="s">
        <v>23</v>
      </c>
      <c r="B5" s="2" t="str">
        <f>C27</f>
        <v>GALUS</v>
      </c>
      <c r="Z5" s="1"/>
    </row>
    <row r="6" spans="1:26" ht="21" x14ac:dyDescent="0.35">
      <c r="A6" s="11" t="s">
        <v>24</v>
      </c>
      <c r="B6" s="2" t="str">
        <f>C28</f>
        <v>3095</v>
      </c>
      <c r="Z6" s="1"/>
    </row>
    <row r="7" spans="1:26" ht="21" x14ac:dyDescent="0.35">
      <c r="A7" s="11" t="s">
        <v>34</v>
      </c>
      <c r="B7" s="6" t="str">
        <f>B30</f>
        <v>cuisine</v>
      </c>
      <c r="Z7" s="1"/>
    </row>
    <row r="8" spans="1:26" ht="21" x14ac:dyDescent="0.35">
      <c r="A8" s="11"/>
      <c r="E8" s="5" t="s">
        <v>38</v>
      </c>
      <c r="Z8" s="1"/>
    </row>
    <row r="9" spans="1:26" ht="24" x14ac:dyDescent="0.35">
      <c r="A9" s="11" t="s">
        <v>31</v>
      </c>
      <c r="B9" t="s">
        <v>84</v>
      </c>
      <c r="C9" s="62" t="s">
        <v>36</v>
      </c>
      <c r="E9" t="s">
        <v>37</v>
      </c>
      <c r="Y9" s="1"/>
    </row>
    <row r="10" spans="1:26" ht="24" x14ac:dyDescent="0.35">
      <c r="A10" s="11" t="s">
        <v>32</v>
      </c>
      <c r="B10" t="s">
        <v>85</v>
      </c>
      <c r="C10" s="12" t="s">
        <v>40</v>
      </c>
      <c r="E10" t="s">
        <v>82</v>
      </c>
      <c r="Y10" s="1"/>
    </row>
    <row r="11" spans="1:26" ht="24" x14ac:dyDescent="0.35">
      <c r="A11" s="11" t="s">
        <v>33</v>
      </c>
      <c r="B11" t="s">
        <v>91</v>
      </c>
      <c r="C11" s="13" t="s">
        <v>39</v>
      </c>
      <c r="E11" t="s">
        <v>84</v>
      </c>
      <c r="Y11" s="1"/>
    </row>
    <row r="12" spans="1:26" x14ac:dyDescent="0.25">
      <c r="E12" t="s">
        <v>134</v>
      </c>
      <c r="Y12" s="1"/>
    </row>
    <row r="13" spans="1:26" x14ac:dyDescent="0.25">
      <c r="E13" t="s">
        <v>20</v>
      </c>
      <c r="Y13" s="1"/>
    </row>
    <row r="14" spans="1:26" x14ac:dyDescent="0.25">
      <c r="E14" t="s">
        <v>135</v>
      </c>
      <c r="Y14" s="1"/>
    </row>
    <row r="15" spans="1:26" x14ac:dyDescent="0.25">
      <c r="E15" t="s">
        <v>98</v>
      </c>
      <c r="Y15" s="1"/>
    </row>
    <row r="16" spans="1:26" x14ac:dyDescent="0.25">
      <c r="E16" t="s">
        <v>136</v>
      </c>
      <c r="Y16" s="1"/>
    </row>
    <row r="17" spans="2:26" x14ac:dyDescent="0.25">
      <c r="E17" t="s">
        <v>111</v>
      </c>
      <c r="Z17" s="1"/>
    </row>
    <row r="18" spans="2:26" x14ac:dyDescent="0.25">
      <c r="Z18" s="1"/>
    </row>
    <row r="19" spans="2:26" x14ac:dyDescent="0.25">
      <c r="Z19" s="1"/>
    </row>
    <row r="20" spans="2:26" x14ac:dyDescent="0.25">
      <c r="Z20" s="1"/>
    </row>
    <row r="21" spans="2:26" x14ac:dyDescent="0.25">
      <c r="B21" s="61" t="str">
        <f>SOURCE</f>
        <v>Y:\2020 CAD\Base CAD V8\Clients\Galus_3095\GALUS_3095_cuisine.csv</v>
      </c>
      <c r="C21" s="61"/>
      <c r="Z21" s="1"/>
    </row>
    <row r="22" spans="2:26" x14ac:dyDescent="0.25">
      <c r="B22" s="61" t="str">
        <f>RIGHT(B21,LEN(B21)-SEARCH("\",B21))</f>
        <v>2020 CAD\Base CAD V8\Clients\Galus_3095\GALUS_3095_cuisine.csv</v>
      </c>
      <c r="C22" s="61"/>
      <c r="Z22" s="1"/>
    </row>
    <row r="23" spans="2:26" x14ac:dyDescent="0.25">
      <c r="B23" s="61" t="str">
        <f>RIGHT(B22,LEN(B22)-SEARCH("\",B22))</f>
        <v>Base CAD V8\Clients\Galus_3095\GALUS_3095_cuisine.csv</v>
      </c>
      <c r="C23" s="61"/>
      <c r="Z23" s="1"/>
    </row>
    <row r="24" spans="2:26" x14ac:dyDescent="0.25">
      <c r="B24" s="61" t="str">
        <f>RIGHT(B23,LEN(B23)-SEARCH("\",B23))</f>
        <v>Clients\Galus_3095\GALUS_3095_cuisine.csv</v>
      </c>
      <c r="C24" s="61"/>
      <c r="Z24" s="1"/>
    </row>
    <row r="25" spans="2:26" x14ac:dyDescent="0.25">
      <c r="B25" s="61" t="str">
        <f>RIGHT(B24,LEN(B24)-SEARCH("\",B24))</f>
        <v>Galus_3095\GALUS_3095_cuisine.csv</v>
      </c>
      <c r="C25" s="61"/>
      <c r="Z25" s="1"/>
    </row>
    <row r="26" spans="2:26" x14ac:dyDescent="0.25">
      <c r="B26" s="61" t="str">
        <f>RIGHT(B25,LEN(B25)-SEARCH("\",B25))</f>
        <v>GALUS_3095_cuisine.csv</v>
      </c>
      <c r="C26" s="61"/>
      <c r="Z26" s="1"/>
    </row>
    <row r="27" spans="2:26" x14ac:dyDescent="0.25">
      <c r="B27" s="61" t="str">
        <f>LEFT(B26,LEN(B26)-4)</f>
        <v>GALUS_3095_cuisine</v>
      </c>
      <c r="C27" s="61" t="str">
        <f>LEFT(B27,FIND("_",B27)-1)</f>
        <v>GALUS</v>
      </c>
      <c r="Z27" s="1"/>
    </row>
    <row r="28" spans="2:26" x14ac:dyDescent="0.25">
      <c r="B28" s="61" t="str">
        <f>RIGHT(B26,LEN(B26)-SEARCH("_",B26))</f>
        <v>3095_cuisine.csv</v>
      </c>
      <c r="C28" s="61" t="str">
        <f>LEFT(B28,FIND("_",B28)-1)</f>
        <v>3095</v>
      </c>
      <c r="Z28" s="1"/>
    </row>
    <row r="29" spans="2:26" x14ac:dyDescent="0.25">
      <c r="B29" s="61" t="str">
        <f>RIGHT(B27,LEN(B27)-SEARCH("_",B27))</f>
        <v>3095_cuisine</v>
      </c>
      <c r="C29" s="61"/>
      <c r="Z29" s="1"/>
    </row>
    <row r="30" spans="2:26" x14ac:dyDescent="0.25">
      <c r="B30" s="61" t="str">
        <f>RIGHT(B29,LEN(B29)-SEARCH("_",B29))</f>
        <v>cuisine</v>
      </c>
      <c r="C30" s="61"/>
      <c r="Z30" s="1"/>
    </row>
    <row r="31" spans="2:26" x14ac:dyDescent="0.25">
      <c r="Z31" s="1"/>
    </row>
    <row r="32" spans="2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2">
    <mergeCell ref="A1:A2"/>
    <mergeCell ref="B2:D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03"/>
  <sheetViews>
    <sheetView topLeftCell="A13" workbookViewId="0">
      <selection activeCell="E25" sqref="E25"/>
    </sheetView>
  </sheetViews>
  <sheetFormatPr baseColWidth="10" defaultRowHeight="15" x14ac:dyDescent="0.25"/>
  <cols>
    <col min="1" max="1" width="22" bestFit="1" customWidth="1"/>
    <col min="2" max="2" width="16.5703125" bestFit="1" customWidth="1"/>
    <col min="3" max="3" width="11.140625" bestFit="1" customWidth="1"/>
    <col min="4" max="8" width="11.140625" customWidth="1"/>
    <col min="9" max="9" width="11.140625" bestFit="1" customWidth="1"/>
    <col min="10" max="10" width="12.140625" bestFit="1" customWidth="1"/>
    <col min="11" max="11" width="33.42578125" bestFit="1" customWidth="1"/>
    <col min="12" max="15" width="23.7109375" bestFit="1" customWidth="1"/>
    <col min="16" max="17" width="25.5703125" bestFit="1" customWidth="1"/>
    <col min="18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125" t="s">
        <v>137</v>
      </c>
      <c r="B2" s="125" t="s">
        <v>80</v>
      </c>
      <c r="C2" s="125" t="s">
        <v>81</v>
      </c>
      <c r="D2" s="125" t="s">
        <v>138</v>
      </c>
      <c r="E2" s="125" t="s">
        <v>53</v>
      </c>
      <c r="F2" s="125" t="s">
        <v>41</v>
      </c>
      <c r="G2" s="125" t="s">
        <v>42</v>
      </c>
      <c r="H2" s="125" t="s">
        <v>45</v>
      </c>
      <c r="I2" s="125" t="s">
        <v>43</v>
      </c>
      <c r="J2" s="125" t="s">
        <v>44</v>
      </c>
      <c r="K2" s="125" t="s">
        <v>82</v>
      </c>
      <c r="L2" s="125" t="s">
        <v>20</v>
      </c>
      <c r="M2" s="125" t="s">
        <v>20</v>
      </c>
      <c r="N2" s="125" t="s">
        <v>20</v>
      </c>
      <c r="O2" s="125" t="s">
        <v>139</v>
      </c>
      <c r="P2" s="125" t="s">
        <v>20</v>
      </c>
      <c r="Q2" s="125" t="s">
        <v>20</v>
      </c>
      <c r="R2" s="125" t="s">
        <v>20</v>
      </c>
      <c r="S2" s="125" t="s">
        <v>81</v>
      </c>
      <c r="T2" s="126" t="s">
        <v>140</v>
      </c>
    </row>
    <row r="3" spans="1:20" x14ac:dyDescent="0.25">
      <c r="A3" s="125" t="s">
        <v>141</v>
      </c>
      <c r="B3" s="125" t="s">
        <v>83</v>
      </c>
      <c r="C3" s="125" t="s">
        <v>81</v>
      </c>
      <c r="D3" s="125" t="s">
        <v>138</v>
      </c>
      <c r="E3" s="125" t="s">
        <v>142</v>
      </c>
      <c r="F3" s="125" t="s">
        <v>41</v>
      </c>
      <c r="G3" s="125" t="s">
        <v>42</v>
      </c>
      <c r="H3" s="125" t="s">
        <v>45</v>
      </c>
      <c r="I3" s="125" t="s">
        <v>43</v>
      </c>
      <c r="J3" s="125" t="s">
        <v>44</v>
      </c>
      <c r="K3" s="125" t="s">
        <v>84</v>
      </c>
      <c r="L3" s="125" t="s">
        <v>20</v>
      </c>
      <c r="M3" s="125" t="s">
        <v>20</v>
      </c>
      <c r="N3" s="125" t="s">
        <v>20</v>
      </c>
      <c r="O3" s="125" t="s">
        <v>139</v>
      </c>
      <c r="P3" s="125" t="s">
        <v>20</v>
      </c>
      <c r="Q3" s="125" t="s">
        <v>20</v>
      </c>
      <c r="R3" s="125" t="s">
        <v>20</v>
      </c>
      <c r="S3" s="125" t="s">
        <v>81</v>
      </c>
      <c r="T3" s="125" t="s">
        <v>143</v>
      </c>
    </row>
    <row r="4" spans="1:20" x14ac:dyDescent="0.25">
      <c r="A4" s="125" t="s">
        <v>144</v>
      </c>
      <c r="B4" s="125" t="s">
        <v>46</v>
      </c>
      <c r="C4" s="125" t="s">
        <v>145</v>
      </c>
      <c r="D4" s="125" t="s">
        <v>86</v>
      </c>
      <c r="E4" s="125" t="s">
        <v>96</v>
      </c>
      <c r="F4" s="125" t="s">
        <v>41</v>
      </c>
      <c r="G4" s="125" t="s">
        <v>45</v>
      </c>
      <c r="H4" s="125" t="s">
        <v>45</v>
      </c>
      <c r="I4" s="125" t="s">
        <v>43</v>
      </c>
      <c r="J4" s="125" t="s">
        <v>44</v>
      </c>
      <c r="K4" s="125" t="s">
        <v>84</v>
      </c>
      <c r="L4" s="125" t="s">
        <v>20</v>
      </c>
      <c r="M4" s="125" t="s">
        <v>20</v>
      </c>
      <c r="N4" s="125" t="s">
        <v>20</v>
      </c>
      <c r="O4" s="125" t="s">
        <v>139</v>
      </c>
      <c r="P4" s="125" t="s">
        <v>20</v>
      </c>
      <c r="Q4" s="125" t="s">
        <v>20</v>
      </c>
      <c r="R4" s="125" t="s">
        <v>20</v>
      </c>
      <c r="S4" s="125" t="s">
        <v>145</v>
      </c>
      <c r="T4" s="125" t="s">
        <v>146</v>
      </c>
    </row>
    <row r="5" spans="1:20" x14ac:dyDescent="0.25">
      <c r="A5" s="125" t="s">
        <v>147</v>
      </c>
      <c r="B5" s="125" t="s">
        <v>46</v>
      </c>
      <c r="C5" s="125" t="s">
        <v>92</v>
      </c>
      <c r="D5" s="125" t="s">
        <v>86</v>
      </c>
      <c r="E5" s="125" t="s">
        <v>87</v>
      </c>
      <c r="F5" s="125" t="s">
        <v>41</v>
      </c>
      <c r="G5" s="125" t="s">
        <v>45</v>
      </c>
      <c r="H5" s="125" t="s">
        <v>45</v>
      </c>
      <c r="I5" s="125" t="s">
        <v>43</v>
      </c>
      <c r="J5" s="125" t="s">
        <v>44</v>
      </c>
      <c r="K5" s="125" t="s">
        <v>84</v>
      </c>
      <c r="L5" s="125" t="s">
        <v>20</v>
      </c>
      <c r="M5" s="125" t="s">
        <v>20</v>
      </c>
      <c r="N5" s="125" t="s">
        <v>20</v>
      </c>
      <c r="O5" s="125" t="s">
        <v>139</v>
      </c>
      <c r="P5" s="125" t="s">
        <v>20</v>
      </c>
      <c r="Q5" s="125" t="s">
        <v>20</v>
      </c>
      <c r="R5" s="125" t="s">
        <v>20</v>
      </c>
      <c r="S5" s="125" t="s">
        <v>92</v>
      </c>
      <c r="T5" s="125" t="s">
        <v>148</v>
      </c>
    </row>
    <row r="6" spans="1:20" x14ac:dyDescent="0.25">
      <c r="A6" s="125" t="s">
        <v>149</v>
      </c>
      <c r="B6" s="125" t="s">
        <v>46</v>
      </c>
      <c r="C6" s="125" t="s">
        <v>150</v>
      </c>
      <c r="D6" s="125" t="s">
        <v>151</v>
      </c>
      <c r="E6" s="125" t="s">
        <v>77</v>
      </c>
      <c r="F6" s="125" t="s">
        <v>152</v>
      </c>
      <c r="G6" s="125" t="s">
        <v>45</v>
      </c>
      <c r="H6" s="125" t="s">
        <v>45</v>
      </c>
      <c r="I6" s="125" t="s">
        <v>43</v>
      </c>
      <c r="J6" s="125" t="s">
        <v>44</v>
      </c>
      <c r="K6" s="125" t="s">
        <v>134</v>
      </c>
      <c r="L6" s="125" t="s">
        <v>139</v>
      </c>
      <c r="M6" s="125" t="s">
        <v>20</v>
      </c>
      <c r="N6" s="125" t="s">
        <v>139</v>
      </c>
      <c r="O6" s="125" t="s">
        <v>139</v>
      </c>
      <c r="P6" s="125" t="s">
        <v>20</v>
      </c>
      <c r="Q6" s="125" t="s">
        <v>20</v>
      </c>
      <c r="R6" s="125" t="s">
        <v>20</v>
      </c>
      <c r="S6" s="125" t="s">
        <v>150</v>
      </c>
      <c r="T6" s="125" t="s">
        <v>153</v>
      </c>
    </row>
    <row r="7" spans="1:20" x14ac:dyDescent="0.25">
      <c r="A7" s="125" t="s">
        <v>154</v>
      </c>
      <c r="B7" s="125" t="s">
        <v>46</v>
      </c>
      <c r="C7" s="125" t="s">
        <v>155</v>
      </c>
      <c r="D7" s="125" t="s">
        <v>86</v>
      </c>
      <c r="E7" s="125" t="s">
        <v>87</v>
      </c>
      <c r="F7" s="125" t="s">
        <v>41</v>
      </c>
      <c r="G7" s="125" t="s">
        <v>45</v>
      </c>
      <c r="H7" s="125" t="s">
        <v>45</v>
      </c>
      <c r="I7" s="125" t="s">
        <v>43</v>
      </c>
      <c r="J7" s="125" t="s">
        <v>44</v>
      </c>
      <c r="K7" s="125" t="s">
        <v>84</v>
      </c>
      <c r="L7" s="125" t="s">
        <v>20</v>
      </c>
      <c r="M7" s="125" t="s">
        <v>20</v>
      </c>
      <c r="N7" s="125" t="s">
        <v>20</v>
      </c>
      <c r="O7" s="125" t="s">
        <v>139</v>
      </c>
      <c r="P7" s="125" t="s">
        <v>20</v>
      </c>
      <c r="Q7" s="125" t="s">
        <v>20</v>
      </c>
      <c r="R7" s="125" t="s">
        <v>20</v>
      </c>
      <c r="S7" s="125" t="s">
        <v>155</v>
      </c>
      <c r="T7" s="125" t="s">
        <v>156</v>
      </c>
    </row>
    <row r="8" spans="1:20" x14ac:dyDescent="0.25">
      <c r="A8" s="125" t="s">
        <v>157</v>
      </c>
      <c r="B8" s="125" t="s">
        <v>46</v>
      </c>
      <c r="C8" s="125" t="s">
        <v>90</v>
      </c>
      <c r="D8" s="125" t="s">
        <v>88</v>
      </c>
      <c r="E8" s="125" t="s">
        <v>87</v>
      </c>
      <c r="F8" s="125" t="s">
        <v>41</v>
      </c>
      <c r="G8" s="125" t="s">
        <v>45</v>
      </c>
      <c r="H8" s="125" t="s">
        <v>45</v>
      </c>
      <c r="I8" s="125" t="s">
        <v>43</v>
      </c>
      <c r="J8" s="125" t="s">
        <v>44</v>
      </c>
      <c r="K8" s="125" t="s">
        <v>84</v>
      </c>
      <c r="L8" s="125" t="s">
        <v>89</v>
      </c>
      <c r="M8" s="125" t="s">
        <v>20</v>
      </c>
      <c r="N8" s="125" t="s">
        <v>89</v>
      </c>
      <c r="O8" s="125" t="s">
        <v>139</v>
      </c>
      <c r="P8" s="125" t="s">
        <v>20</v>
      </c>
      <c r="Q8" s="125" t="s">
        <v>20</v>
      </c>
      <c r="R8" s="125" t="s">
        <v>20</v>
      </c>
      <c r="S8" s="125" t="s">
        <v>90</v>
      </c>
      <c r="T8" s="125" t="s">
        <v>158</v>
      </c>
    </row>
    <row r="9" spans="1:20" x14ac:dyDescent="0.25">
      <c r="A9" s="125" t="s">
        <v>159</v>
      </c>
      <c r="B9" s="125" t="s">
        <v>47</v>
      </c>
      <c r="C9" s="125" t="s">
        <v>92</v>
      </c>
      <c r="D9" s="125" t="s">
        <v>86</v>
      </c>
      <c r="E9" s="125" t="s">
        <v>87</v>
      </c>
      <c r="F9" s="125" t="s">
        <v>41</v>
      </c>
      <c r="G9" s="125" t="s">
        <v>45</v>
      </c>
      <c r="H9" s="125" t="s">
        <v>45</v>
      </c>
      <c r="I9" s="125" t="s">
        <v>43</v>
      </c>
      <c r="J9" s="125" t="s">
        <v>44</v>
      </c>
      <c r="K9" s="125" t="s">
        <v>84</v>
      </c>
      <c r="L9" s="125" t="s">
        <v>20</v>
      </c>
      <c r="M9" s="125" t="s">
        <v>20</v>
      </c>
      <c r="N9" s="125" t="s">
        <v>20</v>
      </c>
      <c r="O9" s="125" t="s">
        <v>139</v>
      </c>
      <c r="P9" s="125" t="s">
        <v>20</v>
      </c>
      <c r="Q9" s="125" t="s">
        <v>20</v>
      </c>
      <c r="R9" s="125" t="s">
        <v>20</v>
      </c>
      <c r="S9" s="125" t="s">
        <v>92</v>
      </c>
      <c r="T9" s="125" t="s">
        <v>160</v>
      </c>
    </row>
    <row r="10" spans="1:20" x14ac:dyDescent="0.25">
      <c r="A10" s="125" t="s">
        <v>161</v>
      </c>
      <c r="B10" s="125" t="s">
        <v>47</v>
      </c>
      <c r="C10" s="125" t="s">
        <v>90</v>
      </c>
      <c r="D10" s="125" t="s">
        <v>88</v>
      </c>
      <c r="E10" s="125" t="s">
        <v>162</v>
      </c>
      <c r="F10" s="125" t="s">
        <v>152</v>
      </c>
      <c r="G10" s="125" t="s">
        <v>45</v>
      </c>
      <c r="H10" s="125" t="s">
        <v>45</v>
      </c>
      <c r="I10" s="125" t="s">
        <v>43</v>
      </c>
      <c r="J10" s="125" t="s">
        <v>44</v>
      </c>
      <c r="K10" s="125" t="s">
        <v>134</v>
      </c>
      <c r="L10" s="125" t="s">
        <v>139</v>
      </c>
      <c r="M10" s="125" t="s">
        <v>20</v>
      </c>
      <c r="N10" s="125" t="s">
        <v>139</v>
      </c>
      <c r="O10" s="125" t="s">
        <v>139</v>
      </c>
      <c r="P10" s="125" t="s">
        <v>20</v>
      </c>
      <c r="Q10" s="125" t="s">
        <v>20</v>
      </c>
      <c r="R10" s="125" t="s">
        <v>20</v>
      </c>
      <c r="S10" s="125" t="s">
        <v>90</v>
      </c>
      <c r="T10" s="125" t="s">
        <v>163</v>
      </c>
    </row>
    <row r="11" spans="1:20" x14ac:dyDescent="0.25">
      <c r="A11" s="125" t="s">
        <v>164</v>
      </c>
      <c r="B11" s="125" t="s">
        <v>47</v>
      </c>
      <c r="C11" s="125" t="s">
        <v>150</v>
      </c>
      <c r="D11" s="125" t="s">
        <v>151</v>
      </c>
      <c r="E11" s="125" t="s">
        <v>77</v>
      </c>
      <c r="F11" s="125" t="s">
        <v>152</v>
      </c>
      <c r="G11" s="125" t="s">
        <v>45</v>
      </c>
      <c r="H11" s="125" t="s">
        <v>45</v>
      </c>
      <c r="I11" s="125" t="s">
        <v>43</v>
      </c>
      <c r="J11" s="125" t="s">
        <v>44</v>
      </c>
      <c r="K11" s="125" t="s">
        <v>134</v>
      </c>
      <c r="L11" s="125" t="s">
        <v>139</v>
      </c>
      <c r="M11" s="125" t="s">
        <v>20</v>
      </c>
      <c r="N11" s="125" t="s">
        <v>139</v>
      </c>
      <c r="O11" s="125" t="s">
        <v>139</v>
      </c>
      <c r="P11" s="125" t="s">
        <v>20</v>
      </c>
      <c r="Q11" s="125" t="s">
        <v>20</v>
      </c>
      <c r="R11" s="125" t="s">
        <v>20</v>
      </c>
      <c r="S11" s="125" t="s">
        <v>150</v>
      </c>
      <c r="T11" s="125" t="s">
        <v>165</v>
      </c>
    </row>
    <row r="12" spans="1:20" x14ac:dyDescent="0.25">
      <c r="A12" s="125" t="s">
        <v>166</v>
      </c>
      <c r="B12" s="125" t="s">
        <v>47</v>
      </c>
      <c r="C12" s="125" t="s">
        <v>145</v>
      </c>
      <c r="D12" s="125" t="s">
        <v>86</v>
      </c>
      <c r="E12" s="125" t="s">
        <v>96</v>
      </c>
      <c r="F12" s="125" t="s">
        <v>41</v>
      </c>
      <c r="G12" s="125" t="s">
        <v>45</v>
      </c>
      <c r="H12" s="125" t="s">
        <v>45</v>
      </c>
      <c r="I12" s="125" t="s">
        <v>43</v>
      </c>
      <c r="J12" s="125" t="s">
        <v>44</v>
      </c>
      <c r="K12" s="125" t="s">
        <v>84</v>
      </c>
      <c r="L12" s="125" t="s">
        <v>20</v>
      </c>
      <c r="M12" s="125" t="s">
        <v>20</v>
      </c>
      <c r="N12" s="125" t="s">
        <v>20</v>
      </c>
      <c r="O12" s="125" t="s">
        <v>139</v>
      </c>
      <c r="P12" s="125" t="s">
        <v>20</v>
      </c>
      <c r="Q12" s="125" t="s">
        <v>20</v>
      </c>
      <c r="R12" s="125" t="s">
        <v>20</v>
      </c>
      <c r="S12" s="125" t="s">
        <v>145</v>
      </c>
      <c r="T12" s="125" t="s">
        <v>167</v>
      </c>
    </row>
    <row r="13" spans="1:20" x14ac:dyDescent="0.25">
      <c r="A13" s="125" t="s">
        <v>168</v>
      </c>
      <c r="B13" s="125" t="s">
        <v>47</v>
      </c>
      <c r="C13" s="125" t="s">
        <v>155</v>
      </c>
      <c r="D13" s="125" t="s">
        <v>86</v>
      </c>
      <c r="E13" s="125" t="s">
        <v>87</v>
      </c>
      <c r="F13" s="125" t="s">
        <v>41</v>
      </c>
      <c r="G13" s="125" t="s">
        <v>45</v>
      </c>
      <c r="H13" s="125" t="s">
        <v>45</v>
      </c>
      <c r="I13" s="125" t="s">
        <v>43</v>
      </c>
      <c r="J13" s="125" t="s">
        <v>44</v>
      </c>
      <c r="K13" s="125" t="s">
        <v>84</v>
      </c>
      <c r="L13" s="125" t="s">
        <v>20</v>
      </c>
      <c r="M13" s="125" t="s">
        <v>20</v>
      </c>
      <c r="N13" s="125" t="s">
        <v>20</v>
      </c>
      <c r="O13" s="125" t="s">
        <v>139</v>
      </c>
      <c r="P13" s="125" t="s">
        <v>20</v>
      </c>
      <c r="Q13" s="125" t="s">
        <v>20</v>
      </c>
      <c r="R13" s="125" t="s">
        <v>20</v>
      </c>
      <c r="S13" s="125" t="s">
        <v>155</v>
      </c>
      <c r="T13" s="125" t="s">
        <v>169</v>
      </c>
    </row>
    <row r="14" spans="1:20" x14ac:dyDescent="0.25">
      <c r="A14" s="125" t="s">
        <v>170</v>
      </c>
      <c r="B14" s="125" t="s">
        <v>48</v>
      </c>
      <c r="C14" s="125" t="s">
        <v>155</v>
      </c>
      <c r="D14" s="125" t="s">
        <v>171</v>
      </c>
      <c r="E14" s="125" t="s">
        <v>93</v>
      </c>
      <c r="F14" s="125" t="s">
        <v>41</v>
      </c>
      <c r="G14" s="125" t="s">
        <v>45</v>
      </c>
      <c r="H14" s="125" t="s">
        <v>45</v>
      </c>
      <c r="I14" s="125" t="s">
        <v>43</v>
      </c>
      <c r="J14" s="125" t="s">
        <v>44</v>
      </c>
      <c r="K14" s="125" t="s">
        <v>84</v>
      </c>
      <c r="L14" s="125" t="s">
        <v>20</v>
      </c>
      <c r="M14" s="125" t="s">
        <v>20</v>
      </c>
      <c r="N14" s="125" t="s">
        <v>20</v>
      </c>
      <c r="O14" s="125" t="s">
        <v>139</v>
      </c>
      <c r="P14" s="125" t="s">
        <v>20</v>
      </c>
      <c r="Q14" s="125" t="s">
        <v>20</v>
      </c>
      <c r="R14" s="125" t="s">
        <v>20</v>
      </c>
      <c r="S14" s="125" t="s">
        <v>155</v>
      </c>
      <c r="T14" s="125" t="s">
        <v>172</v>
      </c>
    </row>
    <row r="15" spans="1:20" x14ac:dyDescent="0.25">
      <c r="A15" s="125" t="s">
        <v>173</v>
      </c>
      <c r="B15" s="125" t="s">
        <v>48</v>
      </c>
      <c r="C15" s="125" t="s">
        <v>145</v>
      </c>
      <c r="D15" s="125" t="s">
        <v>174</v>
      </c>
      <c r="E15" s="125" t="s">
        <v>175</v>
      </c>
      <c r="F15" s="125" t="s">
        <v>41</v>
      </c>
      <c r="G15" s="125" t="s">
        <v>45</v>
      </c>
      <c r="H15" s="125" t="s">
        <v>45</v>
      </c>
      <c r="I15" s="125" t="s">
        <v>43</v>
      </c>
      <c r="J15" s="125" t="s">
        <v>44</v>
      </c>
      <c r="K15" s="125" t="s">
        <v>84</v>
      </c>
      <c r="L15" s="125" t="s">
        <v>20</v>
      </c>
      <c r="M15" s="125" t="s">
        <v>20</v>
      </c>
      <c r="N15" s="125" t="s">
        <v>20</v>
      </c>
      <c r="O15" s="125" t="s">
        <v>139</v>
      </c>
      <c r="P15" s="125" t="s">
        <v>20</v>
      </c>
      <c r="Q15" s="125" t="s">
        <v>20</v>
      </c>
      <c r="R15" s="125" t="s">
        <v>20</v>
      </c>
      <c r="S15" s="125" t="s">
        <v>145</v>
      </c>
      <c r="T15" s="125" t="s">
        <v>176</v>
      </c>
    </row>
    <row r="16" spans="1:20" x14ac:dyDescent="0.25">
      <c r="A16" s="125" t="s">
        <v>177</v>
      </c>
      <c r="B16" s="125" t="s">
        <v>48</v>
      </c>
      <c r="C16" s="125" t="s">
        <v>92</v>
      </c>
      <c r="D16" s="125" t="s">
        <v>178</v>
      </c>
      <c r="E16" s="125" t="s">
        <v>93</v>
      </c>
      <c r="F16" s="125" t="s">
        <v>41</v>
      </c>
      <c r="G16" s="125" t="s">
        <v>45</v>
      </c>
      <c r="H16" s="125" t="s">
        <v>45</v>
      </c>
      <c r="I16" s="125" t="s">
        <v>43</v>
      </c>
      <c r="J16" s="125" t="s">
        <v>44</v>
      </c>
      <c r="K16" s="125" t="s">
        <v>84</v>
      </c>
      <c r="L16" s="125" t="s">
        <v>20</v>
      </c>
      <c r="M16" s="125" t="s">
        <v>20</v>
      </c>
      <c r="N16" s="125" t="s">
        <v>20</v>
      </c>
      <c r="O16" s="125" t="s">
        <v>139</v>
      </c>
      <c r="P16" s="125" t="s">
        <v>20</v>
      </c>
      <c r="Q16" s="125" t="s">
        <v>20</v>
      </c>
      <c r="R16" s="125" t="s">
        <v>20</v>
      </c>
      <c r="S16" s="125" t="s">
        <v>92</v>
      </c>
      <c r="T16" s="125" t="s">
        <v>179</v>
      </c>
    </row>
    <row r="17" spans="1:20" x14ac:dyDescent="0.25">
      <c r="A17" s="125" t="s">
        <v>180</v>
      </c>
      <c r="B17" s="125" t="s">
        <v>48</v>
      </c>
      <c r="C17" s="125" t="s">
        <v>90</v>
      </c>
      <c r="D17" s="125" t="s">
        <v>113</v>
      </c>
      <c r="E17" s="125" t="s">
        <v>93</v>
      </c>
      <c r="F17" s="125" t="s">
        <v>41</v>
      </c>
      <c r="G17" s="125" t="s">
        <v>45</v>
      </c>
      <c r="H17" s="125" t="s">
        <v>45</v>
      </c>
      <c r="I17" s="125" t="s">
        <v>43</v>
      </c>
      <c r="J17" s="125" t="s">
        <v>44</v>
      </c>
      <c r="K17" s="125" t="s">
        <v>84</v>
      </c>
      <c r="L17" s="125" t="s">
        <v>20</v>
      </c>
      <c r="M17" s="125" t="s">
        <v>20</v>
      </c>
      <c r="N17" s="125" t="s">
        <v>20</v>
      </c>
      <c r="O17" s="125" t="s">
        <v>139</v>
      </c>
      <c r="P17" s="125" t="s">
        <v>20</v>
      </c>
      <c r="Q17" s="125" t="s">
        <v>20</v>
      </c>
      <c r="R17" s="125" t="s">
        <v>20</v>
      </c>
      <c r="S17" s="125" t="s">
        <v>90</v>
      </c>
      <c r="T17" s="125" t="s">
        <v>181</v>
      </c>
    </row>
    <row r="18" spans="1:20" x14ac:dyDescent="0.25">
      <c r="A18" s="125" t="s">
        <v>182</v>
      </c>
      <c r="B18" s="125" t="s">
        <v>48</v>
      </c>
      <c r="C18" s="125" t="s">
        <v>150</v>
      </c>
      <c r="D18" s="125" t="s">
        <v>183</v>
      </c>
      <c r="E18" s="125" t="s">
        <v>77</v>
      </c>
      <c r="F18" s="125" t="s">
        <v>152</v>
      </c>
      <c r="G18" s="125" t="s">
        <v>45</v>
      </c>
      <c r="H18" s="125" t="s">
        <v>45</v>
      </c>
      <c r="I18" s="125" t="s">
        <v>43</v>
      </c>
      <c r="J18" s="125" t="s">
        <v>44</v>
      </c>
      <c r="K18" s="125" t="s">
        <v>134</v>
      </c>
      <c r="L18" s="125" t="s">
        <v>139</v>
      </c>
      <c r="M18" s="125" t="s">
        <v>20</v>
      </c>
      <c r="N18" s="125" t="s">
        <v>139</v>
      </c>
      <c r="O18" s="125" t="s">
        <v>139</v>
      </c>
      <c r="P18" s="125" t="s">
        <v>20</v>
      </c>
      <c r="Q18" s="125" t="s">
        <v>20</v>
      </c>
      <c r="R18" s="125" t="s">
        <v>20</v>
      </c>
      <c r="S18" s="125" t="s">
        <v>150</v>
      </c>
      <c r="T18" s="125" t="s">
        <v>184</v>
      </c>
    </row>
    <row r="19" spans="1:20" x14ac:dyDescent="0.25">
      <c r="A19" s="125" t="s">
        <v>185</v>
      </c>
      <c r="B19" s="125" t="s">
        <v>56</v>
      </c>
      <c r="C19" s="125" t="s">
        <v>81</v>
      </c>
      <c r="D19" s="125" t="s">
        <v>138</v>
      </c>
      <c r="E19" s="125" t="s">
        <v>96</v>
      </c>
      <c r="F19" s="125" t="s">
        <v>41</v>
      </c>
      <c r="G19" s="125" t="s">
        <v>45</v>
      </c>
      <c r="H19" s="125" t="s">
        <v>45</v>
      </c>
      <c r="I19" s="125" t="s">
        <v>43</v>
      </c>
      <c r="J19" s="125" t="s">
        <v>44</v>
      </c>
      <c r="K19" s="125" t="s">
        <v>84</v>
      </c>
      <c r="L19" s="125" t="s">
        <v>20</v>
      </c>
      <c r="M19" s="125" t="s">
        <v>20</v>
      </c>
      <c r="N19" s="125" t="s">
        <v>20</v>
      </c>
      <c r="O19" s="125" t="s">
        <v>139</v>
      </c>
      <c r="P19" s="125" t="s">
        <v>20</v>
      </c>
      <c r="Q19" s="125" t="s">
        <v>20</v>
      </c>
      <c r="R19" s="125" t="s">
        <v>20</v>
      </c>
      <c r="S19" s="125" t="s">
        <v>81</v>
      </c>
      <c r="T19" s="125" t="s">
        <v>186</v>
      </c>
    </row>
    <row r="20" spans="1:20" x14ac:dyDescent="0.25">
      <c r="A20" s="125" t="s">
        <v>187</v>
      </c>
      <c r="B20" s="125" t="s">
        <v>56</v>
      </c>
      <c r="C20" s="125" t="s">
        <v>150</v>
      </c>
      <c r="D20" s="125" t="s">
        <v>183</v>
      </c>
      <c r="E20" s="125" t="s">
        <v>77</v>
      </c>
      <c r="F20" s="125" t="s">
        <v>152</v>
      </c>
      <c r="G20" s="125" t="s">
        <v>45</v>
      </c>
      <c r="H20" s="125" t="s">
        <v>45</v>
      </c>
      <c r="I20" s="125" t="s">
        <v>43</v>
      </c>
      <c r="J20" s="125" t="s">
        <v>44</v>
      </c>
      <c r="K20" s="125" t="s">
        <v>134</v>
      </c>
      <c r="L20" s="125" t="s">
        <v>139</v>
      </c>
      <c r="M20" s="125" t="s">
        <v>20</v>
      </c>
      <c r="N20" s="125" t="s">
        <v>139</v>
      </c>
      <c r="O20" s="125" t="s">
        <v>139</v>
      </c>
      <c r="P20" s="125" t="s">
        <v>20</v>
      </c>
      <c r="Q20" s="125" t="s">
        <v>20</v>
      </c>
      <c r="R20" s="125" t="s">
        <v>20</v>
      </c>
      <c r="S20" s="125" t="s">
        <v>150</v>
      </c>
      <c r="T20" s="125" t="s">
        <v>188</v>
      </c>
    </row>
    <row r="21" spans="1:20" x14ac:dyDescent="0.25">
      <c r="A21" s="125" t="s">
        <v>189</v>
      </c>
      <c r="B21" s="125" t="s">
        <v>56</v>
      </c>
      <c r="C21" s="125" t="s">
        <v>90</v>
      </c>
      <c r="D21" s="125" t="s">
        <v>113</v>
      </c>
      <c r="E21" s="125" t="s">
        <v>93</v>
      </c>
      <c r="F21" s="125" t="s">
        <v>41</v>
      </c>
      <c r="G21" s="125" t="s">
        <v>45</v>
      </c>
      <c r="H21" s="125" t="s">
        <v>45</v>
      </c>
      <c r="I21" s="125" t="s">
        <v>43</v>
      </c>
      <c r="J21" s="125" t="s">
        <v>44</v>
      </c>
      <c r="K21" s="125" t="s">
        <v>84</v>
      </c>
      <c r="L21" s="125" t="s">
        <v>20</v>
      </c>
      <c r="M21" s="125" t="s">
        <v>20</v>
      </c>
      <c r="N21" s="125" t="s">
        <v>20</v>
      </c>
      <c r="O21" s="125" t="s">
        <v>139</v>
      </c>
      <c r="P21" s="125" t="s">
        <v>20</v>
      </c>
      <c r="Q21" s="125" t="s">
        <v>20</v>
      </c>
      <c r="R21" s="125" t="s">
        <v>20</v>
      </c>
      <c r="S21" s="125" t="s">
        <v>90</v>
      </c>
      <c r="T21" s="125" t="s">
        <v>190</v>
      </c>
    </row>
    <row r="22" spans="1:20" x14ac:dyDescent="0.25">
      <c r="A22" s="125" t="s">
        <v>191</v>
      </c>
      <c r="B22" s="125" t="s">
        <v>69</v>
      </c>
      <c r="C22" s="125" t="s">
        <v>145</v>
      </c>
      <c r="D22" s="125" t="s">
        <v>113</v>
      </c>
      <c r="E22" s="125" t="s">
        <v>72</v>
      </c>
      <c r="F22" s="125" t="s">
        <v>71</v>
      </c>
      <c r="G22" s="125" t="s">
        <v>42</v>
      </c>
      <c r="H22" s="125" t="s">
        <v>45</v>
      </c>
      <c r="I22" s="125" t="s">
        <v>20</v>
      </c>
      <c r="J22" s="125" t="s">
        <v>20</v>
      </c>
      <c r="K22" s="125" t="s">
        <v>20</v>
      </c>
      <c r="L22" s="125" t="s">
        <v>20</v>
      </c>
      <c r="M22" s="125" t="s">
        <v>20</v>
      </c>
      <c r="N22" s="125" t="s">
        <v>20</v>
      </c>
      <c r="O22" s="125" t="s">
        <v>20</v>
      </c>
      <c r="P22" s="125" t="s">
        <v>20</v>
      </c>
      <c r="Q22" s="125" t="s">
        <v>20</v>
      </c>
      <c r="R22" s="125" t="s">
        <v>20</v>
      </c>
      <c r="S22" s="125" t="s">
        <v>145</v>
      </c>
      <c r="T22" s="125" t="s">
        <v>192</v>
      </c>
    </row>
    <row r="23" spans="1:20" x14ac:dyDescent="0.25">
      <c r="A23" s="125" t="s">
        <v>193</v>
      </c>
      <c r="B23" s="125" t="s">
        <v>69</v>
      </c>
      <c r="C23" s="125" t="s">
        <v>92</v>
      </c>
      <c r="D23" s="125" t="s">
        <v>194</v>
      </c>
      <c r="E23" s="125" t="s">
        <v>72</v>
      </c>
      <c r="F23" s="125" t="s">
        <v>71</v>
      </c>
      <c r="G23" s="125" t="s">
        <v>42</v>
      </c>
      <c r="H23" s="125" t="s">
        <v>49</v>
      </c>
      <c r="I23" s="125" t="s">
        <v>20</v>
      </c>
      <c r="J23" s="125" t="s">
        <v>20</v>
      </c>
      <c r="K23" s="125" t="s">
        <v>20</v>
      </c>
      <c r="L23" s="125" t="s">
        <v>20</v>
      </c>
      <c r="M23" s="125" t="s">
        <v>20</v>
      </c>
      <c r="N23" s="125" t="s">
        <v>20</v>
      </c>
      <c r="O23" s="125" t="s">
        <v>20</v>
      </c>
      <c r="P23" s="125" t="s">
        <v>20</v>
      </c>
      <c r="Q23" s="125" t="s">
        <v>20</v>
      </c>
      <c r="R23" s="125" t="s">
        <v>20</v>
      </c>
      <c r="S23" s="125" t="s">
        <v>92</v>
      </c>
      <c r="T23" s="125" t="s">
        <v>195</v>
      </c>
    </row>
    <row r="24" spans="1:20" x14ac:dyDescent="0.25">
      <c r="A24" s="125" t="s">
        <v>196</v>
      </c>
      <c r="B24" s="125" t="s">
        <v>69</v>
      </c>
      <c r="C24" s="125" t="s">
        <v>92</v>
      </c>
      <c r="D24" s="125" t="s">
        <v>194</v>
      </c>
      <c r="E24" s="125" t="s">
        <v>70</v>
      </c>
      <c r="F24" s="125" t="s">
        <v>71</v>
      </c>
      <c r="G24" s="125" t="s">
        <v>42</v>
      </c>
      <c r="H24" s="125" t="s">
        <v>45</v>
      </c>
      <c r="I24" s="125" t="s">
        <v>20</v>
      </c>
      <c r="J24" s="125" t="s">
        <v>20</v>
      </c>
      <c r="K24" s="125" t="s">
        <v>20</v>
      </c>
      <c r="L24" s="125" t="s">
        <v>20</v>
      </c>
      <c r="M24" s="125" t="s">
        <v>20</v>
      </c>
      <c r="N24" s="125" t="s">
        <v>20</v>
      </c>
      <c r="O24" s="125" t="s">
        <v>20</v>
      </c>
      <c r="P24" s="125" t="s">
        <v>20</v>
      </c>
      <c r="Q24" s="125" t="s">
        <v>20</v>
      </c>
      <c r="R24" s="125" t="s">
        <v>20</v>
      </c>
      <c r="S24" s="125" t="s">
        <v>92</v>
      </c>
      <c r="T24" s="125" t="s">
        <v>195</v>
      </c>
    </row>
    <row r="25" spans="1:20" x14ac:dyDescent="0.25">
      <c r="A25" s="125" t="s">
        <v>197</v>
      </c>
      <c r="B25" s="125" t="s">
        <v>69</v>
      </c>
      <c r="C25" s="125" t="s">
        <v>145</v>
      </c>
      <c r="D25" s="125" t="s">
        <v>113</v>
      </c>
      <c r="E25" s="125" t="s">
        <v>70</v>
      </c>
      <c r="F25" s="125" t="s">
        <v>71</v>
      </c>
      <c r="G25" s="125" t="s">
        <v>42</v>
      </c>
      <c r="H25" s="125" t="s">
        <v>45</v>
      </c>
      <c r="I25" s="125" t="s">
        <v>20</v>
      </c>
      <c r="J25" s="125" t="s">
        <v>20</v>
      </c>
      <c r="K25" s="125" t="s">
        <v>20</v>
      </c>
      <c r="L25" s="125" t="s">
        <v>20</v>
      </c>
      <c r="M25" s="125" t="s">
        <v>20</v>
      </c>
      <c r="N25" s="125" t="s">
        <v>20</v>
      </c>
      <c r="O25" s="125" t="s">
        <v>20</v>
      </c>
      <c r="P25" s="125" t="s">
        <v>20</v>
      </c>
      <c r="Q25" s="125" t="s">
        <v>20</v>
      </c>
      <c r="R25" s="125" t="s">
        <v>20</v>
      </c>
      <c r="S25" s="125" t="s">
        <v>145</v>
      </c>
      <c r="T25" s="125" t="s">
        <v>192</v>
      </c>
    </row>
    <row r="26" spans="1:20" x14ac:dyDescent="0.25">
      <c r="A26" s="125" t="s">
        <v>198</v>
      </c>
      <c r="B26" s="125" t="s">
        <v>69</v>
      </c>
      <c r="C26" s="125" t="s">
        <v>90</v>
      </c>
      <c r="D26" s="125" t="s">
        <v>114</v>
      </c>
      <c r="E26" s="125" t="s">
        <v>72</v>
      </c>
      <c r="F26" s="125" t="s">
        <v>71</v>
      </c>
      <c r="G26" s="125" t="s">
        <v>42</v>
      </c>
      <c r="H26" s="125" t="s">
        <v>49</v>
      </c>
      <c r="I26" s="125" t="s">
        <v>43</v>
      </c>
      <c r="J26" s="125" t="s">
        <v>44</v>
      </c>
      <c r="K26" s="125" t="s">
        <v>135</v>
      </c>
      <c r="L26" s="125" t="s">
        <v>20</v>
      </c>
      <c r="M26" s="125" t="s">
        <v>20</v>
      </c>
      <c r="N26" s="125" t="s">
        <v>20</v>
      </c>
      <c r="O26" s="125" t="s">
        <v>74</v>
      </c>
      <c r="P26" s="125" t="s">
        <v>20</v>
      </c>
      <c r="Q26" s="125" t="s">
        <v>20</v>
      </c>
      <c r="R26" s="125" t="s">
        <v>20</v>
      </c>
      <c r="S26" s="125" t="s">
        <v>90</v>
      </c>
      <c r="T26" s="125" t="s">
        <v>199</v>
      </c>
    </row>
    <row r="27" spans="1:20" x14ac:dyDescent="0.25">
      <c r="A27" s="125" t="s">
        <v>200</v>
      </c>
      <c r="B27" s="125" t="s">
        <v>51</v>
      </c>
      <c r="C27" s="125" t="s">
        <v>90</v>
      </c>
      <c r="D27" s="125" t="s">
        <v>100</v>
      </c>
      <c r="E27" s="125" t="s">
        <v>201</v>
      </c>
      <c r="F27" s="125" t="s">
        <v>97</v>
      </c>
      <c r="G27" s="125" t="s">
        <v>45</v>
      </c>
      <c r="H27" s="125" t="s">
        <v>45</v>
      </c>
      <c r="I27" s="125" t="s">
        <v>43</v>
      </c>
      <c r="J27" s="125" t="s">
        <v>44</v>
      </c>
      <c r="K27" s="125" t="s">
        <v>98</v>
      </c>
      <c r="L27" s="125" t="s">
        <v>20</v>
      </c>
      <c r="M27" s="125" t="s">
        <v>20</v>
      </c>
      <c r="N27" s="125" t="s">
        <v>20</v>
      </c>
      <c r="O27" s="125" t="s">
        <v>20</v>
      </c>
      <c r="P27" s="125" t="s">
        <v>20</v>
      </c>
      <c r="Q27" s="125" t="s">
        <v>20</v>
      </c>
      <c r="R27" s="125" t="s">
        <v>20</v>
      </c>
      <c r="S27" s="125" t="s">
        <v>90</v>
      </c>
      <c r="T27" s="125" t="s">
        <v>202</v>
      </c>
    </row>
    <row r="28" spans="1:20" x14ac:dyDescent="0.25">
      <c r="A28" s="125" t="s">
        <v>203</v>
      </c>
      <c r="B28" s="125" t="s">
        <v>51</v>
      </c>
      <c r="C28" s="125" t="s">
        <v>150</v>
      </c>
      <c r="D28" s="125" t="s">
        <v>204</v>
      </c>
      <c r="E28" s="125" t="s">
        <v>205</v>
      </c>
      <c r="F28" s="125" t="s">
        <v>97</v>
      </c>
      <c r="G28" s="125" t="s">
        <v>45</v>
      </c>
      <c r="H28" s="125" t="s">
        <v>45</v>
      </c>
      <c r="I28" s="125" t="s">
        <v>43</v>
      </c>
      <c r="J28" s="125" t="s">
        <v>44</v>
      </c>
      <c r="K28" s="125" t="s">
        <v>98</v>
      </c>
      <c r="L28" s="125" t="s">
        <v>20</v>
      </c>
      <c r="M28" s="125" t="s">
        <v>20</v>
      </c>
      <c r="N28" s="125" t="s">
        <v>20</v>
      </c>
      <c r="O28" s="125" t="s">
        <v>20</v>
      </c>
      <c r="P28" s="125" t="s">
        <v>20</v>
      </c>
      <c r="Q28" s="125" t="s">
        <v>20</v>
      </c>
      <c r="R28" s="125" t="s">
        <v>20</v>
      </c>
      <c r="S28" s="125" t="s">
        <v>150</v>
      </c>
      <c r="T28" s="125" t="s">
        <v>206</v>
      </c>
    </row>
    <row r="29" spans="1:20" x14ac:dyDescent="0.25">
      <c r="A29" s="125" t="s">
        <v>207</v>
      </c>
      <c r="B29" s="125" t="s">
        <v>51</v>
      </c>
      <c r="C29" s="125" t="s">
        <v>92</v>
      </c>
      <c r="D29" s="125" t="s">
        <v>99</v>
      </c>
      <c r="E29" s="125" t="s">
        <v>208</v>
      </c>
      <c r="F29" s="125" t="s">
        <v>97</v>
      </c>
      <c r="G29" s="125" t="s">
        <v>45</v>
      </c>
      <c r="H29" s="125" t="s">
        <v>45</v>
      </c>
      <c r="I29" s="125" t="s">
        <v>43</v>
      </c>
      <c r="J29" s="125" t="s">
        <v>44</v>
      </c>
      <c r="K29" s="125" t="s">
        <v>98</v>
      </c>
      <c r="L29" s="125" t="s">
        <v>20</v>
      </c>
      <c r="M29" s="125" t="s">
        <v>20</v>
      </c>
      <c r="N29" s="125" t="s">
        <v>20</v>
      </c>
      <c r="O29" s="125" t="s">
        <v>20</v>
      </c>
      <c r="P29" s="125" t="s">
        <v>20</v>
      </c>
      <c r="Q29" s="125" t="s">
        <v>20</v>
      </c>
      <c r="R29" s="125" t="s">
        <v>20</v>
      </c>
      <c r="S29" s="125" t="s">
        <v>92</v>
      </c>
      <c r="T29" s="125" t="s">
        <v>209</v>
      </c>
    </row>
    <row r="30" spans="1:20" x14ac:dyDescent="0.25">
      <c r="A30" s="125" t="s">
        <v>210</v>
      </c>
      <c r="B30" s="125" t="s">
        <v>51</v>
      </c>
      <c r="C30" s="125" t="s">
        <v>90</v>
      </c>
      <c r="D30" s="125" t="s">
        <v>101</v>
      </c>
      <c r="E30" s="125" t="s">
        <v>201</v>
      </c>
      <c r="F30" s="125" t="s">
        <v>97</v>
      </c>
      <c r="G30" s="125" t="s">
        <v>45</v>
      </c>
      <c r="H30" s="125" t="s">
        <v>45</v>
      </c>
      <c r="I30" s="125" t="s">
        <v>43</v>
      </c>
      <c r="J30" s="125" t="s">
        <v>44</v>
      </c>
      <c r="K30" s="125" t="s">
        <v>98</v>
      </c>
      <c r="L30" s="125" t="s">
        <v>20</v>
      </c>
      <c r="M30" s="125" t="s">
        <v>20</v>
      </c>
      <c r="N30" s="125" t="s">
        <v>20</v>
      </c>
      <c r="O30" s="125" t="s">
        <v>20</v>
      </c>
      <c r="P30" s="125" t="s">
        <v>20</v>
      </c>
      <c r="Q30" s="125" t="s">
        <v>20</v>
      </c>
      <c r="R30" s="125" t="s">
        <v>20</v>
      </c>
      <c r="S30" s="125" t="s">
        <v>90</v>
      </c>
      <c r="T30" s="125" t="s">
        <v>202</v>
      </c>
    </row>
    <row r="31" spans="1:20" x14ac:dyDescent="0.25">
      <c r="A31" s="125" t="s">
        <v>211</v>
      </c>
      <c r="B31" s="125" t="s">
        <v>51</v>
      </c>
      <c r="C31" s="125" t="s">
        <v>155</v>
      </c>
      <c r="D31" s="125" t="s">
        <v>99</v>
      </c>
      <c r="E31" s="125" t="s">
        <v>212</v>
      </c>
      <c r="F31" s="125" t="s">
        <v>97</v>
      </c>
      <c r="G31" s="125" t="s">
        <v>45</v>
      </c>
      <c r="H31" s="125" t="s">
        <v>45</v>
      </c>
      <c r="I31" s="125" t="s">
        <v>43</v>
      </c>
      <c r="J31" s="125" t="s">
        <v>44</v>
      </c>
      <c r="K31" s="125" t="s">
        <v>98</v>
      </c>
      <c r="L31" s="125" t="s">
        <v>20</v>
      </c>
      <c r="M31" s="125" t="s">
        <v>20</v>
      </c>
      <c r="N31" s="125" t="s">
        <v>20</v>
      </c>
      <c r="O31" s="125" t="s">
        <v>20</v>
      </c>
      <c r="P31" s="125" t="s">
        <v>20</v>
      </c>
      <c r="Q31" s="125" t="s">
        <v>20</v>
      </c>
      <c r="R31" s="125" t="s">
        <v>20</v>
      </c>
      <c r="S31" s="125" t="s">
        <v>155</v>
      </c>
      <c r="T31" s="125" t="s">
        <v>213</v>
      </c>
    </row>
    <row r="32" spans="1:20" x14ac:dyDescent="0.25">
      <c r="A32" s="125" t="s">
        <v>214</v>
      </c>
      <c r="B32" s="125" t="s">
        <v>52</v>
      </c>
      <c r="C32" s="125" t="s">
        <v>155</v>
      </c>
      <c r="D32" s="125" t="s">
        <v>215</v>
      </c>
      <c r="E32" s="125" t="s">
        <v>103</v>
      </c>
      <c r="F32" s="125" t="s">
        <v>152</v>
      </c>
      <c r="G32" s="125" t="s">
        <v>45</v>
      </c>
      <c r="H32" s="125" t="s">
        <v>45</v>
      </c>
      <c r="I32" s="125" t="s">
        <v>43</v>
      </c>
      <c r="J32" s="125" t="s">
        <v>44</v>
      </c>
      <c r="K32" s="125" t="s">
        <v>134</v>
      </c>
      <c r="L32" s="125" t="s">
        <v>139</v>
      </c>
      <c r="M32" s="125" t="s">
        <v>139</v>
      </c>
      <c r="N32" s="125" t="s">
        <v>139</v>
      </c>
      <c r="O32" s="125" t="s">
        <v>139</v>
      </c>
      <c r="P32" s="125" t="s">
        <v>20</v>
      </c>
      <c r="Q32" s="125" t="s">
        <v>20</v>
      </c>
      <c r="R32" s="125" t="s">
        <v>20</v>
      </c>
      <c r="S32" s="125" t="s">
        <v>155</v>
      </c>
      <c r="T32" s="125" t="s">
        <v>216</v>
      </c>
    </row>
    <row r="33" spans="1:20" x14ac:dyDescent="0.25">
      <c r="A33" s="125" t="s">
        <v>217</v>
      </c>
      <c r="B33" s="125" t="s">
        <v>52</v>
      </c>
      <c r="C33" s="125" t="s">
        <v>92</v>
      </c>
      <c r="D33" s="125" t="s">
        <v>218</v>
      </c>
      <c r="E33" s="125" t="s">
        <v>105</v>
      </c>
      <c r="F33" s="125" t="s">
        <v>152</v>
      </c>
      <c r="G33" s="125" t="s">
        <v>45</v>
      </c>
      <c r="H33" s="125" t="s">
        <v>45</v>
      </c>
      <c r="I33" s="125" t="s">
        <v>43</v>
      </c>
      <c r="J33" s="125" t="s">
        <v>44</v>
      </c>
      <c r="K33" s="125" t="s">
        <v>134</v>
      </c>
      <c r="L33" s="125" t="s">
        <v>139</v>
      </c>
      <c r="M33" s="125" t="s">
        <v>139</v>
      </c>
      <c r="N33" s="125" t="s">
        <v>139</v>
      </c>
      <c r="O33" s="125" t="s">
        <v>139</v>
      </c>
      <c r="P33" s="125" t="s">
        <v>20</v>
      </c>
      <c r="Q33" s="125" t="s">
        <v>20</v>
      </c>
      <c r="R33" s="125" t="s">
        <v>20</v>
      </c>
      <c r="S33" s="125" t="s">
        <v>92</v>
      </c>
      <c r="T33" s="125" t="s">
        <v>219</v>
      </c>
    </row>
    <row r="34" spans="1:20" x14ac:dyDescent="0.25">
      <c r="A34" s="125" t="s">
        <v>220</v>
      </c>
      <c r="B34" s="125" t="s">
        <v>221</v>
      </c>
      <c r="C34" s="125" t="s">
        <v>81</v>
      </c>
      <c r="D34" s="125" t="s">
        <v>86</v>
      </c>
      <c r="E34" s="125" t="s">
        <v>53</v>
      </c>
      <c r="F34" s="125" t="s">
        <v>152</v>
      </c>
      <c r="G34" s="125" t="s">
        <v>42</v>
      </c>
      <c r="H34" s="125" t="s">
        <v>45</v>
      </c>
      <c r="I34" s="125" t="s">
        <v>43</v>
      </c>
      <c r="J34" s="125" t="s">
        <v>44</v>
      </c>
      <c r="K34" s="125" t="s">
        <v>134</v>
      </c>
      <c r="L34" s="125" t="s">
        <v>139</v>
      </c>
      <c r="M34" s="125" t="s">
        <v>139</v>
      </c>
      <c r="N34" s="125" t="s">
        <v>139</v>
      </c>
      <c r="O34" s="125" t="s">
        <v>139</v>
      </c>
      <c r="P34" s="125" t="s">
        <v>20</v>
      </c>
      <c r="Q34" s="125" t="s">
        <v>20</v>
      </c>
      <c r="R34" s="125" t="s">
        <v>20</v>
      </c>
      <c r="S34" s="125" t="s">
        <v>81</v>
      </c>
      <c r="T34" s="125" t="s">
        <v>222</v>
      </c>
    </row>
    <row r="35" spans="1:20" x14ac:dyDescent="0.25">
      <c r="A35" s="125" t="s">
        <v>223</v>
      </c>
      <c r="B35" s="125" t="s">
        <v>76</v>
      </c>
      <c r="C35" s="125" t="s">
        <v>90</v>
      </c>
      <c r="D35" s="125" t="s">
        <v>88</v>
      </c>
      <c r="E35" s="125" t="s">
        <v>50</v>
      </c>
      <c r="F35" s="125" t="s">
        <v>152</v>
      </c>
      <c r="G35" s="125" t="s">
        <v>42</v>
      </c>
      <c r="H35" s="125" t="s">
        <v>45</v>
      </c>
      <c r="I35" s="125" t="s">
        <v>43</v>
      </c>
      <c r="J35" s="125" t="s">
        <v>44</v>
      </c>
      <c r="K35" s="125" t="s">
        <v>134</v>
      </c>
      <c r="L35" s="125" t="s">
        <v>139</v>
      </c>
      <c r="M35" s="125" t="s">
        <v>139</v>
      </c>
      <c r="N35" s="125" t="s">
        <v>139</v>
      </c>
      <c r="O35" s="125" t="s">
        <v>139</v>
      </c>
      <c r="P35" s="125" t="s">
        <v>20</v>
      </c>
      <c r="Q35" s="125" t="s">
        <v>20</v>
      </c>
      <c r="R35" s="125" t="s">
        <v>20</v>
      </c>
      <c r="S35" s="125" t="s">
        <v>90</v>
      </c>
      <c r="T35" s="125" t="s">
        <v>224</v>
      </c>
    </row>
    <row r="36" spans="1:20" x14ac:dyDescent="0.25">
      <c r="A36" s="125" t="s">
        <v>225</v>
      </c>
      <c r="B36" s="125" t="s">
        <v>76</v>
      </c>
      <c r="C36" s="125" t="s">
        <v>90</v>
      </c>
      <c r="D36" s="125" t="s">
        <v>88</v>
      </c>
      <c r="E36" s="125" t="s">
        <v>226</v>
      </c>
      <c r="F36" s="125" t="s">
        <v>152</v>
      </c>
      <c r="G36" s="125" t="s">
        <v>42</v>
      </c>
      <c r="H36" s="125" t="s">
        <v>45</v>
      </c>
      <c r="I36" s="125" t="s">
        <v>20</v>
      </c>
      <c r="J36" s="125" t="s">
        <v>20</v>
      </c>
      <c r="K36" s="125" t="s">
        <v>20</v>
      </c>
      <c r="L36" s="125" t="s">
        <v>20</v>
      </c>
      <c r="M36" s="125" t="s">
        <v>20</v>
      </c>
      <c r="N36" s="125" t="s">
        <v>20</v>
      </c>
      <c r="O36" s="125" t="s">
        <v>20</v>
      </c>
      <c r="P36" s="125" t="s">
        <v>20</v>
      </c>
      <c r="Q36" s="125" t="s">
        <v>20</v>
      </c>
      <c r="R36" s="125" t="s">
        <v>20</v>
      </c>
      <c r="S36" s="125" t="s">
        <v>90</v>
      </c>
      <c r="T36" s="125" t="s">
        <v>224</v>
      </c>
    </row>
    <row r="37" spans="1:20" x14ac:dyDescent="0.25">
      <c r="A37" s="125" t="s">
        <v>227</v>
      </c>
      <c r="B37" s="125" t="s">
        <v>228</v>
      </c>
      <c r="C37" s="125" t="s">
        <v>145</v>
      </c>
      <c r="D37" s="125" t="s">
        <v>86</v>
      </c>
      <c r="E37" s="125" t="s">
        <v>226</v>
      </c>
      <c r="F37" s="125" t="s">
        <v>152</v>
      </c>
      <c r="G37" s="125" t="s">
        <v>42</v>
      </c>
      <c r="H37" s="125" t="s">
        <v>45</v>
      </c>
      <c r="I37" s="125" t="s">
        <v>20</v>
      </c>
      <c r="J37" s="125" t="s">
        <v>20</v>
      </c>
      <c r="K37" s="125" t="s">
        <v>20</v>
      </c>
      <c r="L37" s="125" t="s">
        <v>20</v>
      </c>
      <c r="M37" s="125" t="s">
        <v>20</v>
      </c>
      <c r="N37" s="125" t="s">
        <v>20</v>
      </c>
      <c r="O37" s="125" t="s">
        <v>20</v>
      </c>
      <c r="P37" s="125" t="s">
        <v>20</v>
      </c>
      <c r="Q37" s="125" t="s">
        <v>20</v>
      </c>
      <c r="R37" s="125" t="s">
        <v>20</v>
      </c>
      <c r="S37" s="125" t="s">
        <v>145</v>
      </c>
      <c r="T37" s="125" t="s">
        <v>229</v>
      </c>
    </row>
    <row r="38" spans="1:20" x14ac:dyDescent="0.25">
      <c r="A38" s="125" t="s">
        <v>230</v>
      </c>
      <c r="B38" s="125" t="s">
        <v>228</v>
      </c>
      <c r="C38" s="125" t="s">
        <v>145</v>
      </c>
      <c r="D38" s="125" t="s">
        <v>86</v>
      </c>
      <c r="E38" s="125" t="s">
        <v>50</v>
      </c>
      <c r="F38" s="125" t="s">
        <v>41</v>
      </c>
      <c r="G38" s="125" t="s">
        <v>42</v>
      </c>
      <c r="H38" s="125" t="s">
        <v>45</v>
      </c>
      <c r="I38" s="125" t="s">
        <v>43</v>
      </c>
      <c r="J38" s="125" t="s">
        <v>44</v>
      </c>
      <c r="K38" s="125" t="s">
        <v>134</v>
      </c>
      <c r="L38" s="125" t="s">
        <v>139</v>
      </c>
      <c r="M38" s="125" t="s">
        <v>139</v>
      </c>
      <c r="N38" s="125" t="s">
        <v>139</v>
      </c>
      <c r="O38" s="125" t="s">
        <v>139</v>
      </c>
      <c r="P38" s="125" t="s">
        <v>20</v>
      </c>
      <c r="Q38" s="125" t="s">
        <v>20</v>
      </c>
      <c r="R38" s="125" t="s">
        <v>20</v>
      </c>
      <c r="S38" s="125" t="s">
        <v>145</v>
      </c>
      <c r="T38" s="125" t="s">
        <v>229</v>
      </c>
    </row>
    <row r="39" spans="1:20" x14ac:dyDescent="0.25">
      <c r="A39" s="125" t="s">
        <v>231</v>
      </c>
      <c r="B39" s="125" t="s">
        <v>21</v>
      </c>
      <c r="C39" s="125" t="s">
        <v>90</v>
      </c>
      <c r="D39" s="125" t="s">
        <v>106</v>
      </c>
      <c r="E39" s="125" t="s">
        <v>114</v>
      </c>
      <c r="F39" s="125" t="s">
        <v>71</v>
      </c>
      <c r="G39" s="125" t="s">
        <v>42</v>
      </c>
      <c r="H39" s="125" t="s">
        <v>49</v>
      </c>
      <c r="I39" s="125" t="s">
        <v>43</v>
      </c>
      <c r="J39" s="125" t="s">
        <v>44</v>
      </c>
      <c r="K39" s="125" t="s">
        <v>135</v>
      </c>
      <c r="L39" s="125" t="s">
        <v>20</v>
      </c>
      <c r="M39" s="125" t="s">
        <v>20</v>
      </c>
      <c r="N39" s="125" t="s">
        <v>20</v>
      </c>
      <c r="O39" s="125" t="s">
        <v>20</v>
      </c>
      <c r="P39" s="125" t="s">
        <v>20</v>
      </c>
      <c r="Q39" s="125" t="s">
        <v>20</v>
      </c>
      <c r="R39" s="125" t="s">
        <v>20</v>
      </c>
      <c r="S39" s="125" t="s">
        <v>90</v>
      </c>
      <c r="T39" s="125" t="s">
        <v>232</v>
      </c>
    </row>
    <row r="40" spans="1:20" x14ac:dyDescent="0.25">
      <c r="A40" s="125" t="s">
        <v>233</v>
      </c>
      <c r="B40" s="125" t="s">
        <v>21</v>
      </c>
      <c r="C40" s="125" t="s">
        <v>92</v>
      </c>
      <c r="D40" s="125" t="s">
        <v>106</v>
      </c>
      <c r="E40" s="125" t="s">
        <v>194</v>
      </c>
      <c r="F40" s="125" t="s">
        <v>71</v>
      </c>
      <c r="G40" s="125" t="s">
        <v>42</v>
      </c>
      <c r="H40" s="125" t="s">
        <v>95</v>
      </c>
      <c r="I40" s="125" t="s">
        <v>20</v>
      </c>
      <c r="J40" s="125" t="s">
        <v>20</v>
      </c>
      <c r="K40" s="125" t="s">
        <v>20</v>
      </c>
      <c r="L40" s="125" t="s">
        <v>20</v>
      </c>
      <c r="M40" s="125" t="s">
        <v>20</v>
      </c>
      <c r="N40" s="125" t="s">
        <v>20</v>
      </c>
      <c r="O40" s="125" t="s">
        <v>20</v>
      </c>
      <c r="P40" s="125" t="s">
        <v>20</v>
      </c>
      <c r="Q40" s="125" t="s">
        <v>20</v>
      </c>
      <c r="R40" s="125" t="s">
        <v>20</v>
      </c>
      <c r="S40" s="125" t="s">
        <v>92</v>
      </c>
      <c r="T40" s="125" t="s">
        <v>234</v>
      </c>
    </row>
    <row r="41" spans="1:20" x14ac:dyDescent="0.25">
      <c r="A41" s="125" t="s">
        <v>235</v>
      </c>
      <c r="B41" s="125" t="s">
        <v>21</v>
      </c>
      <c r="C41" s="125" t="s">
        <v>145</v>
      </c>
      <c r="D41" s="125" t="s">
        <v>236</v>
      </c>
      <c r="E41" s="125" t="s">
        <v>113</v>
      </c>
      <c r="F41" s="125" t="s">
        <v>71</v>
      </c>
      <c r="G41" s="125" t="s">
        <v>42</v>
      </c>
      <c r="H41" s="125" t="s">
        <v>45</v>
      </c>
      <c r="I41" s="125" t="s">
        <v>20</v>
      </c>
      <c r="J41" s="125" t="s">
        <v>20</v>
      </c>
      <c r="K41" s="125" t="s">
        <v>20</v>
      </c>
      <c r="L41" s="125" t="s">
        <v>20</v>
      </c>
      <c r="M41" s="125" t="s">
        <v>20</v>
      </c>
      <c r="N41" s="125" t="s">
        <v>20</v>
      </c>
      <c r="O41" s="125" t="s">
        <v>20</v>
      </c>
      <c r="P41" s="125" t="s">
        <v>20</v>
      </c>
      <c r="Q41" s="125" t="s">
        <v>20</v>
      </c>
      <c r="R41" s="125" t="s">
        <v>20</v>
      </c>
      <c r="S41" s="125" t="s">
        <v>145</v>
      </c>
      <c r="T41" s="125" t="s">
        <v>237</v>
      </c>
    </row>
    <row r="42" spans="1:20" x14ac:dyDescent="0.25">
      <c r="A42" s="125" t="s">
        <v>238</v>
      </c>
      <c r="B42" s="125" t="s">
        <v>21</v>
      </c>
      <c r="C42" s="125" t="s">
        <v>145</v>
      </c>
      <c r="D42" s="125" t="s">
        <v>107</v>
      </c>
      <c r="E42" s="125" t="s">
        <v>113</v>
      </c>
      <c r="F42" s="125" t="s">
        <v>71</v>
      </c>
      <c r="G42" s="125" t="s">
        <v>42</v>
      </c>
      <c r="H42" s="125" t="s">
        <v>45</v>
      </c>
      <c r="I42" s="125" t="s">
        <v>20</v>
      </c>
      <c r="J42" s="125" t="s">
        <v>20</v>
      </c>
      <c r="K42" s="125" t="s">
        <v>20</v>
      </c>
      <c r="L42" s="125" t="s">
        <v>20</v>
      </c>
      <c r="M42" s="125" t="s">
        <v>20</v>
      </c>
      <c r="N42" s="125" t="s">
        <v>20</v>
      </c>
      <c r="O42" s="125" t="s">
        <v>20</v>
      </c>
      <c r="P42" s="125" t="s">
        <v>20</v>
      </c>
      <c r="Q42" s="125" t="s">
        <v>20</v>
      </c>
      <c r="R42" s="125" t="s">
        <v>20</v>
      </c>
      <c r="S42" s="125" t="s">
        <v>145</v>
      </c>
      <c r="T42" s="125" t="s">
        <v>237</v>
      </c>
    </row>
    <row r="43" spans="1:20" x14ac:dyDescent="0.25">
      <c r="A43" s="125" t="s">
        <v>239</v>
      </c>
      <c r="B43" s="125" t="s">
        <v>108</v>
      </c>
      <c r="C43" s="125" t="s">
        <v>81</v>
      </c>
      <c r="D43" s="125" t="s">
        <v>240</v>
      </c>
      <c r="E43" s="125" t="s">
        <v>109</v>
      </c>
      <c r="F43" s="125" t="s">
        <v>41</v>
      </c>
      <c r="G43" s="125" t="s">
        <v>42</v>
      </c>
      <c r="H43" s="125" t="s">
        <v>45</v>
      </c>
      <c r="I43" s="125" t="s">
        <v>43</v>
      </c>
      <c r="J43" s="125" t="s">
        <v>44</v>
      </c>
      <c r="K43" s="125" t="s">
        <v>134</v>
      </c>
      <c r="L43" s="125" t="s">
        <v>139</v>
      </c>
      <c r="M43" s="125" t="s">
        <v>20</v>
      </c>
      <c r="N43" s="125" t="s">
        <v>139</v>
      </c>
      <c r="O43" s="125" t="s">
        <v>139</v>
      </c>
      <c r="P43" s="125" t="s">
        <v>20</v>
      </c>
      <c r="Q43" s="125" t="s">
        <v>20</v>
      </c>
      <c r="R43" s="125" t="s">
        <v>20</v>
      </c>
      <c r="S43" s="125" t="s">
        <v>81</v>
      </c>
      <c r="T43" s="125" t="s">
        <v>241</v>
      </c>
    </row>
    <row r="44" spans="1:20" x14ac:dyDescent="0.25">
      <c r="A44" s="125" t="s">
        <v>242</v>
      </c>
      <c r="B44" s="125" t="s">
        <v>243</v>
      </c>
      <c r="C44" s="125" t="s">
        <v>90</v>
      </c>
      <c r="D44" s="125" t="s">
        <v>104</v>
      </c>
      <c r="E44" s="125" t="s">
        <v>244</v>
      </c>
      <c r="F44" s="125" t="s">
        <v>152</v>
      </c>
      <c r="G44" s="125" t="s">
        <v>45</v>
      </c>
      <c r="H44" s="125" t="s">
        <v>45</v>
      </c>
      <c r="I44" s="125" t="s">
        <v>43</v>
      </c>
      <c r="J44" s="125" t="s">
        <v>44</v>
      </c>
      <c r="K44" s="125" t="s">
        <v>134</v>
      </c>
      <c r="L44" s="125" t="s">
        <v>139</v>
      </c>
      <c r="M44" s="125" t="s">
        <v>139</v>
      </c>
      <c r="N44" s="125" t="s">
        <v>139</v>
      </c>
      <c r="O44" s="125" t="s">
        <v>139</v>
      </c>
      <c r="P44" s="125" t="s">
        <v>20</v>
      </c>
      <c r="Q44" s="125" t="s">
        <v>20</v>
      </c>
      <c r="R44" s="125" t="s">
        <v>20</v>
      </c>
      <c r="S44" s="125" t="s">
        <v>90</v>
      </c>
      <c r="T44" s="125" t="s">
        <v>20</v>
      </c>
    </row>
    <row r="45" spans="1:20" x14ac:dyDescent="0.25">
      <c r="A45" s="125" t="s">
        <v>242</v>
      </c>
      <c r="B45" s="125" t="s">
        <v>243</v>
      </c>
      <c r="C45" s="125" t="s">
        <v>92</v>
      </c>
      <c r="D45" s="125" t="s">
        <v>104</v>
      </c>
      <c r="E45" s="125" t="s">
        <v>244</v>
      </c>
      <c r="F45" s="125" t="s">
        <v>152</v>
      </c>
      <c r="G45" s="125" t="s">
        <v>45</v>
      </c>
      <c r="H45" s="125" t="s">
        <v>45</v>
      </c>
      <c r="I45" s="125" t="s">
        <v>43</v>
      </c>
      <c r="J45" s="125" t="s">
        <v>44</v>
      </c>
      <c r="K45" s="125" t="s">
        <v>134</v>
      </c>
      <c r="L45" s="125" t="s">
        <v>139</v>
      </c>
      <c r="M45" s="125" t="s">
        <v>139</v>
      </c>
      <c r="N45" s="125" t="s">
        <v>139</v>
      </c>
      <c r="O45" s="125" t="s">
        <v>139</v>
      </c>
      <c r="P45" s="125" t="s">
        <v>20</v>
      </c>
      <c r="Q45" s="125" t="s">
        <v>20</v>
      </c>
      <c r="R45" s="125" t="s">
        <v>20</v>
      </c>
      <c r="S45" s="125" t="s">
        <v>92</v>
      </c>
      <c r="T45" s="125" t="s">
        <v>20</v>
      </c>
    </row>
    <row r="46" spans="1:20" x14ac:dyDescent="0.25">
      <c r="A46" s="125" t="s">
        <v>245</v>
      </c>
      <c r="B46" s="125" t="s">
        <v>243</v>
      </c>
      <c r="C46" s="125" t="s">
        <v>145</v>
      </c>
      <c r="D46" s="125" t="s">
        <v>102</v>
      </c>
      <c r="E46" s="125" t="s">
        <v>244</v>
      </c>
      <c r="F46" s="125" t="s">
        <v>152</v>
      </c>
      <c r="G46" s="125" t="s">
        <v>45</v>
      </c>
      <c r="H46" s="125" t="s">
        <v>45</v>
      </c>
      <c r="I46" s="125" t="s">
        <v>43</v>
      </c>
      <c r="J46" s="125" t="s">
        <v>44</v>
      </c>
      <c r="K46" s="125" t="s">
        <v>134</v>
      </c>
      <c r="L46" s="125" t="s">
        <v>139</v>
      </c>
      <c r="M46" s="125" t="s">
        <v>139</v>
      </c>
      <c r="N46" s="125" t="s">
        <v>139</v>
      </c>
      <c r="O46" s="125" t="s">
        <v>139</v>
      </c>
      <c r="P46" s="125" t="s">
        <v>20</v>
      </c>
      <c r="Q46" s="125" t="s">
        <v>20</v>
      </c>
      <c r="R46" s="125" t="s">
        <v>20</v>
      </c>
      <c r="S46" s="125" t="s">
        <v>145</v>
      </c>
      <c r="T46" s="125" t="s">
        <v>20</v>
      </c>
    </row>
    <row r="47" spans="1:20" x14ac:dyDescent="0.25">
      <c r="A47" s="125" t="s">
        <v>246</v>
      </c>
      <c r="B47" s="125" t="s">
        <v>243</v>
      </c>
      <c r="C47" s="125" t="s">
        <v>81</v>
      </c>
      <c r="D47" s="125" t="s">
        <v>103</v>
      </c>
      <c r="E47" s="125" t="s">
        <v>244</v>
      </c>
      <c r="F47" s="125" t="s">
        <v>152</v>
      </c>
      <c r="G47" s="125" t="s">
        <v>45</v>
      </c>
      <c r="H47" s="125" t="s">
        <v>45</v>
      </c>
      <c r="I47" s="125" t="s">
        <v>43</v>
      </c>
      <c r="J47" s="125" t="s">
        <v>44</v>
      </c>
      <c r="K47" s="125" t="s">
        <v>134</v>
      </c>
      <c r="L47" s="125" t="s">
        <v>139</v>
      </c>
      <c r="M47" s="125" t="s">
        <v>139</v>
      </c>
      <c r="N47" s="125" t="s">
        <v>139</v>
      </c>
      <c r="O47" s="125" t="s">
        <v>139</v>
      </c>
      <c r="P47" s="125" t="s">
        <v>20</v>
      </c>
      <c r="Q47" s="125" t="s">
        <v>20</v>
      </c>
      <c r="R47" s="125" t="s">
        <v>20</v>
      </c>
      <c r="S47" s="125" t="s">
        <v>81</v>
      </c>
      <c r="T47" s="125" t="s">
        <v>20</v>
      </c>
    </row>
    <row r="48" spans="1:20" x14ac:dyDescent="0.25">
      <c r="A48" s="125" t="s">
        <v>247</v>
      </c>
      <c r="B48" s="125" t="s">
        <v>243</v>
      </c>
      <c r="C48" s="125" t="s">
        <v>90</v>
      </c>
      <c r="D48" s="125" t="s">
        <v>248</v>
      </c>
      <c r="E48" s="125" t="s">
        <v>244</v>
      </c>
      <c r="F48" s="125" t="s">
        <v>152</v>
      </c>
      <c r="G48" s="125" t="s">
        <v>45</v>
      </c>
      <c r="H48" s="125" t="s">
        <v>45</v>
      </c>
      <c r="I48" s="125" t="s">
        <v>43</v>
      </c>
      <c r="J48" s="125" t="s">
        <v>44</v>
      </c>
      <c r="K48" s="125" t="s">
        <v>134</v>
      </c>
      <c r="L48" s="125" t="s">
        <v>139</v>
      </c>
      <c r="M48" s="125" t="s">
        <v>139</v>
      </c>
      <c r="N48" s="125" t="s">
        <v>139</v>
      </c>
      <c r="O48" s="125" t="s">
        <v>139</v>
      </c>
      <c r="P48" s="125" t="s">
        <v>20</v>
      </c>
      <c r="Q48" s="125" t="s">
        <v>20</v>
      </c>
      <c r="R48" s="125" t="s">
        <v>20</v>
      </c>
      <c r="S48" s="125" t="s">
        <v>90</v>
      </c>
      <c r="T48" s="125" t="s">
        <v>20</v>
      </c>
    </row>
    <row r="49" spans="1:20" x14ac:dyDescent="0.25">
      <c r="A49" s="125" t="s">
        <v>249</v>
      </c>
      <c r="B49" s="125" t="s">
        <v>243</v>
      </c>
      <c r="C49" s="125" t="s">
        <v>145</v>
      </c>
      <c r="D49" s="125" t="s">
        <v>102</v>
      </c>
      <c r="E49" s="125" t="s">
        <v>244</v>
      </c>
      <c r="F49" s="125" t="s">
        <v>152</v>
      </c>
      <c r="G49" s="125" t="s">
        <v>45</v>
      </c>
      <c r="H49" s="125" t="s">
        <v>45</v>
      </c>
      <c r="I49" s="125" t="s">
        <v>43</v>
      </c>
      <c r="J49" s="125" t="s">
        <v>44</v>
      </c>
      <c r="K49" s="125" t="s">
        <v>134</v>
      </c>
      <c r="L49" s="125" t="s">
        <v>139</v>
      </c>
      <c r="M49" s="125" t="s">
        <v>139</v>
      </c>
      <c r="N49" s="125" t="s">
        <v>139</v>
      </c>
      <c r="O49" s="125" t="s">
        <v>139</v>
      </c>
      <c r="P49" s="125" t="s">
        <v>20</v>
      </c>
      <c r="Q49" s="125" t="s">
        <v>20</v>
      </c>
      <c r="R49" s="125" t="s">
        <v>20</v>
      </c>
      <c r="S49" s="125" t="s">
        <v>145</v>
      </c>
      <c r="T49" s="125" t="s">
        <v>20</v>
      </c>
    </row>
    <row r="50" spans="1:20" x14ac:dyDescent="0.25">
      <c r="A50" s="125" t="s">
        <v>250</v>
      </c>
      <c r="B50" s="125" t="s">
        <v>243</v>
      </c>
      <c r="C50" s="125" t="s">
        <v>150</v>
      </c>
      <c r="D50" s="125" t="s">
        <v>251</v>
      </c>
      <c r="E50" s="125" t="s">
        <v>244</v>
      </c>
      <c r="F50" s="125" t="s">
        <v>152</v>
      </c>
      <c r="G50" s="125" t="s">
        <v>45</v>
      </c>
      <c r="H50" s="125" t="s">
        <v>45</v>
      </c>
      <c r="I50" s="125" t="s">
        <v>43</v>
      </c>
      <c r="J50" s="125" t="s">
        <v>44</v>
      </c>
      <c r="K50" s="125" t="s">
        <v>134</v>
      </c>
      <c r="L50" s="125" t="s">
        <v>139</v>
      </c>
      <c r="M50" s="125" t="s">
        <v>139</v>
      </c>
      <c r="N50" s="125" t="s">
        <v>139</v>
      </c>
      <c r="O50" s="125" t="s">
        <v>139</v>
      </c>
      <c r="P50" s="125" t="s">
        <v>20</v>
      </c>
      <c r="Q50" s="125" t="s">
        <v>20</v>
      </c>
      <c r="R50" s="125" t="s">
        <v>20</v>
      </c>
      <c r="S50" s="125" t="s">
        <v>150</v>
      </c>
      <c r="T50" s="125" t="s">
        <v>252</v>
      </c>
    </row>
    <row r="51" spans="1:20" x14ac:dyDescent="0.25">
      <c r="A51" s="125" t="s">
        <v>253</v>
      </c>
      <c r="B51" s="125" t="s">
        <v>243</v>
      </c>
      <c r="C51" s="125" t="s">
        <v>92</v>
      </c>
      <c r="D51" s="125" t="s">
        <v>104</v>
      </c>
      <c r="E51" s="125" t="s">
        <v>244</v>
      </c>
      <c r="F51" s="125" t="s">
        <v>152</v>
      </c>
      <c r="G51" s="125" t="s">
        <v>45</v>
      </c>
      <c r="H51" s="125" t="s">
        <v>45</v>
      </c>
      <c r="I51" s="125" t="s">
        <v>43</v>
      </c>
      <c r="J51" s="125" t="s">
        <v>44</v>
      </c>
      <c r="K51" s="125" t="s">
        <v>134</v>
      </c>
      <c r="L51" s="125" t="s">
        <v>139</v>
      </c>
      <c r="M51" s="125" t="s">
        <v>139</v>
      </c>
      <c r="N51" s="125" t="s">
        <v>139</v>
      </c>
      <c r="O51" s="125" t="s">
        <v>139</v>
      </c>
      <c r="P51" s="125" t="s">
        <v>20</v>
      </c>
      <c r="Q51" s="125" t="s">
        <v>20</v>
      </c>
      <c r="R51" s="125" t="s">
        <v>20</v>
      </c>
      <c r="S51" s="125" t="s">
        <v>92</v>
      </c>
      <c r="T51" s="125" t="s">
        <v>20</v>
      </c>
    </row>
    <row r="52" spans="1:20" x14ac:dyDescent="0.25">
      <c r="A52" s="125" t="s">
        <v>254</v>
      </c>
      <c r="B52" s="125" t="s">
        <v>243</v>
      </c>
      <c r="C52" s="125" t="s">
        <v>90</v>
      </c>
      <c r="D52" s="125" t="s">
        <v>255</v>
      </c>
      <c r="E52" s="125" t="s">
        <v>244</v>
      </c>
      <c r="F52" s="125" t="s">
        <v>152</v>
      </c>
      <c r="G52" s="125" t="s">
        <v>45</v>
      </c>
      <c r="H52" s="125" t="s">
        <v>45</v>
      </c>
      <c r="I52" s="125" t="s">
        <v>43</v>
      </c>
      <c r="J52" s="125" t="s">
        <v>44</v>
      </c>
      <c r="K52" s="125" t="s">
        <v>134</v>
      </c>
      <c r="L52" s="125" t="s">
        <v>139</v>
      </c>
      <c r="M52" s="125" t="s">
        <v>139</v>
      </c>
      <c r="N52" s="125" t="s">
        <v>139</v>
      </c>
      <c r="O52" s="125" t="s">
        <v>139</v>
      </c>
      <c r="P52" s="125" t="s">
        <v>20</v>
      </c>
      <c r="Q52" s="125" t="s">
        <v>20</v>
      </c>
      <c r="R52" s="125" t="s">
        <v>20</v>
      </c>
      <c r="S52" s="125" t="s">
        <v>90</v>
      </c>
      <c r="T52" s="125" t="s">
        <v>20</v>
      </c>
    </row>
    <row r="53" spans="1:20" x14ac:dyDescent="0.25">
      <c r="A53" s="125" t="s">
        <v>256</v>
      </c>
      <c r="B53" s="125" t="s">
        <v>243</v>
      </c>
      <c r="C53" s="125" t="s">
        <v>145</v>
      </c>
      <c r="D53" s="125" t="s">
        <v>102</v>
      </c>
      <c r="E53" s="125" t="s">
        <v>244</v>
      </c>
      <c r="F53" s="125" t="s">
        <v>152</v>
      </c>
      <c r="G53" s="125" t="s">
        <v>45</v>
      </c>
      <c r="H53" s="125" t="s">
        <v>45</v>
      </c>
      <c r="I53" s="125" t="s">
        <v>43</v>
      </c>
      <c r="J53" s="125" t="s">
        <v>44</v>
      </c>
      <c r="K53" s="125" t="s">
        <v>134</v>
      </c>
      <c r="L53" s="125" t="s">
        <v>139</v>
      </c>
      <c r="M53" s="125" t="s">
        <v>139</v>
      </c>
      <c r="N53" s="125" t="s">
        <v>139</v>
      </c>
      <c r="O53" s="125" t="s">
        <v>139</v>
      </c>
      <c r="P53" s="125" t="s">
        <v>20</v>
      </c>
      <c r="Q53" s="125" t="s">
        <v>20</v>
      </c>
      <c r="R53" s="125" t="s">
        <v>20</v>
      </c>
      <c r="S53" s="125" t="s">
        <v>145</v>
      </c>
      <c r="T53" s="125" t="s">
        <v>20</v>
      </c>
    </row>
    <row r="54" spans="1:20" x14ac:dyDescent="0.25">
      <c r="A54" s="125" t="s">
        <v>257</v>
      </c>
      <c r="B54" s="125" t="s">
        <v>243</v>
      </c>
      <c r="C54" s="125" t="s">
        <v>145</v>
      </c>
      <c r="D54" s="125" t="s">
        <v>102</v>
      </c>
      <c r="E54" s="125" t="s">
        <v>244</v>
      </c>
      <c r="F54" s="125" t="s">
        <v>152</v>
      </c>
      <c r="G54" s="125" t="s">
        <v>45</v>
      </c>
      <c r="H54" s="125" t="s">
        <v>45</v>
      </c>
      <c r="I54" s="125" t="s">
        <v>43</v>
      </c>
      <c r="J54" s="125" t="s">
        <v>44</v>
      </c>
      <c r="K54" s="125" t="s">
        <v>134</v>
      </c>
      <c r="L54" s="125" t="s">
        <v>139</v>
      </c>
      <c r="M54" s="125" t="s">
        <v>139</v>
      </c>
      <c r="N54" s="125" t="s">
        <v>139</v>
      </c>
      <c r="O54" s="125" t="s">
        <v>139</v>
      </c>
      <c r="P54" s="125" t="s">
        <v>20</v>
      </c>
      <c r="Q54" s="125" t="s">
        <v>20</v>
      </c>
      <c r="R54" s="125" t="s">
        <v>20</v>
      </c>
      <c r="S54" s="125" t="s">
        <v>145</v>
      </c>
      <c r="T54" s="125" t="s">
        <v>20</v>
      </c>
    </row>
    <row r="55" spans="1:20" x14ac:dyDescent="0.25">
      <c r="A55" s="125" t="s">
        <v>258</v>
      </c>
      <c r="B55" s="125" t="s">
        <v>243</v>
      </c>
      <c r="C55" s="125" t="s">
        <v>150</v>
      </c>
      <c r="D55" s="125" t="s">
        <v>251</v>
      </c>
      <c r="E55" s="125" t="s">
        <v>244</v>
      </c>
      <c r="F55" s="125" t="s">
        <v>152</v>
      </c>
      <c r="G55" s="125" t="s">
        <v>45</v>
      </c>
      <c r="H55" s="125" t="s">
        <v>45</v>
      </c>
      <c r="I55" s="125" t="s">
        <v>43</v>
      </c>
      <c r="J55" s="125" t="s">
        <v>44</v>
      </c>
      <c r="K55" s="125" t="s">
        <v>134</v>
      </c>
      <c r="L55" s="125" t="s">
        <v>139</v>
      </c>
      <c r="M55" s="125" t="s">
        <v>139</v>
      </c>
      <c r="N55" s="125" t="s">
        <v>139</v>
      </c>
      <c r="O55" s="125" t="s">
        <v>139</v>
      </c>
      <c r="P55" s="125" t="s">
        <v>20</v>
      </c>
      <c r="Q55" s="125" t="s">
        <v>20</v>
      </c>
      <c r="R55" s="125" t="s">
        <v>20</v>
      </c>
      <c r="S55" s="125" t="s">
        <v>150</v>
      </c>
      <c r="T55" s="125" t="s">
        <v>252</v>
      </c>
    </row>
    <row r="56" spans="1:20" x14ac:dyDescent="0.25">
      <c r="A56" s="125" t="s">
        <v>259</v>
      </c>
      <c r="B56" s="125" t="s">
        <v>243</v>
      </c>
      <c r="C56" s="125" t="s">
        <v>150</v>
      </c>
      <c r="D56" s="125" t="s">
        <v>251</v>
      </c>
      <c r="E56" s="125" t="s">
        <v>244</v>
      </c>
      <c r="F56" s="125" t="s">
        <v>152</v>
      </c>
      <c r="G56" s="125" t="s">
        <v>45</v>
      </c>
      <c r="H56" s="125" t="s">
        <v>45</v>
      </c>
      <c r="I56" s="125" t="s">
        <v>43</v>
      </c>
      <c r="J56" s="125" t="s">
        <v>44</v>
      </c>
      <c r="K56" s="125" t="s">
        <v>134</v>
      </c>
      <c r="L56" s="125" t="s">
        <v>139</v>
      </c>
      <c r="M56" s="125" t="s">
        <v>139</v>
      </c>
      <c r="N56" s="125" t="s">
        <v>139</v>
      </c>
      <c r="O56" s="125" t="s">
        <v>139</v>
      </c>
      <c r="P56" s="125" t="s">
        <v>20</v>
      </c>
      <c r="Q56" s="125" t="s">
        <v>20</v>
      </c>
      <c r="R56" s="125" t="s">
        <v>20</v>
      </c>
      <c r="S56" s="125" t="s">
        <v>150</v>
      </c>
      <c r="T56" s="125" t="s">
        <v>252</v>
      </c>
    </row>
    <row r="57" spans="1:20" x14ac:dyDescent="0.25">
      <c r="A57" s="125" t="s">
        <v>260</v>
      </c>
      <c r="B57" s="125" t="s">
        <v>243</v>
      </c>
      <c r="C57" s="125" t="s">
        <v>90</v>
      </c>
      <c r="D57" s="125" t="s">
        <v>255</v>
      </c>
      <c r="E57" s="125" t="s">
        <v>244</v>
      </c>
      <c r="F57" s="125" t="s">
        <v>152</v>
      </c>
      <c r="G57" s="125" t="s">
        <v>45</v>
      </c>
      <c r="H57" s="125" t="s">
        <v>45</v>
      </c>
      <c r="I57" s="125" t="s">
        <v>43</v>
      </c>
      <c r="J57" s="125" t="s">
        <v>44</v>
      </c>
      <c r="K57" s="125" t="s">
        <v>134</v>
      </c>
      <c r="L57" s="125" t="s">
        <v>139</v>
      </c>
      <c r="M57" s="125" t="s">
        <v>139</v>
      </c>
      <c r="N57" s="125" t="s">
        <v>139</v>
      </c>
      <c r="O57" s="125" t="s">
        <v>139</v>
      </c>
      <c r="P57" s="125" t="s">
        <v>20</v>
      </c>
      <c r="Q57" s="125" t="s">
        <v>20</v>
      </c>
      <c r="R57" s="125" t="s">
        <v>20</v>
      </c>
      <c r="S57" s="125" t="s">
        <v>90</v>
      </c>
      <c r="T57" s="125" t="s">
        <v>20</v>
      </c>
    </row>
    <row r="58" spans="1:20" x14ac:dyDescent="0.25">
      <c r="A58" s="125" t="s">
        <v>261</v>
      </c>
      <c r="B58" s="125" t="s">
        <v>243</v>
      </c>
      <c r="C58" s="125" t="s">
        <v>90</v>
      </c>
      <c r="D58" s="125" t="s">
        <v>104</v>
      </c>
      <c r="E58" s="125" t="s">
        <v>244</v>
      </c>
      <c r="F58" s="125" t="s">
        <v>152</v>
      </c>
      <c r="G58" s="125" t="s">
        <v>45</v>
      </c>
      <c r="H58" s="125" t="s">
        <v>45</v>
      </c>
      <c r="I58" s="125" t="s">
        <v>43</v>
      </c>
      <c r="J58" s="125" t="s">
        <v>44</v>
      </c>
      <c r="K58" s="125" t="s">
        <v>134</v>
      </c>
      <c r="L58" s="125" t="s">
        <v>139</v>
      </c>
      <c r="M58" s="125" t="s">
        <v>139</v>
      </c>
      <c r="N58" s="125" t="s">
        <v>139</v>
      </c>
      <c r="O58" s="125" t="s">
        <v>139</v>
      </c>
      <c r="P58" s="125" t="s">
        <v>20</v>
      </c>
      <c r="Q58" s="125" t="s">
        <v>20</v>
      </c>
      <c r="R58" s="125" t="s">
        <v>20</v>
      </c>
      <c r="S58" s="125" t="s">
        <v>90</v>
      </c>
      <c r="T58" s="125" t="s">
        <v>20</v>
      </c>
    </row>
    <row r="59" spans="1:20" x14ac:dyDescent="0.25">
      <c r="A59" s="125" t="s">
        <v>262</v>
      </c>
      <c r="B59" s="125" t="s">
        <v>243</v>
      </c>
      <c r="C59" s="125" t="s">
        <v>81</v>
      </c>
      <c r="D59" s="125" t="s">
        <v>103</v>
      </c>
      <c r="E59" s="125" t="s">
        <v>244</v>
      </c>
      <c r="F59" s="125" t="s">
        <v>152</v>
      </c>
      <c r="G59" s="125" t="s">
        <v>45</v>
      </c>
      <c r="H59" s="125" t="s">
        <v>45</v>
      </c>
      <c r="I59" s="125" t="s">
        <v>43</v>
      </c>
      <c r="J59" s="125" t="s">
        <v>44</v>
      </c>
      <c r="K59" s="125" t="s">
        <v>134</v>
      </c>
      <c r="L59" s="125" t="s">
        <v>139</v>
      </c>
      <c r="M59" s="125" t="s">
        <v>139</v>
      </c>
      <c r="N59" s="125" t="s">
        <v>139</v>
      </c>
      <c r="O59" s="125" t="s">
        <v>139</v>
      </c>
      <c r="P59" s="125" t="s">
        <v>20</v>
      </c>
      <c r="Q59" s="125" t="s">
        <v>20</v>
      </c>
      <c r="R59" s="125" t="s">
        <v>20</v>
      </c>
      <c r="S59" s="125" t="s">
        <v>81</v>
      </c>
      <c r="T59" s="125" t="s">
        <v>20</v>
      </c>
    </row>
    <row r="60" spans="1:20" x14ac:dyDescent="0.25">
      <c r="A60" s="125" t="s">
        <v>263</v>
      </c>
      <c r="B60" s="125" t="s">
        <v>243</v>
      </c>
      <c r="C60" s="125" t="s">
        <v>90</v>
      </c>
      <c r="D60" s="125" t="s">
        <v>104</v>
      </c>
      <c r="E60" s="125" t="s">
        <v>244</v>
      </c>
      <c r="F60" s="125" t="s">
        <v>152</v>
      </c>
      <c r="G60" s="125" t="s">
        <v>45</v>
      </c>
      <c r="H60" s="125" t="s">
        <v>45</v>
      </c>
      <c r="I60" s="125" t="s">
        <v>43</v>
      </c>
      <c r="J60" s="125" t="s">
        <v>44</v>
      </c>
      <c r="K60" s="125" t="s">
        <v>134</v>
      </c>
      <c r="L60" s="125" t="s">
        <v>139</v>
      </c>
      <c r="M60" s="125" t="s">
        <v>139</v>
      </c>
      <c r="N60" s="125" t="s">
        <v>139</v>
      </c>
      <c r="O60" s="125" t="s">
        <v>139</v>
      </c>
      <c r="P60" s="125" t="s">
        <v>20</v>
      </c>
      <c r="Q60" s="125" t="s">
        <v>20</v>
      </c>
      <c r="R60" s="125" t="s">
        <v>20</v>
      </c>
      <c r="S60" s="125" t="s">
        <v>90</v>
      </c>
      <c r="T60" s="125" t="s">
        <v>20</v>
      </c>
    </row>
    <row r="61" spans="1:20" x14ac:dyDescent="0.25">
      <c r="A61" s="125" t="s">
        <v>263</v>
      </c>
      <c r="B61" s="125" t="s">
        <v>243</v>
      </c>
      <c r="C61" s="125" t="s">
        <v>92</v>
      </c>
      <c r="D61" s="125" t="s">
        <v>104</v>
      </c>
      <c r="E61" s="125" t="s">
        <v>244</v>
      </c>
      <c r="F61" s="125" t="s">
        <v>152</v>
      </c>
      <c r="G61" s="125" t="s">
        <v>45</v>
      </c>
      <c r="H61" s="125" t="s">
        <v>45</v>
      </c>
      <c r="I61" s="125" t="s">
        <v>43</v>
      </c>
      <c r="J61" s="125" t="s">
        <v>44</v>
      </c>
      <c r="K61" s="125" t="s">
        <v>134</v>
      </c>
      <c r="L61" s="125" t="s">
        <v>139</v>
      </c>
      <c r="M61" s="125" t="s">
        <v>139</v>
      </c>
      <c r="N61" s="125" t="s">
        <v>139</v>
      </c>
      <c r="O61" s="125" t="s">
        <v>139</v>
      </c>
      <c r="P61" s="125" t="s">
        <v>20</v>
      </c>
      <c r="Q61" s="125" t="s">
        <v>20</v>
      </c>
      <c r="R61" s="125" t="s">
        <v>20</v>
      </c>
      <c r="S61" s="125" t="s">
        <v>92</v>
      </c>
      <c r="T61" s="125" t="s">
        <v>20</v>
      </c>
    </row>
    <row r="62" spans="1:20" x14ac:dyDescent="0.25">
      <c r="A62" s="125" t="s">
        <v>264</v>
      </c>
      <c r="B62" s="125" t="s">
        <v>243</v>
      </c>
      <c r="C62" s="125" t="s">
        <v>150</v>
      </c>
      <c r="D62" s="125" t="s">
        <v>251</v>
      </c>
      <c r="E62" s="125" t="s">
        <v>244</v>
      </c>
      <c r="F62" s="125" t="s">
        <v>152</v>
      </c>
      <c r="G62" s="125" t="s">
        <v>45</v>
      </c>
      <c r="H62" s="125" t="s">
        <v>45</v>
      </c>
      <c r="I62" s="125" t="s">
        <v>43</v>
      </c>
      <c r="J62" s="125" t="s">
        <v>44</v>
      </c>
      <c r="K62" s="125" t="s">
        <v>134</v>
      </c>
      <c r="L62" s="125" t="s">
        <v>139</v>
      </c>
      <c r="M62" s="125" t="s">
        <v>139</v>
      </c>
      <c r="N62" s="125" t="s">
        <v>139</v>
      </c>
      <c r="O62" s="125" t="s">
        <v>139</v>
      </c>
      <c r="P62" s="125" t="s">
        <v>20</v>
      </c>
      <c r="Q62" s="125" t="s">
        <v>20</v>
      </c>
      <c r="R62" s="125" t="s">
        <v>20</v>
      </c>
      <c r="S62" s="125" t="s">
        <v>150</v>
      </c>
      <c r="T62" s="125" t="s">
        <v>252</v>
      </c>
    </row>
    <row r="63" spans="1:20" x14ac:dyDescent="0.25">
      <c r="A63" s="125" t="s">
        <v>265</v>
      </c>
      <c r="B63" s="125" t="s">
        <v>243</v>
      </c>
      <c r="C63" s="125" t="s">
        <v>90</v>
      </c>
      <c r="D63" s="125" t="s">
        <v>104</v>
      </c>
      <c r="E63" s="125" t="s">
        <v>244</v>
      </c>
      <c r="F63" s="125" t="s">
        <v>152</v>
      </c>
      <c r="G63" s="125" t="s">
        <v>45</v>
      </c>
      <c r="H63" s="125" t="s">
        <v>45</v>
      </c>
      <c r="I63" s="125" t="s">
        <v>43</v>
      </c>
      <c r="J63" s="125" t="s">
        <v>44</v>
      </c>
      <c r="K63" s="125" t="s">
        <v>134</v>
      </c>
      <c r="L63" s="125" t="s">
        <v>139</v>
      </c>
      <c r="M63" s="125" t="s">
        <v>139</v>
      </c>
      <c r="N63" s="125" t="s">
        <v>139</v>
      </c>
      <c r="O63" s="125" t="s">
        <v>139</v>
      </c>
      <c r="P63" s="125" t="s">
        <v>20</v>
      </c>
      <c r="Q63" s="125" t="s">
        <v>20</v>
      </c>
      <c r="R63" s="125" t="s">
        <v>20</v>
      </c>
      <c r="S63" s="125" t="s">
        <v>90</v>
      </c>
      <c r="T63" s="125" t="s">
        <v>20</v>
      </c>
    </row>
    <row r="64" spans="1:20" x14ac:dyDescent="0.25">
      <c r="A64" s="125" t="s">
        <v>265</v>
      </c>
      <c r="B64" s="125" t="s">
        <v>243</v>
      </c>
      <c r="C64" s="125" t="s">
        <v>92</v>
      </c>
      <c r="D64" s="125" t="s">
        <v>104</v>
      </c>
      <c r="E64" s="125" t="s">
        <v>244</v>
      </c>
      <c r="F64" s="125" t="s">
        <v>152</v>
      </c>
      <c r="G64" s="125" t="s">
        <v>45</v>
      </c>
      <c r="H64" s="125" t="s">
        <v>45</v>
      </c>
      <c r="I64" s="125" t="s">
        <v>43</v>
      </c>
      <c r="J64" s="125" t="s">
        <v>44</v>
      </c>
      <c r="K64" s="125" t="s">
        <v>134</v>
      </c>
      <c r="L64" s="125" t="s">
        <v>139</v>
      </c>
      <c r="M64" s="125" t="s">
        <v>139</v>
      </c>
      <c r="N64" s="125" t="s">
        <v>139</v>
      </c>
      <c r="O64" s="125" t="s">
        <v>139</v>
      </c>
      <c r="P64" s="125" t="s">
        <v>20</v>
      </c>
      <c r="Q64" s="125" t="s">
        <v>20</v>
      </c>
      <c r="R64" s="125" t="s">
        <v>20</v>
      </c>
      <c r="S64" s="125" t="s">
        <v>92</v>
      </c>
      <c r="T64" s="125" t="s">
        <v>20</v>
      </c>
    </row>
    <row r="65" spans="1:20" x14ac:dyDescent="0.25">
      <c r="A65" s="125" t="s">
        <v>266</v>
      </c>
      <c r="B65" s="125" t="s">
        <v>243</v>
      </c>
      <c r="C65" s="125" t="s">
        <v>90</v>
      </c>
      <c r="D65" s="125" t="s">
        <v>248</v>
      </c>
      <c r="E65" s="125" t="s">
        <v>244</v>
      </c>
      <c r="F65" s="125" t="s">
        <v>152</v>
      </c>
      <c r="G65" s="125" t="s">
        <v>45</v>
      </c>
      <c r="H65" s="125" t="s">
        <v>45</v>
      </c>
      <c r="I65" s="125" t="s">
        <v>43</v>
      </c>
      <c r="J65" s="125" t="s">
        <v>44</v>
      </c>
      <c r="K65" s="125" t="s">
        <v>134</v>
      </c>
      <c r="L65" s="125" t="s">
        <v>139</v>
      </c>
      <c r="M65" s="125" t="s">
        <v>139</v>
      </c>
      <c r="N65" s="125" t="s">
        <v>139</v>
      </c>
      <c r="O65" s="125" t="s">
        <v>139</v>
      </c>
      <c r="P65" s="125" t="s">
        <v>20</v>
      </c>
      <c r="Q65" s="125" t="s">
        <v>20</v>
      </c>
      <c r="R65" s="125" t="s">
        <v>20</v>
      </c>
      <c r="S65" s="125" t="s">
        <v>90</v>
      </c>
      <c r="T65" s="125" t="s">
        <v>20</v>
      </c>
    </row>
    <row r="66" spans="1:20" x14ac:dyDescent="0.25">
      <c r="A66" s="125" t="s">
        <v>267</v>
      </c>
      <c r="B66" s="125" t="s">
        <v>268</v>
      </c>
      <c r="C66" s="125" t="s">
        <v>20</v>
      </c>
      <c r="D66" s="125" t="s">
        <v>269</v>
      </c>
      <c r="E66" s="125" t="s">
        <v>270</v>
      </c>
      <c r="F66" s="125" t="s">
        <v>271</v>
      </c>
      <c r="G66" s="125" t="s">
        <v>42</v>
      </c>
      <c r="H66" s="125" t="s">
        <v>45</v>
      </c>
      <c r="I66" s="125" t="s">
        <v>20</v>
      </c>
      <c r="J66" s="125" t="s">
        <v>20</v>
      </c>
      <c r="K66" s="125" t="s">
        <v>20</v>
      </c>
      <c r="L66" s="125" t="s">
        <v>20</v>
      </c>
      <c r="M66" s="125" t="s">
        <v>20</v>
      </c>
      <c r="N66" s="125" t="s">
        <v>20</v>
      </c>
      <c r="O66" s="125" t="s">
        <v>20</v>
      </c>
      <c r="P66" s="125" t="s">
        <v>20</v>
      </c>
      <c r="Q66" s="125" t="s">
        <v>20</v>
      </c>
      <c r="R66" s="125" t="s">
        <v>20</v>
      </c>
      <c r="S66" s="125" t="s">
        <v>20</v>
      </c>
      <c r="T66" s="125" t="s">
        <v>272</v>
      </c>
    </row>
    <row r="67" spans="1:20" x14ac:dyDescent="0.25">
      <c r="A67" s="125" t="s">
        <v>273</v>
      </c>
      <c r="B67" s="125" t="s">
        <v>268</v>
      </c>
      <c r="C67" s="125" t="s">
        <v>20</v>
      </c>
      <c r="D67" s="125" t="s">
        <v>269</v>
      </c>
      <c r="E67" s="125" t="s">
        <v>274</v>
      </c>
      <c r="F67" s="125" t="s">
        <v>271</v>
      </c>
      <c r="G67" s="125" t="s">
        <v>42</v>
      </c>
      <c r="H67" s="125" t="s">
        <v>45</v>
      </c>
      <c r="I67" s="125" t="s">
        <v>20</v>
      </c>
      <c r="J67" s="125" t="s">
        <v>20</v>
      </c>
      <c r="K67" s="125" t="s">
        <v>20</v>
      </c>
      <c r="L67" s="125" t="s">
        <v>20</v>
      </c>
      <c r="M67" s="125" t="s">
        <v>20</v>
      </c>
      <c r="N67" s="125" t="s">
        <v>20</v>
      </c>
      <c r="O67" s="125" t="s">
        <v>20</v>
      </c>
      <c r="P67" s="125" t="s">
        <v>20</v>
      </c>
      <c r="Q67" s="125" t="s">
        <v>20</v>
      </c>
      <c r="R67" s="125" t="s">
        <v>20</v>
      </c>
      <c r="S67" s="125" t="s">
        <v>20</v>
      </c>
      <c r="T67" s="125" t="s">
        <v>272</v>
      </c>
    </row>
    <row r="68" spans="1:20" x14ac:dyDescent="0.25">
      <c r="A68" s="125" t="s">
        <v>275</v>
      </c>
      <c r="B68" s="125" t="s">
        <v>268</v>
      </c>
      <c r="C68" s="125" t="s">
        <v>20</v>
      </c>
      <c r="D68" s="125" t="s">
        <v>269</v>
      </c>
      <c r="E68" s="125" t="s">
        <v>276</v>
      </c>
      <c r="F68" s="125" t="s">
        <v>271</v>
      </c>
      <c r="G68" s="125" t="s">
        <v>42</v>
      </c>
      <c r="H68" s="125" t="s">
        <v>45</v>
      </c>
      <c r="I68" s="125" t="s">
        <v>20</v>
      </c>
      <c r="J68" s="125" t="s">
        <v>20</v>
      </c>
      <c r="K68" s="125" t="s">
        <v>20</v>
      </c>
      <c r="L68" s="125" t="s">
        <v>20</v>
      </c>
      <c r="M68" s="125" t="s">
        <v>20</v>
      </c>
      <c r="N68" s="125" t="s">
        <v>20</v>
      </c>
      <c r="O68" s="125" t="s">
        <v>20</v>
      </c>
      <c r="P68" s="125" t="s">
        <v>20</v>
      </c>
      <c r="Q68" s="125" t="s">
        <v>20</v>
      </c>
      <c r="R68" s="125" t="s">
        <v>20</v>
      </c>
      <c r="S68" s="125" t="s">
        <v>20</v>
      </c>
      <c r="T68" s="125" t="s">
        <v>272</v>
      </c>
    </row>
    <row r="69" spans="1:20" x14ac:dyDescent="0.25">
      <c r="A69" s="125" t="s">
        <v>277</v>
      </c>
      <c r="B69" s="125" t="s">
        <v>268</v>
      </c>
      <c r="C69" s="125" t="s">
        <v>20</v>
      </c>
      <c r="D69" s="125" t="s">
        <v>269</v>
      </c>
      <c r="E69" s="125" t="s">
        <v>271</v>
      </c>
      <c r="F69" s="125" t="s">
        <v>278</v>
      </c>
      <c r="G69" s="125" t="s">
        <v>42</v>
      </c>
      <c r="H69" s="125" t="s">
        <v>45</v>
      </c>
      <c r="I69" s="125" t="s">
        <v>20</v>
      </c>
      <c r="J69" s="125" t="s">
        <v>20</v>
      </c>
      <c r="K69" s="125" t="s">
        <v>20</v>
      </c>
      <c r="L69" s="125" t="s">
        <v>20</v>
      </c>
      <c r="M69" s="125" t="s">
        <v>20</v>
      </c>
      <c r="N69" s="125" t="s">
        <v>20</v>
      </c>
      <c r="O69" s="125" t="s">
        <v>20</v>
      </c>
      <c r="P69" s="125" t="s">
        <v>20</v>
      </c>
      <c r="Q69" s="125" t="s">
        <v>20</v>
      </c>
      <c r="R69" s="125" t="s">
        <v>20</v>
      </c>
      <c r="S69" s="125" t="s">
        <v>20</v>
      </c>
      <c r="T69" s="125" t="s">
        <v>272</v>
      </c>
    </row>
    <row r="70" spans="1:20" x14ac:dyDescent="0.25">
      <c r="A70" s="125" t="s">
        <v>279</v>
      </c>
      <c r="B70" s="125" t="s">
        <v>268</v>
      </c>
      <c r="C70" s="125" t="s">
        <v>20</v>
      </c>
      <c r="D70" s="125" t="s">
        <v>269</v>
      </c>
      <c r="E70" s="125" t="s">
        <v>77</v>
      </c>
      <c r="F70" s="125" t="s">
        <v>271</v>
      </c>
      <c r="G70" s="125" t="s">
        <v>42</v>
      </c>
      <c r="H70" s="125" t="s">
        <v>45</v>
      </c>
      <c r="I70" s="125" t="s">
        <v>20</v>
      </c>
      <c r="J70" s="125" t="s">
        <v>20</v>
      </c>
      <c r="K70" s="125" t="s">
        <v>20</v>
      </c>
      <c r="L70" s="125" t="s">
        <v>20</v>
      </c>
      <c r="M70" s="125" t="s">
        <v>20</v>
      </c>
      <c r="N70" s="125" t="s">
        <v>20</v>
      </c>
      <c r="O70" s="125" t="s">
        <v>20</v>
      </c>
      <c r="P70" s="125" t="s">
        <v>20</v>
      </c>
      <c r="Q70" s="125" t="s">
        <v>20</v>
      </c>
      <c r="R70" s="125" t="s">
        <v>20</v>
      </c>
      <c r="S70" s="125" t="s">
        <v>20</v>
      </c>
      <c r="T70" s="125" t="s">
        <v>272</v>
      </c>
    </row>
    <row r="71" spans="1:20" x14ac:dyDescent="0.25">
      <c r="A71" s="125" t="s">
        <v>280</v>
      </c>
      <c r="B71" s="125" t="s">
        <v>268</v>
      </c>
      <c r="C71" s="125" t="s">
        <v>20</v>
      </c>
      <c r="D71" s="125" t="s">
        <v>269</v>
      </c>
      <c r="E71" s="125" t="s">
        <v>281</v>
      </c>
      <c r="F71" s="125" t="s">
        <v>271</v>
      </c>
      <c r="G71" s="125" t="s">
        <v>42</v>
      </c>
      <c r="H71" s="125" t="s">
        <v>45</v>
      </c>
      <c r="I71" s="125" t="s">
        <v>20</v>
      </c>
      <c r="J71" s="125" t="s">
        <v>20</v>
      </c>
      <c r="K71" s="125" t="s">
        <v>20</v>
      </c>
      <c r="L71" s="125" t="s">
        <v>20</v>
      </c>
      <c r="M71" s="125" t="s">
        <v>20</v>
      </c>
      <c r="N71" s="125" t="s">
        <v>20</v>
      </c>
      <c r="O71" s="125" t="s">
        <v>20</v>
      </c>
      <c r="P71" s="125" t="s">
        <v>20</v>
      </c>
      <c r="Q71" s="125" t="s">
        <v>20</v>
      </c>
      <c r="R71" s="125" t="s">
        <v>20</v>
      </c>
      <c r="S71" s="125" t="s">
        <v>20</v>
      </c>
      <c r="T71" s="125" t="s">
        <v>272</v>
      </c>
    </row>
    <row r="72" spans="1:20" x14ac:dyDescent="0.25">
      <c r="A72" s="125" t="s">
        <v>282</v>
      </c>
      <c r="B72" s="125" t="s">
        <v>75</v>
      </c>
      <c r="C72" s="125" t="s">
        <v>92</v>
      </c>
      <c r="D72" s="125" t="s">
        <v>283</v>
      </c>
      <c r="E72" s="125" t="s">
        <v>284</v>
      </c>
      <c r="F72" s="125" t="s">
        <v>97</v>
      </c>
      <c r="G72" s="125" t="s">
        <v>45</v>
      </c>
      <c r="H72" s="125" t="s">
        <v>49</v>
      </c>
      <c r="I72" s="125" t="s">
        <v>43</v>
      </c>
      <c r="J72" s="125" t="s">
        <v>44</v>
      </c>
      <c r="K72" s="125" t="s">
        <v>136</v>
      </c>
      <c r="L72" s="125" t="s">
        <v>20</v>
      </c>
      <c r="M72" s="125" t="s">
        <v>20</v>
      </c>
      <c r="N72" s="125" t="s">
        <v>20</v>
      </c>
      <c r="O72" s="125" t="s">
        <v>20</v>
      </c>
      <c r="P72" s="125" t="s">
        <v>20</v>
      </c>
      <c r="Q72" s="125" t="s">
        <v>20</v>
      </c>
      <c r="R72" s="125" t="s">
        <v>20</v>
      </c>
      <c r="S72" s="125" t="s">
        <v>92</v>
      </c>
      <c r="T72" s="125" t="s">
        <v>20</v>
      </c>
    </row>
    <row r="73" spans="1:20" x14ac:dyDescent="0.25">
      <c r="A73" s="125" t="s">
        <v>285</v>
      </c>
      <c r="B73" s="125" t="s">
        <v>75</v>
      </c>
      <c r="C73" s="125" t="s">
        <v>90</v>
      </c>
      <c r="D73" s="125" t="s">
        <v>286</v>
      </c>
      <c r="E73" s="125" t="s">
        <v>287</v>
      </c>
      <c r="F73" s="125" t="s">
        <v>97</v>
      </c>
      <c r="G73" s="125" t="s">
        <v>45</v>
      </c>
      <c r="H73" s="125" t="s">
        <v>45</v>
      </c>
      <c r="I73" s="125" t="s">
        <v>43</v>
      </c>
      <c r="J73" s="125" t="s">
        <v>44</v>
      </c>
      <c r="K73" s="125" t="s">
        <v>136</v>
      </c>
      <c r="L73" s="125" t="s">
        <v>20</v>
      </c>
      <c r="M73" s="125" t="s">
        <v>20</v>
      </c>
      <c r="N73" s="125" t="s">
        <v>20</v>
      </c>
      <c r="O73" s="125" t="s">
        <v>20</v>
      </c>
      <c r="P73" s="125" t="s">
        <v>20</v>
      </c>
      <c r="Q73" s="125" t="s">
        <v>20</v>
      </c>
      <c r="R73" s="125" t="s">
        <v>20</v>
      </c>
      <c r="S73" s="125" t="s">
        <v>90</v>
      </c>
      <c r="T73" s="125" t="s">
        <v>20</v>
      </c>
    </row>
    <row r="74" spans="1:20" x14ac:dyDescent="0.25">
      <c r="A74" s="125" t="s">
        <v>288</v>
      </c>
      <c r="B74" s="125" t="s">
        <v>75</v>
      </c>
      <c r="C74" s="125" t="s">
        <v>150</v>
      </c>
      <c r="D74" s="125" t="s">
        <v>289</v>
      </c>
      <c r="E74" s="125" t="s">
        <v>290</v>
      </c>
      <c r="F74" s="125" t="s">
        <v>97</v>
      </c>
      <c r="G74" s="125" t="s">
        <v>45</v>
      </c>
      <c r="H74" s="125" t="s">
        <v>49</v>
      </c>
      <c r="I74" s="125" t="s">
        <v>43</v>
      </c>
      <c r="J74" s="125" t="s">
        <v>44</v>
      </c>
      <c r="K74" s="125" t="s">
        <v>136</v>
      </c>
      <c r="L74" s="125" t="s">
        <v>20</v>
      </c>
      <c r="M74" s="125" t="s">
        <v>20</v>
      </c>
      <c r="N74" s="125" t="s">
        <v>20</v>
      </c>
      <c r="O74" s="125" t="s">
        <v>20</v>
      </c>
      <c r="P74" s="125" t="s">
        <v>20</v>
      </c>
      <c r="Q74" s="125" t="s">
        <v>20</v>
      </c>
      <c r="R74" s="125" t="s">
        <v>20</v>
      </c>
      <c r="S74" s="125" t="s">
        <v>150</v>
      </c>
      <c r="T74" s="125" t="s">
        <v>291</v>
      </c>
    </row>
    <row r="75" spans="1:20" x14ac:dyDescent="0.25">
      <c r="A75" s="125" t="s">
        <v>292</v>
      </c>
      <c r="B75" s="125" t="s">
        <v>75</v>
      </c>
      <c r="C75" s="125" t="s">
        <v>145</v>
      </c>
      <c r="D75" s="125" t="s">
        <v>293</v>
      </c>
      <c r="E75" s="125" t="s">
        <v>294</v>
      </c>
      <c r="F75" s="125" t="s">
        <v>97</v>
      </c>
      <c r="G75" s="125" t="s">
        <v>45</v>
      </c>
      <c r="H75" s="125" t="s">
        <v>49</v>
      </c>
      <c r="I75" s="125" t="s">
        <v>43</v>
      </c>
      <c r="J75" s="125" t="s">
        <v>44</v>
      </c>
      <c r="K75" s="125" t="s">
        <v>136</v>
      </c>
      <c r="L75" s="125" t="s">
        <v>20</v>
      </c>
      <c r="M75" s="125" t="s">
        <v>20</v>
      </c>
      <c r="N75" s="125" t="s">
        <v>20</v>
      </c>
      <c r="O75" s="125" t="s">
        <v>20</v>
      </c>
      <c r="P75" s="125" t="s">
        <v>20</v>
      </c>
      <c r="Q75" s="125" t="s">
        <v>20</v>
      </c>
      <c r="R75" s="125" t="s">
        <v>20</v>
      </c>
      <c r="S75" s="125" t="s">
        <v>145</v>
      </c>
      <c r="T75" s="125" t="s">
        <v>20</v>
      </c>
    </row>
    <row r="76" spans="1:20" x14ac:dyDescent="0.25">
      <c r="A76" s="125" t="s">
        <v>295</v>
      </c>
      <c r="B76" s="125" t="s">
        <v>75</v>
      </c>
      <c r="C76" s="125" t="s">
        <v>90</v>
      </c>
      <c r="D76" s="125" t="s">
        <v>286</v>
      </c>
      <c r="E76" s="125" t="s">
        <v>284</v>
      </c>
      <c r="F76" s="125" t="s">
        <v>97</v>
      </c>
      <c r="G76" s="125" t="s">
        <v>45</v>
      </c>
      <c r="H76" s="125" t="s">
        <v>49</v>
      </c>
      <c r="I76" s="125" t="s">
        <v>43</v>
      </c>
      <c r="J76" s="125" t="s">
        <v>44</v>
      </c>
      <c r="K76" s="125" t="s">
        <v>136</v>
      </c>
      <c r="L76" s="125" t="s">
        <v>20</v>
      </c>
      <c r="M76" s="125" t="s">
        <v>20</v>
      </c>
      <c r="N76" s="125" t="s">
        <v>20</v>
      </c>
      <c r="O76" s="125" t="s">
        <v>20</v>
      </c>
      <c r="P76" s="125" t="s">
        <v>20</v>
      </c>
      <c r="Q76" s="125" t="s">
        <v>20</v>
      </c>
      <c r="R76" s="125" t="s">
        <v>20</v>
      </c>
      <c r="S76" s="125" t="s">
        <v>90</v>
      </c>
      <c r="T76" s="125" t="s">
        <v>20</v>
      </c>
    </row>
    <row r="77" spans="1:20" x14ac:dyDescent="0.25">
      <c r="A77" s="125" t="s">
        <v>296</v>
      </c>
      <c r="B77" s="125" t="s">
        <v>75</v>
      </c>
      <c r="C77" s="125" t="s">
        <v>81</v>
      </c>
      <c r="D77" s="125" t="s">
        <v>297</v>
      </c>
      <c r="E77" s="125" t="s">
        <v>298</v>
      </c>
      <c r="F77" s="125" t="s">
        <v>97</v>
      </c>
      <c r="G77" s="125" t="s">
        <v>45</v>
      </c>
      <c r="H77" s="125" t="s">
        <v>45</v>
      </c>
      <c r="I77" s="125" t="s">
        <v>43</v>
      </c>
      <c r="J77" s="125" t="s">
        <v>44</v>
      </c>
      <c r="K77" s="125" t="s">
        <v>136</v>
      </c>
      <c r="L77" s="125" t="s">
        <v>20</v>
      </c>
      <c r="M77" s="125" t="s">
        <v>20</v>
      </c>
      <c r="N77" s="125" t="s">
        <v>20</v>
      </c>
      <c r="O77" s="125" t="s">
        <v>20</v>
      </c>
      <c r="P77" s="125" t="s">
        <v>20</v>
      </c>
      <c r="Q77" s="125" t="s">
        <v>20</v>
      </c>
      <c r="R77" s="125" t="s">
        <v>20</v>
      </c>
      <c r="S77" s="125" t="s">
        <v>81</v>
      </c>
      <c r="T77" s="125" t="s">
        <v>20</v>
      </c>
    </row>
    <row r="78" spans="1:20" x14ac:dyDescent="0.25">
      <c r="A78" s="125" t="s">
        <v>299</v>
      </c>
      <c r="B78" s="125" t="s">
        <v>75</v>
      </c>
      <c r="C78" s="125" t="s">
        <v>90</v>
      </c>
      <c r="D78" s="125" t="s">
        <v>286</v>
      </c>
      <c r="E78" s="125" t="s">
        <v>300</v>
      </c>
      <c r="F78" s="125" t="s">
        <v>97</v>
      </c>
      <c r="G78" s="125" t="s">
        <v>45</v>
      </c>
      <c r="H78" s="125" t="s">
        <v>45</v>
      </c>
      <c r="I78" s="125" t="s">
        <v>43</v>
      </c>
      <c r="J78" s="125" t="s">
        <v>44</v>
      </c>
      <c r="K78" s="125" t="s">
        <v>136</v>
      </c>
      <c r="L78" s="125" t="s">
        <v>20</v>
      </c>
      <c r="M78" s="125" t="s">
        <v>20</v>
      </c>
      <c r="N78" s="125" t="s">
        <v>20</v>
      </c>
      <c r="O78" s="125" t="s">
        <v>20</v>
      </c>
      <c r="P78" s="125" t="s">
        <v>20</v>
      </c>
      <c r="Q78" s="125" t="s">
        <v>20</v>
      </c>
      <c r="R78" s="125" t="s">
        <v>20</v>
      </c>
      <c r="S78" s="125" t="s">
        <v>90</v>
      </c>
      <c r="T78" s="125" t="s">
        <v>20</v>
      </c>
    </row>
    <row r="79" spans="1:20" x14ac:dyDescent="0.25">
      <c r="A79" s="125" t="s">
        <v>301</v>
      </c>
      <c r="B79" s="125" t="s">
        <v>302</v>
      </c>
      <c r="C79" s="125" t="s">
        <v>117</v>
      </c>
      <c r="D79" s="125" t="s">
        <v>303</v>
      </c>
      <c r="E79" s="125" t="s">
        <v>304</v>
      </c>
      <c r="F79" s="125" t="s">
        <v>305</v>
      </c>
      <c r="G79" s="125" t="s">
        <v>45</v>
      </c>
      <c r="H79" s="125" t="s">
        <v>45</v>
      </c>
      <c r="I79" s="125" t="s">
        <v>43</v>
      </c>
      <c r="J79" s="125" t="s">
        <v>44</v>
      </c>
      <c r="K79" s="125" t="s">
        <v>111</v>
      </c>
      <c r="L79" s="125" t="s">
        <v>20</v>
      </c>
      <c r="M79" s="125" t="s">
        <v>20</v>
      </c>
      <c r="N79" s="125" t="s">
        <v>20</v>
      </c>
      <c r="O79" s="125" t="s">
        <v>20</v>
      </c>
      <c r="P79" s="125" t="s">
        <v>20</v>
      </c>
      <c r="Q79" s="125" t="s">
        <v>306</v>
      </c>
      <c r="R79" s="125" t="s">
        <v>20</v>
      </c>
      <c r="S79" s="125" t="s">
        <v>117</v>
      </c>
      <c r="T79" s="125" t="s">
        <v>307</v>
      </c>
    </row>
    <row r="80" spans="1:20" x14ac:dyDescent="0.25">
      <c r="A80" s="125" t="s">
        <v>308</v>
      </c>
      <c r="B80" s="125" t="s">
        <v>309</v>
      </c>
      <c r="C80" s="125" t="s">
        <v>117</v>
      </c>
      <c r="D80" s="125" t="s">
        <v>310</v>
      </c>
      <c r="E80" s="125" t="s">
        <v>118</v>
      </c>
      <c r="F80" s="125" t="s">
        <v>152</v>
      </c>
      <c r="G80" s="125" t="s">
        <v>42</v>
      </c>
      <c r="H80" s="125" t="s">
        <v>45</v>
      </c>
      <c r="I80" s="125" t="s">
        <v>43</v>
      </c>
      <c r="J80" s="125" t="s">
        <v>44</v>
      </c>
      <c r="K80" s="125" t="s">
        <v>134</v>
      </c>
      <c r="L80" s="125" t="s">
        <v>20</v>
      </c>
      <c r="M80" s="125" t="s">
        <v>20</v>
      </c>
      <c r="N80" s="125" t="s">
        <v>20</v>
      </c>
      <c r="O80" s="125" t="s">
        <v>139</v>
      </c>
      <c r="P80" s="125" t="s">
        <v>20</v>
      </c>
      <c r="Q80" s="125" t="s">
        <v>20</v>
      </c>
      <c r="R80" s="125" t="s">
        <v>20</v>
      </c>
      <c r="S80" s="125" t="s">
        <v>117</v>
      </c>
      <c r="T80" s="125" t="s">
        <v>311</v>
      </c>
    </row>
    <row r="81" spans="1:20" x14ac:dyDescent="0.25">
      <c r="A81" s="125" t="s">
        <v>312</v>
      </c>
      <c r="B81" s="125" t="s">
        <v>309</v>
      </c>
      <c r="C81" s="125" t="s">
        <v>117</v>
      </c>
      <c r="D81" s="125" t="s">
        <v>313</v>
      </c>
      <c r="E81" s="125" t="s">
        <v>118</v>
      </c>
      <c r="F81" s="125" t="s">
        <v>152</v>
      </c>
      <c r="G81" s="125" t="s">
        <v>42</v>
      </c>
      <c r="H81" s="125" t="s">
        <v>45</v>
      </c>
      <c r="I81" s="125" t="s">
        <v>43</v>
      </c>
      <c r="J81" s="125" t="s">
        <v>44</v>
      </c>
      <c r="K81" s="125" t="s">
        <v>134</v>
      </c>
      <c r="L81" s="125" t="s">
        <v>20</v>
      </c>
      <c r="M81" s="125" t="s">
        <v>20</v>
      </c>
      <c r="N81" s="125" t="s">
        <v>20</v>
      </c>
      <c r="O81" s="125" t="s">
        <v>139</v>
      </c>
      <c r="P81" s="125" t="s">
        <v>20</v>
      </c>
      <c r="Q81" s="125" t="s">
        <v>20</v>
      </c>
      <c r="R81" s="125" t="s">
        <v>20</v>
      </c>
      <c r="S81" s="125" t="s">
        <v>117</v>
      </c>
      <c r="T81" s="125" t="s">
        <v>311</v>
      </c>
    </row>
    <row r="82" spans="1:20" x14ac:dyDescent="0.25">
      <c r="A82" s="125" t="s">
        <v>314</v>
      </c>
      <c r="B82" s="125" t="s">
        <v>315</v>
      </c>
      <c r="C82" s="125" t="s">
        <v>81</v>
      </c>
      <c r="D82" s="125" t="s">
        <v>86</v>
      </c>
      <c r="E82" s="125" t="s">
        <v>53</v>
      </c>
      <c r="F82" s="125" t="s">
        <v>152</v>
      </c>
      <c r="G82" s="125" t="s">
        <v>42</v>
      </c>
      <c r="H82" s="125" t="s">
        <v>45</v>
      </c>
      <c r="I82" s="125" t="s">
        <v>43</v>
      </c>
      <c r="J82" s="125" t="s">
        <v>44</v>
      </c>
      <c r="K82" s="125" t="s">
        <v>134</v>
      </c>
      <c r="L82" s="125" t="s">
        <v>139</v>
      </c>
      <c r="M82" s="125" t="s">
        <v>139</v>
      </c>
      <c r="N82" s="125" t="s">
        <v>139</v>
      </c>
      <c r="O82" s="125" t="s">
        <v>139</v>
      </c>
      <c r="P82" s="125" t="s">
        <v>20</v>
      </c>
      <c r="Q82" s="125" t="s">
        <v>20</v>
      </c>
      <c r="R82" s="125" t="s">
        <v>20</v>
      </c>
      <c r="S82" s="125" t="s">
        <v>81</v>
      </c>
      <c r="T82" s="125" t="s">
        <v>316</v>
      </c>
    </row>
    <row r="83" spans="1:20" x14ac:dyDescent="0.25">
      <c r="A83" s="125" t="s">
        <v>317</v>
      </c>
      <c r="B83" s="125" t="s">
        <v>112</v>
      </c>
      <c r="C83" s="125" t="s">
        <v>90</v>
      </c>
      <c r="D83" s="125" t="s">
        <v>113</v>
      </c>
      <c r="E83" s="125" t="s">
        <v>93</v>
      </c>
      <c r="F83" s="125" t="s">
        <v>41</v>
      </c>
      <c r="G83" s="125" t="s">
        <v>45</v>
      </c>
      <c r="H83" s="125" t="s">
        <v>49</v>
      </c>
      <c r="I83" s="125" t="s">
        <v>43</v>
      </c>
      <c r="J83" s="125" t="s">
        <v>44</v>
      </c>
      <c r="K83" s="125" t="s">
        <v>84</v>
      </c>
      <c r="L83" s="125" t="s">
        <v>20</v>
      </c>
      <c r="M83" s="125" t="s">
        <v>20</v>
      </c>
      <c r="N83" s="125" t="s">
        <v>20</v>
      </c>
      <c r="O83" s="125" t="s">
        <v>139</v>
      </c>
      <c r="P83" s="125" t="s">
        <v>20</v>
      </c>
      <c r="Q83" s="125" t="s">
        <v>20</v>
      </c>
      <c r="R83" s="125" t="s">
        <v>20</v>
      </c>
      <c r="S83" s="125" t="s">
        <v>90</v>
      </c>
      <c r="T83" s="125" t="s">
        <v>318</v>
      </c>
    </row>
    <row r="84" spans="1:20" x14ac:dyDescent="0.25">
      <c r="A84" s="125" t="s">
        <v>319</v>
      </c>
      <c r="B84" s="125" t="s">
        <v>320</v>
      </c>
      <c r="C84" s="125" t="s">
        <v>117</v>
      </c>
      <c r="D84" s="125" t="s">
        <v>310</v>
      </c>
      <c r="E84" s="125" t="s">
        <v>77</v>
      </c>
      <c r="F84" s="125" t="s">
        <v>110</v>
      </c>
      <c r="G84" s="125" t="s">
        <v>42</v>
      </c>
      <c r="H84" s="125" t="s">
        <v>95</v>
      </c>
      <c r="I84" s="125" t="s">
        <v>43</v>
      </c>
      <c r="J84" s="125" t="s">
        <v>44</v>
      </c>
      <c r="K84" s="125" t="s">
        <v>111</v>
      </c>
      <c r="L84" s="125" t="s">
        <v>20</v>
      </c>
      <c r="M84" s="125" t="s">
        <v>20</v>
      </c>
      <c r="N84" s="125" t="s">
        <v>20</v>
      </c>
      <c r="O84" s="125" t="s">
        <v>20</v>
      </c>
      <c r="P84" s="125" t="s">
        <v>306</v>
      </c>
      <c r="Q84" s="125" t="s">
        <v>306</v>
      </c>
      <c r="R84" s="125" t="s">
        <v>20</v>
      </c>
      <c r="S84" s="125" t="s">
        <v>117</v>
      </c>
      <c r="T84" s="125" t="s">
        <v>321</v>
      </c>
    </row>
    <row r="85" spans="1:20" x14ac:dyDescent="0.25">
      <c r="A85" s="125" t="s">
        <v>322</v>
      </c>
      <c r="B85" s="125" t="s">
        <v>78</v>
      </c>
      <c r="C85" s="125" t="s">
        <v>90</v>
      </c>
      <c r="D85" s="125" t="s">
        <v>113</v>
      </c>
      <c r="E85" s="125" t="s">
        <v>94</v>
      </c>
      <c r="F85" s="125" t="s">
        <v>41</v>
      </c>
      <c r="G85" s="125" t="s">
        <v>45</v>
      </c>
      <c r="H85" s="125" t="s">
        <v>45</v>
      </c>
      <c r="I85" s="125" t="s">
        <v>43</v>
      </c>
      <c r="J85" s="125" t="s">
        <v>44</v>
      </c>
      <c r="K85" s="125" t="s">
        <v>84</v>
      </c>
      <c r="L85" s="125" t="s">
        <v>20</v>
      </c>
      <c r="M85" s="125" t="s">
        <v>20</v>
      </c>
      <c r="N85" s="125" t="s">
        <v>20</v>
      </c>
      <c r="O85" s="125" t="s">
        <v>139</v>
      </c>
      <c r="P85" s="125" t="s">
        <v>20</v>
      </c>
      <c r="Q85" s="125" t="s">
        <v>20</v>
      </c>
      <c r="R85" s="125" t="s">
        <v>20</v>
      </c>
      <c r="S85" s="125" t="s">
        <v>90</v>
      </c>
      <c r="T85" s="125" t="s">
        <v>323</v>
      </c>
    </row>
    <row r="86" spans="1:20" x14ac:dyDescent="0.25">
      <c r="A86" s="125" t="s">
        <v>324</v>
      </c>
      <c r="B86" s="125" t="s">
        <v>54</v>
      </c>
      <c r="C86" s="125" t="s">
        <v>90</v>
      </c>
      <c r="D86" s="125" t="s">
        <v>325</v>
      </c>
      <c r="E86" s="125" t="s">
        <v>114</v>
      </c>
      <c r="F86" s="125" t="s">
        <v>41</v>
      </c>
      <c r="G86" s="125" t="s">
        <v>45</v>
      </c>
      <c r="H86" s="125" t="s">
        <v>45</v>
      </c>
      <c r="I86" s="125" t="s">
        <v>43</v>
      </c>
      <c r="J86" s="125" t="s">
        <v>44</v>
      </c>
      <c r="K86" s="125" t="s">
        <v>84</v>
      </c>
      <c r="L86" s="125" t="s">
        <v>20</v>
      </c>
      <c r="M86" s="125" t="s">
        <v>20</v>
      </c>
      <c r="N86" s="125" t="s">
        <v>20</v>
      </c>
      <c r="O86" s="125" t="s">
        <v>89</v>
      </c>
      <c r="P86" s="125" t="s">
        <v>20</v>
      </c>
      <c r="Q86" s="125" t="s">
        <v>20</v>
      </c>
      <c r="R86" s="125" t="s">
        <v>20</v>
      </c>
      <c r="S86" s="125" t="s">
        <v>90</v>
      </c>
      <c r="T86" s="125" t="s">
        <v>326</v>
      </c>
    </row>
    <row r="87" spans="1:20" x14ac:dyDescent="0.25">
      <c r="A87" s="125" t="s">
        <v>327</v>
      </c>
      <c r="B87" s="125" t="s">
        <v>54</v>
      </c>
      <c r="C87" s="125" t="s">
        <v>150</v>
      </c>
      <c r="D87" s="125" t="s">
        <v>328</v>
      </c>
      <c r="E87" s="125" t="s">
        <v>79</v>
      </c>
      <c r="F87" s="125" t="s">
        <v>41</v>
      </c>
      <c r="G87" s="125" t="s">
        <v>45</v>
      </c>
      <c r="H87" s="125" t="s">
        <v>49</v>
      </c>
      <c r="I87" s="125" t="s">
        <v>43</v>
      </c>
      <c r="J87" s="125" t="s">
        <v>44</v>
      </c>
      <c r="K87" s="125" t="s">
        <v>84</v>
      </c>
      <c r="L87" s="125" t="s">
        <v>20</v>
      </c>
      <c r="M87" s="125" t="s">
        <v>20</v>
      </c>
      <c r="N87" s="125" t="s">
        <v>20</v>
      </c>
      <c r="O87" s="125" t="s">
        <v>89</v>
      </c>
      <c r="P87" s="125" t="s">
        <v>20</v>
      </c>
      <c r="Q87" s="125" t="s">
        <v>20</v>
      </c>
      <c r="R87" s="125" t="s">
        <v>20</v>
      </c>
      <c r="S87" s="125" t="s">
        <v>150</v>
      </c>
      <c r="T87" s="125" t="s">
        <v>329</v>
      </c>
    </row>
    <row r="88" spans="1:20" x14ac:dyDescent="0.25">
      <c r="A88" s="125" t="s">
        <v>330</v>
      </c>
      <c r="B88" s="125" t="s">
        <v>331</v>
      </c>
      <c r="C88" s="125" t="s">
        <v>145</v>
      </c>
      <c r="D88" s="125" t="s">
        <v>332</v>
      </c>
      <c r="E88" s="125" t="s">
        <v>244</v>
      </c>
      <c r="F88" s="125" t="s">
        <v>152</v>
      </c>
      <c r="G88" s="125" t="s">
        <v>45</v>
      </c>
      <c r="H88" s="125" t="s">
        <v>45</v>
      </c>
      <c r="I88" s="125" t="s">
        <v>43</v>
      </c>
      <c r="J88" s="125" t="s">
        <v>44</v>
      </c>
      <c r="K88" s="125" t="s">
        <v>134</v>
      </c>
      <c r="L88" s="125" t="s">
        <v>139</v>
      </c>
      <c r="M88" s="125" t="s">
        <v>139</v>
      </c>
      <c r="N88" s="125" t="s">
        <v>139</v>
      </c>
      <c r="O88" s="125" t="s">
        <v>139</v>
      </c>
      <c r="P88" s="125" t="s">
        <v>20</v>
      </c>
      <c r="Q88" s="125" t="s">
        <v>20</v>
      </c>
      <c r="R88" s="125" t="s">
        <v>20</v>
      </c>
      <c r="S88" s="125" t="s">
        <v>145</v>
      </c>
      <c r="T88" s="125" t="s">
        <v>20</v>
      </c>
    </row>
    <row r="89" spans="1:20" x14ac:dyDescent="0.25">
      <c r="A89" s="125" t="s">
        <v>333</v>
      </c>
      <c r="B89" s="125" t="s">
        <v>331</v>
      </c>
      <c r="C89" s="125" t="s">
        <v>90</v>
      </c>
      <c r="D89" s="125" t="s">
        <v>334</v>
      </c>
      <c r="E89" s="125" t="s">
        <v>244</v>
      </c>
      <c r="F89" s="125" t="s">
        <v>152</v>
      </c>
      <c r="G89" s="125" t="s">
        <v>45</v>
      </c>
      <c r="H89" s="125" t="s">
        <v>58</v>
      </c>
      <c r="I89" s="125" t="s">
        <v>43</v>
      </c>
      <c r="J89" s="125" t="s">
        <v>44</v>
      </c>
      <c r="K89" s="125" t="s">
        <v>134</v>
      </c>
      <c r="L89" s="125" t="s">
        <v>139</v>
      </c>
      <c r="M89" s="125" t="s">
        <v>139</v>
      </c>
      <c r="N89" s="125" t="s">
        <v>139</v>
      </c>
      <c r="O89" s="125" t="s">
        <v>139</v>
      </c>
      <c r="P89" s="125" t="s">
        <v>20</v>
      </c>
      <c r="Q89" s="125" t="s">
        <v>20</v>
      </c>
      <c r="R89" s="125" t="s">
        <v>20</v>
      </c>
      <c r="S89" s="125" t="s">
        <v>90</v>
      </c>
      <c r="T89" s="125" t="s">
        <v>20</v>
      </c>
    </row>
    <row r="90" spans="1:20" x14ac:dyDescent="0.25">
      <c r="A90" s="125" t="s">
        <v>335</v>
      </c>
      <c r="B90" s="125" t="s">
        <v>331</v>
      </c>
      <c r="C90" s="125" t="s">
        <v>81</v>
      </c>
      <c r="D90" s="125" t="s">
        <v>336</v>
      </c>
      <c r="E90" s="125" t="s">
        <v>244</v>
      </c>
      <c r="F90" s="125" t="s">
        <v>152</v>
      </c>
      <c r="G90" s="125" t="s">
        <v>45</v>
      </c>
      <c r="H90" s="125" t="s">
        <v>45</v>
      </c>
      <c r="I90" s="125" t="s">
        <v>43</v>
      </c>
      <c r="J90" s="125" t="s">
        <v>44</v>
      </c>
      <c r="K90" s="125" t="s">
        <v>134</v>
      </c>
      <c r="L90" s="125" t="s">
        <v>139</v>
      </c>
      <c r="M90" s="125" t="s">
        <v>139</v>
      </c>
      <c r="N90" s="125" t="s">
        <v>139</v>
      </c>
      <c r="O90" s="125" t="s">
        <v>139</v>
      </c>
      <c r="P90" s="125" t="s">
        <v>20</v>
      </c>
      <c r="Q90" s="125" t="s">
        <v>20</v>
      </c>
      <c r="R90" s="125" t="s">
        <v>20</v>
      </c>
      <c r="S90" s="125" t="s">
        <v>81</v>
      </c>
      <c r="T90" s="125" t="s">
        <v>20</v>
      </c>
    </row>
    <row r="91" spans="1:20" x14ac:dyDescent="0.25">
      <c r="A91" s="125" t="s">
        <v>337</v>
      </c>
      <c r="B91" s="125" t="s">
        <v>331</v>
      </c>
      <c r="C91" s="125" t="s">
        <v>90</v>
      </c>
      <c r="D91" s="125" t="s">
        <v>334</v>
      </c>
      <c r="E91" s="125" t="s">
        <v>244</v>
      </c>
      <c r="F91" s="125" t="s">
        <v>152</v>
      </c>
      <c r="G91" s="125" t="s">
        <v>45</v>
      </c>
      <c r="H91" s="125" t="s">
        <v>58</v>
      </c>
      <c r="I91" s="125" t="s">
        <v>43</v>
      </c>
      <c r="J91" s="125" t="s">
        <v>44</v>
      </c>
      <c r="K91" s="125" t="s">
        <v>134</v>
      </c>
      <c r="L91" s="125" t="s">
        <v>139</v>
      </c>
      <c r="M91" s="125" t="s">
        <v>139</v>
      </c>
      <c r="N91" s="125" t="s">
        <v>139</v>
      </c>
      <c r="O91" s="125" t="s">
        <v>139</v>
      </c>
      <c r="P91" s="125" t="s">
        <v>20</v>
      </c>
      <c r="Q91" s="125" t="s">
        <v>20</v>
      </c>
      <c r="R91" s="125" t="s">
        <v>20</v>
      </c>
      <c r="S91" s="125" t="s">
        <v>90</v>
      </c>
      <c r="T91" s="125" t="s">
        <v>20</v>
      </c>
    </row>
    <row r="92" spans="1:20" x14ac:dyDescent="0.25">
      <c r="A92" s="125" t="s">
        <v>338</v>
      </c>
      <c r="B92" s="125" t="s">
        <v>331</v>
      </c>
      <c r="C92" s="125" t="s">
        <v>92</v>
      </c>
      <c r="D92" s="125" t="s">
        <v>339</v>
      </c>
      <c r="E92" s="125" t="s">
        <v>244</v>
      </c>
      <c r="F92" s="125" t="s">
        <v>152</v>
      </c>
      <c r="G92" s="125" t="s">
        <v>45</v>
      </c>
      <c r="H92" s="125" t="s">
        <v>45</v>
      </c>
      <c r="I92" s="125" t="s">
        <v>43</v>
      </c>
      <c r="J92" s="125" t="s">
        <v>44</v>
      </c>
      <c r="K92" s="125" t="s">
        <v>134</v>
      </c>
      <c r="L92" s="125" t="s">
        <v>139</v>
      </c>
      <c r="M92" s="125" t="s">
        <v>139</v>
      </c>
      <c r="N92" s="125" t="s">
        <v>139</v>
      </c>
      <c r="O92" s="125" t="s">
        <v>139</v>
      </c>
      <c r="P92" s="125" t="s">
        <v>20</v>
      </c>
      <c r="Q92" s="125" t="s">
        <v>20</v>
      </c>
      <c r="R92" s="125" t="s">
        <v>20</v>
      </c>
      <c r="S92" s="125" t="s">
        <v>92</v>
      </c>
      <c r="T92" s="125" t="s">
        <v>20</v>
      </c>
    </row>
    <row r="93" spans="1:20" x14ac:dyDescent="0.25">
      <c r="A93" s="125" t="s">
        <v>340</v>
      </c>
      <c r="B93" s="125" t="s">
        <v>331</v>
      </c>
      <c r="C93" s="125" t="s">
        <v>92</v>
      </c>
      <c r="D93" s="125" t="s">
        <v>339</v>
      </c>
      <c r="E93" s="125" t="s">
        <v>244</v>
      </c>
      <c r="F93" s="125" t="s">
        <v>152</v>
      </c>
      <c r="G93" s="125" t="s">
        <v>45</v>
      </c>
      <c r="H93" s="125" t="s">
        <v>45</v>
      </c>
      <c r="I93" s="125" t="s">
        <v>43</v>
      </c>
      <c r="J93" s="125" t="s">
        <v>44</v>
      </c>
      <c r="K93" s="125" t="s">
        <v>134</v>
      </c>
      <c r="L93" s="125" t="s">
        <v>139</v>
      </c>
      <c r="M93" s="125" t="s">
        <v>139</v>
      </c>
      <c r="N93" s="125" t="s">
        <v>139</v>
      </c>
      <c r="O93" s="125" t="s">
        <v>139</v>
      </c>
      <c r="P93" s="125" t="s">
        <v>20</v>
      </c>
      <c r="Q93" s="125" t="s">
        <v>20</v>
      </c>
      <c r="R93" s="125" t="s">
        <v>20</v>
      </c>
      <c r="S93" s="125" t="s">
        <v>92</v>
      </c>
      <c r="T93" s="125" t="s">
        <v>20</v>
      </c>
    </row>
    <row r="94" spans="1:20" x14ac:dyDescent="0.25">
      <c r="A94" s="125" t="s">
        <v>341</v>
      </c>
      <c r="B94" s="125" t="s">
        <v>331</v>
      </c>
      <c r="C94" s="125" t="s">
        <v>92</v>
      </c>
      <c r="D94" s="125" t="s">
        <v>339</v>
      </c>
      <c r="E94" s="125" t="s">
        <v>244</v>
      </c>
      <c r="F94" s="125" t="s">
        <v>152</v>
      </c>
      <c r="G94" s="125" t="s">
        <v>45</v>
      </c>
      <c r="H94" s="125" t="s">
        <v>49</v>
      </c>
      <c r="I94" s="125" t="s">
        <v>43</v>
      </c>
      <c r="J94" s="125" t="s">
        <v>44</v>
      </c>
      <c r="K94" s="125" t="s">
        <v>134</v>
      </c>
      <c r="L94" s="125" t="s">
        <v>139</v>
      </c>
      <c r="M94" s="125" t="s">
        <v>139</v>
      </c>
      <c r="N94" s="125" t="s">
        <v>139</v>
      </c>
      <c r="O94" s="125" t="s">
        <v>139</v>
      </c>
      <c r="P94" s="125" t="s">
        <v>20</v>
      </c>
      <c r="Q94" s="125" t="s">
        <v>20</v>
      </c>
      <c r="R94" s="125" t="s">
        <v>20</v>
      </c>
      <c r="S94" s="125" t="s">
        <v>92</v>
      </c>
      <c r="T94" s="125" t="s">
        <v>20</v>
      </c>
    </row>
    <row r="95" spans="1:20" x14ac:dyDescent="0.25">
      <c r="A95" s="125" t="s">
        <v>342</v>
      </c>
      <c r="B95" s="125" t="s">
        <v>331</v>
      </c>
      <c r="C95" s="125" t="s">
        <v>150</v>
      </c>
      <c r="D95" s="125" t="s">
        <v>343</v>
      </c>
      <c r="E95" s="125" t="s">
        <v>244</v>
      </c>
      <c r="F95" s="125" t="s">
        <v>152</v>
      </c>
      <c r="G95" s="125" t="s">
        <v>45</v>
      </c>
      <c r="H95" s="125" t="s">
        <v>49</v>
      </c>
      <c r="I95" s="125" t="s">
        <v>43</v>
      </c>
      <c r="J95" s="125" t="s">
        <v>44</v>
      </c>
      <c r="K95" s="125" t="s">
        <v>134</v>
      </c>
      <c r="L95" s="125" t="s">
        <v>139</v>
      </c>
      <c r="M95" s="125" t="s">
        <v>139</v>
      </c>
      <c r="N95" s="125" t="s">
        <v>139</v>
      </c>
      <c r="O95" s="125" t="s">
        <v>139</v>
      </c>
      <c r="P95" s="125" t="s">
        <v>20</v>
      </c>
      <c r="Q95" s="125" t="s">
        <v>20</v>
      </c>
      <c r="R95" s="125" t="s">
        <v>20</v>
      </c>
      <c r="S95" s="125" t="s">
        <v>150</v>
      </c>
      <c r="T95" s="125" t="s">
        <v>344</v>
      </c>
    </row>
    <row r="96" spans="1:20" x14ac:dyDescent="0.25">
      <c r="A96" s="125" t="s">
        <v>345</v>
      </c>
      <c r="B96" s="125" t="s">
        <v>331</v>
      </c>
      <c r="C96" s="125" t="s">
        <v>145</v>
      </c>
      <c r="D96" s="125" t="s">
        <v>332</v>
      </c>
      <c r="E96" s="125" t="s">
        <v>244</v>
      </c>
      <c r="F96" s="125" t="s">
        <v>152</v>
      </c>
      <c r="G96" s="125" t="s">
        <v>45</v>
      </c>
      <c r="H96" s="125" t="s">
        <v>49</v>
      </c>
      <c r="I96" s="125" t="s">
        <v>43</v>
      </c>
      <c r="J96" s="125" t="s">
        <v>44</v>
      </c>
      <c r="K96" s="125" t="s">
        <v>134</v>
      </c>
      <c r="L96" s="125" t="s">
        <v>139</v>
      </c>
      <c r="M96" s="125" t="s">
        <v>139</v>
      </c>
      <c r="N96" s="125" t="s">
        <v>139</v>
      </c>
      <c r="O96" s="125" t="s">
        <v>139</v>
      </c>
      <c r="P96" s="125" t="s">
        <v>20</v>
      </c>
      <c r="Q96" s="125" t="s">
        <v>20</v>
      </c>
      <c r="R96" s="125" t="s">
        <v>20</v>
      </c>
      <c r="S96" s="125" t="s">
        <v>145</v>
      </c>
      <c r="T96" s="125" t="s">
        <v>20</v>
      </c>
    </row>
    <row r="97" spans="1:20" x14ac:dyDescent="0.25">
      <c r="A97" s="125" t="s">
        <v>346</v>
      </c>
      <c r="B97" s="125" t="s">
        <v>331</v>
      </c>
      <c r="C97" s="125" t="s">
        <v>145</v>
      </c>
      <c r="D97" s="125" t="s">
        <v>332</v>
      </c>
      <c r="E97" s="125" t="s">
        <v>244</v>
      </c>
      <c r="F97" s="125" t="s">
        <v>152</v>
      </c>
      <c r="G97" s="125" t="s">
        <v>45</v>
      </c>
      <c r="H97" s="125" t="s">
        <v>45</v>
      </c>
      <c r="I97" s="125" t="s">
        <v>43</v>
      </c>
      <c r="J97" s="125" t="s">
        <v>44</v>
      </c>
      <c r="K97" s="125" t="s">
        <v>134</v>
      </c>
      <c r="L97" s="125" t="s">
        <v>139</v>
      </c>
      <c r="M97" s="125" t="s">
        <v>139</v>
      </c>
      <c r="N97" s="125" t="s">
        <v>139</v>
      </c>
      <c r="O97" s="125" t="s">
        <v>139</v>
      </c>
      <c r="P97" s="125" t="s">
        <v>20</v>
      </c>
      <c r="Q97" s="125" t="s">
        <v>20</v>
      </c>
      <c r="R97" s="125" t="s">
        <v>20</v>
      </c>
      <c r="S97" s="125" t="s">
        <v>145</v>
      </c>
      <c r="T97" s="125" t="s">
        <v>20</v>
      </c>
    </row>
    <row r="98" spans="1:20" x14ac:dyDescent="0.25">
      <c r="A98" s="125" t="s">
        <v>347</v>
      </c>
      <c r="B98" s="125" t="s">
        <v>331</v>
      </c>
      <c r="C98" s="125" t="s">
        <v>150</v>
      </c>
      <c r="D98" s="125" t="s">
        <v>343</v>
      </c>
      <c r="E98" s="125" t="s">
        <v>244</v>
      </c>
      <c r="F98" s="125" t="s">
        <v>152</v>
      </c>
      <c r="G98" s="125" t="s">
        <v>45</v>
      </c>
      <c r="H98" s="125" t="s">
        <v>49</v>
      </c>
      <c r="I98" s="125" t="s">
        <v>43</v>
      </c>
      <c r="J98" s="125" t="s">
        <v>44</v>
      </c>
      <c r="K98" s="125" t="s">
        <v>134</v>
      </c>
      <c r="L98" s="125" t="s">
        <v>139</v>
      </c>
      <c r="M98" s="125" t="s">
        <v>139</v>
      </c>
      <c r="N98" s="125" t="s">
        <v>139</v>
      </c>
      <c r="O98" s="125" t="s">
        <v>139</v>
      </c>
      <c r="P98" s="125" t="s">
        <v>20</v>
      </c>
      <c r="Q98" s="125" t="s">
        <v>20</v>
      </c>
      <c r="R98" s="125" t="s">
        <v>20</v>
      </c>
      <c r="S98" s="125" t="s">
        <v>150</v>
      </c>
      <c r="T98" s="125" t="s">
        <v>344</v>
      </c>
    </row>
    <row r="99" spans="1:20" x14ac:dyDescent="0.25">
      <c r="A99" s="125" t="s">
        <v>348</v>
      </c>
      <c r="B99" s="125" t="s">
        <v>331</v>
      </c>
      <c r="C99" s="125" t="s">
        <v>81</v>
      </c>
      <c r="D99" s="125" t="s">
        <v>336</v>
      </c>
      <c r="E99" s="125" t="s">
        <v>244</v>
      </c>
      <c r="F99" s="125" t="s">
        <v>152</v>
      </c>
      <c r="G99" s="125" t="s">
        <v>45</v>
      </c>
      <c r="H99" s="125" t="s">
        <v>45</v>
      </c>
      <c r="I99" s="125" t="s">
        <v>43</v>
      </c>
      <c r="J99" s="125" t="s">
        <v>44</v>
      </c>
      <c r="K99" s="125" t="s">
        <v>134</v>
      </c>
      <c r="L99" s="125" t="s">
        <v>139</v>
      </c>
      <c r="M99" s="125" t="s">
        <v>139</v>
      </c>
      <c r="N99" s="125" t="s">
        <v>139</v>
      </c>
      <c r="O99" s="125" t="s">
        <v>139</v>
      </c>
      <c r="P99" s="125" t="s">
        <v>20</v>
      </c>
      <c r="Q99" s="125" t="s">
        <v>20</v>
      </c>
      <c r="R99" s="125" t="s">
        <v>20</v>
      </c>
      <c r="S99" s="125" t="s">
        <v>81</v>
      </c>
      <c r="T99" s="125" t="s">
        <v>20</v>
      </c>
    </row>
    <row r="100" spans="1:20" x14ac:dyDescent="0.25">
      <c r="A100" s="125" t="s">
        <v>349</v>
      </c>
      <c r="B100" s="125" t="s">
        <v>350</v>
      </c>
      <c r="C100" s="125" t="s">
        <v>155</v>
      </c>
      <c r="D100" s="125" t="s">
        <v>171</v>
      </c>
      <c r="E100" s="125" t="s">
        <v>57</v>
      </c>
      <c r="F100" s="125" t="s">
        <v>41</v>
      </c>
      <c r="G100" s="125" t="s">
        <v>42</v>
      </c>
      <c r="H100" s="125" t="s">
        <v>45</v>
      </c>
      <c r="I100" s="125" t="s">
        <v>43</v>
      </c>
      <c r="J100" s="125" t="s">
        <v>44</v>
      </c>
      <c r="K100" s="125" t="s">
        <v>84</v>
      </c>
      <c r="L100" s="125" t="s">
        <v>20</v>
      </c>
      <c r="M100" s="125" t="s">
        <v>20</v>
      </c>
      <c r="N100" s="125" t="s">
        <v>20</v>
      </c>
      <c r="O100" s="125" t="s">
        <v>89</v>
      </c>
      <c r="P100" s="125" t="s">
        <v>20</v>
      </c>
      <c r="Q100" s="125" t="s">
        <v>20</v>
      </c>
      <c r="R100" s="125" t="s">
        <v>20</v>
      </c>
      <c r="S100" s="125" t="s">
        <v>155</v>
      </c>
      <c r="T100" s="125" t="s">
        <v>351</v>
      </c>
    </row>
    <row r="101" spans="1:20" x14ac:dyDescent="0.25">
      <c r="A101" s="125" t="s">
        <v>352</v>
      </c>
      <c r="B101" s="125" t="s">
        <v>55</v>
      </c>
      <c r="C101" s="125" t="s">
        <v>145</v>
      </c>
      <c r="D101" s="125" t="s">
        <v>174</v>
      </c>
      <c r="E101" s="125" t="s">
        <v>116</v>
      </c>
      <c r="F101" s="125" t="s">
        <v>41</v>
      </c>
      <c r="G101" s="125" t="s">
        <v>45</v>
      </c>
      <c r="H101" s="125" t="s">
        <v>45</v>
      </c>
      <c r="I101" s="125" t="s">
        <v>43</v>
      </c>
      <c r="J101" s="125" t="s">
        <v>44</v>
      </c>
      <c r="K101" s="125" t="s">
        <v>84</v>
      </c>
      <c r="L101" s="125" t="s">
        <v>20</v>
      </c>
      <c r="M101" s="125" t="s">
        <v>89</v>
      </c>
      <c r="N101" s="125" t="s">
        <v>20</v>
      </c>
      <c r="O101" s="125" t="s">
        <v>139</v>
      </c>
      <c r="P101" s="125" t="s">
        <v>20</v>
      </c>
      <c r="Q101" s="125" t="s">
        <v>20</v>
      </c>
      <c r="R101" s="125" t="s">
        <v>20</v>
      </c>
      <c r="S101" s="125" t="s">
        <v>145</v>
      </c>
      <c r="T101" s="125" t="s">
        <v>353</v>
      </c>
    </row>
    <row r="102" spans="1:20" x14ac:dyDescent="0.25">
      <c r="A102" s="125" t="s">
        <v>354</v>
      </c>
      <c r="B102" s="125" t="s">
        <v>73</v>
      </c>
      <c r="C102" s="125" t="s">
        <v>145</v>
      </c>
      <c r="D102" s="125" t="s">
        <v>174</v>
      </c>
      <c r="E102" s="125" t="s">
        <v>115</v>
      </c>
      <c r="F102" s="125" t="s">
        <v>41</v>
      </c>
      <c r="G102" s="125" t="s">
        <v>45</v>
      </c>
      <c r="H102" s="125" t="s">
        <v>45</v>
      </c>
      <c r="I102" s="125" t="s">
        <v>43</v>
      </c>
      <c r="J102" s="125" t="s">
        <v>44</v>
      </c>
      <c r="K102" s="125" t="s">
        <v>84</v>
      </c>
      <c r="L102" s="125" t="s">
        <v>20</v>
      </c>
      <c r="M102" s="125" t="s">
        <v>89</v>
      </c>
      <c r="N102" s="125" t="s">
        <v>20</v>
      </c>
      <c r="O102" s="125" t="s">
        <v>89</v>
      </c>
      <c r="P102" s="125" t="s">
        <v>20</v>
      </c>
      <c r="Q102" s="125" t="s">
        <v>20</v>
      </c>
      <c r="R102" s="125" t="s">
        <v>20</v>
      </c>
      <c r="S102" s="125" t="s">
        <v>145</v>
      </c>
      <c r="T102" s="125" t="s">
        <v>355</v>
      </c>
    </row>
    <row r="103" spans="1:20" x14ac:dyDescent="0.25">
      <c r="A103" s="125" t="s">
        <v>356</v>
      </c>
      <c r="B103" s="125" t="s">
        <v>73</v>
      </c>
      <c r="C103" s="125" t="s">
        <v>92</v>
      </c>
      <c r="D103" s="125" t="s">
        <v>178</v>
      </c>
      <c r="E103" s="125" t="s">
        <v>57</v>
      </c>
      <c r="F103" s="125" t="s">
        <v>41</v>
      </c>
      <c r="G103" s="125" t="s">
        <v>45</v>
      </c>
      <c r="H103" s="125" t="s">
        <v>45</v>
      </c>
      <c r="I103" s="125" t="s">
        <v>43</v>
      </c>
      <c r="J103" s="125" t="s">
        <v>44</v>
      </c>
      <c r="K103" s="125" t="s">
        <v>84</v>
      </c>
      <c r="L103" s="125" t="s">
        <v>20</v>
      </c>
      <c r="M103" s="125" t="s">
        <v>89</v>
      </c>
      <c r="N103" s="125" t="s">
        <v>20</v>
      </c>
      <c r="O103" s="125" t="s">
        <v>89</v>
      </c>
      <c r="P103" s="125" t="s">
        <v>20</v>
      </c>
      <c r="Q103" s="125" t="s">
        <v>20</v>
      </c>
      <c r="R103" s="125" t="s">
        <v>20</v>
      </c>
      <c r="S103" s="125" t="s">
        <v>92</v>
      </c>
      <c r="T103" s="125" t="s">
        <v>357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10"/>
  <sheetViews>
    <sheetView workbookViewId="0">
      <selection activeCell="H6" sqref="H6"/>
    </sheetView>
  </sheetViews>
  <sheetFormatPr baseColWidth="10" defaultRowHeight="15" x14ac:dyDescent="0.25"/>
  <cols>
    <col min="1" max="1" width="15.7109375" bestFit="1" customWidth="1"/>
    <col min="2" max="2" width="11.140625" customWidth="1"/>
    <col min="3" max="3" width="11.140625" bestFit="1" customWidth="1"/>
    <col min="4" max="8" width="11.140625" customWidth="1"/>
    <col min="9" max="9" width="11.140625" bestFit="1" customWidth="1"/>
    <col min="10" max="10" width="12.140625" bestFit="1" customWidth="1"/>
    <col min="11" max="11" width="23" bestFit="1" customWidth="1"/>
    <col min="12" max="15" width="12.140625" bestFit="1" customWidth="1"/>
    <col min="16" max="18" width="12.140625" customWidth="1"/>
    <col min="19" max="19" width="12.140625" bestFit="1" customWidth="1"/>
    <col min="20" max="20" width="71.710937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s="125" t="s">
        <v>231</v>
      </c>
      <c r="B2" s="125" t="s">
        <v>21</v>
      </c>
      <c r="C2" s="125" t="s">
        <v>90</v>
      </c>
      <c r="D2" s="125" t="s">
        <v>106</v>
      </c>
      <c r="E2" s="125" t="s">
        <v>114</v>
      </c>
      <c r="F2" s="125" t="s">
        <v>71</v>
      </c>
      <c r="G2" s="125" t="s">
        <v>42</v>
      </c>
      <c r="H2" s="125" t="s">
        <v>49</v>
      </c>
      <c r="I2" s="125" t="s">
        <v>43</v>
      </c>
      <c r="J2" s="125" t="s">
        <v>44</v>
      </c>
      <c r="K2" s="125" t="s">
        <v>135</v>
      </c>
      <c r="L2" s="125" t="s">
        <v>20</v>
      </c>
      <c r="M2" s="125" t="s">
        <v>20</v>
      </c>
      <c r="N2" s="125" t="s">
        <v>20</v>
      </c>
      <c r="O2" s="125" t="s">
        <v>20</v>
      </c>
      <c r="P2" s="125" t="s">
        <v>20</v>
      </c>
      <c r="Q2" s="125" t="s">
        <v>20</v>
      </c>
      <c r="R2" s="125" t="s">
        <v>20</v>
      </c>
      <c r="S2" s="125" t="s">
        <v>90</v>
      </c>
      <c r="T2" s="125" t="s">
        <v>232</v>
      </c>
    </row>
    <row r="3" spans="1:20" x14ac:dyDescent="0.25">
      <c r="A3" s="125" t="s">
        <v>235</v>
      </c>
      <c r="B3" s="125" t="s">
        <v>21</v>
      </c>
      <c r="C3" s="125" t="s">
        <v>145</v>
      </c>
      <c r="D3" s="125" t="s">
        <v>236</v>
      </c>
      <c r="E3" s="125" t="s">
        <v>113</v>
      </c>
      <c r="F3" s="125" t="s">
        <v>71</v>
      </c>
      <c r="G3" s="125" t="s">
        <v>42</v>
      </c>
      <c r="H3" s="125" t="s">
        <v>45</v>
      </c>
      <c r="I3" s="125" t="s">
        <v>20</v>
      </c>
      <c r="J3" s="125" t="s">
        <v>20</v>
      </c>
      <c r="K3" s="125" t="s">
        <v>20</v>
      </c>
      <c r="L3" s="125" t="s">
        <v>20</v>
      </c>
      <c r="M3" s="125" t="s">
        <v>20</v>
      </c>
      <c r="N3" s="125" t="s">
        <v>20</v>
      </c>
      <c r="O3" s="125" t="s">
        <v>20</v>
      </c>
      <c r="P3" s="125" t="s">
        <v>20</v>
      </c>
      <c r="Q3" s="125" t="s">
        <v>20</v>
      </c>
      <c r="R3" s="125" t="s">
        <v>20</v>
      </c>
      <c r="S3" s="125" t="s">
        <v>145</v>
      </c>
      <c r="T3" s="125" t="s">
        <v>237</v>
      </c>
    </row>
    <row r="4" spans="1:20" x14ac:dyDescent="0.25">
      <c r="A4" s="125" t="s">
        <v>238</v>
      </c>
      <c r="B4" s="125" t="s">
        <v>21</v>
      </c>
      <c r="C4" s="125" t="s">
        <v>145</v>
      </c>
      <c r="D4" s="125" t="s">
        <v>107</v>
      </c>
      <c r="E4" s="125" t="s">
        <v>113</v>
      </c>
      <c r="F4" s="125" t="s">
        <v>71</v>
      </c>
      <c r="G4" s="125" t="s">
        <v>42</v>
      </c>
      <c r="H4" s="125" t="s">
        <v>45</v>
      </c>
      <c r="I4" s="125" t="s">
        <v>20</v>
      </c>
      <c r="J4" s="125" t="s">
        <v>20</v>
      </c>
      <c r="K4" s="125" t="s">
        <v>20</v>
      </c>
      <c r="L4" s="125" t="s">
        <v>20</v>
      </c>
      <c r="M4" s="125" t="s">
        <v>20</v>
      </c>
      <c r="N4" s="125" t="s">
        <v>20</v>
      </c>
      <c r="O4" s="125" t="s">
        <v>20</v>
      </c>
      <c r="P4" s="125" t="s">
        <v>20</v>
      </c>
      <c r="Q4" s="125" t="s">
        <v>20</v>
      </c>
      <c r="R4" s="125" t="s">
        <v>20</v>
      </c>
      <c r="S4" s="125" t="s">
        <v>145</v>
      </c>
      <c r="T4" s="125" t="s">
        <v>237</v>
      </c>
    </row>
    <row r="5" spans="1:20" x14ac:dyDescent="0.25">
      <c r="A5" s="125" t="s">
        <v>233</v>
      </c>
      <c r="B5" s="125" t="s">
        <v>21</v>
      </c>
      <c r="C5" s="125" t="s">
        <v>92</v>
      </c>
      <c r="D5" s="125" t="s">
        <v>106</v>
      </c>
      <c r="E5" s="125" t="s">
        <v>194</v>
      </c>
      <c r="F5" s="125" t="s">
        <v>71</v>
      </c>
      <c r="G5" s="125" t="s">
        <v>42</v>
      </c>
      <c r="H5" s="125" t="s">
        <v>95</v>
      </c>
      <c r="I5" s="125" t="s">
        <v>20</v>
      </c>
      <c r="J5" s="125" t="s">
        <v>20</v>
      </c>
      <c r="K5" s="125" t="s">
        <v>20</v>
      </c>
      <c r="L5" s="125" t="s">
        <v>20</v>
      </c>
      <c r="M5" s="125" t="s">
        <v>20</v>
      </c>
      <c r="N5" s="125" t="s">
        <v>20</v>
      </c>
      <c r="O5" s="125" t="s">
        <v>20</v>
      </c>
      <c r="P5" s="125" t="s">
        <v>20</v>
      </c>
      <c r="Q5" s="125" t="s">
        <v>20</v>
      </c>
      <c r="R5" s="125" t="s">
        <v>20</v>
      </c>
      <c r="S5" s="125" t="s">
        <v>92</v>
      </c>
      <c r="T5" s="125" t="s">
        <v>234</v>
      </c>
    </row>
    <row r="6" spans="1:20" x14ac:dyDescent="0.25">
      <c r="A6" s="125"/>
      <c r="B6" s="125"/>
      <c r="C6" s="125"/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</row>
    <row r="7" spans="1:20" x14ac:dyDescent="0.25">
      <c r="A7" s="125"/>
      <c r="B7" s="125"/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</row>
    <row r="8" spans="1:20" x14ac:dyDescent="0.25">
      <c r="A8" s="125"/>
      <c r="B8" s="125"/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</row>
    <row r="9" spans="1:20" x14ac:dyDescent="0.25">
      <c r="A9" s="125"/>
      <c r="B9" s="125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</row>
    <row r="10" spans="1:20" x14ac:dyDescent="0.25">
      <c r="A10" s="125"/>
      <c r="B10" s="125"/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4"/>
  <sheetViews>
    <sheetView workbookViewId="0">
      <selection activeCell="D39" sqref="D39"/>
    </sheetView>
  </sheetViews>
  <sheetFormatPr baseColWidth="10" defaultRowHeight="15" x14ac:dyDescent="0.25"/>
  <cols>
    <col min="1" max="1" width="20.5703125" bestFit="1" customWidth="1"/>
    <col min="2" max="2" width="12.5703125" customWidth="1"/>
    <col min="3" max="3" width="12.5703125" bestFit="1" customWidth="1"/>
    <col min="4" max="8" width="12.5703125" customWidth="1"/>
    <col min="9" max="9" width="12.5703125" bestFit="1" customWidth="1"/>
    <col min="10" max="10" width="13.5703125" bestFit="1" customWidth="1"/>
    <col min="11" max="11" width="24.42578125" bestFit="1" customWidth="1"/>
    <col min="12" max="14" width="13.5703125" customWidth="1"/>
    <col min="15" max="15" width="14.85546875" bestFit="1" customWidth="1"/>
    <col min="16" max="18" width="13.5703125" customWidth="1"/>
    <col min="19" max="19" width="13.5703125" bestFit="1" customWidth="1"/>
    <col min="20" max="20" width="76.28515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2" t="s">
        <v>0</v>
      </c>
      <c r="B1" s="32" t="s">
        <v>1</v>
      </c>
      <c r="C1" s="32" t="s">
        <v>2</v>
      </c>
      <c r="D1" s="32" t="s">
        <v>3</v>
      </c>
      <c r="E1" s="32" t="s">
        <v>4</v>
      </c>
      <c r="F1" s="32" t="s">
        <v>5</v>
      </c>
      <c r="G1" s="32" t="s">
        <v>6</v>
      </c>
      <c r="H1" s="32" t="s">
        <v>7</v>
      </c>
      <c r="I1" s="32" t="s">
        <v>8</v>
      </c>
      <c r="J1" s="32" t="s">
        <v>9</v>
      </c>
      <c r="K1" s="32" t="s">
        <v>37</v>
      </c>
      <c r="L1" s="32" t="s">
        <v>11</v>
      </c>
      <c r="M1" s="32" t="s">
        <v>12</v>
      </c>
      <c r="N1" s="32" t="s">
        <v>13</v>
      </c>
      <c r="O1" s="32" t="s">
        <v>14</v>
      </c>
      <c r="P1" s="32" t="s">
        <v>15</v>
      </c>
      <c r="Q1" s="32" t="s">
        <v>16</v>
      </c>
      <c r="R1" s="32" t="s">
        <v>17</v>
      </c>
      <c r="S1" s="32" t="s">
        <v>18</v>
      </c>
      <c r="T1" s="33" t="s">
        <v>19</v>
      </c>
    </row>
    <row r="2" spans="1:20" x14ac:dyDescent="0.25">
      <c r="A2" s="34" t="s">
        <v>198</v>
      </c>
      <c r="B2" s="34" t="s">
        <v>69</v>
      </c>
      <c r="C2" s="34" t="s">
        <v>90</v>
      </c>
      <c r="D2" s="34" t="s">
        <v>114</v>
      </c>
      <c r="E2" s="34" t="s">
        <v>72</v>
      </c>
      <c r="F2" s="34" t="s">
        <v>71</v>
      </c>
      <c r="G2" s="34" t="s">
        <v>42</v>
      </c>
      <c r="H2" s="34" t="s">
        <v>49</v>
      </c>
      <c r="I2" s="34" t="s">
        <v>43</v>
      </c>
      <c r="J2" s="34" t="s">
        <v>44</v>
      </c>
      <c r="K2" s="34" t="s">
        <v>135</v>
      </c>
      <c r="L2" s="34" t="s">
        <v>20</v>
      </c>
      <c r="M2" s="34" t="s">
        <v>20</v>
      </c>
      <c r="N2" s="34" t="s">
        <v>20</v>
      </c>
      <c r="O2" s="34" t="s">
        <v>74</v>
      </c>
      <c r="P2" s="34" t="s">
        <v>20</v>
      </c>
      <c r="Q2" s="34" t="s">
        <v>20</v>
      </c>
      <c r="R2" s="34" t="s">
        <v>20</v>
      </c>
      <c r="S2" s="34" t="s">
        <v>90</v>
      </c>
      <c r="T2" s="34" t="s">
        <v>199</v>
      </c>
    </row>
    <row r="3" spans="1:20" x14ac:dyDescent="0.25">
      <c r="A3" s="34" t="s">
        <v>197</v>
      </c>
      <c r="B3" s="34" t="s">
        <v>69</v>
      </c>
      <c r="C3" s="34" t="s">
        <v>145</v>
      </c>
      <c r="D3" s="34" t="s">
        <v>113</v>
      </c>
      <c r="E3" s="34" t="s">
        <v>70</v>
      </c>
      <c r="F3" s="34" t="s">
        <v>71</v>
      </c>
      <c r="G3" s="34" t="s">
        <v>42</v>
      </c>
      <c r="H3" s="34" t="s">
        <v>45</v>
      </c>
      <c r="I3" s="34" t="s">
        <v>20</v>
      </c>
      <c r="J3" s="34" t="s">
        <v>20</v>
      </c>
      <c r="K3" s="34" t="s">
        <v>20</v>
      </c>
      <c r="L3" s="34" t="s">
        <v>20</v>
      </c>
      <c r="M3" s="34" t="s">
        <v>20</v>
      </c>
      <c r="N3" s="34" t="s">
        <v>20</v>
      </c>
      <c r="O3" s="34" t="s">
        <v>20</v>
      </c>
      <c r="P3" s="34" t="s">
        <v>20</v>
      </c>
      <c r="Q3" s="34" t="s">
        <v>20</v>
      </c>
      <c r="R3" s="34" t="s">
        <v>20</v>
      </c>
      <c r="S3" s="34" t="s">
        <v>145</v>
      </c>
      <c r="T3" s="34" t="s">
        <v>192</v>
      </c>
    </row>
    <row r="4" spans="1:20" x14ac:dyDescent="0.25">
      <c r="A4" s="34" t="s">
        <v>191</v>
      </c>
      <c r="B4" s="34" t="s">
        <v>69</v>
      </c>
      <c r="C4" s="34" t="s">
        <v>145</v>
      </c>
      <c r="D4" s="34" t="s">
        <v>113</v>
      </c>
      <c r="E4" s="34" t="s">
        <v>72</v>
      </c>
      <c r="F4" s="34" t="s">
        <v>71</v>
      </c>
      <c r="G4" s="34" t="s">
        <v>42</v>
      </c>
      <c r="H4" s="34" t="s">
        <v>45</v>
      </c>
      <c r="I4" s="34" t="s">
        <v>20</v>
      </c>
      <c r="J4" s="34" t="s">
        <v>20</v>
      </c>
      <c r="K4" s="34" t="s">
        <v>20</v>
      </c>
      <c r="L4" s="34" t="s">
        <v>20</v>
      </c>
      <c r="M4" s="34" t="s">
        <v>20</v>
      </c>
      <c r="N4" s="34" t="s">
        <v>20</v>
      </c>
      <c r="O4" s="34" t="s">
        <v>20</v>
      </c>
      <c r="P4" s="34" t="s">
        <v>20</v>
      </c>
      <c r="Q4" s="34" t="s">
        <v>20</v>
      </c>
      <c r="R4" s="34" t="s">
        <v>20</v>
      </c>
      <c r="S4" s="34" t="s">
        <v>145</v>
      </c>
      <c r="T4" s="34" t="s">
        <v>192</v>
      </c>
    </row>
    <row r="5" spans="1:20" x14ac:dyDescent="0.25">
      <c r="A5" s="34" t="s">
        <v>196</v>
      </c>
      <c r="B5" s="34" t="s">
        <v>69</v>
      </c>
      <c r="C5" s="34" t="s">
        <v>92</v>
      </c>
      <c r="D5" s="34" t="s">
        <v>194</v>
      </c>
      <c r="E5" s="34" t="s">
        <v>70</v>
      </c>
      <c r="F5" s="34" t="s">
        <v>71</v>
      </c>
      <c r="G5" s="34" t="s">
        <v>42</v>
      </c>
      <c r="H5" s="34" t="s">
        <v>45</v>
      </c>
      <c r="I5" s="34" t="s">
        <v>20</v>
      </c>
      <c r="J5" s="34" t="s">
        <v>20</v>
      </c>
      <c r="K5" s="34" t="s">
        <v>20</v>
      </c>
      <c r="L5" s="34" t="s">
        <v>20</v>
      </c>
      <c r="M5" s="34" t="s">
        <v>20</v>
      </c>
      <c r="N5" s="34" t="s">
        <v>20</v>
      </c>
      <c r="O5" s="34" t="s">
        <v>20</v>
      </c>
      <c r="P5" s="34" t="s">
        <v>20</v>
      </c>
      <c r="Q5" s="34" t="s">
        <v>20</v>
      </c>
      <c r="R5" s="34" t="s">
        <v>20</v>
      </c>
      <c r="S5" s="34" t="s">
        <v>92</v>
      </c>
      <c r="T5" s="34" t="s">
        <v>195</v>
      </c>
    </row>
    <row r="6" spans="1:20" x14ac:dyDescent="0.25">
      <c r="A6" s="34" t="s">
        <v>193</v>
      </c>
      <c r="B6" s="34" t="s">
        <v>69</v>
      </c>
      <c r="C6" s="34" t="s">
        <v>92</v>
      </c>
      <c r="D6" s="34" t="s">
        <v>194</v>
      </c>
      <c r="E6" s="34" t="s">
        <v>72</v>
      </c>
      <c r="F6" s="34" t="s">
        <v>71</v>
      </c>
      <c r="G6" s="34" t="s">
        <v>42</v>
      </c>
      <c r="H6" s="34" t="s">
        <v>49</v>
      </c>
      <c r="I6" s="34" t="s">
        <v>20</v>
      </c>
      <c r="J6" s="34" t="s">
        <v>20</v>
      </c>
      <c r="K6" s="34" t="s">
        <v>20</v>
      </c>
      <c r="L6" s="34" t="s">
        <v>20</v>
      </c>
      <c r="M6" s="34" t="s">
        <v>20</v>
      </c>
      <c r="N6" s="34" t="s">
        <v>20</v>
      </c>
      <c r="O6" s="34" t="s">
        <v>20</v>
      </c>
      <c r="P6" s="34" t="s">
        <v>20</v>
      </c>
      <c r="Q6" s="34" t="s">
        <v>20</v>
      </c>
      <c r="R6" s="34" t="s">
        <v>20</v>
      </c>
      <c r="S6" s="34" t="s">
        <v>92</v>
      </c>
      <c r="T6" s="34" t="s">
        <v>195</v>
      </c>
    </row>
    <row r="7" spans="1:20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</row>
    <row r="8" spans="1:20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</row>
    <row r="9" spans="1:20" x14ac:dyDescent="0.2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</row>
    <row r="10" spans="1:20" x14ac:dyDescent="0.2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</row>
    <row r="11" spans="1:20" x14ac:dyDescent="0.25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</row>
    <row r="12" spans="1:20" x14ac:dyDescent="0.25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</row>
    <row r="13" spans="1:20" x14ac:dyDescent="0.25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</row>
    <row r="14" spans="1:20" x14ac:dyDescent="0.25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206"/>
  <sheetViews>
    <sheetView tabSelected="1" topLeftCell="A33" workbookViewId="0">
      <selection activeCell="C41" sqref="C41:E41"/>
    </sheetView>
  </sheetViews>
  <sheetFormatPr baseColWidth="10" defaultRowHeight="15" x14ac:dyDescent="0.25"/>
  <cols>
    <col min="1" max="1" width="7.5703125" customWidth="1"/>
    <col min="2" max="2" width="8.7109375" customWidth="1"/>
    <col min="3" max="3" width="14.28515625" customWidth="1"/>
    <col min="4" max="4" width="4.42578125" customWidth="1"/>
    <col min="5" max="5" width="5.7109375" customWidth="1"/>
    <col min="6" max="6" width="8.7109375" customWidth="1"/>
    <col min="7" max="7" width="14.28515625" customWidth="1"/>
    <col min="8" max="8" width="4.7109375" customWidth="1"/>
    <col min="9" max="9" width="16.28515625" customWidth="1"/>
    <col min="10" max="10" width="11.85546875" bestFit="1" customWidth="1"/>
  </cols>
  <sheetData>
    <row r="1" spans="1:10" ht="15" customHeight="1" x14ac:dyDescent="0.25">
      <c r="A1" s="97" t="str">
        <f>IF(OR(Dos!E2="60,5",Dos!E2="83",Dos!E2="121",Dos!E2="184")," Tiroirs Merivobox ","Tiroirs Legrabox")</f>
        <v xml:space="preserve"> Tiroirs Merivobox </v>
      </c>
      <c r="B1" s="97"/>
      <c r="C1" s="97"/>
      <c r="D1" s="97"/>
      <c r="E1" s="97"/>
      <c r="F1" s="97"/>
      <c r="G1" s="97"/>
      <c r="H1" s="97"/>
      <c r="I1" s="97"/>
    </row>
    <row r="2" spans="1:10" ht="15" customHeight="1" x14ac:dyDescent="0.25">
      <c r="A2" s="97"/>
      <c r="B2" s="97"/>
      <c r="C2" s="97"/>
      <c r="D2" s="97"/>
      <c r="E2" s="97"/>
      <c r="F2" s="97"/>
      <c r="G2" s="97"/>
      <c r="H2" s="97"/>
      <c r="I2" s="97"/>
    </row>
    <row r="3" spans="1:10" ht="15" customHeight="1" x14ac:dyDescent="0.25">
      <c r="A3" s="97"/>
      <c r="B3" s="97"/>
      <c r="C3" s="97"/>
      <c r="D3" s="97"/>
      <c r="E3" s="97"/>
      <c r="F3" s="97"/>
      <c r="G3" s="97"/>
      <c r="H3" s="97"/>
      <c r="I3" s="97"/>
    </row>
    <row r="4" spans="1:10" ht="15" customHeight="1" x14ac:dyDescent="0.25">
      <c r="A4" s="97"/>
      <c r="B4" s="97"/>
      <c r="C4" s="97"/>
      <c r="D4" s="97"/>
      <c r="E4" s="97"/>
      <c r="F4" s="97"/>
      <c r="G4" s="97"/>
      <c r="H4" s="97"/>
      <c r="I4" s="97"/>
    </row>
    <row r="5" spans="1:10" ht="15" customHeight="1" x14ac:dyDescent="0.25">
      <c r="A5" s="97"/>
      <c r="B5" s="97"/>
      <c r="C5" s="97"/>
      <c r="D5" s="97"/>
      <c r="E5" s="97"/>
      <c r="F5" s="97"/>
      <c r="G5" s="97"/>
      <c r="H5" s="97"/>
      <c r="I5" s="97"/>
    </row>
    <row r="6" spans="1:10" ht="15" customHeight="1" x14ac:dyDescent="0.25">
      <c r="A6" s="128" t="str">
        <f>BASE!B6&amp;"_"&amp;BASE!B5</f>
        <v>3095_GALUS</v>
      </c>
      <c r="B6" s="128"/>
      <c r="C6" s="128"/>
      <c r="D6" s="128"/>
      <c r="E6" s="128"/>
      <c r="F6" s="128"/>
      <c r="G6" s="128"/>
      <c r="H6" s="128"/>
      <c r="I6" s="128"/>
    </row>
    <row r="7" spans="1:10" ht="15" customHeight="1" x14ac:dyDescent="0.25">
      <c r="A7" s="128"/>
      <c r="B7" s="128"/>
      <c r="C7" s="128"/>
      <c r="D7" s="128"/>
      <c r="E7" s="128"/>
      <c r="F7" s="128"/>
      <c r="G7" s="128"/>
      <c r="H7" s="128"/>
      <c r="I7" s="128"/>
    </row>
    <row r="8" spans="1:10" ht="15" customHeight="1" x14ac:dyDescent="0.25">
      <c r="A8" s="128"/>
      <c r="B8" s="128"/>
      <c r="C8" s="128"/>
      <c r="D8" s="128"/>
      <c r="E8" s="128"/>
      <c r="F8" s="128"/>
      <c r="G8" s="128"/>
      <c r="H8" s="128"/>
      <c r="I8" s="128"/>
    </row>
    <row r="9" spans="1:10" ht="11.25" customHeight="1" x14ac:dyDescent="0.25">
      <c r="A9" s="128"/>
      <c r="B9" s="128"/>
      <c r="C9" s="128"/>
      <c r="D9" s="128"/>
      <c r="E9" s="128"/>
      <c r="F9" s="128"/>
      <c r="G9" s="128"/>
      <c r="H9" s="128"/>
      <c r="I9" s="128"/>
    </row>
    <row r="10" spans="1:10" ht="15" customHeight="1" x14ac:dyDescent="0.25">
      <c r="A10" s="94" t="s">
        <v>25</v>
      </c>
      <c r="B10" s="96"/>
      <c r="C10" s="95" t="s">
        <v>21</v>
      </c>
      <c r="D10" s="96"/>
      <c r="E10" s="95" t="s">
        <v>25</v>
      </c>
      <c r="F10" s="96"/>
      <c r="G10" s="95" t="s">
        <v>26</v>
      </c>
      <c r="H10" s="96"/>
      <c r="I10" s="95" t="s">
        <v>360</v>
      </c>
      <c r="J10" s="65"/>
    </row>
    <row r="11" spans="1:10" ht="15" customHeight="1" x14ac:dyDescent="0.25">
      <c r="A11" s="94"/>
      <c r="B11" s="96"/>
      <c r="C11" s="95"/>
      <c r="D11" s="96"/>
      <c r="E11" s="95"/>
      <c r="F11" s="96"/>
      <c r="G11" s="95"/>
      <c r="H11" s="96"/>
      <c r="I11" s="95"/>
      <c r="J11" s="65"/>
    </row>
    <row r="12" spans="1:10" s="3" customFormat="1" ht="30" customHeight="1" x14ac:dyDescent="0.35">
      <c r="A12" s="20" t="str">
        <f>IF(Fond!H2="","",Fond!H2&amp;"X")</f>
        <v>2X</v>
      </c>
      <c r="B12" s="21" t="str">
        <f>IF(Fond!C2="","","("&amp;Fond!C2&amp;")")</f>
        <v>(AFHL211)</v>
      </c>
      <c r="C12" s="91" t="str">
        <f>IF(A$1=" Tiroirs Merivobox ",IF(Fond!D2&lt;&gt;"",((Fond!E2)&amp;" X "&amp;Fond!D2+16),""),IF(A$1="Tiroirs Legrabox",IF(Fond!D2&lt;&gt;"",((Fond!E2)&amp;" X "&amp;Fond!D2),"")))</f>
        <v>510 X 490</v>
      </c>
      <c r="D12" s="92"/>
      <c r="E12" s="23" t="str">
        <f>IF(Dos!H2="","",Dos!H2&amp;"X")</f>
        <v>2X</v>
      </c>
      <c r="F12" s="22" t="str">
        <f>IF(Dos!C2="","","("&amp;Dos!C2&amp;")")</f>
        <v>(AFHL211)</v>
      </c>
      <c r="G12" s="91" t="str">
        <f>IF(A$1=" Tiroirs Merivobox ",IF(Dos!D2&lt;&gt;"",((Dos!D2)&amp;" X "&amp;Dos!E2-16),""),IF(A$1="Tiroirs Legrabox",IF(Dos!D2&lt;&gt;"",((Dos!D2)&amp;" X "&amp;Dos!E2),"")))</f>
        <v>510 X 168</v>
      </c>
      <c r="H12" s="92"/>
      <c r="I12" s="131">
        <v>2</v>
      </c>
    </row>
    <row r="13" spans="1:10" s="3" customFormat="1" ht="30" customHeight="1" x14ac:dyDescent="0.35">
      <c r="A13" s="20" t="str">
        <f>IF(Fond!H3="","",Fond!H3&amp;"X")</f>
        <v>1X</v>
      </c>
      <c r="B13" s="21" t="str">
        <f>IF(Fond!C3="","","("&amp;Fond!C3&amp;")")</f>
        <v>(BSE2C)</v>
      </c>
      <c r="C13" s="91" t="str">
        <f>IF(A$1=" Tiroirs Merivobox ",IF(Fond!D3&lt;&gt;"",((Fond!E3)&amp;" X "&amp;Fond!D3+16),""),IF(A$1="Tiroirs Legrabox",IF(Fond!D3&lt;&gt;"",((Fond!E3)&amp;" X "&amp;Fond!D3),"")))</f>
        <v>561 X 390</v>
      </c>
      <c r="D13" s="92"/>
      <c r="E13" s="23" t="str">
        <f>IF(Dos!H3="","",Dos!H3&amp;"X")</f>
        <v>1X</v>
      </c>
      <c r="F13" s="22" t="str">
        <f>IF(Dos!C3="","","("&amp;Dos!C3&amp;")")</f>
        <v>(BSE2C)</v>
      </c>
      <c r="G13" s="91" t="str">
        <f>IF(A$1=" Tiroirs Merivobox ",IF(Dos!D3&lt;&gt;"",((Dos!D3)&amp;" X "&amp;Dos!E3-16),""),IF(A$1="Tiroirs Legrabox",IF(Dos!D3&lt;&gt;"",((Dos!D3)&amp;" X "&amp;Dos!E3),"")))</f>
        <v>561 X 67</v>
      </c>
      <c r="H13" s="92"/>
      <c r="I13" s="131">
        <v>2</v>
      </c>
      <c r="J13" s="130"/>
    </row>
    <row r="14" spans="1:10" s="3" customFormat="1" ht="30" customHeight="1" x14ac:dyDescent="0.35">
      <c r="A14" s="20" t="str">
        <f>IF(Fond!H4="","",Fond!H4&amp;"X")</f>
        <v>1X</v>
      </c>
      <c r="B14" s="21" t="str">
        <f>IF(Fond!C4="","","("&amp;Fond!C4&amp;")")</f>
        <v>(BSE2C)</v>
      </c>
      <c r="C14" s="91" t="str">
        <f>IF(A$1=" Tiroirs Merivobox ",IF(Fond!D4&lt;&gt;"",((Fond!E4)&amp;" X "&amp;Fond!D4+16),""),IF(A$1="Tiroirs Legrabox",IF(Fond!D4&lt;&gt;"",((Fond!E4)&amp;" X "&amp;Fond!D4),"")))</f>
        <v>561 X 440</v>
      </c>
      <c r="D14" s="92"/>
      <c r="E14" s="23" t="str">
        <f>IF(Dos!H4="","",Dos!H4&amp;"X")</f>
        <v>1X</v>
      </c>
      <c r="F14" s="22" t="str">
        <f>IF(Dos!C4="","","("&amp;Dos!C4&amp;")")</f>
        <v>(BSE2C)</v>
      </c>
      <c r="G14" s="91" t="str">
        <f>IF(A$1=" Tiroirs Merivobox ",IF(Dos!D4&lt;&gt;"",((Dos!D4)&amp;" X "&amp;Dos!E4-16),""),IF(A$1="Tiroirs Legrabox",IF(Dos!D4&lt;&gt;"",((Dos!D4)&amp;" X "&amp;Dos!E4),"")))</f>
        <v>561 X 168</v>
      </c>
      <c r="H14" s="92"/>
      <c r="I14" s="131">
        <v>1</v>
      </c>
    </row>
    <row r="15" spans="1:10" s="3" customFormat="1" ht="30" customHeight="1" x14ac:dyDescent="0.35">
      <c r="A15" s="20" t="str">
        <f>IF(Fond!H5="","",Fond!H5&amp;"X")</f>
        <v>3X</v>
      </c>
      <c r="B15" s="21" t="str">
        <f>IF(Fond!C5="","","("&amp;Fond!C5&amp;")")</f>
        <v>(BSP2CT)</v>
      </c>
      <c r="C15" s="91" t="str">
        <f>IF(A$1=" Tiroirs Merivobox ",IF(Fond!D5&lt;&gt;"",((Fond!E5)&amp;" X "&amp;Fond!D5+16),""),IF(A$1="Tiroirs Legrabox",IF(Fond!D5&lt;&gt;"",((Fond!E5)&amp;" X "&amp;Fond!D5),"")))</f>
        <v>461 X 490</v>
      </c>
      <c r="D15" s="92"/>
      <c r="E15" s="23" t="str">
        <f>IF(Dos!H5="","",Dos!H5&amp;"X")</f>
        <v>1X</v>
      </c>
      <c r="F15" s="22" t="str">
        <f>IF(Dos!C5="","","("&amp;Dos!C5&amp;")")</f>
        <v>(BSP2CT)</v>
      </c>
      <c r="G15" s="91" t="str">
        <f>IF(A$1=" Tiroirs Merivobox ",IF(Dos!D5&lt;&gt;"",((Dos!D5)&amp;" X "&amp;Dos!E5-16),""),IF(A$1="Tiroirs Legrabox",IF(Dos!D5&lt;&gt;"",((Dos!D5)&amp;" X "&amp;Dos!E5),"")))</f>
        <v>461 X 67</v>
      </c>
      <c r="H15" s="92"/>
      <c r="I15" s="131"/>
    </row>
    <row r="16" spans="1:10" s="3" customFormat="1" ht="30" customHeight="1" x14ac:dyDescent="0.35">
      <c r="A16" s="20" t="str">
        <f>IF(Fond!H6="","",Fond!H6&amp;"X")</f>
        <v/>
      </c>
      <c r="B16" s="21" t="str">
        <f>IF(Fond!C6="","","("&amp;Fond!C6&amp;")")</f>
        <v/>
      </c>
      <c r="C16" s="91" t="str">
        <f>IF(A$1=" Tiroirs Merivobox ",IF(Fond!D6&lt;&gt;"",((Fond!E6)&amp;" X "&amp;Fond!D6+16),""),IF(A$1="Tiroirs Legrabox",IF(Fond!D6&lt;&gt;"",((Fond!E6)&amp;" X "&amp;Fond!D6),"")))</f>
        <v/>
      </c>
      <c r="D16" s="92"/>
      <c r="E16" s="23" t="str">
        <f>IF(Dos!H6="","",Dos!H6&amp;"X")</f>
        <v>2X</v>
      </c>
      <c r="F16" s="22" t="str">
        <f>IF(Dos!C6="","","("&amp;Dos!C6&amp;")")</f>
        <v>(BSP2CT)</v>
      </c>
      <c r="G16" s="91" t="str">
        <f>IF(A$1=" Tiroirs Merivobox ",IF(Dos!D6&lt;&gt;"",((Dos!D6)&amp;" X "&amp;Dos!E6-16),""),IF(A$1="Tiroirs Legrabox",IF(Dos!D6&lt;&gt;"",((Dos!D6)&amp;" X "&amp;Dos!E6),"")))</f>
        <v>461 X 168</v>
      </c>
      <c r="H16" s="92"/>
      <c r="I16" s="131">
        <v>1</v>
      </c>
    </row>
    <row r="17" spans="1:9" s="3" customFormat="1" ht="30" customHeight="1" x14ac:dyDescent="0.35">
      <c r="A17" s="20" t="str">
        <f>IF(Fond!H7="","",Fond!H7&amp;"X")</f>
        <v/>
      </c>
      <c r="B17" s="21" t="str">
        <f>IF(Fond!C7="","","("&amp;Fond!C7&amp;")")</f>
        <v/>
      </c>
      <c r="C17" s="91" t="str">
        <f>IF(A$1=" Tiroirs Merivobox ",IF(Fond!D7&lt;&gt;"",((Fond!E7)&amp;" X "&amp;Fond!D7+16),""),IF(A$1="Tiroirs Legrabox",IF(Fond!D7&lt;&gt;"",((Fond!E7)&amp;" X "&amp;Fond!D7),"")))</f>
        <v/>
      </c>
      <c r="D17" s="92"/>
      <c r="E17" s="23" t="str">
        <f>IF(Dos!H7="","",Dos!H7&amp;"X")</f>
        <v/>
      </c>
      <c r="F17" s="22" t="str">
        <f>IF(Dos!C7="","","("&amp;Dos!C7&amp;")")</f>
        <v/>
      </c>
      <c r="G17" s="93" t="str">
        <f>IF(A$1=" Tiroirs Merivobox ",IF(Dos!D7&lt;&gt;"",((Dos!D7)&amp;" X "&amp;Dos!E7-16),""),IF(A$1="Tiroirs Legrabox",IF(Dos!D7&lt;&gt;"",((Dos!D7)&amp;" X "&amp;Dos!E7),"")))</f>
        <v/>
      </c>
      <c r="H17" s="129"/>
      <c r="I17" s="131"/>
    </row>
    <row r="18" spans="1:9" s="3" customFormat="1" ht="30" customHeight="1" x14ac:dyDescent="0.35">
      <c r="A18" s="20" t="str">
        <f>IF(Fond!H8="","",Fond!H8&amp;"X")</f>
        <v/>
      </c>
      <c r="B18" s="21" t="str">
        <f>IF(Fond!C8="","","("&amp;Fond!C8&amp;")")</f>
        <v/>
      </c>
      <c r="C18" s="91" t="str">
        <f>IF(A$1=" Tiroirs Merivobox ",IF(Fond!D8&lt;&gt;"",((Fond!E8)&amp;" X "&amp;Fond!D8+16),""),IF(A$1="Tiroirs Legrabox",IF(Fond!D8&lt;&gt;"",((Fond!E8)&amp;" X "&amp;Fond!D8),"")))</f>
        <v/>
      </c>
      <c r="D18" s="92"/>
      <c r="E18" s="23" t="str">
        <f>IF(Dos!H8="","",Dos!H8&amp;"X")</f>
        <v/>
      </c>
      <c r="F18" s="22" t="str">
        <f>IF(Dos!C8="","","("&amp;Dos!C8&amp;")")</f>
        <v/>
      </c>
      <c r="G18" s="91" t="str">
        <f>IF(A$1=" Tiroirs Merivobox ",IF(Dos!D8&lt;&gt;"",((Dos!D8)&amp;" X "&amp;Dos!E8-16),""),IF(A$1="Tiroirs Legrabox",IF(Dos!D8&lt;&gt;"",((Dos!D8)&amp;" X "&amp;Dos!E8),"")))</f>
        <v/>
      </c>
      <c r="H18" s="92"/>
      <c r="I18" s="131"/>
    </row>
    <row r="19" spans="1:9" s="3" customFormat="1" ht="30" customHeight="1" x14ac:dyDescent="0.35">
      <c r="A19" s="20" t="str">
        <f>IF(Fond!H9="","",Fond!H9&amp;"X")</f>
        <v/>
      </c>
      <c r="B19" s="21" t="str">
        <f>IF(Fond!C9="","","("&amp;Fond!C9&amp;")")</f>
        <v/>
      </c>
      <c r="C19" s="91" t="str">
        <f>IF(A$1=" Tiroirs Merivobox ",IF(Fond!D9&lt;&gt;"",((Fond!E9)&amp;" X "&amp;Fond!D9+16),""),IF(A$1="Tiroirs Legrabox",IF(Fond!D9&lt;&gt;"",((Fond!E9)&amp;" X "&amp;Fond!D9),"")))</f>
        <v/>
      </c>
      <c r="D19" s="92"/>
      <c r="E19" s="23" t="str">
        <f>IF(Dos!H9="","",Dos!H9&amp;"X")</f>
        <v/>
      </c>
      <c r="F19" s="22" t="str">
        <f>IF(Dos!C9="","","("&amp;Dos!C9&amp;")")</f>
        <v/>
      </c>
      <c r="G19" s="91" t="str">
        <f>IF(A$1=" Tiroirs Merivobox ",IF(Dos!D9&lt;&gt;"",((Dos!D9)&amp;" X "&amp;Dos!E9-16),""),IF(A$1="Tiroirs Legrabox",IF(Dos!D9&lt;&gt;"",((Dos!D9)&amp;" X "&amp;Dos!E9),"")))</f>
        <v/>
      </c>
      <c r="H19" s="92"/>
      <c r="I19" s="131"/>
    </row>
    <row r="20" spans="1:9" s="3" customFormat="1" ht="30" customHeight="1" x14ac:dyDescent="0.35">
      <c r="A20" s="20" t="str">
        <f>IF(Fond!H10="","",Fond!H10&amp;"X")</f>
        <v/>
      </c>
      <c r="B20" s="21" t="str">
        <f>IF(Fond!C10="","","("&amp;Fond!C10&amp;")")</f>
        <v/>
      </c>
      <c r="C20" s="91" t="str">
        <f>IF(A$1=" Tiroirs Merivobox ",IF(Fond!D10&lt;&gt;"",((Fond!E10)&amp;" X "&amp;Fond!D10+16),""),IF(A$1="Tiroirs Legrabox",IF(Fond!D10&lt;&gt;"",((Fond!E10)&amp;" X "&amp;Fond!D10),"")))</f>
        <v/>
      </c>
      <c r="D20" s="92"/>
      <c r="E20" s="23" t="str">
        <f>IF(Dos!H10="","",Dos!H10&amp;"X")</f>
        <v/>
      </c>
      <c r="F20" s="22" t="str">
        <f>IF(Dos!C10="","","("&amp;Dos!C10&amp;")")</f>
        <v/>
      </c>
      <c r="G20" s="91" t="str">
        <f>IF(A$1=" Tiroirs Merivobox ",IF(Dos!D10&lt;&gt;"",((Dos!D10)&amp;" X "&amp;Dos!E10-16),""),IF(A$1="Tiroirs Legrabox",IF(Dos!D10&lt;&gt;"",((Dos!D10)&amp;" X "&amp;Dos!E10),"")))</f>
        <v/>
      </c>
      <c r="H20" s="92"/>
      <c r="I20" s="131"/>
    </row>
    <row r="21" spans="1:9" s="3" customFormat="1" ht="30" customHeight="1" x14ac:dyDescent="0.35">
      <c r="A21" s="20" t="str">
        <f>IF(Fond!H11="","",Fond!H11&amp;"X")</f>
        <v/>
      </c>
      <c r="B21" s="21" t="str">
        <f>IF(Fond!C11="","","("&amp;Fond!C11&amp;")")</f>
        <v/>
      </c>
      <c r="C21" s="91" t="str">
        <f>IF(A$1=" Tiroirs Merivobox ",IF(Fond!D11&lt;&gt;"",((Fond!E11)&amp;" X "&amp;Fond!D11+16),""),IF(A$1="Tiroirs Legrabox",IF(Fond!D11&lt;&gt;"",((Fond!E11)&amp;" X "&amp;Fond!D11),"")))</f>
        <v/>
      </c>
      <c r="D21" s="92"/>
      <c r="E21" s="23" t="str">
        <f>IF(Dos!H11="","",Dos!H11&amp;"X")</f>
        <v/>
      </c>
      <c r="F21" s="22" t="str">
        <f>IF(Dos!C11="","","("&amp;Dos!C11&amp;")")</f>
        <v/>
      </c>
      <c r="G21" s="91" t="str">
        <f>IF(A$1=" Tiroirs Merivobox ",IF(Dos!D11&lt;&gt;"",((Dos!D11)&amp;" X "&amp;Dos!E11-16),""),IF(A$1="Tiroirs Legrabox",IF(Dos!D11&lt;&gt;"",((Dos!D11)&amp;" X "&amp;Dos!E11),"")))</f>
        <v/>
      </c>
      <c r="H21" s="92"/>
      <c r="I21" s="131"/>
    </row>
    <row r="22" spans="1:9" s="3" customFormat="1" ht="30" customHeight="1" x14ac:dyDescent="0.35">
      <c r="A22" s="20" t="str">
        <f>IF(Fond!H12="","",Fond!H12&amp;"X")</f>
        <v/>
      </c>
      <c r="B22" s="21" t="str">
        <f>IF(Fond!C12="","","("&amp;Fond!C12&amp;")")</f>
        <v/>
      </c>
      <c r="C22" s="91" t="str">
        <f>IF(A$1=" Tiroirs Merivobox ",IF(Fond!D12&lt;&gt;"",((Fond!E12)&amp;" X "&amp;Fond!D12+16),""),IF(A$1="Tiroirs Legrabox",IF(Fond!D12&lt;&gt;"",((Fond!E12)&amp;" X "&amp;Fond!D12),"")))</f>
        <v/>
      </c>
      <c r="D22" s="92"/>
      <c r="E22" s="23" t="str">
        <f>IF(Dos!H12="","",Dos!H12&amp;"X")</f>
        <v/>
      </c>
      <c r="F22" s="22" t="str">
        <f>IF(Dos!C12="","","("&amp;Dos!C12&amp;")")</f>
        <v/>
      </c>
      <c r="G22" s="91" t="str">
        <f>IF(A$1=" Tiroirs Merivobox ",IF(Dos!D12&lt;&gt;"",((Dos!D12)&amp;" X "&amp;Dos!E12-16),""),IF(A$1="Tiroirs Legrabox",IF(Dos!D12&lt;&gt;"",((Dos!D12)&amp;" X "&amp;Dos!E12),"")))</f>
        <v/>
      </c>
      <c r="H22" s="92"/>
      <c r="I22" s="131"/>
    </row>
    <row r="23" spans="1:9" s="3" customFormat="1" ht="30" customHeight="1" x14ac:dyDescent="0.35">
      <c r="A23" s="20" t="str">
        <f>IF(Fond!H13="","",Fond!H13&amp;"X")</f>
        <v/>
      </c>
      <c r="B23" s="21" t="str">
        <f>IF(Fond!C13="","","("&amp;Fond!C13&amp;")")</f>
        <v/>
      </c>
      <c r="C23" s="91" t="str">
        <f>IF(A$1=" Tiroirs Merivobox ",IF(Fond!D13&lt;&gt;"",((Fond!E13)&amp;" X "&amp;Fond!D13+16),""),IF(A$1="Tiroirs Legrabox",IF(Fond!D13&lt;&gt;"",((Fond!E13)&amp;" X "&amp;Fond!D13),"")))</f>
        <v/>
      </c>
      <c r="D23" s="92"/>
      <c r="E23" s="23" t="str">
        <f>IF(Dos!H13="","",Dos!H13&amp;"X")</f>
        <v/>
      </c>
      <c r="F23" s="22" t="str">
        <f>IF(Dos!C13="","","("&amp;Dos!C13&amp;")")</f>
        <v/>
      </c>
      <c r="G23" s="91" t="str">
        <f>IF(A$1=" Tiroirs Merivobox ",IF(Dos!D13&lt;&gt;"",((Dos!D13)&amp;" X "&amp;Dos!E13-16),""),IF(A$1="Tiroirs Legrabox",IF(Dos!D13&lt;&gt;"",((Dos!D13)&amp;" X "&amp;Dos!E13),"")))</f>
        <v/>
      </c>
      <c r="H23" s="92"/>
      <c r="I23" s="131"/>
    </row>
    <row r="24" spans="1:9" s="3" customFormat="1" ht="30" customHeight="1" x14ac:dyDescent="0.35">
      <c r="A24" s="20" t="str">
        <f>IF(Fond!H14="","",Fond!H14&amp;"X")</f>
        <v/>
      </c>
      <c r="B24" s="21" t="str">
        <f>IF(Fond!C14="","","("&amp;Fond!C14&amp;")")</f>
        <v/>
      </c>
      <c r="C24" s="91" t="str">
        <f>IF(A$1=" Tiroirs Merivobox ",IF(Fond!D14&lt;&gt;"",((Fond!E14)&amp;" X "&amp;Fond!D14+16),""),IF(A$1="Tiroirs Legrabox",IF(Fond!D14&lt;&gt;"",((Fond!E14)&amp;" X "&amp;Fond!D14),"")))</f>
        <v/>
      </c>
      <c r="D24" s="92"/>
      <c r="E24" s="23" t="str">
        <f>IF(Dos!H14="","",Dos!H14&amp;"X")</f>
        <v/>
      </c>
      <c r="F24" s="22" t="str">
        <f>IF(Dos!C14="","","("&amp;Dos!C14&amp;")")</f>
        <v/>
      </c>
      <c r="G24" s="91" t="str">
        <f>IF(A$1=" Tiroirs Merivobox ",IF(Dos!D14&lt;&gt;"",((Dos!D14)&amp;" X "&amp;Dos!E14-16),""),IF(A$1="Tiroirs Legrabox",IF(Dos!D14&lt;&gt;"",((Dos!D14)&amp;" X "&amp;Dos!E14),"")))</f>
        <v/>
      </c>
      <c r="H24" s="92"/>
      <c r="I24" s="131"/>
    </row>
    <row r="25" spans="1:9" s="3" customFormat="1" ht="30" customHeight="1" x14ac:dyDescent="0.35">
      <c r="A25" s="20" t="str">
        <f>IF(Fond!H15="","",Fond!H15&amp;"X")</f>
        <v/>
      </c>
      <c r="B25" s="21" t="str">
        <f>IF(Fond!C15="","","("&amp;Fond!C15&amp;")")</f>
        <v/>
      </c>
      <c r="C25" s="91" t="str">
        <f>IF(A$1=" Tiroirs Merivobox ",IF(Fond!D15&lt;&gt;"",((Fond!E15)&amp;" X "&amp;Fond!D15+16),""),IF(A$1="Tiroirs Legrabox",IF(Fond!D15&lt;&gt;"",((Fond!E15)&amp;" X "&amp;Fond!D15),"")))</f>
        <v/>
      </c>
      <c r="D25" s="92"/>
      <c r="E25" s="23" t="str">
        <f>IF(Dos!H15="","",Dos!H15&amp;"X")</f>
        <v/>
      </c>
      <c r="F25" s="22" t="str">
        <f>IF(Dos!C15="","","("&amp;Dos!C15&amp;")")</f>
        <v/>
      </c>
      <c r="G25" s="91" t="str">
        <f>IF(A$1=" Tiroirs Merivobox ",IF(Dos!D15&lt;&gt;"",((Dos!D15)&amp;" X "&amp;Dos!E15-16),""),IF(A$1="Tiroirs Legrabox",IF(Dos!D15&lt;&gt;"",((Dos!D15)&amp;" X "&amp;Dos!E15),"")))</f>
        <v/>
      </c>
      <c r="H25" s="92"/>
      <c r="I25" s="131"/>
    </row>
    <row r="26" spans="1:9" s="3" customFormat="1" ht="30" customHeight="1" x14ac:dyDescent="0.35">
      <c r="A26" s="20" t="str">
        <f>IF(Fond!H16="","",Fond!H16&amp;"X")</f>
        <v/>
      </c>
      <c r="B26" s="21" t="str">
        <f>IF(Fond!C16="","","("&amp;Fond!C16&amp;")")</f>
        <v/>
      </c>
      <c r="C26" s="91" t="str">
        <f>IF(A$1=" Tiroirs Merivobox ",IF(Fond!D16&lt;&gt;"",((Fond!E16)&amp;" X "&amp;Fond!D16+16),""),IF(A$1="Tiroirs Legrabox",IF(Fond!D16&lt;&gt;"",((Fond!E16)&amp;" X "&amp;Fond!D16),"")))</f>
        <v/>
      </c>
      <c r="D26" s="92"/>
      <c r="E26" s="23" t="str">
        <f>IF(Dos!H16="","",Dos!H16&amp;"X")</f>
        <v/>
      </c>
      <c r="F26" s="22" t="str">
        <f>IF(Dos!C16="","","("&amp;Dos!C16&amp;")")</f>
        <v/>
      </c>
      <c r="G26" s="91" t="str">
        <f>IF(A$1=" Tiroirs Merivobox ",IF(Dos!D16&lt;&gt;"",((Dos!D16)&amp;" X "&amp;Dos!E16-16),""),IF(A$1="Tiroirs Legrabox",IF(Dos!D16&lt;&gt;"",((Dos!D16)&amp;" X "&amp;Dos!E16),"")))</f>
        <v/>
      </c>
      <c r="H26" s="92"/>
      <c r="I26" s="131"/>
    </row>
    <row r="27" spans="1:9" s="3" customFormat="1" ht="30" customHeight="1" x14ac:dyDescent="0.35">
      <c r="A27" s="20" t="str">
        <f>IF(Fond!H17="","",Fond!H17&amp;"X")</f>
        <v/>
      </c>
      <c r="B27" s="21" t="str">
        <f>IF(Fond!C17="","","("&amp;Fond!C17&amp;")")</f>
        <v/>
      </c>
      <c r="C27" s="91" t="str">
        <f>IF(A$1=" Tiroirs Merivobox ",IF(Fond!D17&lt;&gt;"",((Fond!E17)&amp;" X "&amp;Fond!D17+16),""),IF(A$1="Tiroirs Legrabox",IF(Fond!D17&lt;&gt;"",((Fond!E17)&amp;" X "&amp;Fond!D17),"")))</f>
        <v/>
      </c>
      <c r="D27" s="92"/>
      <c r="E27" s="23" t="str">
        <f>IF(Dos!H17="","",Dos!H17&amp;"X")</f>
        <v/>
      </c>
      <c r="F27" s="22" t="str">
        <f>IF(Dos!C17="","","("&amp;Dos!C17&amp;")")</f>
        <v/>
      </c>
      <c r="G27" s="91" t="str">
        <f>IF(A$1=" Tiroirs Merivobox ",IF(Dos!D17&lt;&gt;"",((Dos!D17)&amp;" X "&amp;Dos!E17-16),""),IF(A$1="Tiroirs Legrabox",IF(Dos!D17&lt;&gt;"",((Dos!D17)&amp;" X "&amp;Dos!E17),"")))</f>
        <v/>
      </c>
      <c r="H27" s="92"/>
      <c r="I27" s="131"/>
    </row>
    <row r="28" spans="1:9" s="3" customFormat="1" ht="30" customHeight="1" x14ac:dyDescent="0.35">
      <c r="A28" s="20" t="str">
        <f>IF(Fond!H18="","",Fond!H18&amp;"X")</f>
        <v/>
      </c>
      <c r="B28" s="21" t="str">
        <f>IF(Fond!C18="","","("&amp;Fond!C18&amp;")")</f>
        <v/>
      </c>
      <c r="C28" s="91" t="str">
        <f>IF(A$1=" Tiroirs Merivobox ",IF(Fond!D18&lt;&gt;"",((Fond!E18)&amp;" X "&amp;Fond!D18+16),""),IF(A$1="Tiroirs Legrabox",IF(Fond!D18&lt;&gt;"",((Fond!E18)&amp;" X "&amp;Fond!D18),"")))</f>
        <v/>
      </c>
      <c r="D28" s="92"/>
      <c r="E28" s="23" t="str">
        <f>IF(Dos!H18="","",Dos!H18&amp;"X")</f>
        <v/>
      </c>
      <c r="F28" s="22" t="str">
        <f>IF(Dos!C18="","","("&amp;Dos!C18&amp;")")</f>
        <v/>
      </c>
      <c r="G28" s="91" t="str">
        <f>IF(A$1=" Tiroirs Merivobox ",IF(Dos!D18&lt;&gt;"",((Dos!D18)&amp;" X "&amp;Dos!E18-16),""),IF(A$1="Tiroirs Legrabox",IF(Dos!D18&lt;&gt;"",((Dos!D18)&amp;" X "&amp;Dos!E18),"")))</f>
        <v/>
      </c>
      <c r="H28" s="92"/>
      <c r="I28" s="131"/>
    </row>
    <row r="29" spans="1:9" s="3" customFormat="1" ht="30" customHeight="1" x14ac:dyDescent="0.35">
      <c r="A29" s="20" t="str">
        <f>IF(Fond!H19="","",Fond!H19&amp;"X")</f>
        <v/>
      </c>
      <c r="B29" s="21" t="str">
        <f>IF(Fond!C19="","","("&amp;Fond!C19&amp;")")</f>
        <v/>
      </c>
      <c r="C29" s="91" t="str">
        <f>IF(A$1=" Tiroirs Merivobox ",IF(Fond!D19&lt;&gt;"",((Fond!E19)&amp;" X "&amp;Fond!D19+16),""),IF(A$1="Tiroirs Legrabox",IF(Fond!D19&lt;&gt;"",((Fond!E19)&amp;" X "&amp;Fond!D19),"")))</f>
        <v/>
      </c>
      <c r="D29" s="92"/>
      <c r="E29" s="23" t="str">
        <f>IF(Dos!H19="","",Dos!H19&amp;"X")</f>
        <v/>
      </c>
      <c r="F29" s="22" t="str">
        <f>IF(Dos!C19="","","("&amp;Dos!C19&amp;")")</f>
        <v/>
      </c>
      <c r="G29" s="91" t="str">
        <f>IF(A$1=" Tiroirs Merivobox ",IF(Dos!D19&lt;&gt;"",((Dos!D19)&amp;" X "&amp;Dos!E19-16),""),IF(A$1="Tiroirs Legrabox",IF(Dos!D19&lt;&gt;"",((Dos!D19)&amp;" X "&amp;Dos!E19),"")))</f>
        <v/>
      </c>
      <c r="H29" s="92"/>
      <c r="I29" s="131">
        <v>1</v>
      </c>
    </row>
    <row r="30" spans="1:9" s="3" customFormat="1" ht="30" customHeight="1" x14ac:dyDescent="0.35">
      <c r="B30" s="15"/>
      <c r="C30" s="88"/>
      <c r="D30" s="88"/>
      <c r="E30" s="6"/>
      <c r="F30" s="2"/>
      <c r="G30" s="88"/>
      <c r="H30" s="88"/>
    </row>
    <row r="33" spans="1:9" x14ac:dyDescent="0.25">
      <c r="A33" s="97" t="s">
        <v>361</v>
      </c>
      <c r="B33" s="97"/>
      <c r="C33" s="97"/>
      <c r="D33" s="97"/>
      <c r="E33" s="97"/>
      <c r="F33" s="97"/>
      <c r="G33" s="97"/>
      <c r="H33" s="97"/>
      <c r="I33" s="97"/>
    </row>
    <row r="34" spans="1:9" x14ac:dyDescent="0.25">
      <c r="A34" s="97"/>
      <c r="B34" s="97"/>
      <c r="C34" s="97"/>
      <c r="D34" s="97"/>
      <c r="E34" s="97"/>
      <c r="F34" s="97"/>
      <c r="G34" s="97"/>
      <c r="H34" s="97"/>
      <c r="I34" s="97"/>
    </row>
    <row r="35" spans="1:9" x14ac:dyDescent="0.25">
      <c r="A35" s="97"/>
      <c r="B35" s="97"/>
      <c r="C35" s="97"/>
      <c r="D35" s="97"/>
      <c r="E35" s="97"/>
      <c r="F35" s="97"/>
      <c r="G35" s="97"/>
      <c r="H35" s="97"/>
      <c r="I35" s="97"/>
    </row>
    <row r="36" spans="1:9" x14ac:dyDescent="0.25">
      <c r="A36" s="97"/>
      <c r="B36" s="97"/>
      <c r="C36" s="97"/>
      <c r="D36" s="97"/>
      <c r="E36" s="97"/>
      <c r="F36" s="97"/>
      <c r="G36" s="97"/>
      <c r="H36" s="97"/>
      <c r="I36" s="97"/>
    </row>
    <row r="37" spans="1:9" x14ac:dyDescent="0.25">
      <c r="A37" s="97"/>
      <c r="B37" s="97"/>
      <c r="C37" s="97"/>
      <c r="D37" s="97"/>
      <c r="E37" s="97"/>
      <c r="F37" s="97"/>
      <c r="G37" s="97"/>
      <c r="H37" s="97"/>
      <c r="I37" s="97"/>
    </row>
    <row r="39" spans="1:9" ht="15" customHeight="1" x14ac:dyDescent="0.25">
      <c r="A39" s="134" t="s">
        <v>25</v>
      </c>
      <c r="B39" s="96"/>
      <c r="C39" s="95" t="s">
        <v>65</v>
      </c>
      <c r="D39" s="134"/>
      <c r="E39" s="96"/>
      <c r="F39" s="95" t="s">
        <v>362</v>
      </c>
      <c r="G39" s="134"/>
      <c r="H39" s="96"/>
      <c r="I39" s="65"/>
    </row>
    <row r="40" spans="1:9" ht="15" customHeight="1" x14ac:dyDescent="0.25">
      <c r="A40" s="134"/>
      <c r="B40" s="96"/>
      <c r="C40" s="95"/>
      <c r="D40" s="134"/>
      <c r="E40" s="96"/>
      <c r="F40" s="95"/>
      <c r="G40" s="134"/>
      <c r="H40" s="96"/>
      <c r="I40" s="65"/>
    </row>
    <row r="41" spans="1:9" s="2" customFormat="1" ht="30" customHeight="1" x14ac:dyDescent="0.25">
      <c r="A41" s="132" t="str">
        <f>IF(I12="","",I12&amp;"X")</f>
        <v>2X</v>
      </c>
      <c r="B41" s="22" t="str">
        <f>IF(I12="","",""&amp;F12&amp;"")</f>
        <v>(AFHL211)</v>
      </c>
      <c r="C41" s="91">
        <f>IF(A41&lt;&gt;"",(Dos!D2+51-126),"")</f>
        <v>435</v>
      </c>
      <c r="D41" s="135"/>
      <c r="E41" s="92"/>
      <c r="F41" s="91">
        <f>IF(I12="","",(IF(A$1=" Tiroirs Merivobox ",(IF(Dos!E2="184",((Dos!D2+51)-111),"")),IF(A$1="Tiroirs Legrabox",(IF(Dos!E2="148",((Dos!D2+38)-90),""))))))</f>
        <v>450</v>
      </c>
      <c r="G41" s="135"/>
      <c r="H41" s="92"/>
    </row>
    <row r="42" spans="1:9" ht="30" customHeight="1" x14ac:dyDescent="0.25">
      <c r="A42" s="132" t="str">
        <f t="shared" ref="A42:A58" si="0">IF(I13="","",I13&amp;"X")</f>
        <v>2X</v>
      </c>
      <c r="B42" s="22" t="str">
        <f t="shared" ref="B42:B58" si="1">IF(I13="","",""&amp;F13&amp;"")</f>
        <v>(BSE2C)</v>
      </c>
      <c r="C42" s="91">
        <f>IF(A42&lt;&gt;"",(Dos!D3+51-126),"")</f>
        <v>486</v>
      </c>
      <c r="D42" s="135"/>
      <c r="E42" s="92"/>
      <c r="F42" s="91" t="str">
        <f>IF(I13="","",(IF(A$1=" Tiroirs Merivobox ",(IF(Dos!E3="184",((Dos!D3+51)-111),"")),IF(A$1="Tiroirs Legrabox",(IF(Dos!E3="148",((Dos!D3+38)-90),""))))))</f>
        <v/>
      </c>
      <c r="G42" s="135"/>
      <c r="H42" s="92"/>
    </row>
    <row r="43" spans="1:9" ht="30" customHeight="1" x14ac:dyDescent="0.25">
      <c r="A43" s="132" t="str">
        <f t="shared" si="0"/>
        <v>1X</v>
      </c>
      <c r="B43" s="22" t="str">
        <f t="shared" si="1"/>
        <v>(BSE2C)</v>
      </c>
      <c r="C43" s="91">
        <f>IF(A43&lt;&gt;"",(Dos!D4+51-126),"")</f>
        <v>486</v>
      </c>
      <c r="D43" s="135"/>
      <c r="E43" s="92"/>
      <c r="F43" s="91">
        <f>IF(I14="","",(IF(A$1=" Tiroirs Merivobox ",(IF(Dos!E4="184",((Dos!D4+51)-111),"")),IF(A$1="Tiroirs Legrabox",(IF(Dos!E4="148",((Dos!D4+38)-90),""))))))</f>
        <v>501</v>
      </c>
      <c r="G43" s="135"/>
      <c r="H43" s="92"/>
    </row>
    <row r="44" spans="1:9" ht="30" customHeight="1" x14ac:dyDescent="0.25">
      <c r="A44" s="132" t="str">
        <f t="shared" si="0"/>
        <v/>
      </c>
      <c r="B44" s="22" t="str">
        <f t="shared" si="1"/>
        <v/>
      </c>
      <c r="C44" s="91" t="str">
        <f>IF(A44&lt;&gt;"",(Dos!D5+51-126),"")</f>
        <v/>
      </c>
      <c r="D44" s="135"/>
      <c r="E44" s="92"/>
      <c r="F44" s="91" t="str">
        <f>IF(I15="","",(IF(A$1=" Tiroirs Merivobox ",(IF(Dos!E5="184",((Dos!D5+51)-111),"")),IF(A$1="Tiroirs Legrabox",(IF(Dos!E5="148",((Dos!D5+38)-90),""))))))</f>
        <v/>
      </c>
      <c r="G44" s="135"/>
      <c r="H44" s="92"/>
    </row>
    <row r="45" spans="1:9" ht="30" customHeight="1" x14ac:dyDescent="0.25">
      <c r="A45" s="132" t="str">
        <f t="shared" si="0"/>
        <v>1X</v>
      </c>
      <c r="B45" s="22" t="str">
        <f t="shared" si="1"/>
        <v>(BSP2CT)</v>
      </c>
      <c r="C45" s="91">
        <f>IF(A45&lt;&gt;"",(Dos!D6+51-126),"")</f>
        <v>386</v>
      </c>
      <c r="D45" s="135"/>
      <c r="E45" s="92"/>
      <c r="F45" s="91">
        <f>IF(I16="","",(IF(A$1=" Tiroirs Merivobox ",(IF(Dos!E6="184",((Dos!D6+51)-111),"")),IF(A$1="Tiroirs Legrabox",(IF(Dos!E6="148",((Dos!D6+38)-90),""))))))</f>
        <v>401</v>
      </c>
      <c r="G45" s="135"/>
      <c r="H45" s="92"/>
    </row>
    <row r="46" spans="1:9" ht="30" customHeight="1" x14ac:dyDescent="0.25">
      <c r="A46" s="132" t="str">
        <f t="shared" si="0"/>
        <v/>
      </c>
      <c r="B46" s="22" t="str">
        <f t="shared" si="1"/>
        <v/>
      </c>
      <c r="C46" s="91" t="str">
        <f>IF(A46&lt;&gt;"",(Dos!D7+51-126),"")</f>
        <v/>
      </c>
      <c r="D46" s="135"/>
      <c r="E46" s="92"/>
      <c r="F46" s="91" t="str">
        <f>IF(I17="","",(IF(A$1=" Tiroirs Merivobox ",(IF(Dos!E7="184",((Dos!D7+51)-111),"")),IF(A$1="Tiroirs Legrabox",(IF(Dos!E7="148",((Dos!D7+38)-90),""))))))</f>
        <v/>
      </c>
      <c r="G46" s="135"/>
      <c r="H46" s="92"/>
    </row>
    <row r="47" spans="1:9" ht="30" customHeight="1" x14ac:dyDescent="0.25">
      <c r="A47" s="132" t="str">
        <f t="shared" si="0"/>
        <v/>
      </c>
      <c r="B47" s="22" t="str">
        <f t="shared" si="1"/>
        <v/>
      </c>
      <c r="C47" s="91" t="str">
        <f>IF(A47&lt;&gt;"",(Dos!D8+51-126),"")</f>
        <v/>
      </c>
      <c r="D47" s="135"/>
      <c r="E47" s="92"/>
      <c r="F47" s="91" t="str">
        <f>IF(I18="","",(IF(A$1=" Tiroirs Merivobox ",(IF(Dos!E8="184",((Dos!D8+51)-111),"")),IF(A$1="Tiroirs Legrabox",(IF(Dos!E8="148",((Dos!D8+38)-90),""))))))</f>
        <v/>
      </c>
      <c r="G47" s="135"/>
      <c r="H47" s="92"/>
    </row>
    <row r="48" spans="1:9" ht="30" customHeight="1" x14ac:dyDescent="0.25">
      <c r="A48" s="132" t="str">
        <f t="shared" si="0"/>
        <v/>
      </c>
      <c r="B48" s="22" t="str">
        <f t="shared" si="1"/>
        <v/>
      </c>
      <c r="C48" s="91" t="str">
        <f>IF(A48&lt;&gt;"",(Dos!D9+51-126),"")</f>
        <v/>
      </c>
      <c r="D48" s="135"/>
      <c r="E48" s="92"/>
      <c r="F48" s="91" t="str">
        <f>IF(I19="","",(IF(A$1=" Tiroirs Merivobox ",(IF(Dos!E9="184",((Dos!D9+51)-111),"")),IF(A$1="Tiroirs Legrabox",(IF(Dos!E9="148",((Dos!D9+38)-90),""))))))</f>
        <v/>
      </c>
      <c r="G48" s="135"/>
      <c r="H48" s="92"/>
    </row>
    <row r="49" spans="1:8" ht="30" customHeight="1" x14ac:dyDescent="0.25">
      <c r="A49" s="133" t="str">
        <f t="shared" si="0"/>
        <v/>
      </c>
      <c r="B49" s="22" t="str">
        <f t="shared" si="1"/>
        <v/>
      </c>
      <c r="C49" s="91" t="str">
        <f>IF(A49&lt;&gt;"",(Dos!D10+51-126),"")</f>
        <v/>
      </c>
      <c r="D49" s="135"/>
      <c r="E49" s="92"/>
      <c r="F49" s="91" t="str">
        <f>IF(I20="","",(IF(A$1=" Tiroirs Merivobox ",(IF(Dos!E10="184",((Dos!D10+51)-111),"")),IF(A$1="Tiroirs Legrabox",(IF(Dos!E10="148",((Dos!D10+38)-90),""))))))</f>
        <v/>
      </c>
      <c r="G49" s="135"/>
      <c r="H49" s="92"/>
    </row>
    <row r="50" spans="1:8" ht="30" customHeight="1" x14ac:dyDescent="0.25">
      <c r="A50" s="132" t="str">
        <f t="shared" si="0"/>
        <v/>
      </c>
      <c r="B50" s="22" t="str">
        <f t="shared" si="1"/>
        <v/>
      </c>
      <c r="C50" s="91" t="str">
        <f>IF(A50&lt;&gt;"",(Dos!D11+51-126),"")</f>
        <v/>
      </c>
      <c r="D50" s="135"/>
      <c r="E50" s="92"/>
      <c r="F50" s="91" t="str">
        <f>IF(I21="","",(IF(A$1=" Tiroirs Merivobox ",(IF(Dos!E11="184",((Dos!D11+51)-111),"")),IF(A$1="Tiroirs Legrabox",(IF(Dos!E11="148",((Dos!D11+38)-90),""))))))</f>
        <v/>
      </c>
      <c r="G50" s="135"/>
      <c r="H50" s="92"/>
    </row>
    <row r="51" spans="1:8" ht="30" customHeight="1" x14ac:dyDescent="0.25">
      <c r="A51" s="133" t="str">
        <f t="shared" si="0"/>
        <v/>
      </c>
      <c r="B51" s="22" t="str">
        <f t="shared" si="1"/>
        <v/>
      </c>
      <c r="C51" s="91" t="str">
        <f>IF(A51&lt;&gt;"",(Dos!D12+51-126),"")</f>
        <v/>
      </c>
      <c r="D51" s="135"/>
      <c r="E51" s="92"/>
      <c r="F51" s="91" t="str">
        <f>IF(I22="","",(IF(A$1=" Tiroirs Merivobox ",(IF(Dos!E12="184",((Dos!D12+51)-111),"")),IF(A$1="Tiroirs Legrabox",(IF(Dos!E12="148",((Dos!D12+38)-90),""))))))</f>
        <v/>
      </c>
      <c r="G51" s="135"/>
      <c r="H51" s="92"/>
    </row>
    <row r="52" spans="1:8" ht="30" customHeight="1" x14ac:dyDescent="0.25">
      <c r="A52" s="132" t="str">
        <f t="shared" si="0"/>
        <v/>
      </c>
      <c r="B52" s="22" t="str">
        <f t="shared" si="1"/>
        <v/>
      </c>
      <c r="C52" s="91" t="str">
        <f>IF(A52&lt;&gt;"",(Dos!D13+51-126),"")</f>
        <v/>
      </c>
      <c r="D52" s="135"/>
      <c r="E52" s="92"/>
      <c r="F52" s="91" t="str">
        <f>IF(I23="","",(IF(A$1=" Tiroirs Merivobox ",(IF(Dos!E13="184",((Dos!D13+51)-111),"")),IF(A$1="Tiroirs Legrabox",(IF(Dos!E13="148",((Dos!D13+38)-90),""))))))</f>
        <v/>
      </c>
      <c r="G52" s="135"/>
      <c r="H52" s="92"/>
    </row>
    <row r="53" spans="1:8" ht="30" customHeight="1" x14ac:dyDescent="0.25">
      <c r="A53" s="132" t="str">
        <f t="shared" si="0"/>
        <v/>
      </c>
      <c r="B53" s="22" t="str">
        <f t="shared" si="1"/>
        <v/>
      </c>
      <c r="C53" s="91" t="str">
        <f>IF(A53&lt;&gt;"",(Dos!D14+51-126),"")</f>
        <v/>
      </c>
      <c r="D53" s="135"/>
      <c r="E53" s="92"/>
      <c r="F53" s="91" t="str">
        <f>IF(I24="","",(IF(A$1=" Tiroirs Merivobox ",(IF(Dos!E14="184",((Dos!D14+51)-111),"")),IF(A$1="Tiroirs Legrabox",(IF(Dos!E14="148",((Dos!D14+38)-90),""))))))</f>
        <v/>
      </c>
      <c r="G53" s="135"/>
      <c r="H53" s="92"/>
    </row>
    <row r="54" spans="1:8" ht="30" customHeight="1" x14ac:dyDescent="0.25">
      <c r="A54" s="132" t="str">
        <f t="shared" si="0"/>
        <v/>
      </c>
      <c r="B54" s="22" t="str">
        <f t="shared" si="1"/>
        <v/>
      </c>
      <c r="C54" s="91" t="str">
        <f>IF(A54&lt;&gt;"",(Dos!D15+51-126),"")</f>
        <v/>
      </c>
      <c r="D54" s="135"/>
      <c r="E54" s="92"/>
      <c r="F54" s="91" t="str">
        <f>IF(I25="","",(IF(A$1=" Tiroirs Merivobox ",(IF(Dos!E15="184",((Dos!D15+51)-111),"")),IF(A$1="Tiroirs Legrabox",(IF(Dos!E15="148",((Dos!D15+38)-90),""))))))</f>
        <v/>
      </c>
      <c r="G54" s="135"/>
      <c r="H54" s="92"/>
    </row>
    <row r="55" spans="1:8" ht="30" customHeight="1" x14ac:dyDescent="0.25">
      <c r="A55" s="132" t="str">
        <f t="shared" si="0"/>
        <v/>
      </c>
      <c r="B55" s="22" t="str">
        <f t="shared" si="1"/>
        <v/>
      </c>
      <c r="C55" s="91" t="str">
        <f>IF(A55&lt;&gt;"",(Dos!D16+51-126),"")</f>
        <v/>
      </c>
      <c r="D55" s="135"/>
      <c r="E55" s="92"/>
      <c r="F55" s="91" t="str">
        <f>IF(I26="","",(IF(A$1=" Tiroirs Merivobox ",(IF(Dos!E16="184",((Dos!D16+51)-111),"")),IF(A$1="Tiroirs Legrabox",(IF(Dos!E16="148",((Dos!D16+38)-90),""))))))</f>
        <v/>
      </c>
      <c r="G55" s="135"/>
      <c r="H55" s="92"/>
    </row>
    <row r="56" spans="1:8" ht="30" customHeight="1" x14ac:dyDescent="0.25">
      <c r="A56" s="132" t="str">
        <f t="shared" si="0"/>
        <v/>
      </c>
      <c r="B56" s="22" t="str">
        <f t="shared" si="1"/>
        <v/>
      </c>
      <c r="C56" s="91" t="str">
        <f>IF(A56&lt;&gt;"",(Dos!D17+51-126),"")</f>
        <v/>
      </c>
      <c r="D56" s="135"/>
      <c r="E56" s="92"/>
      <c r="F56" s="91" t="str">
        <f>IF(I27="","",(IF(A$1=" Tiroirs Merivobox ",(IF(Dos!E17="184",((Dos!D17+51)-111),"")),IF(A$1="Tiroirs Legrabox",(IF(Dos!E17="148",((Dos!D17+38)-90),""))))))</f>
        <v/>
      </c>
      <c r="G56" s="135"/>
      <c r="H56" s="92"/>
    </row>
    <row r="57" spans="1:8" ht="30" customHeight="1" x14ac:dyDescent="0.25">
      <c r="A57" s="132" t="str">
        <f t="shared" si="0"/>
        <v/>
      </c>
      <c r="B57" s="22" t="str">
        <f t="shared" si="1"/>
        <v/>
      </c>
      <c r="C57" s="91" t="str">
        <f>IF(A57&lt;&gt;"",(Dos!D18+51-126),"")</f>
        <v/>
      </c>
      <c r="D57" s="135"/>
      <c r="E57" s="92"/>
      <c r="F57" s="91" t="str">
        <f>IF(I28="","",(IF(A$1=" Tiroirs Merivobox ",(IF(Dos!E18="184",((Dos!D18+51)-111),"")),IF(A$1="Tiroirs Legrabox",(IF(Dos!E18="148",((Dos!D18+38)-90),""))))))</f>
        <v/>
      </c>
      <c r="G57" s="135"/>
      <c r="H57" s="92"/>
    </row>
    <row r="58" spans="1:8" ht="30" customHeight="1" x14ac:dyDescent="0.25">
      <c r="A58" s="132" t="str">
        <f t="shared" si="0"/>
        <v>1X</v>
      </c>
      <c r="B58" s="22" t="str">
        <f t="shared" si="1"/>
        <v/>
      </c>
      <c r="C58" s="91">
        <f>IF(A58&lt;&gt;"",(Dos!D19+51-126),"")</f>
        <v>-75</v>
      </c>
      <c r="D58" s="135"/>
      <c r="E58" s="92"/>
      <c r="F58" s="91" t="str">
        <f>IF(I29="","",(IF(A$1=" Tiroirs Merivobox ",(IF(Dos!E19="184",((Dos!D19+51)-111),"")),IF(A$1="Tiroirs Legrabox",(IF(Dos!E19="148",((Dos!D19+38)-90),""))))))</f>
        <v/>
      </c>
      <c r="G58" s="135"/>
      <c r="H58" s="92"/>
    </row>
    <row r="59" spans="1:8" x14ac:dyDescent="0.25">
      <c r="A59" s="127"/>
    </row>
    <row r="60" spans="1:8" x14ac:dyDescent="0.25">
      <c r="A60" s="127"/>
    </row>
    <row r="61" spans="1:8" x14ac:dyDescent="0.25">
      <c r="A61" s="127"/>
    </row>
    <row r="62" spans="1:8" x14ac:dyDescent="0.25">
      <c r="A62" s="127"/>
    </row>
    <row r="63" spans="1:8" x14ac:dyDescent="0.25">
      <c r="A63" s="127"/>
    </row>
    <row r="64" spans="1:8" x14ac:dyDescent="0.25">
      <c r="A64" s="127"/>
    </row>
    <row r="65" spans="1:1" x14ac:dyDescent="0.25">
      <c r="A65" s="127"/>
    </row>
    <row r="66" spans="1:1" x14ac:dyDescent="0.25">
      <c r="A66" s="127"/>
    </row>
    <row r="67" spans="1:1" x14ac:dyDescent="0.25">
      <c r="A67" s="127"/>
    </row>
    <row r="68" spans="1:1" x14ac:dyDescent="0.25">
      <c r="A68" s="127"/>
    </row>
    <row r="69" spans="1:1" x14ac:dyDescent="0.25">
      <c r="A69" s="127"/>
    </row>
    <row r="70" spans="1:1" x14ac:dyDescent="0.25">
      <c r="A70" s="127"/>
    </row>
    <row r="71" spans="1:1" x14ac:dyDescent="0.25">
      <c r="A71" s="127"/>
    </row>
    <row r="72" spans="1:1" x14ac:dyDescent="0.25">
      <c r="A72" s="127"/>
    </row>
    <row r="73" spans="1:1" x14ac:dyDescent="0.25">
      <c r="A73" s="127"/>
    </row>
    <row r="74" spans="1:1" x14ac:dyDescent="0.25">
      <c r="A74" s="127"/>
    </row>
    <row r="75" spans="1:1" x14ac:dyDescent="0.25">
      <c r="A75" s="127"/>
    </row>
    <row r="76" spans="1:1" x14ac:dyDescent="0.25">
      <c r="A76" s="127"/>
    </row>
    <row r="77" spans="1:1" x14ac:dyDescent="0.25">
      <c r="A77" s="127"/>
    </row>
    <row r="78" spans="1:1" x14ac:dyDescent="0.25">
      <c r="A78" s="127"/>
    </row>
    <row r="79" spans="1:1" x14ac:dyDescent="0.25">
      <c r="A79" s="127"/>
    </row>
    <row r="80" spans="1:1" x14ac:dyDescent="0.25">
      <c r="A80" s="127"/>
    </row>
    <row r="81" spans="1:1" x14ac:dyDescent="0.25">
      <c r="A81" s="127"/>
    </row>
    <row r="82" spans="1:1" x14ac:dyDescent="0.25">
      <c r="A82" s="127"/>
    </row>
    <row r="83" spans="1:1" x14ac:dyDescent="0.25">
      <c r="A83" s="127"/>
    </row>
    <row r="84" spans="1:1" x14ac:dyDescent="0.25">
      <c r="A84" s="127"/>
    </row>
    <row r="85" spans="1:1" x14ac:dyDescent="0.25">
      <c r="A85" s="127"/>
    </row>
    <row r="86" spans="1:1" x14ac:dyDescent="0.25">
      <c r="A86" s="127"/>
    </row>
    <row r="87" spans="1:1" x14ac:dyDescent="0.25">
      <c r="A87" s="127"/>
    </row>
    <row r="88" spans="1:1" x14ac:dyDescent="0.25">
      <c r="A88" s="127"/>
    </row>
    <row r="89" spans="1:1" x14ac:dyDescent="0.25">
      <c r="A89" s="127"/>
    </row>
    <row r="90" spans="1:1" x14ac:dyDescent="0.25">
      <c r="A90" s="127"/>
    </row>
    <row r="91" spans="1:1" x14ac:dyDescent="0.25">
      <c r="A91" s="127"/>
    </row>
    <row r="92" spans="1:1" x14ac:dyDescent="0.25">
      <c r="A92" s="127"/>
    </row>
    <row r="93" spans="1:1" x14ac:dyDescent="0.25">
      <c r="A93" s="127"/>
    </row>
    <row r="94" spans="1:1" x14ac:dyDescent="0.25">
      <c r="A94" s="127"/>
    </row>
    <row r="95" spans="1:1" x14ac:dyDescent="0.25">
      <c r="A95" s="127"/>
    </row>
    <row r="96" spans="1:1" x14ac:dyDescent="0.25">
      <c r="A96" s="127"/>
    </row>
    <row r="97" spans="1:1" x14ac:dyDescent="0.25">
      <c r="A97" s="127"/>
    </row>
    <row r="98" spans="1:1" x14ac:dyDescent="0.25">
      <c r="A98" s="127"/>
    </row>
    <row r="99" spans="1:1" x14ac:dyDescent="0.25">
      <c r="A99" s="127"/>
    </row>
    <row r="100" spans="1:1" x14ac:dyDescent="0.25">
      <c r="A100" s="127"/>
    </row>
    <row r="101" spans="1:1" x14ac:dyDescent="0.25">
      <c r="A101" s="127"/>
    </row>
    <row r="102" spans="1:1" x14ac:dyDescent="0.25">
      <c r="A102" s="127"/>
    </row>
    <row r="103" spans="1:1" x14ac:dyDescent="0.25">
      <c r="A103" s="127"/>
    </row>
    <row r="104" spans="1:1" x14ac:dyDescent="0.25">
      <c r="A104" s="127"/>
    </row>
    <row r="105" spans="1:1" x14ac:dyDescent="0.25">
      <c r="A105" s="127"/>
    </row>
    <row r="106" spans="1:1" x14ac:dyDescent="0.25">
      <c r="A106" s="127"/>
    </row>
    <row r="107" spans="1:1" x14ac:dyDescent="0.25">
      <c r="A107" s="127"/>
    </row>
    <row r="108" spans="1:1" x14ac:dyDescent="0.25">
      <c r="A108" s="127"/>
    </row>
    <row r="109" spans="1:1" x14ac:dyDescent="0.25">
      <c r="A109" s="127"/>
    </row>
    <row r="110" spans="1:1" x14ac:dyDescent="0.25">
      <c r="A110" s="127"/>
    </row>
    <row r="111" spans="1:1" x14ac:dyDescent="0.25">
      <c r="A111" s="127"/>
    </row>
    <row r="112" spans="1:1" x14ac:dyDescent="0.25">
      <c r="A112" s="127"/>
    </row>
    <row r="113" spans="1:1" x14ac:dyDescent="0.25">
      <c r="A113" s="127"/>
    </row>
    <row r="114" spans="1:1" x14ac:dyDescent="0.25">
      <c r="A114" s="127"/>
    </row>
    <row r="115" spans="1:1" x14ac:dyDescent="0.25">
      <c r="A115" s="127"/>
    </row>
    <row r="116" spans="1:1" x14ac:dyDescent="0.25">
      <c r="A116" s="127"/>
    </row>
    <row r="117" spans="1:1" x14ac:dyDescent="0.25">
      <c r="A117" s="127"/>
    </row>
    <row r="118" spans="1:1" x14ac:dyDescent="0.25">
      <c r="A118" s="127"/>
    </row>
    <row r="119" spans="1:1" x14ac:dyDescent="0.25">
      <c r="A119" s="127"/>
    </row>
    <row r="120" spans="1:1" x14ac:dyDescent="0.25">
      <c r="A120" s="127"/>
    </row>
    <row r="121" spans="1:1" x14ac:dyDescent="0.25">
      <c r="A121" s="127"/>
    </row>
    <row r="122" spans="1:1" x14ac:dyDescent="0.25">
      <c r="A122" s="127"/>
    </row>
    <row r="123" spans="1:1" x14ac:dyDescent="0.25">
      <c r="A123" s="127"/>
    </row>
    <row r="124" spans="1:1" x14ac:dyDescent="0.25">
      <c r="A124" s="127"/>
    </row>
    <row r="125" spans="1:1" x14ac:dyDescent="0.25">
      <c r="A125" s="127"/>
    </row>
    <row r="126" spans="1:1" x14ac:dyDescent="0.25">
      <c r="A126" s="127"/>
    </row>
    <row r="127" spans="1:1" x14ac:dyDescent="0.25">
      <c r="A127" s="127"/>
    </row>
    <row r="128" spans="1:1" x14ac:dyDescent="0.25">
      <c r="A128" s="127"/>
    </row>
    <row r="129" spans="1:1" x14ac:dyDescent="0.25">
      <c r="A129" s="127"/>
    </row>
    <row r="130" spans="1:1" x14ac:dyDescent="0.25">
      <c r="A130" s="127"/>
    </row>
    <row r="131" spans="1:1" x14ac:dyDescent="0.25">
      <c r="A131" s="127"/>
    </row>
    <row r="132" spans="1:1" x14ac:dyDescent="0.25">
      <c r="A132" s="127"/>
    </row>
    <row r="133" spans="1:1" x14ac:dyDescent="0.25">
      <c r="A133" s="127"/>
    </row>
    <row r="134" spans="1:1" x14ac:dyDescent="0.25">
      <c r="A134" s="127"/>
    </row>
    <row r="135" spans="1:1" x14ac:dyDescent="0.25">
      <c r="A135" s="127"/>
    </row>
    <row r="136" spans="1:1" x14ac:dyDescent="0.25">
      <c r="A136" s="127"/>
    </row>
    <row r="137" spans="1:1" x14ac:dyDescent="0.25">
      <c r="A137" s="127"/>
    </row>
    <row r="138" spans="1:1" x14ac:dyDescent="0.25">
      <c r="A138" s="127"/>
    </row>
    <row r="139" spans="1:1" x14ac:dyDescent="0.25">
      <c r="A139" s="127"/>
    </row>
    <row r="140" spans="1:1" x14ac:dyDescent="0.25">
      <c r="A140" s="127"/>
    </row>
    <row r="141" spans="1:1" x14ac:dyDescent="0.25">
      <c r="A141" s="127"/>
    </row>
    <row r="142" spans="1:1" x14ac:dyDescent="0.25">
      <c r="A142" s="127"/>
    </row>
    <row r="143" spans="1:1" x14ac:dyDescent="0.25">
      <c r="A143" s="127"/>
    </row>
    <row r="144" spans="1:1" x14ac:dyDescent="0.25">
      <c r="A144" s="127"/>
    </row>
    <row r="145" spans="1:1" x14ac:dyDescent="0.25">
      <c r="A145" s="127"/>
    </row>
    <row r="146" spans="1:1" x14ac:dyDescent="0.25">
      <c r="A146" s="127"/>
    </row>
    <row r="147" spans="1:1" x14ac:dyDescent="0.25">
      <c r="A147" s="127"/>
    </row>
    <row r="148" spans="1:1" x14ac:dyDescent="0.25">
      <c r="A148" s="127"/>
    </row>
    <row r="149" spans="1:1" x14ac:dyDescent="0.25">
      <c r="A149" s="127"/>
    </row>
    <row r="150" spans="1:1" x14ac:dyDescent="0.25">
      <c r="A150" s="127"/>
    </row>
    <row r="151" spans="1:1" x14ac:dyDescent="0.25">
      <c r="A151" s="127"/>
    </row>
    <row r="152" spans="1:1" x14ac:dyDescent="0.25">
      <c r="A152" s="127"/>
    </row>
    <row r="153" spans="1:1" x14ac:dyDescent="0.25">
      <c r="A153" s="127"/>
    </row>
    <row r="154" spans="1:1" x14ac:dyDescent="0.25">
      <c r="A154" s="127"/>
    </row>
    <row r="155" spans="1:1" x14ac:dyDescent="0.25">
      <c r="A155" s="127"/>
    </row>
    <row r="156" spans="1:1" x14ac:dyDescent="0.25">
      <c r="A156" s="127"/>
    </row>
    <row r="157" spans="1:1" x14ac:dyDescent="0.25">
      <c r="A157" s="127"/>
    </row>
    <row r="158" spans="1:1" x14ac:dyDescent="0.25">
      <c r="A158" s="127"/>
    </row>
    <row r="159" spans="1:1" x14ac:dyDescent="0.25">
      <c r="A159" s="127"/>
    </row>
    <row r="160" spans="1:1" x14ac:dyDescent="0.25">
      <c r="A160" s="127"/>
    </row>
    <row r="161" spans="1:1" x14ac:dyDescent="0.25">
      <c r="A161" s="127"/>
    </row>
    <row r="162" spans="1:1" x14ac:dyDescent="0.25">
      <c r="A162" s="127"/>
    </row>
    <row r="163" spans="1:1" x14ac:dyDescent="0.25">
      <c r="A163" s="127"/>
    </row>
    <row r="164" spans="1:1" x14ac:dyDescent="0.25">
      <c r="A164" s="127"/>
    </row>
    <row r="165" spans="1:1" x14ac:dyDescent="0.25">
      <c r="A165" s="127"/>
    </row>
    <row r="166" spans="1:1" x14ac:dyDescent="0.25">
      <c r="A166" s="127"/>
    </row>
    <row r="167" spans="1:1" x14ac:dyDescent="0.25">
      <c r="A167" s="127"/>
    </row>
    <row r="168" spans="1:1" x14ac:dyDescent="0.25">
      <c r="A168" s="127"/>
    </row>
    <row r="169" spans="1:1" x14ac:dyDescent="0.25">
      <c r="A169" s="127"/>
    </row>
    <row r="170" spans="1:1" x14ac:dyDescent="0.25">
      <c r="A170" s="127"/>
    </row>
    <row r="171" spans="1:1" x14ac:dyDescent="0.25">
      <c r="A171" s="127"/>
    </row>
    <row r="172" spans="1:1" x14ac:dyDescent="0.25">
      <c r="A172" s="127"/>
    </row>
    <row r="173" spans="1:1" x14ac:dyDescent="0.25">
      <c r="A173" s="127"/>
    </row>
    <row r="174" spans="1:1" x14ac:dyDescent="0.25">
      <c r="A174" s="127"/>
    </row>
    <row r="175" spans="1:1" x14ac:dyDescent="0.25">
      <c r="A175" s="127"/>
    </row>
    <row r="176" spans="1:1" x14ac:dyDescent="0.25">
      <c r="A176" s="127"/>
    </row>
    <row r="177" spans="1:1" x14ac:dyDescent="0.25">
      <c r="A177" s="127"/>
    </row>
    <row r="178" spans="1:1" x14ac:dyDescent="0.25">
      <c r="A178" s="127"/>
    </row>
    <row r="179" spans="1:1" x14ac:dyDescent="0.25">
      <c r="A179" s="127"/>
    </row>
    <row r="180" spans="1:1" x14ac:dyDescent="0.25">
      <c r="A180" s="127"/>
    </row>
    <row r="181" spans="1:1" x14ac:dyDescent="0.25">
      <c r="A181" s="127"/>
    </row>
    <row r="182" spans="1:1" x14ac:dyDescent="0.25">
      <c r="A182" s="127"/>
    </row>
    <row r="183" spans="1:1" x14ac:dyDescent="0.25">
      <c r="A183" s="127"/>
    </row>
    <row r="184" spans="1:1" x14ac:dyDescent="0.25">
      <c r="A184" s="127"/>
    </row>
    <row r="185" spans="1:1" x14ac:dyDescent="0.25">
      <c r="A185" s="127"/>
    </row>
    <row r="186" spans="1:1" x14ac:dyDescent="0.25">
      <c r="A186" s="127"/>
    </row>
    <row r="187" spans="1:1" x14ac:dyDescent="0.25">
      <c r="A187" s="127"/>
    </row>
    <row r="188" spans="1:1" x14ac:dyDescent="0.25">
      <c r="A188" s="127"/>
    </row>
    <row r="189" spans="1:1" x14ac:dyDescent="0.25">
      <c r="A189" s="127"/>
    </row>
    <row r="190" spans="1:1" x14ac:dyDescent="0.25">
      <c r="A190" s="127"/>
    </row>
    <row r="191" spans="1:1" x14ac:dyDescent="0.25">
      <c r="A191" s="127"/>
    </row>
    <row r="192" spans="1:1" x14ac:dyDescent="0.25">
      <c r="A192" s="127"/>
    </row>
    <row r="193" spans="1:1" x14ac:dyDescent="0.25">
      <c r="A193" s="127"/>
    </row>
    <row r="194" spans="1:1" x14ac:dyDescent="0.25">
      <c r="A194" s="127"/>
    </row>
    <row r="195" spans="1:1" x14ac:dyDescent="0.25">
      <c r="A195" s="127"/>
    </row>
    <row r="196" spans="1:1" x14ac:dyDescent="0.25">
      <c r="A196" s="127"/>
    </row>
    <row r="197" spans="1:1" x14ac:dyDescent="0.25">
      <c r="A197" s="127"/>
    </row>
    <row r="198" spans="1:1" x14ac:dyDescent="0.25">
      <c r="A198" s="127"/>
    </row>
    <row r="199" spans="1:1" x14ac:dyDescent="0.25">
      <c r="A199" s="127"/>
    </row>
    <row r="200" spans="1:1" x14ac:dyDescent="0.25">
      <c r="A200" s="127"/>
    </row>
    <row r="201" spans="1:1" x14ac:dyDescent="0.25">
      <c r="A201" s="127"/>
    </row>
    <row r="202" spans="1:1" x14ac:dyDescent="0.25">
      <c r="A202" s="127"/>
    </row>
    <row r="203" spans="1:1" x14ac:dyDescent="0.25">
      <c r="A203" s="127"/>
    </row>
    <row r="204" spans="1:1" x14ac:dyDescent="0.25">
      <c r="A204" s="127"/>
    </row>
    <row r="205" spans="1:1" x14ac:dyDescent="0.25">
      <c r="A205" s="127"/>
    </row>
    <row r="206" spans="1:1" x14ac:dyDescent="0.25">
      <c r="A206" s="127"/>
    </row>
  </sheetData>
  <autoFilter ref="A39:H58" xr:uid="{00000000-0001-0000-0400-000000000000}">
    <filterColumn colId="0" showButton="0"/>
    <filterColumn colId="2" showButton="0"/>
    <filterColumn colId="4" showButton="0"/>
    <filterColumn colId="5" showButton="0"/>
  </autoFilter>
  <mergeCells count="85">
    <mergeCell ref="F57:H57"/>
    <mergeCell ref="F58:H58"/>
    <mergeCell ref="C46:E46"/>
    <mergeCell ref="C47:E47"/>
    <mergeCell ref="C48:E48"/>
    <mergeCell ref="C49:E49"/>
    <mergeCell ref="C50:E50"/>
    <mergeCell ref="C51:E51"/>
    <mergeCell ref="C52:E52"/>
    <mergeCell ref="C53:E53"/>
    <mergeCell ref="C54:E54"/>
    <mergeCell ref="C55:E55"/>
    <mergeCell ref="C56:E56"/>
    <mergeCell ref="C57:E57"/>
    <mergeCell ref="C58:E58"/>
    <mergeCell ref="F52:H52"/>
    <mergeCell ref="F53:H53"/>
    <mergeCell ref="F54:H54"/>
    <mergeCell ref="F55:H55"/>
    <mergeCell ref="F56:H56"/>
    <mergeCell ref="C39:E40"/>
    <mergeCell ref="C41:E41"/>
    <mergeCell ref="C42:E42"/>
    <mergeCell ref="C43:E43"/>
    <mergeCell ref="F39:H40"/>
    <mergeCell ref="F41:H41"/>
    <mergeCell ref="F42:H42"/>
    <mergeCell ref="F43:H43"/>
    <mergeCell ref="C44:E44"/>
    <mergeCell ref="C45:E45"/>
    <mergeCell ref="F44:H44"/>
    <mergeCell ref="F45:H45"/>
    <mergeCell ref="F46:H46"/>
    <mergeCell ref="F47:H47"/>
    <mergeCell ref="F48:H48"/>
    <mergeCell ref="F49:H49"/>
    <mergeCell ref="F50:H50"/>
    <mergeCell ref="F51:H51"/>
    <mergeCell ref="A39:B40"/>
    <mergeCell ref="A33:I37"/>
    <mergeCell ref="A10:B11"/>
    <mergeCell ref="E10:F11"/>
    <mergeCell ref="C12:D12"/>
    <mergeCell ref="A6:I9"/>
    <mergeCell ref="A1:I5"/>
    <mergeCell ref="I10:I11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7</xdr:col>
                    <xdr:colOff>276225</xdr:colOff>
                    <xdr:row>0</xdr:row>
                    <xdr:rowOff>152400</xdr:rowOff>
                  </from>
                  <to>
                    <xdr:col>8</xdr:col>
                    <xdr:colOff>885825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8"/>
  <sheetViews>
    <sheetView topLeftCell="C7" workbookViewId="0">
      <selection activeCell="C2" sqref="C2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2" bestFit="1" customWidth="1"/>
    <col min="4" max="4" width="14.42578125" bestFit="1" customWidth="1"/>
    <col min="5" max="11" width="11.140625" bestFit="1" customWidth="1"/>
    <col min="12" max="12" width="12.140625" bestFit="1" customWidth="1"/>
    <col min="13" max="13" width="25.42578125" bestFit="1" customWidth="1"/>
    <col min="14" max="14" width="23.7109375" bestFit="1" customWidth="1"/>
    <col min="15" max="15" width="23.85546875" bestFit="1" customWidth="1"/>
    <col min="16" max="16" width="23.7109375" bestFit="1" customWidth="1"/>
    <col min="17" max="17" width="23.85546875" bestFit="1" customWidth="1"/>
    <col min="18" max="21" width="12.140625" bestFit="1" customWidth="1"/>
    <col min="22" max="22" width="80" bestFit="1" customWidth="1"/>
    <col min="23" max="23" width="12.140625" bestFit="1" customWidth="1"/>
  </cols>
  <sheetData>
    <row r="1" spans="1:22" hidden="1" x14ac:dyDescent="0.25">
      <c r="A1" t="s">
        <v>2</v>
      </c>
      <c r="C1" s="4" t="s">
        <v>2</v>
      </c>
    </row>
    <row r="2" spans="1:22" ht="26.25" x14ac:dyDescent="0.25">
      <c r="A2" t="s">
        <v>81</v>
      </c>
      <c r="C2" s="59" t="s">
        <v>92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22" x14ac:dyDescent="0.25">
      <c r="A3" t="s">
        <v>145</v>
      </c>
    </row>
    <row r="4" spans="1:22" x14ac:dyDescent="0.25">
      <c r="A4" t="s">
        <v>92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150</v>
      </c>
      <c r="C5" t="s">
        <v>147</v>
      </c>
      <c r="D5" t="s">
        <v>46</v>
      </c>
      <c r="E5" t="s">
        <v>92</v>
      </c>
      <c r="F5" t="s">
        <v>86</v>
      </c>
      <c r="G5" t="s">
        <v>87</v>
      </c>
      <c r="H5" t="s">
        <v>41</v>
      </c>
      <c r="I5" t="s">
        <v>45</v>
      </c>
      <c r="J5" t="s">
        <v>45</v>
      </c>
      <c r="K5" t="s">
        <v>43</v>
      </c>
      <c r="L5" t="s">
        <v>44</v>
      </c>
      <c r="M5" t="s">
        <v>84</v>
      </c>
      <c r="N5" t="s">
        <v>20</v>
      </c>
      <c r="O5" t="s">
        <v>20</v>
      </c>
      <c r="P5" t="s">
        <v>20</v>
      </c>
      <c r="Q5" t="s">
        <v>139</v>
      </c>
      <c r="R5" t="s">
        <v>20</v>
      </c>
      <c r="S5" t="s">
        <v>20</v>
      </c>
      <c r="T5" t="s">
        <v>20</v>
      </c>
      <c r="U5" t="s">
        <v>92</v>
      </c>
      <c r="V5" t="s">
        <v>148</v>
      </c>
    </row>
    <row r="6" spans="1:22" x14ac:dyDescent="0.25">
      <c r="A6" t="s">
        <v>155</v>
      </c>
      <c r="C6" t="s">
        <v>159</v>
      </c>
      <c r="D6" t="s">
        <v>47</v>
      </c>
      <c r="E6" t="s">
        <v>92</v>
      </c>
      <c r="F6" t="s">
        <v>86</v>
      </c>
      <c r="G6" t="s">
        <v>87</v>
      </c>
      <c r="H6" t="s">
        <v>41</v>
      </c>
      <c r="I6" t="s">
        <v>45</v>
      </c>
      <c r="J6" t="s">
        <v>45</v>
      </c>
      <c r="K6" t="s">
        <v>43</v>
      </c>
      <c r="L6" t="s">
        <v>44</v>
      </c>
      <c r="M6" t="s">
        <v>84</v>
      </c>
      <c r="N6" t="s">
        <v>20</v>
      </c>
      <c r="O6" t="s">
        <v>20</v>
      </c>
      <c r="P6" t="s">
        <v>20</v>
      </c>
      <c r="Q6" t="s">
        <v>139</v>
      </c>
      <c r="R6" t="s">
        <v>20</v>
      </c>
      <c r="S6" t="s">
        <v>20</v>
      </c>
      <c r="T6" t="s">
        <v>20</v>
      </c>
      <c r="U6" t="s">
        <v>92</v>
      </c>
      <c r="V6" t="s">
        <v>160</v>
      </c>
    </row>
    <row r="7" spans="1:22" x14ac:dyDescent="0.25">
      <c r="A7" t="s">
        <v>90</v>
      </c>
      <c r="C7" t="s">
        <v>177</v>
      </c>
      <c r="D7" t="s">
        <v>48</v>
      </c>
      <c r="E7" t="s">
        <v>92</v>
      </c>
      <c r="F7" t="s">
        <v>178</v>
      </c>
      <c r="G7" t="s">
        <v>93</v>
      </c>
      <c r="H7" t="s">
        <v>41</v>
      </c>
      <c r="I7" t="s">
        <v>45</v>
      </c>
      <c r="J7" t="s">
        <v>45</v>
      </c>
      <c r="K7" t="s">
        <v>43</v>
      </c>
      <c r="L7" t="s">
        <v>44</v>
      </c>
      <c r="M7" t="s">
        <v>84</v>
      </c>
      <c r="N7" t="s">
        <v>20</v>
      </c>
      <c r="O7" t="s">
        <v>20</v>
      </c>
      <c r="P7" t="s">
        <v>20</v>
      </c>
      <c r="Q7" t="s">
        <v>139</v>
      </c>
      <c r="R7" t="s">
        <v>20</v>
      </c>
      <c r="S7" t="s">
        <v>20</v>
      </c>
      <c r="T7" t="s">
        <v>20</v>
      </c>
      <c r="U7" t="s">
        <v>92</v>
      </c>
      <c r="V7" t="s">
        <v>179</v>
      </c>
    </row>
    <row r="8" spans="1:22" x14ac:dyDescent="0.25">
      <c r="A8" t="s">
        <v>20</v>
      </c>
      <c r="C8" t="s">
        <v>207</v>
      </c>
      <c r="D8" t="s">
        <v>51</v>
      </c>
      <c r="E8" t="s">
        <v>92</v>
      </c>
      <c r="F8" t="s">
        <v>99</v>
      </c>
      <c r="G8" t="s">
        <v>208</v>
      </c>
      <c r="H8" t="s">
        <v>97</v>
      </c>
      <c r="I8" t="s">
        <v>45</v>
      </c>
      <c r="J8" t="s">
        <v>45</v>
      </c>
      <c r="K8" t="s">
        <v>43</v>
      </c>
      <c r="L8" t="s">
        <v>44</v>
      </c>
      <c r="M8" t="s">
        <v>98</v>
      </c>
      <c r="N8" t="s">
        <v>20</v>
      </c>
      <c r="O8" t="s">
        <v>20</v>
      </c>
      <c r="P8" t="s">
        <v>20</v>
      </c>
      <c r="Q8" t="s">
        <v>20</v>
      </c>
      <c r="R8" t="s">
        <v>20</v>
      </c>
      <c r="S8" t="s">
        <v>20</v>
      </c>
      <c r="T8" t="s">
        <v>20</v>
      </c>
      <c r="U8" t="s">
        <v>92</v>
      </c>
      <c r="V8" t="s">
        <v>209</v>
      </c>
    </row>
    <row r="9" spans="1:22" x14ac:dyDescent="0.25">
      <c r="A9" t="s">
        <v>117</v>
      </c>
      <c r="C9" t="s">
        <v>217</v>
      </c>
      <c r="D9" t="s">
        <v>52</v>
      </c>
      <c r="E9" t="s">
        <v>92</v>
      </c>
      <c r="F9" t="s">
        <v>218</v>
      </c>
      <c r="G9" t="s">
        <v>105</v>
      </c>
      <c r="H9" t="s">
        <v>152</v>
      </c>
      <c r="I9" t="s">
        <v>45</v>
      </c>
      <c r="J9" t="s">
        <v>45</v>
      </c>
      <c r="K9" t="s">
        <v>43</v>
      </c>
      <c r="L9" t="s">
        <v>44</v>
      </c>
      <c r="M9" t="s">
        <v>134</v>
      </c>
      <c r="N9" t="s">
        <v>139</v>
      </c>
      <c r="O9" t="s">
        <v>139</v>
      </c>
      <c r="P9" t="s">
        <v>139</v>
      </c>
      <c r="Q9" t="s">
        <v>139</v>
      </c>
      <c r="R9" t="s">
        <v>20</v>
      </c>
      <c r="S9" t="s">
        <v>20</v>
      </c>
      <c r="T9" t="s">
        <v>20</v>
      </c>
      <c r="U9" t="s">
        <v>92</v>
      </c>
      <c r="V9" t="s">
        <v>219</v>
      </c>
    </row>
    <row r="10" spans="1:22" x14ac:dyDescent="0.25">
      <c r="C10" t="s">
        <v>242</v>
      </c>
      <c r="D10" t="s">
        <v>243</v>
      </c>
      <c r="E10" t="s">
        <v>92</v>
      </c>
      <c r="F10" t="s">
        <v>104</v>
      </c>
      <c r="G10" t="s">
        <v>244</v>
      </c>
      <c r="H10" t="s">
        <v>152</v>
      </c>
      <c r="I10" t="s">
        <v>45</v>
      </c>
      <c r="J10" t="s">
        <v>45</v>
      </c>
      <c r="K10" t="s">
        <v>43</v>
      </c>
      <c r="L10" t="s">
        <v>44</v>
      </c>
      <c r="M10" t="s">
        <v>134</v>
      </c>
      <c r="N10" t="s">
        <v>139</v>
      </c>
      <c r="O10" t="s">
        <v>139</v>
      </c>
      <c r="P10" t="s">
        <v>139</v>
      </c>
      <c r="Q10" t="s">
        <v>139</v>
      </c>
      <c r="R10" t="s">
        <v>20</v>
      </c>
      <c r="S10" t="s">
        <v>20</v>
      </c>
      <c r="T10" t="s">
        <v>20</v>
      </c>
      <c r="U10" t="s">
        <v>92</v>
      </c>
      <c r="V10" t="s">
        <v>20</v>
      </c>
    </row>
    <row r="11" spans="1:22" x14ac:dyDescent="0.25">
      <c r="C11" t="s">
        <v>253</v>
      </c>
      <c r="D11" t="s">
        <v>243</v>
      </c>
      <c r="E11" t="s">
        <v>92</v>
      </c>
      <c r="F11" t="s">
        <v>104</v>
      </c>
      <c r="G11" t="s">
        <v>244</v>
      </c>
      <c r="H11" t="s">
        <v>152</v>
      </c>
      <c r="I11" t="s">
        <v>45</v>
      </c>
      <c r="J11" t="s">
        <v>45</v>
      </c>
      <c r="K11" t="s">
        <v>43</v>
      </c>
      <c r="L11" t="s">
        <v>44</v>
      </c>
      <c r="M11" t="s">
        <v>134</v>
      </c>
      <c r="N11" t="s">
        <v>139</v>
      </c>
      <c r="O11" t="s">
        <v>139</v>
      </c>
      <c r="P11" t="s">
        <v>139</v>
      </c>
      <c r="Q11" t="s">
        <v>139</v>
      </c>
      <c r="R11" t="s">
        <v>20</v>
      </c>
      <c r="S11" t="s">
        <v>20</v>
      </c>
      <c r="T11" t="s">
        <v>20</v>
      </c>
      <c r="U11" t="s">
        <v>92</v>
      </c>
      <c r="V11" t="s">
        <v>20</v>
      </c>
    </row>
    <row r="12" spans="1:22" x14ac:dyDescent="0.25">
      <c r="C12" t="s">
        <v>263</v>
      </c>
      <c r="D12" t="s">
        <v>243</v>
      </c>
      <c r="E12" t="s">
        <v>92</v>
      </c>
      <c r="F12" t="s">
        <v>104</v>
      </c>
      <c r="G12" t="s">
        <v>244</v>
      </c>
      <c r="H12" t="s">
        <v>152</v>
      </c>
      <c r="I12" t="s">
        <v>45</v>
      </c>
      <c r="J12" t="s">
        <v>45</v>
      </c>
      <c r="K12" t="s">
        <v>43</v>
      </c>
      <c r="L12" t="s">
        <v>44</v>
      </c>
      <c r="M12" t="s">
        <v>134</v>
      </c>
      <c r="N12" t="s">
        <v>139</v>
      </c>
      <c r="O12" t="s">
        <v>139</v>
      </c>
      <c r="P12" t="s">
        <v>139</v>
      </c>
      <c r="Q12" t="s">
        <v>139</v>
      </c>
      <c r="R12" t="s">
        <v>20</v>
      </c>
      <c r="S12" t="s">
        <v>20</v>
      </c>
      <c r="T12" t="s">
        <v>20</v>
      </c>
      <c r="U12" t="s">
        <v>92</v>
      </c>
      <c r="V12" t="s">
        <v>20</v>
      </c>
    </row>
    <row r="13" spans="1:22" x14ac:dyDescent="0.25">
      <c r="C13" t="s">
        <v>265</v>
      </c>
      <c r="D13" t="s">
        <v>243</v>
      </c>
      <c r="E13" t="s">
        <v>92</v>
      </c>
      <c r="F13" t="s">
        <v>104</v>
      </c>
      <c r="G13" t="s">
        <v>244</v>
      </c>
      <c r="H13" t="s">
        <v>152</v>
      </c>
      <c r="I13" t="s">
        <v>45</v>
      </c>
      <c r="J13" t="s">
        <v>45</v>
      </c>
      <c r="K13" t="s">
        <v>43</v>
      </c>
      <c r="L13" t="s">
        <v>44</v>
      </c>
      <c r="M13" t="s">
        <v>134</v>
      </c>
      <c r="N13" t="s">
        <v>139</v>
      </c>
      <c r="O13" t="s">
        <v>139</v>
      </c>
      <c r="P13" t="s">
        <v>139</v>
      </c>
      <c r="Q13" t="s">
        <v>139</v>
      </c>
      <c r="R13" t="s">
        <v>20</v>
      </c>
      <c r="S13" t="s">
        <v>20</v>
      </c>
      <c r="T13" t="s">
        <v>20</v>
      </c>
      <c r="U13" t="s">
        <v>92</v>
      </c>
      <c r="V13" t="s">
        <v>20</v>
      </c>
    </row>
    <row r="14" spans="1:22" x14ac:dyDescent="0.25">
      <c r="C14" t="s">
        <v>282</v>
      </c>
      <c r="D14" t="s">
        <v>75</v>
      </c>
      <c r="E14" t="s">
        <v>92</v>
      </c>
      <c r="F14" t="s">
        <v>283</v>
      </c>
      <c r="G14" t="s">
        <v>284</v>
      </c>
      <c r="H14" t="s">
        <v>97</v>
      </c>
      <c r="I14" t="s">
        <v>45</v>
      </c>
      <c r="J14" t="s">
        <v>49</v>
      </c>
      <c r="K14" t="s">
        <v>43</v>
      </c>
      <c r="L14" t="s">
        <v>44</v>
      </c>
      <c r="M14" t="s">
        <v>136</v>
      </c>
      <c r="N14" t="s">
        <v>20</v>
      </c>
      <c r="O14" t="s">
        <v>20</v>
      </c>
      <c r="P14" t="s">
        <v>20</v>
      </c>
      <c r="Q14" t="s">
        <v>20</v>
      </c>
      <c r="R14" t="s">
        <v>20</v>
      </c>
      <c r="S14" t="s">
        <v>20</v>
      </c>
      <c r="T14" t="s">
        <v>20</v>
      </c>
      <c r="U14" t="s">
        <v>92</v>
      </c>
      <c r="V14" t="s">
        <v>20</v>
      </c>
    </row>
    <row r="15" spans="1:22" x14ac:dyDescent="0.25">
      <c r="C15" t="s">
        <v>338</v>
      </c>
      <c r="D15" t="s">
        <v>331</v>
      </c>
      <c r="E15" t="s">
        <v>92</v>
      </c>
      <c r="F15" t="s">
        <v>339</v>
      </c>
      <c r="G15" t="s">
        <v>244</v>
      </c>
      <c r="H15" t="s">
        <v>152</v>
      </c>
      <c r="I15" t="s">
        <v>45</v>
      </c>
      <c r="J15" t="s">
        <v>45</v>
      </c>
      <c r="K15" t="s">
        <v>43</v>
      </c>
      <c r="L15" t="s">
        <v>44</v>
      </c>
      <c r="M15" t="s">
        <v>134</v>
      </c>
      <c r="N15" t="s">
        <v>139</v>
      </c>
      <c r="O15" t="s">
        <v>139</v>
      </c>
      <c r="P15" t="s">
        <v>139</v>
      </c>
      <c r="Q15" t="s">
        <v>139</v>
      </c>
      <c r="R15" t="s">
        <v>20</v>
      </c>
      <c r="S15" t="s">
        <v>20</v>
      </c>
      <c r="T15" t="s">
        <v>20</v>
      </c>
      <c r="U15" t="s">
        <v>92</v>
      </c>
      <c r="V15" t="s">
        <v>20</v>
      </c>
    </row>
    <row r="16" spans="1:22" x14ac:dyDescent="0.25">
      <c r="C16" t="s">
        <v>340</v>
      </c>
      <c r="D16" t="s">
        <v>331</v>
      </c>
      <c r="E16" t="s">
        <v>92</v>
      </c>
      <c r="F16" t="s">
        <v>339</v>
      </c>
      <c r="G16" t="s">
        <v>244</v>
      </c>
      <c r="H16" t="s">
        <v>152</v>
      </c>
      <c r="I16" t="s">
        <v>45</v>
      </c>
      <c r="J16" t="s">
        <v>45</v>
      </c>
      <c r="K16" t="s">
        <v>43</v>
      </c>
      <c r="L16" t="s">
        <v>44</v>
      </c>
      <c r="M16" t="s">
        <v>134</v>
      </c>
      <c r="N16" t="s">
        <v>139</v>
      </c>
      <c r="O16" t="s">
        <v>139</v>
      </c>
      <c r="P16" t="s">
        <v>139</v>
      </c>
      <c r="Q16" t="s">
        <v>139</v>
      </c>
      <c r="R16" t="s">
        <v>20</v>
      </c>
      <c r="S16" t="s">
        <v>20</v>
      </c>
      <c r="T16" t="s">
        <v>20</v>
      </c>
      <c r="U16" t="s">
        <v>92</v>
      </c>
      <c r="V16" t="s">
        <v>20</v>
      </c>
    </row>
    <row r="17" spans="3:22" x14ac:dyDescent="0.25">
      <c r="C17" t="s">
        <v>341</v>
      </c>
      <c r="D17" t="s">
        <v>331</v>
      </c>
      <c r="E17" t="s">
        <v>92</v>
      </c>
      <c r="F17" t="s">
        <v>339</v>
      </c>
      <c r="G17" t="s">
        <v>244</v>
      </c>
      <c r="H17" t="s">
        <v>152</v>
      </c>
      <c r="I17" t="s">
        <v>45</v>
      </c>
      <c r="J17" t="s">
        <v>49</v>
      </c>
      <c r="K17" t="s">
        <v>43</v>
      </c>
      <c r="L17" t="s">
        <v>44</v>
      </c>
      <c r="M17" t="s">
        <v>134</v>
      </c>
      <c r="N17" t="s">
        <v>139</v>
      </c>
      <c r="O17" t="s">
        <v>139</v>
      </c>
      <c r="P17" t="s">
        <v>139</v>
      </c>
      <c r="Q17" t="s">
        <v>139</v>
      </c>
      <c r="R17" t="s">
        <v>20</v>
      </c>
      <c r="S17" t="s">
        <v>20</v>
      </c>
      <c r="T17" t="s">
        <v>20</v>
      </c>
      <c r="U17" t="s">
        <v>92</v>
      </c>
      <c r="V17" t="s">
        <v>20</v>
      </c>
    </row>
    <row r="18" spans="3:22" x14ac:dyDescent="0.25">
      <c r="C18" t="s">
        <v>356</v>
      </c>
      <c r="D18" t="s">
        <v>73</v>
      </c>
      <c r="E18" t="s">
        <v>92</v>
      </c>
      <c r="F18" t="s">
        <v>178</v>
      </c>
      <c r="G18" t="s">
        <v>57</v>
      </c>
      <c r="H18" t="s">
        <v>41</v>
      </c>
      <c r="I18" t="s">
        <v>45</v>
      </c>
      <c r="J18" t="s">
        <v>45</v>
      </c>
      <c r="K18" t="s">
        <v>43</v>
      </c>
      <c r="L18" t="s">
        <v>44</v>
      </c>
      <c r="M18" t="s">
        <v>84</v>
      </c>
      <c r="N18" t="s">
        <v>20</v>
      </c>
      <c r="O18" t="s">
        <v>89</v>
      </c>
      <c r="P18" t="s">
        <v>20</v>
      </c>
      <c r="Q18" t="s">
        <v>89</v>
      </c>
      <c r="R18" t="s">
        <v>20</v>
      </c>
      <c r="S18" t="s">
        <v>20</v>
      </c>
      <c r="T18" t="s">
        <v>20</v>
      </c>
      <c r="U18" t="s">
        <v>92</v>
      </c>
      <c r="V18" t="s">
        <v>357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$A$1:$A$9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98"/>
  <sheetViews>
    <sheetView showWhiteSpace="0" zoomScaleNormal="100" workbookViewId="0">
      <selection activeCell="C48" sqref="C48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6" customWidth="1"/>
    <col min="12" max="12" width="9" customWidth="1"/>
  </cols>
  <sheetData>
    <row r="1" spans="1:16" x14ac:dyDescent="0.25">
      <c r="A1" s="104" t="s">
        <v>27</v>
      </c>
      <c r="B1" s="104"/>
      <c r="C1" s="104" t="s">
        <v>28</v>
      </c>
      <c r="D1" s="104"/>
      <c r="E1" s="113" t="s">
        <v>35</v>
      </c>
      <c r="F1" s="113"/>
      <c r="G1" s="113" t="s">
        <v>29</v>
      </c>
      <c r="H1" s="113"/>
      <c r="I1" s="113"/>
      <c r="J1" s="112" t="s">
        <v>30</v>
      </c>
      <c r="K1" s="112"/>
      <c r="L1" s="112"/>
    </row>
    <row r="2" spans="1:16" x14ac:dyDescent="0.25">
      <c r="A2" s="105" t="str">
        <f>BASE!B6&amp;" _ "&amp;BASE!B5</f>
        <v>3095 _ GALUS</v>
      </c>
      <c r="B2" s="105"/>
      <c r="C2" s="105" t="str">
        <f>BASE!B7</f>
        <v>cuisine</v>
      </c>
      <c r="D2" s="105"/>
      <c r="E2" s="114" t="str">
        <f>MID(BASE!B9,13,5)&amp;"   "&amp;BASE!C9</f>
        <v>U963_   ■</v>
      </c>
      <c r="F2" s="114"/>
      <c r="G2" s="108" t="str">
        <f>MID(BASE!B10,13,5)&amp;"    "&amp;BASE!C10</f>
        <v>H1180    ●</v>
      </c>
      <c r="H2" s="108"/>
      <c r="I2" s="108"/>
      <c r="J2" s="110" t="str">
        <f>MID(BASE!B11,13,5)&amp;"   "&amp;BASE!C11</f>
        <v>U999_   ▲</v>
      </c>
      <c r="K2" s="110"/>
      <c r="L2" s="110"/>
    </row>
    <row r="3" spans="1:16" ht="10.5" customHeight="1" thickBot="1" x14ac:dyDescent="0.3">
      <c r="A3" s="106"/>
      <c r="B3" s="106"/>
      <c r="C3" s="106"/>
      <c r="D3" s="106"/>
      <c r="E3" s="115"/>
      <c r="F3" s="115"/>
      <c r="G3" s="109"/>
      <c r="H3" s="109"/>
      <c r="I3" s="109"/>
      <c r="J3" s="111"/>
      <c r="K3" s="111"/>
      <c r="L3" s="111"/>
    </row>
    <row r="4" spans="1:16" ht="8.4499999999999993" customHeight="1" x14ac:dyDescent="0.25">
      <c r="A4" s="38"/>
      <c r="B4" s="39"/>
      <c r="C4" s="40"/>
      <c r="D4" s="41"/>
      <c r="E4" s="42"/>
      <c r="F4" s="40"/>
      <c r="G4" s="40"/>
      <c r="H4" s="40"/>
      <c r="I4" s="43"/>
      <c r="J4" s="43"/>
      <c r="K4" s="43"/>
      <c r="L4" s="44"/>
    </row>
    <row r="5" spans="1:16" ht="12.95" customHeight="1" x14ac:dyDescent="0.25">
      <c r="A5" s="117" t="str">
        <f>Meuble!C2</f>
        <v>BSP2CT</v>
      </c>
      <c r="B5" s="118"/>
      <c r="C5" s="118"/>
      <c r="D5" s="116" t="str">
        <f>IF(F89="","1/1","1/2")</f>
        <v>1/1</v>
      </c>
      <c r="E5" s="107" t="str">
        <f>IF(Meuble!D5="","",(Meuble!J5)&amp;" X ")</f>
        <v xml:space="preserve">1 X </v>
      </c>
      <c r="F5" s="107" t="str">
        <f>IF(Meuble!D5="","",Meuble!D5)</f>
        <v>COTE DROIT</v>
      </c>
      <c r="G5" s="46" t="str">
        <f>IF(Meuble!F5="","",Meuble!F5)</f>
        <v>760</v>
      </c>
      <c r="H5" s="47" t="str">
        <f>IF(Meuble!D5="","", "x" )</f>
        <v>x</v>
      </c>
      <c r="I5" s="47" t="str">
        <f>IF(Meuble!G5="","",Meuble!G5)</f>
        <v>590</v>
      </c>
      <c r="J5" s="47" t="str">
        <f>IF(Meuble!D5="","", "x" )</f>
        <v>x</v>
      </c>
      <c r="K5" s="47" t="str">
        <f>IF(Meuble!H5="","",Meuble!H5)</f>
        <v>19</v>
      </c>
      <c r="L5" s="103" t="str">
        <f>IF(Meuble!M5="","",IF(Meuble!M5=BASE!B9,BASE!C9,IF(Meuble!M5=BASE!B10,BASE!C10,IF(Meuble!M5=BASE!B11,BASE!C11,""))))</f>
        <v>■</v>
      </c>
    </row>
    <row r="6" spans="1:16" ht="5.45" customHeight="1" x14ac:dyDescent="0.25">
      <c r="A6" s="117"/>
      <c r="B6" s="118"/>
      <c r="C6" s="118"/>
      <c r="D6" s="116"/>
      <c r="E6" s="107"/>
      <c r="F6" s="107"/>
      <c r="G6" s="48" t="str">
        <f>IF(Meuble!Q5="","","—")</f>
        <v>—</v>
      </c>
      <c r="H6" s="49"/>
      <c r="I6" s="48" t="str">
        <f>IF(Meuble!P5="","","—")</f>
        <v/>
      </c>
      <c r="J6" s="48"/>
      <c r="K6" s="47"/>
      <c r="L6" s="103"/>
    </row>
    <row r="7" spans="1:16" ht="5.25" customHeight="1" x14ac:dyDescent="0.25">
      <c r="A7" s="117"/>
      <c r="B7" s="118"/>
      <c r="C7" s="118"/>
      <c r="D7" s="116"/>
      <c r="E7" s="107"/>
      <c r="F7" s="107"/>
      <c r="G7" s="48" t="str">
        <f>IF(Meuble!O5="","","—")</f>
        <v/>
      </c>
      <c r="H7" s="49"/>
      <c r="I7" s="48" t="str">
        <f>IF(Meuble!N5="","","—")</f>
        <v/>
      </c>
      <c r="J7" s="48"/>
      <c r="K7" s="47"/>
      <c r="L7" s="50"/>
    </row>
    <row r="8" spans="1:16" ht="9.9499999999999993" customHeight="1" x14ac:dyDescent="0.25">
      <c r="A8" s="51"/>
      <c r="B8" s="45"/>
      <c r="C8" s="45"/>
      <c r="D8" s="52"/>
      <c r="E8" s="36"/>
      <c r="F8" s="35"/>
      <c r="G8" s="35"/>
      <c r="H8" s="35"/>
      <c r="I8" s="35"/>
      <c r="J8" s="35"/>
      <c r="K8" s="35"/>
      <c r="L8" s="37"/>
    </row>
    <row r="9" spans="1:16" ht="12.95" customHeight="1" x14ac:dyDescent="0.25">
      <c r="A9" s="53"/>
      <c r="B9" s="54"/>
      <c r="C9" s="54"/>
      <c r="D9" s="55"/>
      <c r="E9" s="98" t="str">
        <f>IF(Meuble!D6="","",(Meuble!J6)&amp;" X ")</f>
        <v xml:space="preserve">1 X </v>
      </c>
      <c r="F9" s="99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100" t="str">
        <f>IF(Meuble!M6="","",IF(Meuble!M6=BASE!B9,BASE!C9,IF(Meuble!M6=BASE!B10,BASE!C10,IF(Meuble!M6=BASE!B11,BASE!C11,""))))</f>
        <v>■</v>
      </c>
    </row>
    <row r="10" spans="1:16" ht="5.25" customHeight="1" x14ac:dyDescent="0.25">
      <c r="A10" s="53"/>
      <c r="B10" s="54"/>
      <c r="C10" s="54"/>
      <c r="D10" s="55"/>
      <c r="E10" s="98"/>
      <c r="F10" s="99"/>
      <c r="G10" s="24" t="str">
        <f>IF(Meuble!Q6="","","—")</f>
        <v>—</v>
      </c>
      <c r="H10" s="2"/>
      <c r="I10" s="24" t="str">
        <f>IF(Meuble!P6="","","—")</f>
        <v/>
      </c>
      <c r="K10" s="2"/>
      <c r="L10" s="100"/>
    </row>
    <row r="11" spans="1:16" ht="5.25" customHeight="1" x14ac:dyDescent="0.25">
      <c r="A11" s="53"/>
      <c r="B11" s="54"/>
      <c r="C11" s="54"/>
      <c r="D11" s="55"/>
      <c r="E11" s="98"/>
      <c r="F11" s="99"/>
      <c r="G11" s="24" t="str">
        <f>IF(Meuble!O6="","","—")</f>
        <v/>
      </c>
      <c r="H11" s="2"/>
      <c r="I11" s="24" t="str">
        <f>IF(Meuble!N6="","","—")</f>
        <v/>
      </c>
      <c r="K11" s="2"/>
      <c r="L11" s="17"/>
    </row>
    <row r="12" spans="1:16" ht="9.9499999999999993" customHeight="1" x14ac:dyDescent="0.25">
      <c r="A12" s="53"/>
      <c r="B12" s="54"/>
      <c r="C12" s="54"/>
      <c r="D12" s="55"/>
      <c r="E12" s="30"/>
      <c r="F12" s="2"/>
      <c r="G12" s="2"/>
      <c r="H12" s="2"/>
      <c r="K12" s="2"/>
      <c r="L12" s="17"/>
    </row>
    <row r="13" spans="1:16" x14ac:dyDescent="0.25">
      <c r="A13" s="53"/>
      <c r="B13" s="54"/>
      <c r="C13" s="54"/>
      <c r="D13" s="55"/>
      <c r="E13" s="98" t="str">
        <f>IF(Meuble!D7="","",(Meuble!J7)&amp;" X ")</f>
        <v xml:space="preserve">1 X </v>
      </c>
      <c r="F13" s="99" t="str">
        <f>IF(Meuble!D7="","",Meuble!D7)</f>
        <v>DESSOUS</v>
      </c>
      <c r="G13" s="2" t="str">
        <f>IF(Meuble!F7="","",Meuble!F7)</f>
        <v>512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102" t="str">
        <f>IF(Meuble!M7="","",IF(Meuble!M7=BASE!B9,BASE!C9,IF(Meuble!M7=BASE!B10,BASE!C10,IF(Meuble!M7=BASE!B11,BASE!C11,""))))</f>
        <v>■</v>
      </c>
    </row>
    <row r="14" spans="1:16" ht="5.25" customHeight="1" x14ac:dyDescent="0.4">
      <c r="A14" s="53"/>
      <c r="B14" s="54"/>
      <c r="C14" s="54"/>
      <c r="D14" s="55"/>
      <c r="E14" s="98"/>
      <c r="F14" s="99"/>
      <c r="G14" s="24" t="str">
        <f>IF(Meuble!Q7="","","—")</f>
        <v>—</v>
      </c>
      <c r="H14" s="2"/>
      <c r="I14" s="24" t="str">
        <f>IF(Meuble!P7="","","—")</f>
        <v/>
      </c>
      <c r="K14" s="2"/>
      <c r="L14" s="102"/>
      <c r="P14" s="25"/>
    </row>
    <row r="15" spans="1:16" ht="5.25" customHeight="1" x14ac:dyDescent="0.4">
      <c r="A15" s="53"/>
      <c r="B15" s="54"/>
      <c r="C15" s="54"/>
      <c r="D15" s="55"/>
      <c r="E15" s="98"/>
      <c r="F15" s="99"/>
      <c r="G15" s="24" t="str">
        <f>IF(Meuble!O7="","","—")</f>
        <v/>
      </c>
      <c r="H15" s="2"/>
      <c r="I15" s="24" t="str">
        <f>IF(Meuble!N7="","","—")</f>
        <v/>
      </c>
      <c r="K15" s="2"/>
      <c r="L15" s="17"/>
      <c r="P15" s="26"/>
    </row>
    <row r="16" spans="1:16" ht="9.9499999999999993" customHeight="1" x14ac:dyDescent="0.4">
      <c r="A16" s="53"/>
      <c r="B16" s="54"/>
      <c r="C16" s="54"/>
      <c r="D16" s="55"/>
      <c r="E16" s="30"/>
      <c r="F16" s="2"/>
      <c r="G16" s="2"/>
      <c r="H16" s="2"/>
      <c r="K16" s="2"/>
      <c r="L16" s="17"/>
      <c r="P16" s="26"/>
    </row>
    <row r="17" spans="1:12" ht="12.95" customHeight="1" x14ac:dyDescent="0.25">
      <c r="A17" s="53"/>
      <c r="B17" s="54"/>
      <c r="C17" s="54"/>
      <c r="D17" s="55"/>
      <c r="E17" s="98" t="str">
        <f>IF(Meuble!D8="","",(Meuble!J8)&amp;" X ")</f>
        <v xml:space="preserve">1 X </v>
      </c>
      <c r="F17" s="99" t="str">
        <f>IF(Meuble!D8="","",Meuble!D8)</f>
        <v>DOS</v>
      </c>
      <c r="G17" s="2" t="str">
        <f>IF(Meuble!F8="","",Meuble!F8)</f>
        <v>700</v>
      </c>
      <c r="H17" s="2" t="str">
        <f>IF(Meuble!D8="","", "x" )</f>
        <v>x</v>
      </c>
      <c r="I17" s="2" t="str">
        <f>IF(Meuble!G8="","",Meuble!G8)</f>
        <v>527</v>
      </c>
      <c r="J17" s="2" t="str">
        <f>IF(Meuble!D8="","", "x" )</f>
        <v>x</v>
      </c>
      <c r="K17" s="2" t="str">
        <f>IF(Meuble!H8="","",Meuble!H8)</f>
        <v>8</v>
      </c>
      <c r="L17" s="100" t="str">
        <f>IF(Meuble!M8="","",IF(Meuble!M8=BASE!B9,BASE!C9,IF(Meuble!M8=BASE!B10,BASE!C10,IF(Meuble!M8=BASE!B11,BASE!C11,""))))</f>
        <v/>
      </c>
    </row>
    <row r="18" spans="1:12" ht="5.25" customHeight="1" x14ac:dyDescent="0.25">
      <c r="A18" s="53"/>
      <c r="B18" s="54"/>
      <c r="C18" s="54"/>
      <c r="D18" s="55"/>
      <c r="E18" s="98"/>
      <c r="F18" s="99"/>
      <c r="G18" s="24" t="str">
        <f>IF(Meuble!Q8="","","—")</f>
        <v/>
      </c>
      <c r="H18" s="2"/>
      <c r="I18" s="24" t="str">
        <f>IF(Meuble!P8="","","—")</f>
        <v/>
      </c>
      <c r="K18" s="2"/>
      <c r="L18" s="100"/>
    </row>
    <row r="19" spans="1:12" ht="5.25" customHeight="1" x14ac:dyDescent="0.25">
      <c r="A19" s="53"/>
      <c r="B19" s="54"/>
      <c r="C19" s="54"/>
      <c r="D19" s="55"/>
      <c r="E19" s="98"/>
      <c r="F19" s="99"/>
      <c r="G19" s="24" t="str">
        <f>IF(Meuble!O8="","","—")</f>
        <v/>
      </c>
      <c r="H19" s="2"/>
      <c r="I19" s="24" t="str">
        <f>IF(Meuble!N8="","","—")</f>
        <v/>
      </c>
      <c r="K19" s="2"/>
      <c r="L19" s="17"/>
    </row>
    <row r="20" spans="1:12" ht="9.9499999999999993" customHeight="1" x14ac:dyDescent="0.25">
      <c r="A20" s="53"/>
      <c r="B20" s="54"/>
      <c r="C20" s="54"/>
      <c r="D20" s="55"/>
      <c r="E20" s="30"/>
      <c r="F20" s="2"/>
      <c r="G20" s="2"/>
      <c r="H20" s="2"/>
      <c r="K20" s="2"/>
      <c r="L20" s="17"/>
    </row>
    <row r="21" spans="1:12" ht="12.95" customHeight="1" x14ac:dyDescent="0.25">
      <c r="A21" s="53"/>
      <c r="B21" s="54"/>
      <c r="C21" s="54"/>
      <c r="D21" s="55"/>
      <c r="E21" s="98" t="str">
        <f>IF(Meuble!D9="","",(Meuble!J9)&amp;" X ")</f>
        <v xml:space="preserve">1 X </v>
      </c>
      <c r="F21" s="99" t="str">
        <f>IF(Meuble!D9="","",Meuble!D9)</f>
        <v>FACADE TIROIR</v>
      </c>
      <c r="G21" s="2" t="str">
        <f>IF(Meuble!F9="","",Meuble!F9)</f>
        <v>548</v>
      </c>
      <c r="H21" s="2" t="str">
        <f>IF(Meuble!D9="","", "x" )</f>
        <v>x</v>
      </c>
      <c r="I21" s="2" t="str">
        <f>IF(Meuble!G9="","",Meuble!G9)</f>
        <v>156</v>
      </c>
      <c r="J21" s="2" t="str">
        <f>IF(Meuble!D9="","", "x" )</f>
        <v>x</v>
      </c>
      <c r="K21" s="2" t="str">
        <f>IF(Meuble!H9="","",Meuble!H9)</f>
        <v>20</v>
      </c>
      <c r="L21" s="100" t="str">
        <f>IF(Meuble!M9="","",IF(Meuble!M9=BASE!B9,BASE!C9,IF(Meuble!M9=BASE!B10,BASE!C10,IF(Meuble!M9=BASE!B11,BASE!C11,""))))</f>
        <v/>
      </c>
    </row>
    <row r="22" spans="1:12" ht="5.45" customHeight="1" x14ac:dyDescent="0.25">
      <c r="A22" s="53"/>
      <c r="B22" s="54"/>
      <c r="C22" s="54"/>
      <c r="D22" s="55"/>
      <c r="E22" s="98"/>
      <c r="F22" s="99"/>
      <c r="G22" s="24" t="str">
        <f>IF(Meuble!Q9="","","—")</f>
        <v>—</v>
      </c>
      <c r="H22" s="2"/>
      <c r="I22" s="24" t="str">
        <f>IF(Meuble!P9="","","—")</f>
        <v>—</v>
      </c>
      <c r="K22" s="2"/>
      <c r="L22" s="100"/>
    </row>
    <row r="23" spans="1:12" ht="5.25" customHeight="1" x14ac:dyDescent="0.25">
      <c r="A23" s="53"/>
      <c r="B23" s="54"/>
      <c r="C23" s="54"/>
      <c r="D23" s="55"/>
      <c r="E23" s="98"/>
      <c r="F23" s="99"/>
      <c r="G23" s="24" t="str">
        <f>IF(Meuble!O9="","","—")</f>
        <v>—</v>
      </c>
      <c r="H23" s="2"/>
      <c r="I23" s="24" t="str">
        <f>IF(Meuble!N9="","","—")</f>
        <v>—</v>
      </c>
      <c r="K23" s="2"/>
      <c r="L23" s="17"/>
    </row>
    <row r="24" spans="1:12" ht="9.9499999999999993" customHeight="1" x14ac:dyDescent="0.25">
      <c r="A24" s="53"/>
      <c r="B24" s="54"/>
      <c r="C24" s="54"/>
      <c r="D24" s="55"/>
      <c r="E24" s="30"/>
      <c r="F24" s="2"/>
      <c r="G24" s="2"/>
      <c r="H24" s="2"/>
      <c r="K24" s="2"/>
      <c r="L24" s="17"/>
    </row>
    <row r="25" spans="1:12" ht="12.95" customHeight="1" x14ac:dyDescent="0.25">
      <c r="A25" s="53"/>
      <c r="B25" s="54"/>
      <c r="C25" s="54"/>
      <c r="D25" s="55"/>
      <c r="E25" s="98" t="str">
        <f>IF(Meuble!D10="","",(Meuble!J10)&amp;" X ")</f>
        <v xml:space="preserve">1 X </v>
      </c>
      <c r="F25" s="99" t="str">
        <f>IF(Meuble!D10="","",Meuble!D10)</f>
        <v>MONT</v>
      </c>
      <c r="G25" s="2" t="str">
        <f>IF(Meuble!F10="","",Meuble!F10)</f>
        <v>296</v>
      </c>
      <c r="H25" s="2" t="str">
        <f>IF(Meuble!D10="","", "x" )</f>
        <v>x</v>
      </c>
      <c r="I25" s="2" t="str">
        <f>IF(Meuble!G10="","",Meuble!G10)</f>
        <v>70</v>
      </c>
      <c r="J25" s="2" t="str">
        <f>IF(Meuble!D10="","", "x" )</f>
        <v>x</v>
      </c>
      <c r="K25" s="2" t="str">
        <f>IF(Meuble!H10="","",Meuble!H10)</f>
        <v>20</v>
      </c>
      <c r="L25" s="100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53"/>
      <c r="B26" s="54"/>
      <c r="C26" s="54"/>
      <c r="D26" s="55"/>
      <c r="E26" s="98"/>
      <c r="F26" s="99"/>
      <c r="G26" s="24" t="str">
        <f>IF(Meuble!Q10="","","—")</f>
        <v>—</v>
      </c>
      <c r="H26" s="2"/>
      <c r="I26" s="24" t="str">
        <f>IF(Meuble!P10="","","—")</f>
        <v>—</v>
      </c>
      <c r="K26" s="2"/>
      <c r="L26" s="100"/>
    </row>
    <row r="27" spans="1:12" ht="5.25" customHeight="1" x14ac:dyDescent="0.25">
      <c r="A27" s="53"/>
      <c r="B27" s="54"/>
      <c r="C27" s="54"/>
      <c r="D27" s="55"/>
      <c r="E27" s="98"/>
      <c r="F27" s="99"/>
      <c r="G27" s="24" t="str">
        <f>IF(Meuble!O10="","","—")</f>
        <v>—</v>
      </c>
      <c r="H27" s="2"/>
      <c r="I27" s="24" t="str">
        <f>IF(Meuble!N10="","","—")</f>
        <v>—</v>
      </c>
      <c r="K27" s="2"/>
      <c r="L27" s="17"/>
    </row>
    <row r="28" spans="1:12" ht="12.95" customHeight="1" x14ac:dyDescent="0.25">
      <c r="A28" s="53"/>
      <c r="B28" s="54"/>
      <c r="C28" s="54"/>
      <c r="D28" s="55"/>
      <c r="E28" s="30"/>
      <c r="F28" s="2"/>
      <c r="G28" s="2"/>
      <c r="H28" s="2"/>
      <c r="K28" s="2"/>
      <c r="L28" s="17"/>
    </row>
    <row r="29" spans="1:12" ht="12.95" customHeight="1" x14ac:dyDescent="0.25">
      <c r="A29" s="53"/>
      <c r="B29" s="54"/>
      <c r="C29" s="54"/>
      <c r="D29" s="55"/>
      <c r="E29" s="98" t="str">
        <f>IF(Meuble!D11="","",(Meuble!J11)&amp;" X ")</f>
        <v xml:space="preserve">1 X </v>
      </c>
      <c r="F29" s="99" t="str">
        <f>IF(Meuble!D11="","",Meuble!D11)</f>
        <v>MONT</v>
      </c>
      <c r="G29" s="2" t="str">
        <f>IF(Meuble!F11="","",Meuble!F11)</f>
        <v>296</v>
      </c>
      <c r="H29" s="2" t="str">
        <f>IF(Meuble!D11="","", "x" )</f>
        <v>x</v>
      </c>
      <c r="I29" s="2" t="str">
        <f>IF(Meuble!G11="","",Meuble!G11)</f>
        <v>70</v>
      </c>
      <c r="J29" s="2" t="str">
        <f>IF(Meuble!D11="","", "x" )</f>
        <v>x</v>
      </c>
      <c r="K29" s="2" t="str">
        <f>IF(Meuble!H11="","",Meuble!H11)</f>
        <v>20</v>
      </c>
      <c r="L29" s="100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53"/>
      <c r="B30" s="54"/>
      <c r="C30" s="54"/>
      <c r="D30" s="55"/>
      <c r="E30" s="98"/>
      <c r="F30" s="99"/>
      <c r="G30" s="24" t="str">
        <f>IF(Meuble!Q11="","","—")</f>
        <v>—</v>
      </c>
      <c r="H30" s="2"/>
      <c r="I30" s="24" t="str">
        <f>IF(Meuble!P11="","","—")</f>
        <v>—</v>
      </c>
      <c r="K30" s="2"/>
      <c r="L30" s="100"/>
    </row>
    <row r="31" spans="1:12" ht="5.25" customHeight="1" x14ac:dyDescent="0.25">
      <c r="A31" s="53"/>
      <c r="B31" s="54"/>
      <c r="C31" s="54"/>
      <c r="D31" s="55"/>
      <c r="E31" s="98"/>
      <c r="F31" s="99"/>
      <c r="G31" s="24" t="str">
        <f>IF(Meuble!O11="","","—")</f>
        <v>—</v>
      </c>
      <c r="H31" s="2"/>
      <c r="I31" s="24" t="str">
        <f>IF(Meuble!N11="","","—")</f>
        <v>—</v>
      </c>
      <c r="K31" s="2"/>
      <c r="L31" s="17"/>
    </row>
    <row r="32" spans="1:12" ht="12.95" customHeight="1" x14ac:dyDescent="0.25">
      <c r="A32" s="53"/>
      <c r="B32" s="54"/>
      <c r="C32" s="54"/>
      <c r="D32" s="55"/>
      <c r="E32" s="30"/>
      <c r="F32" s="2"/>
      <c r="G32" s="2"/>
      <c r="H32" s="2"/>
      <c r="K32" s="2"/>
      <c r="L32" s="17"/>
    </row>
    <row r="33" spans="1:12" ht="12.95" customHeight="1" x14ac:dyDescent="0.25">
      <c r="A33" s="53"/>
      <c r="B33" s="54"/>
      <c r="C33" s="54"/>
      <c r="D33" s="55"/>
      <c r="E33" s="98" t="str">
        <f>IF(Meuble!D12="","",(Meuble!J12)&amp;" X ")</f>
        <v xml:space="preserve">1 X </v>
      </c>
      <c r="F33" s="99" t="str">
        <f>IF(Meuble!D12="","",Meuble!D12)</f>
        <v>MONT</v>
      </c>
      <c r="G33" s="2" t="str">
        <f>IF(Meuble!F12="","",Meuble!F12)</f>
        <v>296</v>
      </c>
      <c r="H33" s="2" t="str">
        <f>IF(Meuble!D12="","", "x" )</f>
        <v>x</v>
      </c>
      <c r="I33" s="2" t="str">
        <f>IF(Meuble!G12="","",Meuble!G12)</f>
        <v>70</v>
      </c>
      <c r="J33" s="2" t="str">
        <f>IF(Meuble!D12="","", "x" )</f>
        <v>x</v>
      </c>
      <c r="K33" s="2" t="str">
        <f>IF(Meuble!H12="","",Meuble!H12)</f>
        <v>20</v>
      </c>
      <c r="L33" s="100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53"/>
      <c r="B34" s="54"/>
      <c r="C34" s="54"/>
      <c r="D34" s="55"/>
      <c r="E34" s="98"/>
      <c r="F34" s="99"/>
      <c r="G34" s="24" t="str">
        <f>IF(Meuble!Q12="","","—")</f>
        <v>—</v>
      </c>
      <c r="H34" s="2"/>
      <c r="I34" s="24" t="str">
        <f>IF(Meuble!P12="","","—")</f>
        <v>—</v>
      </c>
      <c r="K34" s="2"/>
      <c r="L34" s="100"/>
    </row>
    <row r="35" spans="1:12" ht="5.25" customHeight="1" x14ac:dyDescent="0.25">
      <c r="A35" s="53"/>
      <c r="B35" s="54"/>
      <c r="C35" s="54"/>
      <c r="D35" s="55"/>
      <c r="E35" s="98"/>
      <c r="F35" s="99"/>
      <c r="G35" s="24" t="str">
        <f>IF(Meuble!O12="","","—")</f>
        <v>—</v>
      </c>
      <c r="H35" s="2"/>
      <c r="I35" s="24" t="str">
        <f>IF(Meuble!N12="","","—")</f>
        <v>—</v>
      </c>
      <c r="K35" s="2"/>
      <c r="L35" s="17"/>
    </row>
    <row r="36" spans="1:12" ht="9.9499999999999993" customHeight="1" x14ac:dyDescent="0.25">
      <c r="A36" s="53"/>
      <c r="B36" s="54"/>
      <c r="C36" s="54"/>
      <c r="D36" s="55"/>
      <c r="E36" s="30"/>
      <c r="F36" s="2"/>
      <c r="G36" s="2"/>
      <c r="H36" s="2"/>
      <c r="K36" s="2"/>
      <c r="L36" s="17"/>
    </row>
    <row r="37" spans="1:12" ht="12.95" customHeight="1" x14ac:dyDescent="0.25">
      <c r="A37" s="53"/>
      <c r="B37" s="54"/>
      <c r="C37" s="54"/>
      <c r="D37" s="55"/>
      <c r="E37" s="98" t="str">
        <f>IF(Meuble!D13="","",(Meuble!J13)&amp;" X ")</f>
        <v xml:space="preserve">1 X </v>
      </c>
      <c r="F37" s="99" t="str">
        <f>IF(Meuble!D13="","",Meuble!D13)</f>
        <v>MONT</v>
      </c>
      <c r="G37" s="2" t="str">
        <f>IF(Meuble!F13="","",Meuble!F13)</f>
        <v>296</v>
      </c>
      <c r="H37" s="2" t="str">
        <f>IF(Meuble!D13="","", "x" )</f>
        <v>x</v>
      </c>
      <c r="I37" s="2" t="str">
        <f>IF(Meuble!G13="","",Meuble!G13)</f>
        <v>70</v>
      </c>
      <c r="J37" s="2" t="str">
        <f>IF(Meuble!D13="","", "x" )</f>
        <v>x</v>
      </c>
      <c r="K37" s="2" t="str">
        <f>IF(Meuble!H13="","",Meuble!H13)</f>
        <v>20</v>
      </c>
      <c r="L37" s="102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53"/>
      <c r="B38" s="54"/>
      <c r="C38" s="54"/>
      <c r="D38" s="55"/>
      <c r="E38" s="98"/>
      <c r="F38" s="99"/>
      <c r="G38" s="24" t="str">
        <f>IF(Meuble!Q13="","","—")</f>
        <v>—</v>
      </c>
      <c r="H38" s="2"/>
      <c r="I38" s="24" t="str">
        <f>IF(Meuble!P13="","","—")</f>
        <v>—</v>
      </c>
      <c r="K38" s="2"/>
      <c r="L38" s="102"/>
    </row>
    <row r="39" spans="1:12" ht="5.25" customHeight="1" x14ac:dyDescent="0.25">
      <c r="A39" s="53"/>
      <c r="B39" s="54"/>
      <c r="C39" s="54"/>
      <c r="D39" s="55"/>
      <c r="E39" s="98"/>
      <c r="F39" s="99"/>
      <c r="G39" s="24" t="str">
        <f>IF(Meuble!O13="","","—")</f>
        <v>—</v>
      </c>
      <c r="H39" s="2"/>
      <c r="I39" s="24" t="str">
        <f>IF(Meuble!N13="","","—")</f>
        <v>—</v>
      </c>
      <c r="K39" s="2"/>
      <c r="L39" s="17"/>
    </row>
    <row r="40" spans="1:12" ht="9.9499999999999993" customHeight="1" x14ac:dyDescent="0.25">
      <c r="A40" s="53"/>
      <c r="B40" s="54"/>
      <c r="C40" s="54"/>
      <c r="D40" s="55"/>
      <c r="E40" s="30"/>
      <c r="F40" s="2"/>
      <c r="G40" s="2"/>
      <c r="H40" s="2"/>
      <c r="K40" s="2"/>
      <c r="L40" s="17"/>
    </row>
    <row r="41" spans="1:12" ht="12.95" customHeight="1" x14ac:dyDescent="0.25">
      <c r="A41" s="53"/>
      <c r="B41" s="54"/>
      <c r="C41" s="54"/>
      <c r="D41" s="55"/>
      <c r="E41" s="98" t="str">
        <f>IF(Meuble!D14="","",(Meuble!J14)&amp;" X ")</f>
        <v xml:space="preserve">2 X </v>
      </c>
      <c r="F41" s="99" t="str">
        <f>IF(Meuble!D14="","",Meuble!D14)</f>
        <v>PAN</v>
      </c>
      <c r="G41" s="2" t="str">
        <f>IF(Meuble!F14="","",Meuble!F14)</f>
        <v>423</v>
      </c>
      <c r="H41" s="2" t="str">
        <f>IF(Meuble!D14="","", "x" )</f>
        <v>x</v>
      </c>
      <c r="I41" s="2" t="str">
        <f>IF(Meuble!G14="","",Meuble!G14)</f>
        <v>171</v>
      </c>
      <c r="J41" s="2" t="str">
        <f>IF(Meuble!D14="","", "x" )</f>
        <v>x</v>
      </c>
      <c r="K41" s="2" t="str">
        <f>IF(Meuble!H14="","",Meuble!H14)</f>
        <v>8</v>
      </c>
      <c r="L41" s="102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53"/>
      <c r="B42" s="54"/>
      <c r="C42" s="54"/>
      <c r="D42" s="55"/>
      <c r="E42" s="98"/>
      <c r="F42" s="99"/>
      <c r="G42" s="24" t="str">
        <f>IF(Meuble!Q14="","","—")</f>
        <v/>
      </c>
      <c r="H42" s="2"/>
      <c r="I42" s="24" t="str">
        <f>IF(Meuble!P14="","","—")</f>
        <v/>
      </c>
      <c r="K42" s="2"/>
      <c r="L42" s="102"/>
    </row>
    <row r="43" spans="1:12" ht="5.25" customHeight="1" x14ac:dyDescent="0.25">
      <c r="A43" s="53"/>
      <c r="B43" s="54"/>
      <c r="C43" s="54"/>
      <c r="D43" s="55"/>
      <c r="E43" s="98"/>
      <c r="F43" s="99"/>
      <c r="G43" s="24" t="str">
        <f>IF(Meuble!O14="","","—")</f>
        <v/>
      </c>
      <c r="H43" s="2"/>
      <c r="I43" s="24" t="str">
        <f>IF(Meuble!N14="","","—")</f>
        <v/>
      </c>
      <c r="K43" s="2"/>
      <c r="L43" s="17"/>
    </row>
    <row r="44" spans="1:12" ht="9.9499999999999993" customHeight="1" x14ac:dyDescent="0.25">
      <c r="A44" s="53"/>
      <c r="B44" s="54"/>
      <c r="C44" s="54"/>
      <c r="D44" s="55"/>
      <c r="E44" s="30"/>
      <c r="F44" s="2"/>
      <c r="G44" s="2"/>
      <c r="H44" s="2"/>
      <c r="K44" s="2"/>
      <c r="L44" s="17"/>
    </row>
    <row r="45" spans="1:12" ht="12.95" customHeight="1" x14ac:dyDescent="0.25">
      <c r="A45" s="53"/>
      <c r="B45" s="54"/>
      <c r="C45" s="54"/>
      <c r="D45" s="55"/>
      <c r="E45" s="98" t="str">
        <f>IF(Meuble!D15="","",(Meuble!J15)&amp;" X ")</f>
        <v xml:space="preserve">1 X </v>
      </c>
      <c r="F45" s="99" t="str">
        <f>IF(Meuble!D15="","",Meuble!D15)</f>
        <v>TRA</v>
      </c>
      <c r="G45" s="2" t="str">
        <f>IF(Meuble!F15="","",Meuble!F15)</f>
        <v>408</v>
      </c>
      <c r="H45" s="2" t="str">
        <f>IF(Meuble!D15="","", "x" )</f>
        <v>x</v>
      </c>
      <c r="I45" s="2" t="str">
        <f>IF(Meuble!G15="","",Meuble!G15)</f>
        <v>70</v>
      </c>
      <c r="J45" s="2" t="str">
        <f>IF(Meuble!D15="","", "x" )</f>
        <v>x</v>
      </c>
      <c r="K45" s="2" t="str">
        <f>IF(Meuble!H15="","",Meuble!H15)</f>
        <v>20</v>
      </c>
      <c r="L45" s="100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53"/>
      <c r="B46" s="54"/>
      <c r="C46" s="54"/>
      <c r="D46" s="55"/>
      <c r="E46" s="98"/>
      <c r="F46" s="99"/>
      <c r="G46" s="24" t="str">
        <f>IF(Meuble!Q15="","","—")</f>
        <v>—</v>
      </c>
      <c r="H46" s="2"/>
      <c r="I46" s="24" t="str">
        <f>IF(Meuble!P15="","","—")</f>
        <v>—</v>
      </c>
      <c r="K46" s="2"/>
      <c r="L46" s="100"/>
    </row>
    <row r="47" spans="1:12" ht="5.25" customHeight="1" x14ac:dyDescent="0.25">
      <c r="A47" s="53"/>
      <c r="B47" s="54"/>
      <c r="C47" s="54"/>
      <c r="D47" s="55"/>
      <c r="E47" s="98"/>
      <c r="F47" s="99"/>
      <c r="G47" s="24" t="str">
        <f>IF(Meuble!O15="","","—")</f>
        <v>—</v>
      </c>
      <c r="H47" s="2"/>
      <c r="I47" s="24" t="str">
        <f>IF(Meuble!N15="","","—")</f>
        <v>—</v>
      </c>
      <c r="K47" s="2"/>
      <c r="L47" s="17"/>
    </row>
    <row r="48" spans="1:12" ht="9.9499999999999993" customHeight="1" x14ac:dyDescent="0.25">
      <c r="A48" s="53"/>
      <c r="B48" s="54"/>
      <c r="C48" s="54"/>
      <c r="D48" s="55"/>
      <c r="E48" s="30"/>
      <c r="F48" s="2"/>
      <c r="G48" s="2"/>
      <c r="H48" s="2"/>
      <c r="K48" s="2"/>
      <c r="L48" s="17"/>
    </row>
    <row r="49" spans="1:12" ht="12.95" customHeight="1" x14ac:dyDescent="0.25">
      <c r="A49" s="53"/>
      <c r="B49" s="54"/>
      <c r="C49" s="54"/>
      <c r="D49" s="55"/>
      <c r="E49" s="98" t="str">
        <f>IF(Meuble!D16="","",(Meuble!J16)&amp;" X ")</f>
        <v xml:space="preserve">1 X </v>
      </c>
      <c r="F49" s="99" t="str">
        <f>IF(Meuble!D16="","",Meuble!D16)</f>
        <v>TRA</v>
      </c>
      <c r="G49" s="2" t="str">
        <f>IF(Meuble!F16="","",Meuble!F16)</f>
        <v>408</v>
      </c>
      <c r="H49" s="2" t="str">
        <f>IF(Meuble!D16="","", "x" )</f>
        <v>x</v>
      </c>
      <c r="I49" s="2" t="str">
        <f>IF(Meuble!G16="","",Meuble!G16)</f>
        <v>70</v>
      </c>
      <c r="J49" s="2" t="str">
        <f>IF(Meuble!D16="","", "x" )</f>
        <v>x</v>
      </c>
      <c r="K49" s="2" t="str">
        <f>IF(Meuble!H16="","",Meuble!H16)</f>
        <v>20</v>
      </c>
      <c r="L49" s="100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53"/>
      <c r="B50" s="54"/>
      <c r="C50" s="54"/>
      <c r="D50" s="55"/>
      <c r="E50" s="98"/>
      <c r="F50" s="99"/>
      <c r="G50" s="24" t="str">
        <f>IF(Meuble!Q16="","","—")</f>
        <v>—</v>
      </c>
      <c r="H50" s="2"/>
      <c r="I50" s="24" t="str">
        <f>IF(Meuble!P16="","","—")</f>
        <v>—</v>
      </c>
      <c r="K50" s="2"/>
      <c r="L50" s="100"/>
    </row>
    <row r="51" spans="1:12" ht="5.25" customHeight="1" x14ac:dyDescent="0.25">
      <c r="A51" s="53"/>
      <c r="B51" s="54"/>
      <c r="C51" s="54"/>
      <c r="D51" s="55"/>
      <c r="E51" s="98"/>
      <c r="F51" s="99"/>
      <c r="G51" s="24" t="str">
        <f>IF(Meuble!O16="","","—")</f>
        <v>—</v>
      </c>
      <c r="H51" s="2"/>
      <c r="I51" s="24" t="str">
        <f>IF(Meuble!N16="","","—")</f>
        <v>—</v>
      </c>
      <c r="K51" s="2"/>
      <c r="L51" s="17"/>
    </row>
    <row r="52" spans="1:12" ht="9.9499999999999993" customHeight="1" x14ac:dyDescent="0.25">
      <c r="A52" s="53"/>
      <c r="B52" s="54"/>
      <c r="C52" s="54"/>
      <c r="D52" s="55"/>
      <c r="E52" s="30"/>
      <c r="L52" s="17"/>
    </row>
    <row r="53" spans="1:12" ht="12.95" customHeight="1" x14ac:dyDescent="0.25">
      <c r="A53" s="53"/>
      <c r="B53" s="54"/>
      <c r="C53" s="54"/>
      <c r="D53" s="55"/>
      <c r="E53" s="98" t="str">
        <f>IF(Meuble!D17="","",(Meuble!J17)&amp;" X ")</f>
        <v xml:space="preserve">2 X </v>
      </c>
      <c r="F53" s="99" t="str">
        <f>IF(Meuble!D17="","",Meuble!D17)</f>
        <v>TRA</v>
      </c>
      <c r="G53" s="2" t="str">
        <f>IF(Meuble!F17="","",Meuble!F17)</f>
        <v>408</v>
      </c>
      <c r="H53" s="2" t="str">
        <f>IF(Meuble!D17="","", "x" )</f>
        <v>x</v>
      </c>
      <c r="I53" s="2" t="str">
        <f>IF(Meuble!G17="","",Meuble!G17)</f>
        <v>70</v>
      </c>
      <c r="J53" s="2" t="str">
        <f>IF(Meuble!D17="","", "x" )</f>
        <v>x</v>
      </c>
      <c r="K53" s="2" t="str">
        <f>IF(Meuble!H17="","",Meuble!H17)</f>
        <v>20</v>
      </c>
      <c r="L53" s="100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53"/>
      <c r="B54" s="54"/>
      <c r="C54" s="54"/>
      <c r="D54" s="55"/>
      <c r="E54" s="98"/>
      <c r="F54" s="99"/>
      <c r="G54" s="24" t="str">
        <f>IF(Meuble!Q17="","","—")</f>
        <v>—</v>
      </c>
      <c r="H54" s="2"/>
      <c r="I54" s="24" t="str">
        <f>IF(Meuble!P17="","","—")</f>
        <v>—</v>
      </c>
      <c r="K54" s="2"/>
      <c r="L54" s="100"/>
    </row>
    <row r="55" spans="1:12" ht="5.25" customHeight="1" x14ac:dyDescent="0.25">
      <c r="A55" s="53"/>
      <c r="B55" s="54"/>
      <c r="C55" s="54"/>
      <c r="D55" s="55"/>
      <c r="E55" s="98"/>
      <c r="F55" s="99"/>
      <c r="G55" s="24" t="str">
        <f>IF(Meuble!O17="","","—")</f>
        <v>—</v>
      </c>
      <c r="H55" s="2"/>
      <c r="I55" s="24" t="str">
        <f>IF(Meuble!N17="","","—")</f>
        <v>—</v>
      </c>
      <c r="K55" s="2"/>
      <c r="L55" s="17"/>
    </row>
    <row r="56" spans="1:12" ht="9.9499999999999993" customHeight="1" x14ac:dyDescent="0.25">
      <c r="A56" s="53"/>
      <c r="B56" s="54"/>
      <c r="C56" s="54"/>
      <c r="D56" s="55"/>
      <c r="E56" s="30"/>
      <c r="L56" s="17"/>
    </row>
    <row r="57" spans="1:12" ht="12.95" customHeight="1" x14ac:dyDescent="0.25">
      <c r="A57" s="53"/>
      <c r="B57" s="54"/>
      <c r="C57" s="54"/>
      <c r="D57" s="55"/>
      <c r="E57" s="98" t="str">
        <f>IF(Meuble!D18="","",(Meuble!J18)&amp;" X ")</f>
        <v xml:space="preserve">1 X </v>
      </c>
      <c r="F57" s="99" t="str">
        <f>IF(Meuble!D18="","",Meuble!D18)</f>
        <v>TRAVERSE AR</v>
      </c>
      <c r="G57" s="2" t="str">
        <f>IF(Meuble!F18="","",Meuble!F18)</f>
        <v>512</v>
      </c>
      <c r="H57" s="2" t="str">
        <f>IF(Meuble!D18="","", "x" )</f>
        <v>x</v>
      </c>
      <c r="I57" s="2" t="str">
        <f>IF(Meuble!G18="","",Meuble!G18)</f>
        <v>104</v>
      </c>
      <c r="J57" s="2" t="str">
        <f>IF(Meuble!D18="","", "x" )</f>
        <v>x</v>
      </c>
      <c r="K57" s="2" t="str">
        <f>IF(Meuble!H18="","",Meuble!H18)</f>
        <v>19</v>
      </c>
      <c r="L57" s="100" t="str">
        <f>IF(Meuble!M18="","",IF(Meuble!M18=BASE!B9,BASE!C9,IF(Meuble!M18=BASE!B10,BASE!C10,IF(Meuble!M18=BASE!B11,BASE!C11,""))))</f>
        <v>■</v>
      </c>
    </row>
    <row r="58" spans="1:12" ht="5.25" customHeight="1" x14ac:dyDescent="0.25">
      <c r="A58" s="53"/>
      <c r="B58" s="54"/>
      <c r="C58" s="54"/>
      <c r="D58" s="55"/>
      <c r="E58" s="98"/>
      <c r="F58" s="99"/>
      <c r="G58" s="24" t="str">
        <f>IF(Meuble!Q18="","","—")</f>
        <v>—</v>
      </c>
      <c r="H58" s="2"/>
      <c r="I58" s="24" t="str">
        <f>IF(Meuble!P18="","","—")</f>
        <v/>
      </c>
      <c r="K58" s="2"/>
      <c r="L58" s="100"/>
    </row>
    <row r="59" spans="1:12" ht="5.25" customHeight="1" x14ac:dyDescent="0.25">
      <c r="A59" s="53"/>
      <c r="B59" s="54"/>
      <c r="C59" s="54"/>
      <c r="D59" s="55"/>
      <c r="E59" s="98"/>
      <c r="F59" s="99"/>
      <c r="G59" s="24" t="str">
        <f>IF(Meuble!O18="","","—")</f>
        <v>—</v>
      </c>
      <c r="H59" s="2"/>
      <c r="I59" s="24" t="str">
        <f>IF(Meuble!N18="","","—")</f>
        <v/>
      </c>
      <c r="K59" s="2"/>
      <c r="L59" s="17"/>
    </row>
    <row r="60" spans="1:12" ht="9.9499999999999993" customHeight="1" x14ac:dyDescent="0.25">
      <c r="A60" s="53"/>
      <c r="B60" s="54"/>
      <c r="C60" s="54"/>
      <c r="D60" s="55"/>
      <c r="E60" s="30"/>
      <c r="L60" s="17"/>
    </row>
    <row r="61" spans="1:12" x14ac:dyDescent="0.25">
      <c r="A61" s="53"/>
      <c r="B61" s="54"/>
      <c r="C61" s="54"/>
      <c r="D61" s="55"/>
      <c r="E61" s="98" t="str">
        <f>IF(Meuble!D19="","",(Meuble!J19)&amp;" X ")</f>
        <v/>
      </c>
      <c r="F61" s="99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100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53"/>
      <c r="B62" s="54"/>
      <c r="C62" s="54"/>
      <c r="D62" s="55"/>
      <c r="E62" s="98"/>
      <c r="F62" s="99"/>
      <c r="G62" s="24" t="str">
        <f>IF(Meuble!Q19="","","—")</f>
        <v/>
      </c>
      <c r="H62" s="2"/>
      <c r="I62" s="24" t="str">
        <f>IF(Meuble!P19="","","—")</f>
        <v/>
      </c>
      <c r="K62" s="2"/>
      <c r="L62" s="100"/>
    </row>
    <row r="63" spans="1:12" ht="5.25" customHeight="1" x14ac:dyDescent="0.25">
      <c r="A63" s="53"/>
      <c r="B63" s="54"/>
      <c r="C63" s="54"/>
      <c r="D63" s="55"/>
      <c r="E63" s="98"/>
      <c r="F63" s="99"/>
      <c r="G63" s="24" t="str">
        <f>IF(Meuble!O19="","","—")</f>
        <v/>
      </c>
      <c r="H63" s="2"/>
      <c r="I63" s="24" t="str">
        <f>IF(Meuble!N19="","","—")</f>
        <v/>
      </c>
      <c r="K63" s="2"/>
      <c r="L63" s="17"/>
    </row>
    <row r="64" spans="1:12" ht="9.9499999999999993" customHeight="1" x14ac:dyDescent="0.25">
      <c r="A64" s="53"/>
      <c r="B64" s="54"/>
      <c r="C64" s="54"/>
      <c r="D64" s="55"/>
      <c r="E64" s="30"/>
      <c r="L64" s="17"/>
    </row>
    <row r="65" spans="1:12" ht="12.95" customHeight="1" x14ac:dyDescent="0.25">
      <c r="A65" s="53"/>
      <c r="B65" s="54"/>
      <c r="C65" s="54"/>
      <c r="D65" s="55"/>
      <c r="E65" s="98" t="str">
        <f>IF(Meuble!D20="","",(Meuble!J20)&amp;" X ")</f>
        <v/>
      </c>
      <c r="F65" s="99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100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53"/>
      <c r="B66" s="54"/>
      <c r="C66" s="54"/>
      <c r="D66" s="55"/>
      <c r="E66" s="98"/>
      <c r="F66" s="99"/>
      <c r="G66" s="24" t="str">
        <f>IF(Meuble!Q20="","","—")</f>
        <v/>
      </c>
      <c r="H66" s="2"/>
      <c r="I66" s="24" t="str">
        <f>IF(Meuble!P20="","","—")</f>
        <v/>
      </c>
      <c r="K66" s="2"/>
      <c r="L66" s="100"/>
    </row>
    <row r="67" spans="1:12" ht="5.25" customHeight="1" x14ac:dyDescent="0.25">
      <c r="A67" s="53"/>
      <c r="B67" s="54"/>
      <c r="C67" s="54"/>
      <c r="D67" s="55"/>
      <c r="E67" s="98"/>
      <c r="F67" s="99"/>
      <c r="G67" s="24" t="str">
        <f>IF(Meuble!O20="","","—")</f>
        <v/>
      </c>
      <c r="H67" s="2"/>
      <c r="I67" s="24" t="str">
        <f>IF(Meuble!N20="","","—")</f>
        <v/>
      </c>
      <c r="K67" s="2"/>
      <c r="L67" s="17"/>
    </row>
    <row r="68" spans="1:12" ht="9.9499999999999993" customHeight="1" x14ac:dyDescent="0.25">
      <c r="A68" s="53"/>
      <c r="B68" s="54"/>
      <c r="C68" s="54"/>
      <c r="D68" s="55"/>
      <c r="E68" s="30"/>
      <c r="L68" s="17"/>
    </row>
    <row r="69" spans="1:12" ht="12.95" customHeight="1" x14ac:dyDescent="0.25">
      <c r="A69" s="53"/>
      <c r="B69" s="54"/>
      <c r="C69" s="54"/>
      <c r="D69" s="55"/>
      <c r="E69" s="98" t="str">
        <f>IF(Meuble!D21="","",(Meuble!J21)&amp;" X ")</f>
        <v/>
      </c>
      <c r="F69" s="99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100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53"/>
      <c r="B70" s="54"/>
      <c r="C70" s="54"/>
      <c r="D70" s="55"/>
      <c r="E70" s="98"/>
      <c r="F70" s="99"/>
      <c r="G70" s="24" t="str">
        <f>IF(Meuble!Q21="","","—")</f>
        <v/>
      </c>
      <c r="H70" s="2"/>
      <c r="I70" s="24" t="str">
        <f>IF(Meuble!P21="","","—")</f>
        <v/>
      </c>
      <c r="K70" s="2"/>
      <c r="L70" s="100"/>
    </row>
    <row r="71" spans="1:12" ht="5.25" customHeight="1" x14ac:dyDescent="0.25">
      <c r="A71" s="53"/>
      <c r="B71" s="54"/>
      <c r="C71" s="54"/>
      <c r="D71" s="55"/>
      <c r="E71" s="98"/>
      <c r="F71" s="99"/>
      <c r="G71" s="24" t="str">
        <f>IF(Meuble!O21="","","—")</f>
        <v/>
      </c>
      <c r="H71" s="2"/>
      <c r="I71" s="24" t="str">
        <f>IF(Meuble!N21="","","—")</f>
        <v/>
      </c>
      <c r="K71" s="2"/>
      <c r="L71" s="17"/>
    </row>
    <row r="72" spans="1:12" ht="9.9499999999999993" customHeight="1" x14ac:dyDescent="0.25">
      <c r="A72" s="53"/>
      <c r="B72" s="54"/>
      <c r="C72" s="54"/>
      <c r="D72" s="55"/>
      <c r="E72" s="30"/>
      <c r="L72" s="17"/>
    </row>
    <row r="73" spans="1:12" ht="12.95" customHeight="1" x14ac:dyDescent="0.25">
      <c r="A73" s="53"/>
      <c r="B73" s="54"/>
      <c r="C73" s="54"/>
      <c r="D73" s="55"/>
      <c r="E73" s="98" t="str">
        <f>IF(Meuble!D22="","",(Meuble!J22)&amp;" X ")</f>
        <v/>
      </c>
      <c r="F73" s="99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100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53"/>
      <c r="B74" s="54"/>
      <c r="C74" s="54"/>
      <c r="D74" s="55"/>
      <c r="E74" s="98"/>
      <c r="F74" s="99"/>
      <c r="G74" s="24" t="str">
        <f>IF(Meuble!Q22="","","—")</f>
        <v/>
      </c>
      <c r="H74" s="2"/>
      <c r="I74" s="24" t="str">
        <f>IF(Meuble!P22="","","—")</f>
        <v/>
      </c>
      <c r="K74" s="2"/>
      <c r="L74" s="100"/>
    </row>
    <row r="75" spans="1:12" ht="5.25" customHeight="1" x14ac:dyDescent="0.25">
      <c r="A75" s="53"/>
      <c r="B75" s="54"/>
      <c r="C75" s="54"/>
      <c r="D75" s="55"/>
      <c r="E75" s="98"/>
      <c r="F75" s="99"/>
      <c r="G75" s="24" t="str">
        <f>IF(Meuble!O22="","","—")</f>
        <v/>
      </c>
      <c r="H75" s="2"/>
      <c r="I75" s="24" t="str">
        <f>IF(Meuble!N22="","","—")</f>
        <v/>
      </c>
      <c r="K75" s="2"/>
      <c r="L75" s="17"/>
    </row>
    <row r="76" spans="1:12" ht="9.9499999999999993" customHeight="1" x14ac:dyDescent="0.25">
      <c r="A76" s="53"/>
      <c r="B76" s="54"/>
      <c r="C76" s="54"/>
      <c r="D76" s="55"/>
      <c r="E76" s="30"/>
      <c r="L76" s="17"/>
    </row>
    <row r="77" spans="1:12" ht="12.95" customHeight="1" x14ac:dyDescent="0.25">
      <c r="A77" s="53"/>
      <c r="B77" s="54"/>
      <c r="C77" s="54"/>
      <c r="D77" s="55"/>
      <c r="E77" s="98" t="str">
        <f>IF(Meuble!D23="","",(Meuble!J23)&amp;" X ")</f>
        <v/>
      </c>
      <c r="F77" s="99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100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53"/>
      <c r="B78" s="54"/>
      <c r="C78" s="54"/>
      <c r="D78" s="55"/>
      <c r="E78" s="98"/>
      <c r="F78" s="99"/>
      <c r="G78" s="24" t="str">
        <f>IF(Meuble!Q23="","","—")</f>
        <v/>
      </c>
      <c r="H78" s="2"/>
      <c r="I78" s="24" t="str">
        <f>IF(Meuble!P23="","","—")</f>
        <v/>
      </c>
      <c r="K78" s="2"/>
      <c r="L78" s="100"/>
    </row>
    <row r="79" spans="1:12" ht="5.25" customHeight="1" x14ac:dyDescent="0.25">
      <c r="A79" s="53"/>
      <c r="B79" s="54"/>
      <c r="C79" s="54"/>
      <c r="D79" s="55"/>
      <c r="E79" s="98"/>
      <c r="F79" s="99"/>
      <c r="G79" s="24" t="str">
        <f>IF(Meuble!O23="","","—")</f>
        <v/>
      </c>
      <c r="H79" s="2"/>
      <c r="I79" s="24" t="str">
        <f>IF(Meuble!N23="","","—")</f>
        <v/>
      </c>
      <c r="K79" s="2"/>
      <c r="L79" s="17"/>
    </row>
    <row r="80" spans="1:12" ht="9" customHeight="1" x14ac:dyDescent="0.25">
      <c r="A80" s="53"/>
      <c r="B80" s="54"/>
      <c r="C80" s="54"/>
      <c r="D80" s="55"/>
      <c r="E80" s="30"/>
      <c r="L80" s="17"/>
    </row>
    <row r="81" spans="1:12" ht="12.95" customHeight="1" x14ac:dyDescent="0.25">
      <c r="A81" s="53"/>
      <c r="B81" s="54"/>
      <c r="C81" s="54"/>
      <c r="D81" s="55"/>
      <c r="E81" s="98" t="str">
        <f>IF(Meuble!D24="","",(Meuble!J24)&amp;" X ")</f>
        <v/>
      </c>
      <c r="F81" s="99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100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53"/>
      <c r="B82" s="54"/>
      <c r="C82" s="54"/>
      <c r="D82" s="55"/>
      <c r="E82" s="98"/>
      <c r="F82" s="99"/>
      <c r="G82" s="24" t="str">
        <f>IF(Meuble!Q24="","","—")</f>
        <v/>
      </c>
      <c r="H82" s="2"/>
      <c r="I82" s="24" t="str">
        <f>IF(Meuble!P24="","","—")</f>
        <v/>
      </c>
      <c r="K82" s="2"/>
      <c r="L82" s="100"/>
    </row>
    <row r="83" spans="1:12" ht="5.25" customHeight="1" x14ac:dyDescent="0.25">
      <c r="A83" s="53"/>
      <c r="B83" s="54"/>
      <c r="C83" s="54"/>
      <c r="D83" s="55"/>
      <c r="E83" s="98"/>
      <c r="F83" s="99"/>
      <c r="G83" s="24" t="str">
        <f>IF(Meuble!O24="","","—")</f>
        <v/>
      </c>
      <c r="H83" s="2"/>
      <c r="I83" s="24" t="str">
        <f>IF(Meuble!N24="","","—")</f>
        <v/>
      </c>
      <c r="K83" s="2"/>
      <c r="L83" s="17"/>
    </row>
    <row r="84" spans="1:12" ht="9.9499999999999993" customHeight="1" x14ac:dyDescent="0.25">
      <c r="A84" s="53"/>
      <c r="B84" s="54"/>
      <c r="C84" s="54"/>
      <c r="D84" s="55"/>
      <c r="E84" s="30"/>
      <c r="L84" s="17"/>
    </row>
    <row r="85" spans="1:12" ht="12.95" customHeight="1" x14ac:dyDescent="0.25">
      <c r="A85" s="53"/>
      <c r="B85" s="54"/>
      <c r="C85" s="54"/>
      <c r="D85" s="55"/>
      <c r="E85" s="98" t="str">
        <f>IF(Meuble!D25="","",(Meuble!J25)&amp;" X ")</f>
        <v/>
      </c>
      <c r="F85" s="99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100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53"/>
      <c r="B86" s="54"/>
      <c r="C86" s="54"/>
      <c r="D86" s="55"/>
      <c r="E86" s="98"/>
      <c r="F86" s="99"/>
      <c r="G86" s="24" t="str">
        <f>IF(Meuble!Q25="","","—")</f>
        <v/>
      </c>
      <c r="H86" s="2"/>
      <c r="I86" s="24" t="str">
        <f>IF(Meuble!P25="","","—")</f>
        <v/>
      </c>
      <c r="K86" s="2"/>
      <c r="L86" s="100"/>
    </row>
    <row r="87" spans="1:12" ht="5.25" customHeight="1" x14ac:dyDescent="0.25">
      <c r="A87" s="53"/>
      <c r="B87" s="54"/>
      <c r="C87" s="54"/>
      <c r="D87" s="55"/>
      <c r="E87" s="98"/>
      <c r="F87" s="99"/>
      <c r="G87" s="24" t="str">
        <f>IF(Meuble!O25="","","—")</f>
        <v/>
      </c>
      <c r="H87" s="2"/>
      <c r="I87" s="24" t="str">
        <f>IF(Meuble!N25="","","—")</f>
        <v/>
      </c>
      <c r="K87" s="2"/>
      <c r="L87" s="17"/>
    </row>
    <row r="88" spans="1:12" ht="11.25" customHeight="1" thickBot="1" x14ac:dyDescent="0.3">
      <c r="A88" s="56"/>
      <c r="B88" s="57"/>
      <c r="C88" s="57"/>
      <c r="D88" s="58"/>
      <c r="E88" s="31"/>
      <c r="F88" s="10"/>
      <c r="G88" s="10"/>
      <c r="H88" s="10"/>
      <c r="I88" s="14"/>
      <c r="J88" s="14"/>
      <c r="K88" s="19"/>
      <c r="L88" s="18"/>
    </row>
    <row r="89" spans="1:12" ht="12.95" customHeight="1" x14ac:dyDescent="0.25">
      <c r="A89" s="28"/>
      <c r="B89" s="29"/>
      <c r="E89" s="98" t="str">
        <f>IF(Meuble!D26="","",(Meuble!J26)&amp;" X ")</f>
        <v/>
      </c>
      <c r="F89" s="99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100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119" t="str">
        <f>Meuble!C2</f>
        <v>BSP2CT</v>
      </c>
      <c r="B90" s="120"/>
      <c r="D90" s="121" t="str">
        <f>IF(F89="","","2/2")</f>
        <v/>
      </c>
      <c r="E90" s="98"/>
      <c r="F90" s="99"/>
      <c r="G90" s="24" t="str">
        <f>IF(Meuble!Q26="","","—")</f>
        <v/>
      </c>
      <c r="H90" s="2"/>
      <c r="I90" s="24" t="str">
        <f>IF(Meuble!P26="","","—")</f>
        <v/>
      </c>
      <c r="K90" s="2"/>
      <c r="L90" s="100"/>
    </row>
    <row r="91" spans="1:12" ht="5.25" customHeight="1" x14ac:dyDescent="0.25">
      <c r="A91" s="119"/>
      <c r="B91" s="120"/>
      <c r="D91" s="121"/>
      <c r="E91" s="98"/>
      <c r="F91" s="99"/>
      <c r="G91" s="24" t="str">
        <f>IF(Meuble!O26="","","—")</f>
        <v/>
      </c>
      <c r="H91" s="2"/>
      <c r="I91" s="24" t="str">
        <f>IF(Meuble!N26="","","—")</f>
        <v/>
      </c>
      <c r="K91" s="2"/>
      <c r="L91" s="16"/>
    </row>
    <row r="92" spans="1:12" ht="9.9499999999999993" customHeight="1" x14ac:dyDescent="0.25">
      <c r="A92" s="119"/>
      <c r="B92" s="120"/>
      <c r="D92" s="121"/>
      <c r="E92" s="30"/>
      <c r="L92" s="8"/>
    </row>
    <row r="93" spans="1:12" ht="12.95" customHeight="1" x14ac:dyDescent="0.25">
      <c r="A93" s="119"/>
      <c r="B93" s="120"/>
      <c r="D93" s="121"/>
      <c r="E93" s="98" t="str">
        <f>IF(Meuble!D27="","",(Meuble!J27)&amp;" X ")</f>
        <v/>
      </c>
      <c r="F93" s="99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102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7"/>
      <c r="D94" s="8"/>
      <c r="E94" s="98"/>
      <c r="F94" s="99"/>
      <c r="G94" s="24" t="str">
        <f>IF(Meuble!Q27="","","—")</f>
        <v/>
      </c>
      <c r="H94" s="2"/>
      <c r="I94" s="24" t="str">
        <f>IF(Meuble!P27="","","—")</f>
        <v/>
      </c>
      <c r="K94" s="2"/>
      <c r="L94" s="102"/>
    </row>
    <row r="95" spans="1:12" ht="5.25" customHeight="1" x14ac:dyDescent="0.25">
      <c r="A95" s="7"/>
      <c r="D95" s="8"/>
      <c r="E95" s="98"/>
      <c r="F95" s="99"/>
      <c r="G95" s="24" t="str">
        <f>IF(Meuble!O27="","","—")</f>
        <v/>
      </c>
      <c r="H95" s="2"/>
      <c r="I95" s="24" t="str">
        <f>IF(Meuble!N27="","","—")</f>
        <v/>
      </c>
      <c r="K95" s="2"/>
      <c r="L95" s="8"/>
    </row>
    <row r="96" spans="1:12" x14ac:dyDescent="0.25">
      <c r="A96" s="7"/>
      <c r="D96" s="8"/>
      <c r="E96" s="30"/>
      <c r="L96" s="8"/>
    </row>
    <row r="97" spans="1:12" ht="12.95" customHeight="1" x14ac:dyDescent="0.25">
      <c r="A97" s="7"/>
      <c r="D97" s="8"/>
      <c r="E97" s="98" t="str">
        <f>IF(Meuble!D28="","",(Meuble!J28)&amp;" X ")</f>
        <v/>
      </c>
      <c r="F97" s="99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100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7"/>
      <c r="D98" s="8"/>
      <c r="E98" s="98"/>
      <c r="F98" s="99"/>
      <c r="G98" s="24" t="str">
        <f>IF(Meuble!Q28="","","—")</f>
        <v/>
      </c>
      <c r="H98" s="2"/>
      <c r="I98" s="24" t="str">
        <f>IF(Meuble!P28="","","—")</f>
        <v/>
      </c>
      <c r="K98" s="2"/>
      <c r="L98" s="100"/>
    </row>
    <row r="99" spans="1:12" ht="5.25" customHeight="1" x14ac:dyDescent="0.25">
      <c r="A99" s="7"/>
      <c r="D99" s="8"/>
      <c r="E99" s="98"/>
      <c r="F99" s="99"/>
      <c r="G99" s="24" t="str">
        <f>IF(Meuble!O28="","","—")</f>
        <v/>
      </c>
      <c r="H99" s="2"/>
      <c r="I99" s="24" t="str">
        <f>IF(Meuble!N28="","","—")</f>
        <v/>
      </c>
      <c r="K99" s="2"/>
      <c r="L99" s="8"/>
    </row>
    <row r="100" spans="1:12" ht="9.9499999999999993" customHeight="1" x14ac:dyDescent="0.25">
      <c r="A100" s="7"/>
      <c r="D100" s="8"/>
      <c r="E100" s="30"/>
      <c r="L100" s="8"/>
    </row>
    <row r="101" spans="1:12" ht="12.95" customHeight="1" x14ac:dyDescent="0.25">
      <c r="A101" s="7"/>
      <c r="D101" s="8"/>
      <c r="E101" s="98" t="str">
        <f>IF(Meuble!D29="","",(Meuble!J29)&amp;" X ")</f>
        <v/>
      </c>
      <c r="F101" s="99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102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7"/>
      <c r="D102" s="8"/>
      <c r="E102" s="98"/>
      <c r="F102" s="99"/>
      <c r="G102" s="24" t="str">
        <f>IF(Meuble!Q29="","","—")</f>
        <v/>
      </c>
      <c r="H102" s="2"/>
      <c r="I102" s="24" t="str">
        <f>IF(Meuble!P29="","","—")</f>
        <v/>
      </c>
      <c r="K102" s="2"/>
      <c r="L102" s="102"/>
    </row>
    <row r="103" spans="1:12" ht="5.25" customHeight="1" x14ac:dyDescent="0.25">
      <c r="A103" s="7"/>
      <c r="D103" s="8"/>
      <c r="E103" s="98"/>
      <c r="F103" s="99"/>
      <c r="G103" s="24" t="str">
        <f>IF(Meuble!O29="","","—")</f>
        <v/>
      </c>
      <c r="H103" s="2"/>
      <c r="I103" s="24" t="str">
        <f>IF(Meuble!N29="","","—")</f>
        <v/>
      </c>
      <c r="K103" s="2"/>
      <c r="L103" s="8"/>
    </row>
    <row r="104" spans="1:12" ht="9.9499999999999993" customHeight="1" x14ac:dyDescent="0.25">
      <c r="A104" s="7"/>
      <c r="D104" s="8"/>
      <c r="E104" s="30"/>
      <c r="L104" s="8"/>
    </row>
    <row r="105" spans="1:12" ht="12.95" customHeight="1" x14ac:dyDescent="0.25">
      <c r="A105" s="7"/>
      <c r="D105" s="8"/>
      <c r="E105" s="98" t="str">
        <f>IF(Meuble!D30="","",(Meuble!J30)&amp;" X ")</f>
        <v/>
      </c>
      <c r="F105" s="99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102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7"/>
      <c r="D106" s="8"/>
      <c r="E106" s="98"/>
      <c r="F106" s="99"/>
      <c r="G106" s="24" t="str">
        <f>IF(Meuble!Q30="","","—")</f>
        <v/>
      </c>
      <c r="H106" s="2"/>
      <c r="I106" s="24" t="str">
        <f>IF(Meuble!P30="","","—")</f>
        <v/>
      </c>
      <c r="K106" s="2"/>
      <c r="L106" s="102"/>
    </row>
    <row r="107" spans="1:12" ht="5.25" customHeight="1" x14ac:dyDescent="0.25">
      <c r="A107" s="7"/>
      <c r="D107" s="8"/>
      <c r="E107" s="98"/>
      <c r="F107" s="99"/>
      <c r="G107" s="24" t="str">
        <f>IF(Meuble!O30="","","—")</f>
        <v/>
      </c>
      <c r="H107" s="2"/>
      <c r="I107" s="24" t="str">
        <f>IF(Meuble!N30="","","—")</f>
        <v/>
      </c>
      <c r="K107" s="2"/>
      <c r="L107" s="8"/>
    </row>
    <row r="108" spans="1:12" ht="9.9499999999999993" customHeight="1" x14ac:dyDescent="0.25">
      <c r="A108" s="7"/>
      <c r="D108" s="8"/>
      <c r="E108" s="30"/>
      <c r="L108" s="8"/>
    </row>
    <row r="109" spans="1:12" ht="12.95" customHeight="1" x14ac:dyDescent="0.25">
      <c r="A109" s="7"/>
      <c r="D109" s="8"/>
      <c r="E109" s="98" t="str">
        <f>IF(Meuble!D31="","",(Meuble!J31)&amp;" X ")</f>
        <v/>
      </c>
      <c r="F109" s="99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100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7"/>
      <c r="D110" s="8"/>
      <c r="E110" s="98"/>
      <c r="F110" s="99"/>
      <c r="G110" s="24" t="str">
        <f>IF(Meuble!Q31="","","—")</f>
        <v/>
      </c>
      <c r="H110" s="2"/>
      <c r="I110" s="24" t="str">
        <f>IF(Meuble!P31="","","—")</f>
        <v/>
      </c>
      <c r="K110" s="2"/>
      <c r="L110" s="100"/>
    </row>
    <row r="111" spans="1:12" ht="5.25" customHeight="1" x14ac:dyDescent="0.25">
      <c r="A111" s="7"/>
      <c r="D111" s="8"/>
      <c r="E111" s="98"/>
      <c r="F111" s="99"/>
      <c r="G111" s="24" t="str">
        <f>IF(Meuble!O31="","","—")</f>
        <v/>
      </c>
      <c r="H111" s="2"/>
      <c r="I111" s="24" t="str">
        <f>IF(Meuble!N31="","","—")</f>
        <v/>
      </c>
      <c r="K111" s="2"/>
      <c r="L111" s="8"/>
    </row>
    <row r="112" spans="1:12" ht="9.9499999999999993" customHeight="1" x14ac:dyDescent="0.25">
      <c r="A112" s="7"/>
      <c r="D112" s="8"/>
      <c r="E112" s="30"/>
      <c r="L112" s="8"/>
    </row>
    <row r="113" spans="1:12" ht="12.95" customHeight="1" x14ac:dyDescent="0.25">
      <c r="A113" s="7"/>
      <c r="D113" s="8"/>
      <c r="E113" s="98" t="str">
        <f>IF(Meuble!D32="","",(Meuble!J32)&amp;" X ")</f>
        <v/>
      </c>
      <c r="F113" s="99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100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7"/>
      <c r="D114" s="8"/>
      <c r="E114" s="98"/>
      <c r="F114" s="99"/>
      <c r="G114" s="24" t="str">
        <f>IF(Meuble!Q32="","","—")</f>
        <v/>
      </c>
      <c r="H114" s="2"/>
      <c r="I114" s="24" t="str">
        <f>IF(Meuble!P32="","","—")</f>
        <v/>
      </c>
      <c r="K114" s="2"/>
      <c r="L114" s="100"/>
    </row>
    <row r="115" spans="1:12" ht="5.25" customHeight="1" x14ac:dyDescent="0.25">
      <c r="A115" s="7"/>
      <c r="D115" s="8"/>
      <c r="E115" s="98"/>
      <c r="F115" s="99"/>
      <c r="G115" s="24" t="str">
        <f>IF(Meuble!O32="","","—")</f>
        <v/>
      </c>
      <c r="H115" s="2"/>
      <c r="I115" s="24" t="str">
        <f>IF(Meuble!N32="","","—")</f>
        <v/>
      </c>
      <c r="K115" s="2"/>
      <c r="L115" s="8"/>
    </row>
    <row r="116" spans="1:12" ht="9.9499999999999993" customHeight="1" x14ac:dyDescent="0.25">
      <c r="A116" s="7"/>
      <c r="D116" s="8"/>
      <c r="E116" s="30"/>
      <c r="L116" s="8"/>
    </row>
    <row r="117" spans="1:12" ht="12.95" customHeight="1" x14ac:dyDescent="0.25">
      <c r="A117" s="7"/>
      <c r="D117" s="8"/>
      <c r="E117" s="98" t="str">
        <f>IF(Meuble!D33="","",(Meuble!J33)&amp;" X ")</f>
        <v/>
      </c>
      <c r="F117" s="99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100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7"/>
      <c r="D118" s="8"/>
      <c r="E118" s="98"/>
      <c r="F118" s="99"/>
      <c r="G118" s="24" t="str">
        <f>IF(Meuble!Q33="","","—")</f>
        <v/>
      </c>
      <c r="H118" s="2"/>
      <c r="I118" s="24" t="str">
        <f>IF(Meuble!P33="","","—")</f>
        <v/>
      </c>
      <c r="K118" s="2"/>
      <c r="L118" s="100"/>
    </row>
    <row r="119" spans="1:12" ht="5.25" customHeight="1" x14ac:dyDescent="0.25">
      <c r="A119" s="7"/>
      <c r="D119" s="8"/>
      <c r="E119" s="98"/>
      <c r="F119" s="99"/>
      <c r="G119" s="24" t="str">
        <f>IF(Meuble!O33="","","—")</f>
        <v/>
      </c>
      <c r="H119" s="2"/>
      <c r="I119" s="24" t="str">
        <f>IF(Meuble!N33="","","—")</f>
        <v/>
      </c>
      <c r="K119" s="2"/>
      <c r="L119" s="8"/>
    </row>
    <row r="120" spans="1:12" ht="9.9499999999999993" customHeight="1" x14ac:dyDescent="0.25">
      <c r="A120" s="7"/>
      <c r="D120" s="8"/>
      <c r="E120" s="30"/>
      <c r="L120" s="8"/>
    </row>
    <row r="121" spans="1:12" ht="12.95" customHeight="1" x14ac:dyDescent="0.25">
      <c r="A121" s="7"/>
      <c r="D121" s="8"/>
      <c r="E121" s="98" t="str">
        <f>IF(Meuble!D34="","",(Meuble!J34)&amp;" X ")</f>
        <v/>
      </c>
      <c r="F121" s="99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100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7"/>
      <c r="D122" s="8"/>
      <c r="E122" s="98"/>
      <c r="F122" s="99"/>
      <c r="G122" s="24" t="str">
        <f>IF(Meuble!Q34="","","—")</f>
        <v/>
      </c>
      <c r="H122" s="2"/>
      <c r="I122" s="24" t="str">
        <f>IF(Meuble!P34="","","—")</f>
        <v/>
      </c>
      <c r="K122" s="2"/>
      <c r="L122" s="100"/>
    </row>
    <row r="123" spans="1:12" ht="5.25" customHeight="1" x14ac:dyDescent="0.25">
      <c r="A123" s="7"/>
      <c r="D123" s="8"/>
      <c r="E123" s="98"/>
      <c r="F123" s="99"/>
      <c r="G123" s="24" t="str">
        <f>IF(Meuble!O34="","","—")</f>
        <v/>
      </c>
      <c r="H123" s="2"/>
      <c r="I123" s="24" t="str">
        <f>IF(Meuble!N34="","","—")</f>
        <v/>
      </c>
      <c r="K123" s="2"/>
      <c r="L123" s="8"/>
    </row>
    <row r="124" spans="1:12" ht="9.9499999999999993" customHeight="1" x14ac:dyDescent="0.25">
      <c r="A124" s="7"/>
      <c r="D124" s="8"/>
      <c r="E124" s="30"/>
      <c r="L124" s="8"/>
    </row>
    <row r="125" spans="1:12" ht="12.95" customHeight="1" x14ac:dyDescent="0.25">
      <c r="A125" s="7"/>
      <c r="D125" s="8"/>
      <c r="E125" s="98" t="str">
        <f>IF(Meuble!D35="","",(Meuble!J35)&amp;" X ")</f>
        <v/>
      </c>
      <c r="F125" s="99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102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7"/>
      <c r="D126" s="8"/>
      <c r="E126" s="98"/>
      <c r="F126" s="99"/>
      <c r="G126" s="24" t="str">
        <f>IF(Meuble!Q35="","","—")</f>
        <v/>
      </c>
      <c r="H126" s="2"/>
      <c r="I126" s="24" t="str">
        <f>IF(Meuble!P35="","","—")</f>
        <v/>
      </c>
      <c r="K126" s="2"/>
      <c r="L126" s="102"/>
    </row>
    <row r="127" spans="1:12" ht="5.25" customHeight="1" x14ac:dyDescent="0.25">
      <c r="A127" s="7"/>
      <c r="D127" s="8"/>
      <c r="E127" s="98"/>
      <c r="F127" s="99"/>
      <c r="G127" s="24" t="str">
        <f>IF(Meuble!O35="","","—")</f>
        <v/>
      </c>
      <c r="H127" s="2"/>
      <c r="I127" s="24" t="str">
        <f>IF(Meuble!N35="","","—")</f>
        <v/>
      </c>
      <c r="K127" s="2"/>
      <c r="L127" s="8"/>
    </row>
    <row r="128" spans="1:12" ht="9.9499999999999993" customHeight="1" x14ac:dyDescent="0.25">
      <c r="A128" s="7"/>
      <c r="D128" s="8"/>
      <c r="E128" s="30"/>
      <c r="L128" s="8"/>
    </row>
    <row r="129" spans="1:12" ht="12.95" customHeight="1" x14ac:dyDescent="0.25">
      <c r="A129" s="7"/>
      <c r="D129" s="8"/>
      <c r="E129" s="98" t="str">
        <f>IF(Meuble!D36="","",(Meuble!J36)&amp;" X ")</f>
        <v/>
      </c>
      <c r="F129" s="99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IF(Meuble!G36="","",Meuble!G38)</f>
        <v/>
      </c>
      <c r="J129" s="2" t="str">
        <f>IF(Meuble!D36="","", "x" )</f>
        <v/>
      </c>
      <c r="K129" s="2" t="str">
        <f>IF(Meuble!H36="","",Meuble!H36)</f>
        <v/>
      </c>
      <c r="L129" s="100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7"/>
      <c r="D130" s="8"/>
      <c r="E130" s="98"/>
      <c r="F130" s="99"/>
      <c r="G130" s="24" t="str">
        <f>IF(Meuble!Q36="","","—")</f>
        <v/>
      </c>
      <c r="H130" s="2"/>
      <c r="I130" s="24" t="str">
        <f>IF(Meuble!P36="","","—")</f>
        <v/>
      </c>
      <c r="K130" s="2"/>
      <c r="L130" s="100"/>
    </row>
    <row r="131" spans="1:12" ht="5.25" customHeight="1" x14ac:dyDescent="0.25">
      <c r="A131" s="7"/>
      <c r="D131" s="8"/>
      <c r="E131" s="98"/>
      <c r="F131" s="99"/>
      <c r="G131" s="24" t="str">
        <f>IF(Meuble!O36="","","—")</f>
        <v/>
      </c>
      <c r="H131" s="2"/>
      <c r="I131" s="24" t="str">
        <f>IF(Meuble!N36="","","—")</f>
        <v/>
      </c>
      <c r="K131" s="2"/>
      <c r="L131" s="8"/>
    </row>
    <row r="132" spans="1:12" ht="9.9499999999999993" customHeight="1" x14ac:dyDescent="0.25">
      <c r="A132" s="7"/>
      <c r="D132" s="8"/>
      <c r="E132" s="30"/>
      <c r="L132" s="8"/>
    </row>
    <row r="133" spans="1:12" ht="12.95" customHeight="1" x14ac:dyDescent="0.25">
      <c r="A133" s="7"/>
      <c r="D133" s="8"/>
      <c r="E133" s="98" t="str">
        <f>IF(Meuble!D37="","",(Meuble!J37)&amp;" X ")</f>
        <v/>
      </c>
      <c r="F133" s="99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100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7"/>
      <c r="D134" s="8"/>
      <c r="E134" s="98"/>
      <c r="F134" s="99"/>
      <c r="G134" s="24" t="str">
        <f>IF(Meuble!Q37="","","—")</f>
        <v/>
      </c>
      <c r="H134" s="2"/>
      <c r="I134" s="24" t="str">
        <f>IF(Meuble!P37="","","—")</f>
        <v/>
      </c>
      <c r="K134" s="2"/>
      <c r="L134" s="100"/>
    </row>
    <row r="135" spans="1:12" ht="5.25" customHeight="1" x14ac:dyDescent="0.25">
      <c r="A135" s="7"/>
      <c r="D135" s="8"/>
      <c r="E135" s="98"/>
      <c r="F135" s="99"/>
      <c r="G135" s="24" t="str">
        <f>IF(Meuble!O37="","","—")</f>
        <v/>
      </c>
      <c r="H135" s="2"/>
      <c r="I135" s="24" t="str">
        <f>IF(Meuble!N37="","","—")</f>
        <v/>
      </c>
      <c r="K135" s="2"/>
      <c r="L135" s="8"/>
    </row>
    <row r="136" spans="1:12" ht="9.9499999999999993" customHeight="1" x14ac:dyDescent="0.25">
      <c r="A136" s="7"/>
      <c r="D136" s="8"/>
      <c r="E136" s="30"/>
      <c r="L136" s="8"/>
    </row>
    <row r="137" spans="1:12" ht="12.95" customHeight="1" x14ac:dyDescent="0.25">
      <c r="A137" s="7"/>
      <c r="D137" s="8"/>
      <c r="E137" s="98" t="str">
        <f>IF(Meuble!D38="","",(Meuble!J38)&amp;" X ")</f>
        <v/>
      </c>
      <c r="F137" s="99" t="str">
        <f>IF(Meuble!D38="","",Meuble!D38)</f>
        <v/>
      </c>
      <c r="G137" s="2" t="str">
        <f>IF(Meuble!F38="","",Meuble!F38)</f>
        <v/>
      </c>
      <c r="H137" s="2" t="str">
        <f>IF(Meuble!D38="","", "x" )</f>
        <v/>
      </c>
      <c r="I137" s="2" t="str">
        <f>IF(Meuble!G38="","",Meuble!G38)</f>
        <v/>
      </c>
      <c r="J137" s="2" t="str">
        <f>IF(Meuble!D38="","", "x" )</f>
        <v/>
      </c>
      <c r="K137" s="2" t="str">
        <f>IF(Meuble!H38="","",Meuble!H38)</f>
        <v/>
      </c>
      <c r="L137" s="100" t="str">
        <f>IF(Meuble!M38="","",IF(Meuble!M38=BASE!B9,BASE!C9,IF(Meuble!M38=BASE!B10,BASE!C10,IF(Meuble!M38=BASE!B11,BASE!C11,""))))</f>
        <v/>
      </c>
    </row>
    <row r="138" spans="1:12" ht="5.25" customHeight="1" x14ac:dyDescent="0.25">
      <c r="A138" s="7"/>
      <c r="D138" s="8"/>
      <c r="E138" s="98"/>
      <c r="F138" s="99"/>
      <c r="G138" s="24" t="str">
        <f>IF(Meuble!Q38="","","—")</f>
        <v/>
      </c>
      <c r="H138" s="2"/>
      <c r="I138" s="24" t="str">
        <f>IF(Meuble!P38="","","—")</f>
        <v/>
      </c>
      <c r="K138" s="2"/>
      <c r="L138" s="100"/>
    </row>
    <row r="139" spans="1:12" ht="5.25" customHeight="1" x14ac:dyDescent="0.25">
      <c r="A139" s="7"/>
      <c r="D139" s="8"/>
      <c r="E139" s="98"/>
      <c r="F139" s="99"/>
      <c r="G139" s="24" t="str">
        <f>IF(Meuble!O38="","","—")</f>
        <v/>
      </c>
      <c r="H139" s="2"/>
      <c r="I139" s="24" t="str">
        <f>IF(Meuble!N38="","","—")</f>
        <v/>
      </c>
      <c r="K139" s="2"/>
      <c r="L139" s="8"/>
    </row>
    <row r="140" spans="1:12" ht="9.9499999999999993" customHeight="1" x14ac:dyDescent="0.25">
      <c r="A140" s="7"/>
      <c r="D140" s="8"/>
      <c r="E140" s="30"/>
      <c r="L140" s="8"/>
    </row>
    <row r="141" spans="1:12" ht="12.95" customHeight="1" x14ac:dyDescent="0.25">
      <c r="A141" s="7"/>
      <c r="D141" s="8"/>
      <c r="E141" s="98" t="str">
        <f>IF(Meuble!D39="","",(Meuble!J39)&amp;" X ")</f>
        <v/>
      </c>
      <c r="F141" s="99" t="str">
        <f>IF(Meuble!D39="","",Meuble!D39)</f>
        <v/>
      </c>
      <c r="G141" s="2" t="str">
        <f>IF(Meuble!F39="","",Meuble!F39)</f>
        <v/>
      </c>
      <c r="H141" s="2" t="str">
        <f>IF(Meuble!D39="","", "x" )</f>
        <v/>
      </c>
      <c r="I141" s="2" t="str">
        <f>IF(Meuble!G39="","",Meuble!G39)</f>
        <v/>
      </c>
      <c r="J141" s="2" t="str">
        <f>IF(Meuble!D39="","", "x" )</f>
        <v/>
      </c>
      <c r="K141" s="2" t="str">
        <f>IF(Meuble!H39="","",Meuble!H39)</f>
        <v/>
      </c>
      <c r="L141" s="100" t="str">
        <f>IF(Meuble!M39="","",IF(Meuble!M39=BASE!B9,BASE!C9,IF(Meuble!M39=BASE!B10,BASE!C10,IF(Meuble!M39=BASE!B11,BASE!C11,""))))</f>
        <v/>
      </c>
    </row>
    <row r="142" spans="1:12" ht="5.25" customHeight="1" x14ac:dyDescent="0.25">
      <c r="A142" s="7"/>
      <c r="D142" s="8"/>
      <c r="E142" s="98"/>
      <c r="F142" s="99"/>
      <c r="G142" s="24" t="str">
        <f>IF(Meuble!Q39="","","—")</f>
        <v/>
      </c>
      <c r="H142" s="2"/>
      <c r="I142" s="24" t="str">
        <f>IF(Meuble!P39="","","—")</f>
        <v/>
      </c>
      <c r="K142" s="2"/>
      <c r="L142" s="100"/>
    </row>
    <row r="143" spans="1:12" ht="5.25" customHeight="1" x14ac:dyDescent="0.25">
      <c r="A143" s="7"/>
      <c r="D143" s="8"/>
      <c r="E143" s="98"/>
      <c r="F143" s="99"/>
      <c r="G143" s="24" t="str">
        <f>IF(Meuble!O39="","","—")</f>
        <v/>
      </c>
      <c r="H143" s="2"/>
      <c r="I143" s="24" t="str">
        <f>IF(Meuble!N39="","","—")</f>
        <v/>
      </c>
      <c r="K143" s="2"/>
      <c r="L143" s="8"/>
    </row>
    <row r="144" spans="1:12" ht="9.9499999999999993" customHeight="1" x14ac:dyDescent="0.25">
      <c r="A144" s="7"/>
      <c r="D144" s="8"/>
      <c r="E144" s="30"/>
      <c r="L144" s="8"/>
    </row>
    <row r="145" spans="1:12" ht="12.95" customHeight="1" x14ac:dyDescent="0.25">
      <c r="A145" s="7"/>
      <c r="D145" s="8"/>
      <c r="E145" s="98" t="str">
        <f>IF(Meuble!D40="","",(Meuble!J40)&amp;" X ")</f>
        <v/>
      </c>
      <c r="F145" s="99" t="str">
        <f>IF(Meuble!D40="","",Meuble!D40)</f>
        <v/>
      </c>
      <c r="G145" s="2" t="str">
        <f>IF(Meuble!F40="","",Meuble!F40)</f>
        <v/>
      </c>
      <c r="H145" s="2" t="str">
        <f>IF(Meuble!D40="","", "x" )</f>
        <v/>
      </c>
      <c r="I145" s="2" t="str">
        <f>IF(Meuble!G40="","",Meuble!G40)</f>
        <v/>
      </c>
      <c r="J145" s="2" t="str">
        <f>IF(Meuble!D40="","", "x" )</f>
        <v/>
      </c>
      <c r="K145" s="2" t="str">
        <f>IF(Meuble!H40="","",Meuble!H40)</f>
        <v/>
      </c>
      <c r="L145" s="100" t="str">
        <f>IF(Meuble!M40="","",IF(Meuble!M40=BASE!B9,BASE!C9,IF(Meuble!M40=BASE!B10,BASE!C10,IF(Meuble!M40=BASE!B11,BASE!C11,""))))</f>
        <v/>
      </c>
    </row>
    <row r="146" spans="1:12" ht="5.25" customHeight="1" x14ac:dyDescent="0.25">
      <c r="A146" s="7"/>
      <c r="D146" s="8"/>
      <c r="E146" s="98"/>
      <c r="F146" s="99"/>
      <c r="G146" s="24" t="str">
        <f>IF(Meuble!Q40="","","—")</f>
        <v/>
      </c>
      <c r="H146" s="2"/>
      <c r="I146" s="24" t="str">
        <f>IF(Meuble!P40="","","—")</f>
        <v/>
      </c>
      <c r="K146" s="2"/>
      <c r="L146" s="100"/>
    </row>
    <row r="147" spans="1:12" ht="5.25" customHeight="1" x14ac:dyDescent="0.25">
      <c r="A147" s="7"/>
      <c r="D147" s="8"/>
      <c r="E147" s="98"/>
      <c r="F147" s="99"/>
      <c r="G147" s="24" t="str">
        <f>IF(Meuble!O40="","","—")</f>
        <v/>
      </c>
      <c r="H147" s="2"/>
      <c r="I147" s="24" t="str">
        <f>IF(Meuble!N40="","","—")</f>
        <v/>
      </c>
      <c r="K147" s="2"/>
      <c r="L147" s="8"/>
    </row>
    <row r="148" spans="1:12" ht="9.9499999999999993" customHeight="1" x14ac:dyDescent="0.25">
      <c r="A148" s="7"/>
      <c r="D148" s="8"/>
      <c r="E148" s="6"/>
      <c r="L148" s="8"/>
    </row>
    <row r="149" spans="1:12" ht="12.95" customHeight="1" x14ac:dyDescent="0.25">
      <c r="A149" s="7"/>
      <c r="D149" s="8"/>
      <c r="E149" s="98" t="str">
        <f>IF(Meuble!D41="","",(Meuble!J41)&amp;" X ")</f>
        <v/>
      </c>
      <c r="F149" s="99" t="str">
        <f>IF(Meuble!D41="","",Meuble!D41)</f>
        <v/>
      </c>
      <c r="G149" s="2" t="str">
        <f>IF(Meuble!F41="","",Meuble!F41)</f>
        <v/>
      </c>
      <c r="H149" s="2" t="str">
        <f>IF(Meuble!D41="","", "x" )</f>
        <v/>
      </c>
      <c r="I149" s="2" t="str">
        <f>IF(Meuble!G41="","",Meuble!G41)</f>
        <v/>
      </c>
      <c r="J149" s="2" t="str">
        <f>IF(Meuble!D41="","", "x" )</f>
        <v/>
      </c>
      <c r="K149" s="2" t="str">
        <f>IF(Meuble!H41="","",Meuble!H41)</f>
        <v/>
      </c>
      <c r="L149" s="100" t="str">
        <f>IF(Meuble!M41="","",IF(Meuble!M41=BASE!B9,BASE!C9,IF(Meuble!M41=BASE!B10,BASE!C10,IF(Meuble!M41=BASE!B11,BASE!C11,""))))</f>
        <v/>
      </c>
    </row>
    <row r="150" spans="1:12" ht="5.25" customHeight="1" x14ac:dyDescent="0.25">
      <c r="A150" s="7"/>
      <c r="D150" s="8"/>
      <c r="E150" s="98"/>
      <c r="F150" s="99"/>
      <c r="G150" s="24" t="str">
        <f>IF(Meuble!Q41="","","—")</f>
        <v/>
      </c>
      <c r="H150" s="2"/>
      <c r="I150" s="24" t="str">
        <f>IF(Meuble!P41="","","—")</f>
        <v/>
      </c>
      <c r="K150" s="2"/>
      <c r="L150" s="100"/>
    </row>
    <row r="151" spans="1:12" ht="5.25" customHeight="1" x14ac:dyDescent="0.25">
      <c r="A151" s="7"/>
      <c r="D151" s="8"/>
      <c r="E151" s="98"/>
      <c r="F151" s="99"/>
      <c r="G151" s="24" t="str">
        <f>IF(Meuble!O41="","","—")</f>
        <v/>
      </c>
      <c r="H151" s="2"/>
      <c r="I151" s="24" t="str">
        <f>IF(Meuble!N41="","","—")</f>
        <v/>
      </c>
      <c r="K151" s="2"/>
      <c r="L151" s="8"/>
    </row>
    <row r="152" spans="1:12" ht="9.9499999999999993" customHeight="1" x14ac:dyDescent="0.25">
      <c r="A152" s="7"/>
      <c r="D152" s="8"/>
      <c r="E152" s="6"/>
      <c r="L152" s="8"/>
    </row>
    <row r="153" spans="1:12" ht="12.95" customHeight="1" x14ac:dyDescent="0.25">
      <c r="A153" s="7"/>
      <c r="D153" s="8"/>
      <c r="E153" s="98" t="str">
        <f>IF(Meuble!D42="","",(Meuble!J42)&amp;" X ")</f>
        <v/>
      </c>
      <c r="F153" s="99" t="str">
        <f>IF(Meuble!D42="","",Meuble!D42)</f>
        <v/>
      </c>
      <c r="G153" s="2" t="str">
        <f>IF(Meuble!F42="","",Meuble!F42)</f>
        <v/>
      </c>
      <c r="H153" s="2" t="str">
        <f>IF(Meuble!D42="","", "x" )</f>
        <v/>
      </c>
      <c r="I153" s="2" t="str">
        <f>IF(Meuble!G42="","",Meuble!G42)</f>
        <v/>
      </c>
      <c r="J153" s="2" t="str">
        <f>IF(Meuble!D42="","", "x" )</f>
        <v/>
      </c>
      <c r="K153" s="2" t="str">
        <f>IF(Meuble!H42="","",Meuble!H42)</f>
        <v/>
      </c>
      <c r="L153" s="100" t="str">
        <f>IF(Meuble!M42="","",IF(Meuble!M42=BASE!B9,BASE!C9,IF(Meuble!M42=BASE!B10,BASE!C10,IF(Meuble!M42=BASE!B11,BASE!C11,""))))</f>
        <v/>
      </c>
    </row>
    <row r="154" spans="1:12" ht="5.25" customHeight="1" x14ac:dyDescent="0.25">
      <c r="A154" s="7"/>
      <c r="D154" s="8"/>
      <c r="E154" s="98"/>
      <c r="F154" s="99"/>
      <c r="G154" s="24" t="str">
        <f>IF(Meuble!Q42="","","—")</f>
        <v/>
      </c>
      <c r="H154" s="2"/>
      <c r="I154" s="24" t="str">
        <f>IF(Meuble!P42="","","—")</f>
        <v/>
      </c>
      <c r="K154" s="2"/>
      <c r="L154" s="100"/>
    </row>
    <row r="155" spans="1:12" ht="5.25" customHeight="1" x14ac:dyDescent="0.25">
      <c r="A155" s="7"/>
      <c r="D155" s="8"/>
      <c r="E155" s="98"/>
      <c r="F155" s="99"/>
      <c r="G155" s="24" t="str">
        <f>IF(Meuble!O42="","","—")</f>
        <v/>
      </c>
      <c r="H155" s="2"/>
      <c r="I155" s="24" t="str">
        <f>IF(Meuble!N42="","","—")</f>
        <v/>
      </c>
      <c r="K155" s="2"/>
      <c r="L155" s="8"/>
    </row>
    <row r="156" spans="1:12" ht="9.9499999999999993" customHeight="1" x14ac:dyDescent="0.25">
      <c r="A156" s="7"/>
      <c r="D156" s="8"/>
      <c r="E156" s="6"/>
      <c r="L156" s="8"/>
    </row>
    <row r="157" spans="1:12" ht="12.95" customHeight="1" x14ac:dyDescent="0.25">
      <c r="A157" s="7"/>
      <c r="D157" s="8"/>
      <c r="E157" s="98" t="str">
        <f>IF(Meuble!D43="","",(Meuble!J43)&amp;" X ")</f>
        <v/>
      </c>
      <c r="F157" s="99" t="str">
        <f>IF(Meuble!D43="","",Meuble!D43)</f>
        <v/>
      </c>
      <c r="G157" s="2" t="str">
        <f>IF(Meuble!F43="","",Meuble!F43)</f>
        <v/>
      </c>
      <c r="H157" s="2" t="str">
        <f>IF(Meuble!D43="","", "x" )</f>
        <v/>
      </c>
      <c r="I157" s="2" t="str">
        <f>IF(Meuble!G43="","",Meuble!G43)</f>
        <v/>
      </c>
      <c r="J157" s="2" t="str">
        <f>IF(Meuble!D43="","", "x" )</f>
        <v/>
      </c>
      <c r="K157" s="2" t="str">
        <f>IF(Meuble!H43="","",Meuble!H43)</f>
        <v/>
      </c>
      <c r="L157" s="100" t="str">
        <f>IF(Meuble!M43="","",IF(Meuble!M43=BASE!B9,BASE!C9,IF(Meuble!M43=BASE!B10,BASE!C10,IF(Meuble!M43=BASE!B11,BASE!C11,""))))</f>
        <v/>
      </c>
    </row>
    <row r="158" spans="1:12" ht="5.25" customHeight="1" x14ac:dyDescent="0.25">
      <c r="A158" s="7"/>
      <c r="D158" s="8"/>
      <c r="E158" s="98"/>
      <c r="F158" s="99"/>
      <c r="G158" s="24" t="str">
        <f>IF(Meuble!Q43="","","—")</f>
        <v/>
      </c>
      <c r="H158" s="2"/>
      <c r="I158" s="24" t="str">
        <f>IF(Meuble!P43="","","—")</f>
        <v/>
      </c>
      <c r="K158" s="2"/>
      <c r="L158" s="100"/>
    </row>
    <row r="159" spans="1:12" ht="5.25" customHeight="1" x14ac:dyDescent="0.25">
      <c r="A159" s="7"/>
      <c r="D159" s="8"/>
      <c r="E159" s="98"/>
      <c r="F159" s="99"/>
      <c r="G159" s="24" t="str">
        <f>IF(Meuble!O43="","","—")</f>
        <v/>
      </c>
      <c r="H159" s="2"/>
      <c r="I159" s="24" t="str">
        <f>IF(Meuble!N43="","","—")</f>
        <v/>
      </c>
      <c r="K159" s="2"/>
      <c r="L159" s="8"/>
    </row>
    <row r="160" spans="1:12" ht="9.9499999999999993" customHeight="1" x14ac:dyDescent="0.25">
      <c r="A160" s="7"/>
      <c r="D160" s="8"/>
      <c r="E160" s="30"/>
      <c r="L160" s="8"/>
    </row>
    <row r="161" spans="1:12" ht="12.95" customHeight="1" x14ac:dyDescent="0.25">
      <c r="A161" s="7"/>
      <c r="D161" s="8"/>
      <c r="E161" s="98" t="str">
        <f>IF(Meuble!D44="","",(Meuble!J44)&amp;" X ")</f>
        <v/>
      </c>
      <c r="F161" s="99" t="str">
        <f>IF(Meuble!D44="","",Meuble!D44)</f>
        <v/>
      </c>
      <c r="G161" s="2" t="str">
        <f>IF(Meuble!F44="","",Meuble!F44)</f>
        <v/>
      </c>
      <c r="H161" s="2" t="str">
        <f>IF(Meuble!D44="","", "x" )</f>
        <v/>
      </c>
      <c r="I161" s="2" t="str">
        <f>IF(Meuble!G44="","",Meuble!G44)</f>
        <v/>
      </c>
      <c r="J161" s="2" t="str">
        <f>IF(Meuble!D44="","", "x" )</f>
        <v/>
      </c>
      <c r="K161" s="2" t="str">
        <f>IF(Meuble!H44="","",Meuble!H44)</f>
        <v/>
      </c>
      <c r="L161" s="100" t="str">
        <f>IF(Meuble!M44="","",IF(Meuble!M44=BASE!B9,BASE!C9,IF(Meuble!M44=BASE!B10,BASE!C10,IF(Meuble!M44=BASE!B11,BASE!C11,""))))</f>
        <v/>
      </c>
    </row>
    <row r="162" spans="1:12" ht="5.25" customHeight="1" x14ac:dyDescent="0.25">
      <c r="A162" s="7"/>
      <c r="D162" s="8"/>
      <c r="E162" s="98"/>
      <c r="F162" s="99"/>
      <c r="G162" s="24" t="str">
        <f>IF(Meuble!Q44="","","—")</f>
        <v/>
      </c>
      <c r="H162" s="2"/>
      <c r="I162" s="24" t="str">
        <f>IF(Meuble!P44="","","—")</f>
        <v/>
      </c>
      <c r="K162" s="2"/>
      <c r="L162" s="100"/>
    </row>
    <row r="163" spans="1:12" ht="5.25" customHeight="1" x14ac:dyDescent="0.25">
      <c r="A163" s="7"/>
      <c r="D163" s="8"/>
      <c r="E163" s="98"/>
      <c r="F163" s="99"/>
      <c r="G163" s="24" t="str">
        <f>IF(Meuble!O44="","","—")</f>
        <v/>
      </c>
      <c r="H163" s="2"/>
      <c r="I163" s="24" t="str">
        <f>IF(Meuble!N44="","","—")</f>
        <v/>
      </c>
      <c r="K163" s="2"/>
      <c r="L163" s="8"/>
    </row>
    <row r="164" spans="1:12" ht="9.9499999999999993" customHeight="1" x14ac:dyDescent="0.25">
      <c r="A164" s="7"/>
      <c r="D164" s="8"/>
      <c r="E164" s="30"/>
      <c r="L164" s="8"/>
    </row>
    <row r="165" spans="1:12" ht="12.95" customHeight="1" x14ac:dyDescent="0.25">
      <c r="A165" s="7"/>
      <c r="D165" s="8"/>
      <c r="E165" s="98" t="str">
        <f>IF(Meuble!D45="","",(Meuble!J45)&amp;" X ")</f>
        <v/>
      </c>
      <c r="F165" s="99" t="str">
        <f>IF(Meuble!D45="","",Meuble!D45)</f>
        <v/>
      </c>
      <c r="G165" s="2" t="str">
        <f>IF(Meuble!F45="","",Meuble!F45)</f>
        <v/>
      </c>
      <c r="H165" s="2" t="str">
        <f>IF(Meuble!D45="","", "x" )</f>
        <v/>
      </c>
      <c r="I165" s="2" t="str">
        <f>IF(Meuble!G45="","",Meuble!G45)</f>
        <v/>
      </c>
      <c r="J165" s="2" t="str">
        <f>IF(Meuble!D45="","", "x" )</f>
        <v/>
      </c>
      <c r="K165" s="2" t="str">
        <f>IF(Meuble!H45="","",Meuble!H45)</f>
        <v/>
      </c>
      <c r="L165" s="101" t="str">
        <f>IF(Meuble!M45="","",IF(Meuble!M45=BASE!B9,BASE!C9,IF(Meuble!M45=BASE!B10,BASE!C10,IF(Meuble!M45=BASE!B11,BASE!C11,""))))</f>
        <v/>
      </c>
    </row>
    <row r="166" spans="1:12" ht="5.25" customHeight="1" x14ac:dyDescent="0.25">
      <c r="A166" s="7"/>
      <c r="D166" s="8"/>
      <c r="E166" s="98"/>
      <c r="F166" s="99"/>
      <c r="G166" s="24" t="str">
        <f>IF(Meuble!Q45="","","—")</f>
        <v/>
      </c>
      <c r="H166" s="2"/>
      <c r="I166" s="24" t="str">
        <f>IF(Meuble!P45="","","—")</f>
        <v/>
      </c>
      <c r="K166" s="2"/>
      <c r="L166" s="101"/>
    </row>
    <row r="167" spans="1:12" ht="5.25" customHeight="1" x14ac:dyDescent="0.25">
      <c r="A167" s="7"/>
      <c r="D167" s="8"/>
      <c r="E167" s="98"/>
      <c r="F167" s="99"/>
      <c r="G167" s="24" t="str">
        <f>IF(Meuble!O45="","","—")</f>
        <v/>
      </c>
      <c r="H167" s="2"/>
      <c r="I167" s="24" t="str">
        <f>IF(Meuble!N45="","","—")</f>
        <v/>
      </c>
      <c r="K167" s="2"/>
      <c r="L167" s="8"/>
    </row>
    <row r="168" spans="1:12" ht="9.9499999999999993" customHeight="1" x14ac:dyDescent="0.25">
      <c r="A168" s="7"/>
      <c r="D168" s="8"/>
      <c r="E168" s="30"/>
      <c r="L168" s="8"/>
    </row>
    <row r="169" spans="1:12" ht="12.95" customHeight="1" thickBot="1" x14ac:dyDescent="0.3">
      <c r="A169" s="9"/>
      <c r="B169" s="10"/>
      <c r="C169" s="10"/>
      <c r="D169" s="27"/>
      <c r="E169" s="31"/>
      <c r="F169" s="60" t="str">
        <f>IF(F89="","",F89)</f>
        <v/>
      </c>
      <c r="G169" s="10"/>
      <c r="H169" s="10"/>
      <c r="I169" s="14"/>
      <c r="J169" s="14"/>
      <c r="K169" s="19"/>
      <c r="L169" s="27"/>
    </row>
    <row r="170" spans="1:12" ht="5.25" customHeight="1" x14ac:dyDescent="0.25">
      <c r="E170" s="6"/>
    </row>
    <row r="171" spans="1:12" ht="5.25" customHeight="1" x14ac:dyDescent="0.25">
      <c r="E171" s="6"/>
    </row>
    <row r="172" spans="1:12" x14ac:dyDescent="0.25">
      <c r="E172" s="6"/>
    </row>
    <row r="198" spans="2:2" x14ac:dyDescent="0.25">
      <c r="B198" s="83"/>
    </row>
  </sheetData>
  <mergeCells count="137"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D5:D7"/>
    <mergeCell ref="F9:F11"/>
    <mergeCell ref="E9:E11"/>
    <mergeCell ref="A5:C7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</mergeCells>
  <phoneticPr fontId="6" type="noConversion"/>
  <conditionalFormatting sqref="E4:K4">
    <cfRule type="expression" dxfId="143" priority="36">
      <formula>$F21="DOS"</formula>
    </cfRule>
  </conditionalFormatting>
  <conditionalFormatting sqref="E57:K57 G58:K59">
    <cfRule type="expression" dxfId="142" priority="34">
      <formula>$F57="DOS"</formula>
    </cfRule>
  </conditionalFormatting>
  <conditionalFormatting sqref="E61:K61 G62:K63">
    <cfRule type="expression" dxfId="141" priority="33">
      <formula>$F61="DOS"</formula>
    </cfRule>
  </conditionalFormatting>
  <conditionalFormatting sqref="E65:K65 G66:K67">
    <cfRule type="expression" dxfId="140" priority="32">
      <formula>$F65="DOS"</formula>
    </cfRule>
  </conditionalFormatting>
  <conditionalFormatting sqref="E69:K69 G70:K71">
    <cfRule type="expression" dxfId="139" priority="31">
      <formula>$F69="DOS"</formula>
    </cfRule>
  </conditionalFormatting>
  <conditionalFormatting sqref="E73:K73 G74:K75">
    <cfRule type="expression" dxfId="138" priority="30">
      <formula>$F73="DOS"</formula>
    </cfRule>
  </conditionalFormatting>
  <conditionalFormatting sqref="E77:K77 G78:K79">
    <cfRule type="expression" dxfId="137" priority="29">
      <formula>$F77="DOS"</formula>
    </cfRule>
  </conditionalFormatting>
  <conditionalFormatting sqref="E81:K81 G82:K83">
    <cfRule type="expression" dxfId="136" priority="28">
      <formula>$F81="DOS"</formula>
    </cfRule>
  </conditionalFormatting>
  <conditionalFormatting sqref="E85:K85 G86:K87">
    <cfRule type="expression" dxfId="135" priority="27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134" priority="35">
      <formula>$F5="DOS"</formula>
    </cfRule>
  </conditionalFormatting>
  <conditionalFormatting sqref="G89:K91">
    <cfRule type="expression" dxfId="133" priority="26">
      <formula>$F89="DOS"</formula>
    </cfRule>
  </conditionalFormatting>
  <conditionalFormatting sqref="G93:K95">
    <cfRule type="expression" dxfId="132" priority="25">
      <formula>$F93="DOS"</formula>
    </cfRule>
  </conditionalFormatting>
  <conditionalFormatting sqref="G97:K99">
    <cfRule type="expression" dxfId="131" priority="24">
      <formula>$F97="DOS"</formula>
    </cfRule>
  </conditionalFormatting>
  <conditionalFormatting sqref="G101:K103">
    <cfRule type="expression" dxfId="130" priority="23">
      <formula>$F101="DOS"</formula>
    </cfRule>
  </conditionalFormatting>
  <conditionalFormatting sqref="G105:K107">
    <cfRule type="expression" dxfId="129" priority="22">
      <formula>$F105="DOS"</formula>
    </cfRule>
  </conditionalFormatting>
  <conditionalFormatting sqref="G109:K111">
    <cfRule type="expression" dxfId="128" priority="21">
      <formula>$F109="DOS"</formula>
    </cfRule>
  </conditionalFormatting>
  <conditionalFormatting sqref="G113:K115">
    <cfRule type="expression" dxfId="127" priority="20">
      <formula>$F113="DOS"</formula>
    </cfRule>
  </conditionalFormatting>
  <conditionalFormatting sqref="G117:K119">
    <cfRule type="expression" dxfId="126" priority="19">
      <formula>$F117="DOS"</formula>
    </cfRule>
  </conditionalFormatting>
  <conditionalFormatting sqref="G121:K123">
    <cfRule type="expression" dxfId="125" priority="18">
      <formula>$F121="DOS"</formula>
    </cfRule>
  </conditionalFormatting>
  <conditionalFormatting sqref="G125:K127">
    <cfRule type="expression" dxfId="124" priority="17">
      <formula>$F125="DOS"</formula>
    </cfRule>
  </conditionalFormatting>
  <conditionalFormatting sqref="G129:K131">
    <cfRule type="expression" dxfId="123" priority="16">
      <formula>$F129="DOS"</formula>
    </cfRule>
  </conditionalFormatting>
  <conditionalFormatting sqref="G133:K135">
    <cfRule type="expression" dxfId="122" priority="15">
      <formula>$F133="DOS"</formula>
    </cfRule>
  </conditionalFormatting>
  <conditionalFormatting sqref="G137:K139">
    <cfRule type="expression" dxfId="121" priority="14">
      <formula>$F137="DOS"</formula>
    </cfRule>
  </conditionalFormatting>
  <conditionalFormatting sqref="G141:K143">
    <cfRule type="expression" dxfId="120" priority="13">
      <formula>$F141="DOS"</formula>
    </cfRule>
  </conditionalFormatting>
  <conditionalFormatting sqref="G145:K147">
    <cfRule type="expression" dxfId="119" priority="12">
      <formula>$F145="DOS"</formula>
    </cfRule>
  </conditionalFormatting>
  <conditionalFormatting sqref="G149:K151">
    <cfRule type="expression" dxfId="118" priority="11">
      <formula>$F149="DOS"</formula>
    </cfRule>
  </conditionalFormatting>
  <conditionalFormatting sqref="G153:K155">
    <cfRule type="expression" dxfId="117" priority="10">
      <formula>$F153="DOS"</formula>
    </cfRule>
  </conditionalFormatting>
  <conditionalFormatting sqref="G165:K167">
    <cfRule type="expression" dxfId="116" priority="6">
      <formula>$F165="DOS"</formula>
    </cfRule>
  </conditionalFormatting>
  <conditionalFormatting sqref="G157:K159">
    <cfRule type="expression" dxfId="115" priority="8">
      <formula>$F157="DOS"</formula>
    </cfRule>
  </conditionalFormatting>
  <conditionalFormatting sqref="G161:K163">
    <cfRule type="expression" dxfId="114" priority="7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0</xdr:col>
                    <xdr:colOff>152400</xdr:colOff>
                    <xdr:row>7</xdr:row>
                    <xdr:rowOff>95250</xdr:rowOff>
                  </from>
                  <to>
                    <xdr:col>1</xdr:col>
                    <xdr:colOff>609600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5" name="Button 28">
              <controlPr defaultSize="0" print="0" autoFill="0" autoPict="0" macro="[0]!ImprimerVpat">
                <anchor moveWithCells="1" sizeWithCells="1">
                  <from>
                    <xdr:col>2</xdr:col>
                    <xdr:colOff>438150</xdr:colOff>
                    <xdr:row>12</xdr:row>
                    <xdr:rowOff>47625</xdr:rowOff>
                  </from>
                  <to>
                    <xdr:col>3</xdr:col>
                    <xdr:colOff>600075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6" name="Button 29">
              <controlPr defaultSize="0" print="0" autoFill="0" autoPict="0" macro="[0]!InsertImageMeuble2">
                <anchor moveWithCells="1" sizeWithCells="1">
                  <from>
                    <xdr:col>1</xdr:col>
                    <xdr:colOff>742950</xdr:colOff>
                    <xdr:row>7</xdr:row>
                    <xdr:rowOff>95250</xdr:rowOff>
                  </from>
                  <to>
                    <xdr:col>3</xdr:col>
                    <xdr:colOff>647700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1D6AB45-9767-428E-8625-E9749ACEAA1A}">
            <xm:f>$L5=BASE!$C$11</xm:f>
            <x14:dxf>
              <font>
                <color theme="4" tint="-0.24994659260841701"/>
              </font>
            </x14:dxf>
          </x14:cfRule>
          <x14:cfRule type="expression" priority="3" id="{52D146AD-7E58-42FA-B16A-691DE9069F05}">
            <xm:f>$L5=BASE!$C$10</xm:f>
            <x14:dxf>
              <font>
                <color rgb="FFFF0000"/>
              </font>
            </x14:dxf>
          </x14:cfRule>
          <x14:cfRule type="expression" priority="5" id="{6E4FA5B7-56C7-496D-9128-0F68B618A7BF}">
            <xm:f>$L5=BASE!$C$9</xm:f>
            <x14:dxf>
              <font>
                <color theme="1"/>
              </font>
            </x14:dxf>
          </x14:cfRule>
          <xm:sqref>L5:L169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36E76-0D5B-4D85-BCE7-69172A1C49EF}">
  <sheetPr codeName="Feuil10"/>
  <dimension ref="A1:C4"/>
  <sheetViews>
    <sheetView workbookViewId="0">
      <selection activeCell="B4" sqref="B4"/>
    </sheetView>
  </sheetViews>
  <sheetFormatPr baseColWidth="10" defaultRowHeight="15" x14ac:dyDescent="0.25"/>
  <cols>
    <col min="1" max="1" width="53" customWidth="1"/>
    <col min="2" max="2" width="32.85546875" customWidth="1"/>
    <col min="3" max="3" width="75.7109375" customWidth="1"/>
  </cols>
  <sheetData>
    <row r="1" spans="1:3" x14ac:dyDescent="0.25">
      <c r="A1" s="84" t="s">
        <v>121</v>
      </c>
      <c r="B1" s="85" t="s">
        <v>122</v>
      </c>
      <c r="C1" s="84" t="s">
        <v>123</v>
      </c>
    </row>
    <row r="2" spans="1:3" ht="21.75" customHeight="1" x14ac:dyDescent="0.25">
      <c r="A2" s="86" t="s">
        <v>124</v>
      </c>
      <c r="B2" s="87" t="s">
        <v>125</v>
      </c>
      <c r="C2" s="86" t="s">
        <v>126</v>
      </c>
    </row>
    <row r="3" spans="1:3" ht="30.75" customHeight="1" x14ac:dyDescent="0.25">
      <c r="A3" s="86" t="s">
        <v>127</v>
      </c>
      <c r="B3" s="87" t="s">
        <v>128</v>
      </c>
      <c r="C3" s="86" t="s">
        <v>129</v>
      </c>
    </row>
    <row r="4" spans="1:3" ht="45" customHeight="1" x14ac:dyDescent="0.25">
      <c r="A4" s="86" t="s">
        <v>130</v>
      </c>
      <c r="B4" s="87" t="s">
        <v>131</v>
      </c>
      <c r="C4" s="86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W86"/>
  <sheetViews>
    <sheetView workbookViewId="0"/>
  </sheetViews>
  <sheetFormatPr baseColWidth="10" defaultRowHeight="15" x14ac:dyDescent="0.25"/>
  <cols>
    <col min="1" max="1" width="22" bestFit="1" customWidth="1"/>
    <col min="2" max="2" width="16.5703125" bestFit="1" customWidth="1"/>
    <col min="3" max="8" width="11.140625" bestFit="1" customWidth="1"/>
    <col min="9" max="9" width="11.140625" hidden="1" customWidth="1"/>
    <col min="10" max="10" width="12.140625" hidden="1" customWidth="1"/>
    <col min="11" max="11" width="33.42578125" bestFit="1" customWidth="1"/>
    <col min="12" max="15" width="23.7109375" bestFit="1" customWidth="1"/>
    <col min="16" max="17" width="25.5703125" bestFit="1" customWidth="1"/>
    <col min="18" max="18" width="12.140625" customWidth="1"/>
    <col min="19" max="19" width="12.140625" bestFit="1" customWidth="1"/>
    <col min="20" max="20" width="81.140625" bestFit="1" customWidth="1"/>
    <col min="21" max="21" width="13.7109375" bestFit="1" customWidth="1"/>
    <col min="22" max="22" width="27.5703125" bestFit="1" customWidth="1"/>
    <col min="23" max="23" width="76.7109375" customWidth="1"/>
    <col min="24" max="24" width="14.28515625" bestFit="1" customWidth="1"/>
    <col min="25" max="31" width="11.140625" bestFit="1" customWidth="1"/>
    <col min="32" max="32" width="12.140625" bestFit="1" customWidth="1"/>
    <col min="33" max="33" width="14.140625" bestFit="1" customWidth="1"/>
    <col min="34" max="36" width="15.42578125" bestFit="1" customWidth="1"/>
    <col min="37" max="37" width="18.5703125" bestFit="1" customWidth="1"/>
    <col min="38" max="41" width="12.140625" bestFit="1" customWidth="1"/>
    <col min="42" max="42" width="72.7109375" bestFit="1" customWidth="1"/>
  </cols>
  <sheetData>
    <row r="1" spans="1:2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59</v>
      </c>
      <c r="V1" t="s">
        <v>60</v>
      </c>
    </row>
    <row r="2" spans="1:23" x14ac:dyDescent="0.25">
      <c r="A2" s="125" t="s">
        <v>137</v>
      </c>
      <c r="B2" s="125" t="s">
        <v>80</v>
      </c>
      <c r="C2" s="125" t="s">
        <v>81</v>
      </c>
      <c r="D2" s="125" t="s">
        <v>138</v>
      </c>
      <c r="E2" s="125" t="s">
        <v>53</v>
      </c>
      <c r="F2" s="125" t="s">
        <v>41</v>
      </c>
      <c r="G2" s="125" t="s">
        <v>42</v>
      </c>
      <c r="H2" s="125" t="s">
        <v>45</v>
      </c>
      <c r="I2" s="125" t="s">
        <v>43</v>
      </c>
      <c r="J2" s="125" t="s">
        <v>44</v>
      </c>
      <c r="K2" s="125" t="s">
        <v>82</v>
      </c>
      <c r="L2" s="125" t="s">
        <v>20</v>
      </c>
      <c r="M2" s="125" t="s">
        <v>20</v>
      </c>
      <c r="N2" s="125" t="s">
        <v>20</v>
      </c>
      <c r="O2" s="125" t="s">
        <v>139</v>
      </c>
      <c r="P2" s="125" t="s">
        <v>20</v>
      </c>
      <c r="Q2" s="125" t="s">
        <v>20</v>
      </c>
      <c r="R2" s="125" t="s">
        <v>20</v>
      </c>
      <c r="S2" s="125" t="s">
        <v>81</v>
      </c>
      <c r="T2" s="126" t="s">
        <v>140</v>
      </c>
      <c r="U2" s="126" t="s">
        <v>358</v>
      </c>
      <c r="V2" s="126" t="s">
        <v>359</v>
      </c>
      <c r="W2" s="1"/>
    </row>
    <row r="3" spans="1:23" x14ac:dyDescent="0.25">
      <c r="A3" s="125" t="s">
        <v>141</v>
      </c>
      <c r="B3" s="125" t="s">
        <v>83</v>
      </c>
      <c r="C3" s="125" t="s">
        <v>81</v>
      </c>
      <c r="D3" s="125" t="s">
        <v>138</v>
      </c>
      <c r="E3" s="125" t="s">
        <v>142</v>
      </c>
      <c r="F3" s="125" t="s">
        <v>41</v>
      </c>
      <c r="G3" s="125" t="s">
        <v>42</v>
      </c>
      <c r="H3" s="125" t="s">
        <v>45</v>
      </c>
      <c r="I3" s="125" t="s">
        <v>43</v>
      </c>
      <c r="J3" s="125" t="s">
        <v>44</v>
      </c>
      <c r="K3" s="125" t="s">
        <v>84</v>
      </c>
      <c r="L3" s="125" t="s">
        <v>20</v>
      </c>
      <c r="M3" s="125" t="s">
        <v>20</v>
      </c>
      <c r="N3" s="125" t="s">
        <v>20</v>
      </c>
      <c r="O3" s="125" t="s">
        <v>139</v>
      </c>
      <c r="P3" s="125" t="s">
        <v>20</v>
      </c>
      <c r="Q3" s="125" t="s">
        <v>20</v>
      </c>
      <c r="R3" s="125" t="s">
        <v>20</v>
      </c>
      <c r="S3" s="125" t="s">
        <v>81</v>
      </c>
      <c r="T3" s="125" t="s">
        <v>143</v>
      </c>
      <c r="U3" s="125" t="s">
        <v>358</v>
      </c>
      <c r="V3" s="125" t="s">
        <v>359</v>
      </c>
    </row>
    <row r="4" spans="1:23" x14ac:dyDescent="0.25">
      <c r="A4" s="125" t="s">
        <v>144</v>
      </c>
      <c r="B4" s="125" t="s">
        <v>46</v>
      </c>
      <c r="C4" s="125" t="s">
        <v>145</v>
      </c>
      <c r="D4" s="125" t="s">
        <v>86</v>
      </c>
      <c r="E4" s="125" t="s">
        <v>96</v>
      </c>
      <c r="F4" s="125" t="s">
        <v>41</v>
      </c>
      <c r="G4" s="125" t="s">
        <v>45</v>
      </c>
      <c r="H4" s="125" t="s">
        <v>45</v>
      </c>
      <c r="I4" s="125" t="s">
        <v>43</v>
      </c>
      <c r="J4" s="125" t="s">
        <v>44</v>
      </c>
      <c r="K4" s="125" t="s">
        <v>84</v>
      </c>
      <c r="L4" s="125" t="s">
        <v>20</v>
      </c>
      <c r="M4" s="125" t="s">
        <v>20</v>
      </c>
      <c r="N4" s="125" t="s">
        <v>20</v>
      </c>
      <c r="O4" s="125" t="s">
        <v>139</v>
      </c>
      <c r="P4" s="125" t="s">
        <v>20</v>
      </c>
      <c r="Q4" s="125" t="s">
        <v>20</v>
      </c>
      <c r="R4" s="125" t="s">
        <v>20</v>
      </c>
      <c r="S4" s="125" t="s">
        <v>145</v>
      </c>
      <c r="T4" s="125" t="s">
        <v>146</v>
      </c>
      <c r="U4" s="125" t="s">
        <v>358</v>
      </c>
      <c r="V4" s="125" t="s">
        <v>359</v>
      </c>
    </row>
    <row r="5" spans="1:23" x14ac:dyDescent="0.25">
      <c r="A5" s="125" t="s">
        <v>147</v>
      </c>
      <c r="B5" s="125" t="s">
        <v>46</v>
      </c>
      <c r="C5" s="125" t="s">
        <v>92</v>
      </c>
      <c r="D5" s="125" t="s">
        <v>86</v>
      </c>
      <c r="E5" s="125" t="s">
        <v>87</v>
      </c>
      <c r="F5" s="125" t="s">
        <v>41</v>
      </c>
      <c r="G5" s="125" t="s">
        <v>45</v>
      </c>
      <c r="H5" s="125" t="s">
        <v>45</v>
      </c>
      <c r="I5" s="125" t="s">
        <v>43</v>
      </c>
      <c r="J5" s="125" t="s">
        <v>44</v>
      </c>
      <c r="K5" s="125" t="s">
        <v>84</v>
      </c>
      <c r="L5" s="125" t="s">
        <v>20</v>
      </c>
      <c r="M5" s="125" t="s">
        <v>20</v>
      </c>
      <c r="N5" s="125" t="s">
        <v>20</v>
      </c>
      <c r="O5" s="125" t="s">
        <v>139</v>
      </c>
      <c r="P5" s="125" t="s">
        <v>20</v>
      </c>
      <c r="Q5" s="125" t="s">
        <v>20</v>
      </c>
      <c r="R5" s="125" t="s">
        <v>20</v>
      </c>
      <c r="S5" s="125" t="s">
        <v>92</v>
      </c>
      <c r="T5" s="125" t="s">
        <v>148</v>
      </c>
      <c r="U5" s="125" t="s">
        <v>358</v>
      </c>
      <c r="V5" s="125" t="s">
        <v>359</v>
      </c>
    </row>
    <row r="6" spans="1:23" x14ac:dyDescent="0.25">
      <c r="A6" s="125" t="s">
        <v>149</v>
      </c>
      <c r="B6" s="125" t="s">
        <v>46</v>
      </c>
      <c r="C6" s="125" t="s">
        <v>150</v>
      </c>
      <c r="D6" s="125" t="s">
        <v>151</v>
      </c>
      <c r="E6" s="125" t="s">
        <v>77</v>
      </c>
      <c r="F6" s="125" t="s">
        <v>152</v>
      </c>
      <c r="G6" s="125" t="s">
        <v>45</v>
      </c>
      <c r="H6" s="125" t="s">
        <v>45</v>
      </c>
      <c r="I6" s="125" t="s">
        <v>43</v>
      </c>
      <c r="J6" s="125" t="s">
        <v>44</v>
      </c>
      <c r="K6" s="125" t="s">
        <v>134</v>
      </c>
      <c r="L6" s="125" t="s">
        <v>139</v>
      </c>
      <c r="M6" s="125" t="s">
        <v>20</v>
      </c>
      <c r="N6" s="125" t="s">
        <v>139</v>
      </c>
      <c r="O6" s="125" t="s">
        <v>139</v>
      </c>
      <c r="P6" s="125" t="s">
        <v>20</v>
      </c>
      <c r="Q6" s="125" t="s">
        <v>20</v>
      </c>
      <c r="R6" s="125" t="s">
        <v>20</v>
      </c>
      <c r="S6" s="125" t="s">
        <v>150</v>
      </c>
      <c r="T6" s="125" t="s">
        <v>153</v>
      </c>
      <c r="U6" s="125" t="s">
        <v>358</v>
      </c>
      <c r="V6" s="125" t="s">
        <v>359</v>
      </c>
    </row>
    <row r="7" spans="1:23" x14ac:dyDescent="0.25">
      <c r="A7" s="125" t="s">
        <v>154</v>
      </c>
      <c r="B7" s="125" t="s">
        <v>46</v>
      </c>
      <c r="C7" s="125" t="s">
        <v>155</v>
      </c>
      <c r="D7" s="125" t="s">
        <v>86</v>
      </c>
      <c r="E7" s="125" t="s">
        <v>87</v>
      </c>
      <c r="F7" s="125" t="s">
        <v>41</v>
      </c>
      <c r="G7" s="125" t="s">
        <v>45</v>
      </c>
      <c r="H7" s="125" t="s">
        <v>45</v>
      </c>
      <c r="I7" s="125" t="s">
        <v>43</v>
      </c>
      <c r="J7" s="125" t="s">
        <v>44</v>
      </c>
      <c r="K7" s="125" t="s">
        <v>84</v>
      </c>
      <c r="L7" s="125" t="s">
        <v>20</v>
      </c>
      <c r="M7" s="125" t="s">
        <v>20</v>
      </c>
      <c r="N7" s="125" t="s">
        <v>20</v>
      </c>
      <c r="O7" s="125" t="s">
        <v>139</v>
      </c>
      <c r="P7" s="125" t="s">
        <v>20</v>
      </c>
      <c r="Q7" s="125" t="s">
        <v>20</v>
      </c>
      <c r="R7" s="125" t="s">
        <v>20</v>
      </c>
      <c r="S7" s="125" t="s">
        <v>155</v>
      </c>
      <c r="T7" s="125" t="s">
        <v>156</v>
      </c>
      <c r="U7" s="125" t="s">
        <v>358</v>
      </c>
      <c r="V7" s="125" t="s">
        <v>359</v>
      </c>
    </row>
    <row r="8" spans="1:23" x14ac:dyDescent="0.25">
      <c r="A8" s="125" t="s">
        <v>157</v>
      </c>
      <c r="B8" s="125" t="s">
        <v>46</v>
      </c>
      <c r="C8" s="125" t="s">
        <v>90</v>
      </c>
      <c r="D8" s="125" t="s">
        <v>88</v>
      </c>
      <c r="E8" s="125" t="s">
        <v>87</v>
      </c>
      <c r="F8" s="125" t="s">
        <v>41</v>
      </c>
      <c r="G8" s="125" t="s">
        <v>45</v>
      </c>
      <c r="H8" s="125" t="s">
        <v>45</v>
      </c>
      <c r="I8" s="125" t="s">
        <v>43</v>
      </c>
      <c r="J8" s="125" t="s">
        <v>44</v>
      </c>
      <c r="K8" s="125" t="s">
        <v>84</v>
      </c>
      <c r="L8" s="125" t="s">
        <v>89</v>
      </c>
      <c r="M8" s="125" t="s">
        <v>20</v>
      </c>
      <c r="N8" s="125" t="s">
        <v>89</v>
      </c>
      <c r="O8" s="125" t="s">
        <v>139</v>
      </c>
      <c r="P8" s="125" t="s">
        <v>20</v>
      </c>
      <c r="Q8" s="125" t="s">
        <v>20</v>
      </c>
      <c r="R8" s="125" t="s">
        <v>20</v>
      </c>
      <c r="S8" s="125" t="s">
        <v>90</v>
      </c>
      <c r="T8" s="125" t="s">
        <v>158</v>
      </c>
      <c r="U8" s="125" t="s">
        <v>358</v>
      </c>
      <c r="V8" s="125" t="s">
        <v>359</v>
      </c>
    </row>
    <row r="9" spans="1:23" x14ac:dyDescent="0.25">
      <c r="A9" s="125" t="s">
        <v>159</v>
      </c>
      <c r="B9" s="125" t="s">
        <v>47</v>
      </c>
      <c r="C9" s="125" t="s">
        <v>92</v>
      </c>
      <c r="D9" s="125" t="s">
        <v>86</v>
      </c>
      <c r="E9" s="125" t="s">
        <v>87</v>
      </c>
      <c r="F9" s="125" t="s">
        <v>41</v>
      </c>
      <c r="G9" s="125" t="s">
        <v>45</v>
      </c>
      <c r="H9" s="125" t="s">
        <v>45</v>
      </c>
      <c r="I9" s="125" t="s">
        <v>43</v>
      </c>
      <c r="J9" s="125" t="s">
        <v>44</v>
      </c>
      <c r="K9" s="125" t="s">
        <v>84</v>
      </c>
      <c r="L9" s="125" t="s">
        <v>20</v>
      </c>
      <c r="M9" s="125" t="s">
        <v>20</v>
      </c>
      <c r="N9" s="125" t="s">
        <v>20</v>
      </c>
      <c r="O9" s="125" t="s">
        <v>139</v>
      </c>
      <c r="P9" s="125" t="s">
        <v>20</v>
      </c>
      <c r="Q9" s="125" t="s">
        <v>20</v>
      </c>
      <c r="R9" s="125" t="s">
        <v>20</v>
      </c>
      <c r="S9" s="125" t="s">
        <v>92</v>
      </c>
      <c r="T9" s="125" t="s">
        <v>160</v>
      </c>
      <c r="U9" s="125" t="s">
        <v>358</v>
      </c>
      <c r="V9" s="125" t="s">
        <v>359</v>
      </c>
    </row>
    <row r="10" spans="1:23" x14ac:dyDescent="0.25">
      <c r="A10" s="125" t="s">
        <v>161</v>
      </c>
      <c r="B10" s="125" t="s">
        <v>47</v>
      </c>
      <c r="C10" s="125" t="s">
        <v>90</v>
      </c>
      <c r="D10" s="125" t="s">
        <v>88</v>
      </c>
      <c r="E10" s="125" t="s">
        <v>162</v>
      </c>
      <c r="F10" s="125" t="s">
        <v>152</v>
      </c>
      <c r="G10" s="125" t="s">
        <v>45</v>
      </c>
      <c r="H10" s="125" t="s">
        <v>45</v>
      </c>
      <c r="I10" s="125" t="s">
        <v>43</v>
      </c>
      <c r="J10" s="125" t="s">
        <v>44</v>
      </c>
      <c r="K10" s="125" t="s">
        <v>134</v>
      </c>
      <c r="L10" s="125" t="s">
        <v>139</v>
      </c>
      <c r="M10" s="125" t="s">
        <v>20</v>
      </c>
      <c r="N10" s="125" t="s">
        <v>139</v>
      </c>
      <c r="O10" s="125" t="s">
        <v>139</v>
      </c>
      <c r="P10" s="125" t="s">
        <v>20</v>
      </c>
      <c r="Q10" s="125" t="s">
        <v>20</v>
      </c>
      <c r="R10" s="125" t="s">
        <v>20</v>
      </c>
      <c r="S10" s="125" t="s">
        <v>90</v>
      </c>
      <c r="T10" s="125" t="s">
        <v>163</v>
      </c>
      <c r="U10" s="125" t="s">
        <v>358</v>
      </c>
      <c r="V10" s="125" t="s">
        <v>359</v>
      </c>
    </row>
    <row r="11" spans="1:23" x14ac:dyDescent="0.25">
      <c r="A11" s="125" t="s">
        <v>164</v>
      </c>
      <c r="B11" s="125" t="s">
        <v>47</v>
      </c>
      <c r="C11" s="125" t="s">
        <v>150</v>
      </c>
      <c r="D11" s="125" t="s">
        <v>151</v>
      </c>
      <c r="E11" s="125" t="s">
        <v>77</v>
      </c>
      <c r="F11" s="125" t="s">
        <v>152</v>
      </c>
      <c r="G11" s="125" t="s">
        <v>45</v>
      </c>
      <c r="H11" s="125" t="s">
        <v>45</v>
      </c>
      <c r="I11" s="125" t="s">
        <v>43</v>
      </c>
      <c r="J11" s="125" t="s">
        <v>44</v>
      </c>
      <c r="K11" s="125" t="s">
        <v>134</v>
      </c>
      <c r="L11" s="125" t="s">
        <v>139</v>
      </c>
      <c r="M11" s="125" t="s">
        <v>20</v>
      </c>
      <c r="N11" s="125" t="s">
        <v>139</v>
      </c>
      <c r="O11" s="125" t="s">
        <v>139</v>
      </c>
      <c r="P11" s="125" t="s">
        <v>20</v>
      </c>
      <c r="Q11" s="125" t="s">
        <v>20</v>
      </c>
      <c r="R11" s="125" t="s">
        <v>20</v>
      </c>
      <c r="S11" s="125" t="s">
        <v>150</v>
      </c>
      <c r="T11" s="125" t="s">
        <v>165</v>
      </c>
      <c r="U11" s="125" t="s">
        <v>358</v>
      </c>
      <c r="V11" s="125" t="s">
        <v>359</v>
      </c>
    </row>
    <row r="12" spans="1:23" x14ac:dyDescent="0.25">
      <c r="A12" s="125" t="s">
        <v>166</v>
      </c>
      <c r="B12" s="125" t="s">
        <v>47</v>
      </c>
      <c r="C12" s="125" t="s">
        <v>145</v>
      </c>
      <c r="D12" s="125" t="s">
        <v>86</v>
      </c>
      <c r="E12" s="125" t="s">
        <v>96</v>
      </c>
      <c r="F12" s="125" t="s">
        <v>41</v>
      </c>
      <c r="G12" s="125" t="s">
        <v>45</v>
      </c>
      <c r="H12" s="125" t="s">
        <v>45</v>
      </c>
      <c r="I12" s="125" t="s">
        <v>43</v>
      </c>
      <c r="J12" s="125" t="s">
        <v>44</v>
      </c>
      <c r="K12" s="125" t="s">
        <v>84</v>
      </c>
      <c r="L12" s="125" t="s">
        <v>20</v>
      </c>
      <c r="M12" s="125" t="s">
        <v>20</v>
      </c>
      <c r="N12" s="125" t="s">
        <v>20</v>
      </c>
      <c r="O12" s="125" t="s">
        <v>139</v>
      </c>
      <c r="P12" s="125" t="s">
        <v>20</v>
      </c>
      <c r="Q12" s="125" t="s">
        <v>20</v>
      </c>
      <c r="R12" s="125" t="s">
        <v>20</v>
      </c>
      <c r="S12" s="125" t="s">
        <v>145</v>
      </c>
      <c r="T12" s="125" t="s">
        <v>167</v>
      </c>
      <c r="U12" s="125" t="s">
        <v>358</v>
      </c>
      <c r="V12" s="125" t="s">
        <v>359</v>
      </c>
    </row>
    <row r="13" spans="1:23" x14ac:dyDescent="0.25">
      <c r="A13" s="125" t="s">
        <v>168</v>
      </c>
      <c r="B13" s="125" t="s">
        <v>47</v>
      </c>
      <c r="C13" s="125" t="s">
        <v>155</v>
      </c>
      <c r="D13" s="125" t="s">
        <v>86</v>
      </c>
      <c r="E13" s="125" t="s">
        <v>87</v>
      </c>
      <c r="F13" s="125" t="s">
        <v>41</v>
      </c>
      <c r="G13" s="125" t="s">
        <v>45</v>
      </c>
      <c r="H13" s="125" t="s">
        <v>45</v>
      </c>
      <c r="I13" s="125" t="s">
        <v>43</v>
      </c>
      <c r="J13" s="125" t="s">
        <v>44</v>
      </c>
      <c r="K13" s="125" t="s">
        <v>84</v>
      </c>
      <c r="L13" s="125" t="s">
        <v>20</v>
      </c>
      <c r="M13" s="125" t="s">
        <v>20</v>
      </c>
      <c r="N13" s="125" t="s">
        <v>20</v>
      </c>
      <c r="O13" s="125" t="s">
        <v>139</v>
      </c>
      <c r="P13" s="125" t="s">
        <v>20</v>
      </c>
      <c r="Q13" s="125" t="s">
        <v>20</v>
      </c>
      <c r="R13" s="125" t="s">
        <v>20</v>
      </c>
      <c r="S13" s="125" t="s">
        <v>155</v>
      </c>
      <c r="T13" s="125" t="s">
        <v>169</v>
      </c>
      <c r="U13" s="125" t="s">
        <v>358</v>
      </c>
      <c r="V13" s="125" t="s">
        <v>359</v>
      </c>
    </row>
    <row r="14" spans="1:23" x14ac:dyDescent="0.25">
      <c r="A14" s="125" t="s">
        <v>170</v>
      </c>
      <c r="B14" s="125" t="s">
        <v>48</v>
      </c>
      <c r="C14" s="125" t="s">
        <v>155</v>
      </c>
      <c r="D14" s="125" t="s">
        <v>171</v>
      </c>
      <c r="E14" s="125" t="s">
        <v>93</v>
      </c>
      <c r="F14" s="125" t="s">
        <v>41</v>
      </c>
      <c r="G14" s="125" t="s">
        <v>45</v>
      </c>
      <c r="H14" s="125" t="s">
        <v>45</v>
      </c>
      <c r="I14" s="125" t="s">
        <v>43</v>
      </c>
      <c r="J14" s="125" t="s">
        <v>44</v>
      </c>
      <c r="K14" s="125" t="s">
        <v>84</v>
      </c>
      <c r="L14" s="125" t="s">
        <v>20</v>
      </c>
      <c r="M14" s="125" t="s">
        <v>20</v>
      </c>
      <c r="N14" s="125" t="s">
        <v>20</v>
      </c>
      <c r="O14" s="125" t="s">
        <v>139</v>
      </c>
      <c r="P14" s="125" t="s">
        <v>20</v>
      </c>
      <c r="Q14" s="125" t="s">
        <v>20</v>
      </c>
      <c r="R14" s="125" t="s">
        <v>20</v>
      </c>
      <c r="S14" s="125" t="s">
        <v>155</v>
      </c>
      <c r="T14" s="125" t="s">
        <v>172</v>
      </c>
      <c r="U14" s="125" t="s">
        <v>358</v>
      </c>
      <c r="V14" s="125" t="s">
        <v>359</v>
      </c>
    </row>
    <row r="15" spans="1:23" x14ac:dyDescent="0.25">
      <c r="A15" s="125" t="s">
        <v>173</v>
      </c>
      <c r="B15" s="125" t="s">
        <v>48</v>
      </c>
      <c r="C15" s="125" t="s">
        <v>145</v>
      </c>
      <c r="D15" s="125" t="s">
        <v>174</v>
      </c>
      <c r="E15" s="125" t="s">
        <v>175</v>
      </c>
      <c r="F15" s="125" t="s">
        <v>41</v>
      </c>
      <c r="G15" s="125" t="s">
        <v>45</v>
      </c>
      <c r="H15" s="125" t="s">
        <v>45</v>
      </c>
      <c r="I15" s="125" t="s">
        <v>43</v>
      </c>
      <c r="J15" s="125" t="s">
        <v>44</v>
      </c>
      <c r="K15" s="125" t="s">
        <v>84</v>
      </c>
      <c r="L15" s="125" t="s">
        <v>20</v>
      </c>
      <c r="M15" s="125" t="s">
        <v>20</v>
      </c>
      <c r="N15" s="125" t="s">
        <v>20</v>
      </c>
      <c r="O15" s="125" t="s">
        <v>139</v>
      </c>
      <c r="P15" s="125" t="s">
        <v>20</v>
      </c>
      <c r="Q15" s="125" t="s">
        <v>20</v>
      </c>
      <c r="R15" s="125" t="s">
        <v>20</v>
      </c>
      <c r="S15" s="125" t="s">
        <v>145</v>
      </c>
      <c r="T15" s="125" t="s">
        <v>176</v>
      </c>
      <c r="U15" s="125" t="s">
        <v>358</v>
      </c>
      <c r="V15" s="125" t="s">
        <v>359</v>
      </c>
    </row>
    <row r="16" spans="1:23" x14ac:dyDescent="0.25">
      <c r="A16" s="125" t="s">
        <v>177</v>
      </c>
      <c r="B16" s="125" t="s">
        <v>48</v>
      </c>
      <c r="C16" s="125" t="s">
        <v>92</v>
      </c>
      <c r="D16" s="125" t="s">
        <v>178</v>
      </c>
      <c r="E16" s="125" t="s">
        <v>93</v>
      </c>
      <c r="F16" s="125" t="s">
        <v>41</v>
      </c>
      <c r="G16" s="125" t="s">
        <v>45</v>
      </c>
      <c r="H16" s="125" t="s">
        <v>45</v>
      </c>
      <c r="I16" s="125" t="s">
        <v>43</v>
      </c>
      <c r="J16" s="125" t="s">
        <v>44</v>
      </c>
      <c r="K16" s="125" t="s">
        <v>84</v>
      </c>
      <c r="L16" s="125" t="s">
        <v>20</v>
      </c>
      <c r="M16" s="125" t="s">
        <v>20</v>
      </c>
      <c r="N16" s="125" t="s">
        <v>20</v>
      </c>
      <c r="O16" s="125" t="s">
        <v>139</v>
      </c>
      <c r="P16" s="125" t="s">
        <v>20</v>
      </c>
      <c r="Q16" s="125" t="s">
        <v>20</v>
      </c>
      <c r="R16" s="125" t="s">
        <v>20</v>
      </c>
      <c r="S16" s="125" t="s">
        <v>92</v>
      </c>
      <c r="T16" s="125" t="s">
        <v>179</v>
      </c>
      <c r="U16" s="125" t="s">
        <v>358</v>
      </c>
      <c r="V16" s="125" t="s">
        <v>359</v>
      </c>
    </row>
    <row r="17" spans="1:22" x14ac:dyDescent="0.25">
      <c r="A17" s="125" t="s">
        <v>180</v>
      </c>
      <c r="B17" s="125" t="s">
        <v>48</v>
      </c>
      <c r="C17" s="125" t="s">
        <v>90</v>
      </c>
      <c r="D17" s="125" t="s">
        <v>113</v>
      </c>
      <c r="E17" s="125" t="s">
        <v>93</v>
      </c>
      <c r="F17" s="125" t="s">
        <v>41</v>
      </c>
      <c r="G17" s="125" t="s">
        <v>45</v>
      </c>
      <c r="H17" s="125" t="s">
        <v>45</v>
      </c>
      <c r="I17" s="125" t="s">
        <v>43</v>
      </c>
      <c r="J17" s="125" t="s">
        <v>44</v>
      </c>
      <c r="K17" s="125" t="s">
        <v>84</v>
      </c>
      <c r="L17" s="125" t="s">
        <v>20</v>
      </c>
      <c r="M17" s="125" t="s">
        <v>20</v>
      </c>
      <c r="N17" s="125" t="s">
        <v>20</v>
      </c>
      <c r="O17" s="125" t="s">
        <v>139</v>
      </c>
      <c r="P17" s="125" t="s">
        <v>20</v>
      </c>
      <c r="Q17" s="125" t="s">
        <v>20</v>
      </c>
      <c r="R17" s="125" t="s">
        <v>20</v>
      </c>
      <c r="S17" s="125" t="s">
        <v>90</v>
      </c>
      <c r="T17" s="125" t="s">
        <v>181</v>
      </c>
      <c r="U17" s="125" t="s">
        <v>358</v>
      </c>
      <c r="V17" s="125" t="s">
        <v>359</v>
      </c>
    </row>
    <row r="18" spans="1:22" x14ac:dyDescent="0.25">
      <c r="A18" s="125" t="s">
        <v>182</v>
      </c>
      <c r="B18" s="125" t="s">
        <v>48</v>
      </c>
      <c r="C18" s="125" t="s">
        <v>150</v>
      </c>
      <c r="D18" s="125" t="s">
        <v>183</v>
      </c>
      <c r="E18" s="125" t="s">
        <v>77</v>
      </c>
      <c r="F18" s="125" t="s">
        <v>152</v>
      </c>
      <c r="G18" s="125" t="s">
        <v>45</v>
      </c>
      <c r="H18" s="125" t="s">
        <v>45</v>
      </c>
      <c r="I18" s="125" t="s">
        <v>43</v>
      </c>
      <c r="J18" s="125" t="s">
        <v>44</v>
      </c>
      <c r="K18" s="125" t="s">
        <v>134</v>
      </c>
      <c r="L18" s="125" t="s">
        <v>139</v>
      </c>
      <c r="M18" s="125" t="s">
        <v>20</v>
      </c>
      <c r="N18" s="125" t="s">
        <v>139</v>
      </c>
      <c r="O18" s="125" t="s">
        <v>139</v>
      </c>
      <c r="P18" s="125" t="s">
        <v>20</v>
      </c>
      <c r="Q18" s="125" t="s">
        <v>20</v>
      </c>
      <c r="R18" s="125" t="s">
        <v>20</v>
      </c>
      <c r="S18" s="125" t="s">
        <v>150</v>
      </c>
      <c r="T18" s="125" t="s">
        <v>184</v>
      </c>
      <c r="U18" s="125" t="s">
        <v>358</v>
      </c>
      <c r="V18" s="125" t="s">
        <v>359</v>
      </c>
    </row>
    <row r="19" spans="1:22" x14ac:dyDescent="0.25">
      <c r="A19" s="125" t="s">
        <v>185</v>
      </c>
      <c r="B19" s="125" t="s">
        <v>56</v>
      </c>
      <c r="C19" s="125" t="s">
        <v>81</v>
      </c>
      <c r="D19" s="125" t="s">
        <v>138</v>
      </c>
      <c r="E19" s="125" t="s">
        <v>96</v>
      </c>
      <c r="F19" s="125" t="s">
        <v>41</v>
      </c>
      <c r="G19" s="125" t="s">
        <v>45</v>
      </c>
      <c r="H19" s="125" t="s">
        <v>45</v>
      </c>
      <c r="I19" s="125" t="s">
        <v>43</v>
      </c>
      <c r="J19" s="125" t="s">
        <v>44</v>
      </c>
      <c r="K19" s="125" t="s">
        <v>84</v>
      </c>
      <c r="L19" s="125" t="s">
        <v>20</v>
      </c>
      <c r="M19" s="125" t="s">
        <v>20</v>
      </c>
      <c r="N19" s="125" t="s">
        <v>20</v>
      </c>
      <c r="O19" s="125" t="s">
        <v>139</v>
      </c>
      <c r="P19" s="125" t="s">
        <v>20</v>
      </c>
      <c r="Q19" s="125" t="s">
        <v>20</v>
      </c>
      <c r="R19" s="125" t="s">
        <v>20</v>
      </c>
      <c r="S19" s="125" t="s">
        <v>81</v>
      </c>
      <c r="T19" s="125" t="s">
        <v>186</v>
      </c>
      <c r="U19" s="125" t="s">
        <v>358</v>
      </c>
      <c r="V19" s="125" t="s">
        <v>359</v>
      </c>
    </row>
    <row r="20" spans="1:22" x14ac:dyDescent="0.25">
      <c r="A20" s="125" t="s">
        <v>187</v>
      </c>
      <c r="B20" s="125" t="s">
        <v>56</v>
      </c>
      <c r="C20" s="125" t="s">
        <v>150</v>
      </c>
      <c r="D20" s="125" t="s">
        <v>183</v>
      </c>
      <c r="E20" s="125" t="s">
        <v>77</v>
      </c>
      <c r="F20" s="125" t="s">
        <v>152</v>
      </c>
      <c r="G20" s="125" t="s">
        <v>45</v>
      </c>
      <c r="H20" s="125" t="s">
        <v>45</v>
      </c>
      <c r="I20" s="125" t="s">
        <v>43</v>
      </c>
      <c r="J20" s="125" t="s">
        <v>44</v>
      </c>
      <c r="K20" s="125" t="s">
        <v>134</v>
      </c>
      <c r="L20" s="125" t="s">
        <v>139</v>
      </c>
      <c r="M20" s="125" t="s">
        <v>20</v>
      </c>
      <c r="N20" s="125" t="s">
        <v>139</v>
      </c>
      <c r="O20" s="125" t="s">
        <v>139</v>
      </c>
      <c r="P20" s="125" t="s">
        <v>20</v>
      </c>
      <c r="Q20" s="125" t="s">
        <v>20</v>
      </c>
      <c r="R20" s="125" t="s">
        <v>20</v>
      </c>
      <c r="S20" s="125" t="s">
        <v>150</v>
      </c>
      <c r="T20" s="125" t="s">
        <v>188</v>
      </c>
      <c r="U20" s="125" t="s">
        <v>358</v>
      </c>
      <c r="V20" s="125" t="s">
        <v>359</v>
      </c>
    </row>
    <row r="21" spans="1:22" x14ac:dyDescent="0.25">
      <c r="A21" s="125" t="s">
        <v>189</v>
      </c>
      <c r="B21" s="125" t="s">
        <v>56</v>
      </c>
      <c r="C21" s="125" t="s">
        <v>90</v>
      </c>
      <c r="D21" s="125" t="s">
        <v>113</v>
      </c>
      <c r="E21" s="125" t="s">
        <v>93</v>
      </c>
      <c r="F21" s="125" t="s">
        <v>41</v>
      </c>
      <c r="G21" s="125" t="s">
        <v>45</v>
      </c>
      <c r="H21" s="125" t="s">
        <v>45</v>
      </c>
      <c r="I21" s="125" t="s">
        <v>43</v>
      </c>
      <c r="J21" s="125" t="s">
        <v>44</v>
      </c>
      <c r="K21" s="125" t="s">
        <v>84</v>
      </c>
      <c r="L21" s="125" t="s">
        <v>20</v>
      </c>
      <c r="M21" s="125" t="s">
        <v>20</v>
      </c>
      <c r="N21" s="125" t="s">
        <v>20</v>
      </c>
      <c r="O21" s="125" t="s">
        <v>139</v>
      </c>
      <c r="P21" s="125" t="s">
        <v>20</v>
      </c>
      <c r="Q21" s="125" t="s">
        <v>20</v>
      </c>
      <c r="R21" s="125" t="s">
        <v>20</v>
      </c>
      <c r="S21" s="125" t="s">
        <v>90</v>
      </c>
      <c r="T21" s="125" t="s">
        <v>190</v>
      </c>
      <c r="U21" s="125" t="s">
        <v>358</v>
      </c>
      <c r="V21" s="125" t="s">
        <v>359</v>
      </c>
    </row>
    <row r="22" spans="1:22" x14ac:dyDescent="0.25">
      <c r="A22" s="125" t="s">
        <v>200</v>
      </c>
      <c r="B22" s="125" t="s">
        <v>51</v>
      </c>
      <c r="C22" s="125" t="s">
        <v>90</v>
      </c>
      <c r="D22" s="125" t="s">
        <v>100</v>
      </c>
      <c r="E22" s="125" t="s">
        <v>201</v>
      </c>
      <c r="F22" s="125" t="s">
        <v>97</v>
      </c>
      <c r="G22" s="125" t="s">
        <v>45</v>
      </c>
      <c r="H22" s="125" t="s">
        <v>45</v>
      </c>
      <c r="I22" s="125" t="s">
        <v>43</v>
      </c>
      <c r="J22" s="125" t="s">
        <v>44</v>
      </c>
      <c r="K22" s="125" t="s">
        <v>98</v>
      </c>
      <c r="L22" s="125" t="s">
        <v>20</v>
      </c>
      <c r="M22" s="125" t="s">
        <v>20</v>
      </c>
      <c r="N22" s="125" t="s">
        <v>20</v>
      </c>
      <c r="O22" s="125" t="s">
        <v>20</v>
      </c>
      <c r="P22" s="125" t="s">
        <v>20</v>
      </c>
      <c r="Q22" s="125" t="s">
        <v>20</v>
      </c>
      <c r="R22" s="125" t="s">
        <v>20</v>
      </c>
      <c r="S22" s="125" t="s">
        <v>90</v>
      </c>
      <c r="T22" s="125" t="s">
        <v>202</v>
      </c>
      <c r="U22" s="125" t="s">
        <v>358</v>
      </c>
      <c r="V22" s="125" t="s">
        <v>359</v>
      </c>
    </row>
    <row r="23" spans="1:22" x14ac:dyDescent="0.25">
      <c r="A23" s="125" t="s">
        <v>203</v>
      </c>
      <c r="B23" s="125" t="s">
        <v>51</v>
      </c>
      <c r="C23" s="125" t="s">
        <v>150</v>
      </c>
      <c r="D23" s="125" t="s">
        <v>204</v>
      </c>
      <c r="E23" s="125" t="s">
        <v>205</v>
      </c>
      <c r="F23" s="125" t="s">
        <v>97</v>
      </c>
      <c r="G23" s="125" t="s">
        <v>45</v>
      </c>
      <c r="H23" s="125" t="s">
        <v>45</v>
      </c>
      <c r="I23" s="125" t="s">
        <v>43</v>
      </c>
      <c r="J23" s="125" t="s">
        <v>44</v>
      </c>
      <c r="K23" s="125" t="s">
        <v>98</v>
      </c>
      <c r="L23" s="125" t="s">
        <v>20</v>
      </c>
      <c r="M23" s="125" t="s">
        <v>20</v>
      </c>
      <c r="N23" s="125" t="s">
        <v>20</v>
      </c>
      <c r="O23" s="125" t="s">
        <v>20</v>
      </c>
      <c r="P23" s="125" t="s">
        <v>20</v>
      </c>
      <c r="Q23" s="125" t="s">
        <v>20</v>
      </c>
      <c r="R23" s="125" t="s">
        <v>20</v>
      </c>
      <c r="S23" s="125" t="s">
        <v>150</v>
      </c>
      <c r="T23" s="125" t="s">
        <v>206</v>
      </c>
      <c r="U23" s="125" t="s">
        <v>358</v>
      </c>
      <c r="V23" s="125" t="s">
        <v>359</v>
      </c>
    </row>
    <row r="24" spans="1:22" x14ac:dyDescent="0.25">
      <c r="A24" s="125" t="s">
        <v>207</v>
      </c>
      <c r="B24" s="125" t="s">
        <v>51</v>
      </c>
      <c r="C24" s="125" t="s">
        <v>92</v>
      </c>
      <c r="D24" s="125" t="s">
        <v>99</v>
      </c>
      <c r="E24" s="125" t="s">
        <v>208</v>
      </c>
      <c r="F24" s="125" t="s">
        <v>97</v>
      </c>
      <c r="G24" s="125" t="s">
        <v>45</v>
      </c>
      <c r="H24" s="125" t="s">
        <v>45</v>
      </c>
      <c r="I24" s="125" t="s">
        <v>43</v>
      </c>
      <c r="J24" s="125" t="s">
        <v>44</v>
      </c>
      <c r="K24" s="125" t="s">
        <v>98</v>
      </c>
      <c r="L24" s="125" t="s">
        <v>20</v>
      </c>
      <c r="M24" s="125" t="s">
        <v>20</v>
      </c>
      <c r="N24" s="125" t="s">
        <v>20</v>
      </c>
      <c r="O24" s="125" t="s">
        <v>20</v>
      </c>
      <c r="P24" s="125" t="s">
        <v>20</v>
      </c>
      <c r="Q24" s="125" t="s">
        <v>20</v>
      </c>
      <c r="R24" s="125" t="s">
        <v>20</v>
      </c>
      <c r="S24" s="125" t="s">
        <v>92</v>
      </c>
      <c r="T24" s="125" t="s">
        <v>209</v>
      </c>
      <c r="U24" s="125" t="s">
        <v>358</v>
      </c>
      <c r="V24" s="125" t="s">
        <v>359</v>
      </c>
    </row>
    <row r="25" spans="1:22" x14ac:dyDescent="0.25">
      <c r="A25" s="125" t="s">
        <v>210</v>
      </c>
      <c r="B25" s="125" t="s">
        <v>51</v>
      </c>
      <c r="C25" s="125" t="s">
        <v>90</v>
      </c>
      <c r="D25" s="125" t="s">
        <v>101</v>
      </c>
      <c r="E25" s="125" t="s">
        <v>201</v>
      </c>
      <c r="F25" s="125" t="s">
        <v>97</v>
      </c>
      <c r="G25" s="125" t="s">
        <v>45</v>
      </c>
      <c r="H25" s="125" t="s">
        <v>45</v>
      </c>
      <c r="I25" s="125" t="s">
        <v>43</v>
      </c>
      <c r="J25" s="125" t="s">
        <v>44</v>
      </c>
      <c r="K25" s="125" t="s">
        <v>98</v>
      </c>
      <c r="L25" s="125" t="s">
        <v>20</v>
      </c>
      <c r="M25" s="125" t="s">
        <v>20</v>
      </c>
      <c r="N25" s="125" t="s">
        <v>20</v>
      </c>
      <c r="O25" s="125" t="s">
        <v>20</v>
      </c>
      <c r="P25" s="125" t="s">
        <v>20</v>
      </c>
      <c r="Q25" s="125" t="s">
        <v>20</v>
      </c>
      <c r="R25" s="125" t="s">
        <v>20</v>
      </c>
      <c r="S25" s="125" t="s">
        <v>90</v>
      </c>
      <c r="T25" s="125" t="s">
        <v>202</v>
      </c>
      <c r="U25" s="125" t="s">
        <v>358</v>
      </c>
      <c r="V25" s="125" t="s">
        <v>359</v>
      </c>
    </row>
    <row r="26" spans="1:22" x14ac:dyDescent="0.25">
      <c r="A26" s="125" t="s">
        <v>211</v>
      </c>
      <c r="B26" s="125" t="s">
        <v>51</v>
      </c>
      <c r="C26" s="125" t="s">
        <v>155</v>
      </c>
      <c r="D26" s="125" t="s">
        <v>99</v>
      </c>
      <c r="E26" s="125" t="s">
        <v>212</v>
      </c>
      <c r="F26" s="125" t="s">
        <v>97</v>
      </c>
      <c r="G26" s="125" t="s">
        <v>45</v>
      </c>
      <c r="H26" s="125" t="s">
        <v>45</v>
      </c>
      <c r="I26" s="125" t="s">
        <v>43</v>
      </c>
      <c r="J26" s="125" t="s">
        <v>44</v>
      </c>
      <c r="K26" s="125" t="s">
        <v>98</v>
      </c>
      <c r="L26" s="125" t="s">
        <v>20</v>
      </c>
      <c r="M26" s="125" t="s">
        <v>20</v>
      </c>
      <c r="N26" s="125" t="s">
        <v>20</v>
      </c>
      <c r="O26" s="125" t="s">
        <v>20</v>
      </c>
      <c r="P26" s="125" t="s">
        <v>20</v>
      </c>
      <c r="Q26" s="125" t="s">
        <v>20</v>
      </c>
      <c r="R26" s="125" t="s">
        <v>20</v>
      </c>
      <c r="S26" s="125" t="s">
        <v>155</v>
      </c>
      <c r="T26" s="125" t="s">
        <v>213</v>
      </c>
      <c r="U26" s="125" t="s">
        <v>358</v>
      </c>
      <c r="V26" s="125" t="s">
        <v>359</v>
      </c>
    </row>
    <row r="27" spans="1:22" x14ac:dyDescent="0.25">
      <c r="A27" s="125" t="s">
        <v>214</v>
      </c>
      <c r="B27" s="125" t="s">
        <v>52</v>
      </c>
      <c r="C27" s="125" t="s">
        <v>155</v>
      </c>
      <c r="D27" s="125" t="s">
        <v>215</v>
      </c>
      <c r="E27" s="125" t="s">
        <v>103</v>
      </c>
      <c r="F27" s="125" t="s">
        <v>152</v>
      </c>
      <c r="G27" s="125" t="s">
        <v>45</v>
      </c>
      <c r="H27" s="125" t="s">
        <v>45</v>
      </c>
      <c r="I27" s="125" t="s">
        <v>43</v>
      </c>
      <c r="J27" s="125" t="s">
        <v>44</v>
      </c>
      <c r="K27" s="125" t="s">
        <v>134</v>
      </c>
      <c r="L27" s="125" t="s">
        <v>139</v>
      </c>
      <c r="M27" s="125" t="s">
        <v>139</v>
      </c>
      <c r="N27" s="125" t="s">
        <v>139</v>
      </c>
      <c r="O27" s="125" t="s">
        <v>139</v>
      </c>
      <c r="P27" s="125" t="s">
        <v>20</v>
      </c>
      <c r="Q27" s="125" t="s">
        <v>20</v>
      </c>
      <c r="R27" s="125" t="s">
        <v>20</v>
      </c>
      <c r="S27" s="125" t="s">
        <v>155</v>
      </c>
      <c r="T27" s="125" t="s">
        <v>216</v>
      </c>
      <c r="U27" s="125" t="s">
        <v>358</v>
      </c>
      <c r="V27" s="125" t="s">
        <v>359</v>
      </c>
    </row>
    <row r="28" spans="1:22" x14ac:dyDescent="0.25">
      <c r="A28" s="125" t="s">
        <v>217</v>
      </c>
      <c r="B28" s="125" t="s">
        <v>52</v>
      </c>
      <c r="C28" s="125" t="s">
        <v>92</v>
      </c>
      <c r="D28" s="125" t="s">
        <v>218</v>
      </c>
      <c r="E28" s="125" t="s">
        <v>105</v>
      </c>
      <c r="F28" s="125" t="s">
        <v>152</v>
      </c>
      <c r="G28" s="125" t="s">
        <v>45</v>
      </c>
      <c r="H28" s="125" t="s">
        <v>45</v>
      </c>
      <c r="I28" s="125" t="s">
        <v>43</v>
      </c>
      <c r="J28" s="125" t="s">
        <v>44</v>
      </c>
      <c r="K28" s="125" t="s">
        <v>134</v>
      </c>
      <c r="L28" s="125" t="s">
        <v>139</v>
      </c>
      <c r="M28" s="125" t="s">
        <v>139</v>
      </c>
      <c r="N28" s="125" t="s">
        <v>139</v>
      </c>
      <c r="O28" s="125" t="s">
        <v>139</v>
      </c>
      <c r="P28" s="125" t="s">
        <v>20</v>
      </c>
      <c r="Q28" s="125" t="s">
        <v>20</v>
      </c>
      <c r="R28" s="125" t="s">
        <v>20</v>
      </c>
      <c r="S28" s="125" t="s">
        <v>92</v>
      </c>
      <c r="T28" s="125" t="s">
        <v>219</v>
      </c>
      <c r="U28" s="125" t="s">
        <v>358</v>
      </c>
      <c r="V28" s="125" t="s">
        <v>359</v>
      </c>
    </row>
    <row r="29" spans="1:22" x14ac:dyDescent="0.25">
      <c r="A29" s="125" t="s">
        <v>220</v>
      </c>
      <c r="B29" s="125" t="s">
        <v>221</v>
      </c>
      <c r="C29" s="125" t="s">
        <v>81</v>
      </c>
      <c r="D29" s="125" t="s">
        <v>86</v>
      </c>
      <c r="E29" s="125" t="s">
        <v>53</v>
      </c>
      <c r="F29" s="125" t="s">
        <v>152</v>
      </c>
      <c r="G29" s="125" t="s">
        <v>42</v>
      </c>
      <c r="H29" s="125" t="s">
        <v>45</v>
      </c>
      <c r="I29" s="125" t="s">
        <v>43</v>
      </c>
      <c r="J29" s="125" t="s">
        <v>44</v>
      </c>
      <c r="K29" s="125" t="s">
        <v>134</v>
      </c>
      <c r="L29" s="125" t="s">
        <v>139</v>
      </c>
      <c r="M29" s="125" t="s">
        <v>139</v>
      </c>
      <c r="N29" s="125" t="s">
        <v>139</v>
      </c>
      <c r="O29" s="125" t="s">
        <v>139</v>
      </c>
      <c r="P29" s="125" t="s">
        <v>20</v>
      </c>
      <c r="Q29" s="125" t="s">
        <v>20</v>
      </c>
      <c r="R29" s="125" t="s">
        <v>20</v>
      </c>
      <c r="S29" s="125" t="s">
        <v>81</v>
      </c>
      <c r="T29" s="125" t="s">
        <v>222</v>
      </c>
      <c r="U29" s="125" t="s">
        <v>358</v>
      </c>
      <c r="V29" s="125" t="s">
        <v>359</v>
      </c>
    </row>
    <row r="30" spans="1:22" x14ac:dyDescent="0.25">
      <c r="A30" s="125" t="s">
        <v>223</v>
      </c>
      <c r="B30" s="125" t="s">
        <v>76</v>
      </c>
      <c r="C30" s="125" t="s">
        <v>90</v>
      </c>
      <c r="D30" s="125" t="s">
        <v>88</v>
      </c>
      <c r="E30" s="125" t="s">
        <v>50</v>
      </c>
      <c r="F30" s="125" t="s">
        <v>152</v>
      </c>
      <c r="G30" s="125" t="s">
        <v>42</v>
      </c>
      <c r="H30" s="125" t="s">
        <v>45</v>
      </c>
      <c r="I30" s="125" t="s">
        <v>43</v>
      </c>
      <c r="J30" s="125" t="s">
        <v>44</v>
      </c>
      <c r="K30" s="125" t="s">
        <v>134</v>
      </c>
      <c r="L30" s="125" t="s">
        <v>139</v>
      </c>
      <c r="M30" s="125" t="s">
        <v>139</v>
      </c>
      <c r="N30" s="125" t="s">
        <v>139</v>
      </c>
      <c r="O30" s="125" t="s">
        <v>139</v>
      </c>
      <c r="P30" s="125" t="s">
        <v>20</v>
      </c>
      <c r="Q30" s="125" t="s">
        <v>20</v>
      </c>
      <c r="R30" s="125" t="s">
        <v>20</v>
      </c>
      <c r="S30" s="125" t="s">
        <v>90</v>
      </c>
      <c r="T30" s="125" t="s">
        <v>224</v>
      </c>
      <c r="U30" s="125" t="s">
        <v>358</v>
      </c>
      <c r="V30" s="125" t="s">
        <v>359</v>
      </c>
    </row>
    <row r="31" spans="1:22" x14ac:dyDescent="0.25">
      <c r="A31" s="125" t="s">
        <v>230</v>
      </c>
      <c r="B31" s="125" t="s">
        <v>228</v>
      </c>
      <c r="C31" s="125" t="s">
        <v>145</v>
      </c>
      <c r="D31" s="125" t="s">
        <v>86</v>
      </c>
      <c r="E31" s="125" t="s">
        <v>50</v>
      </c>
      <c r="F31" s="125" t="s">
        <v>41</v>
      </c>
      <c r="G31" s="125" t="s">
        <v>42</v>
      </c>
      <c r="H31" s="125" t="s">
        <v>45</v>
      </c>
      <c r="I31" s="125" t="s">
        <v>43</v>
      </c>
      <c r="J31" s="125" t="s">
        <v>44</v>
      </c>
      <c r="K31" s="125" t="s">
        <v>134</v>
      </c>
      <c r="L31" s="125" t="s">
        <v>139</v>
      </c>
      <c r="M31" s="125" t="s">
        <v>139</v>
      </c>
      <c r="N31" s="125" t="s">
        <v>139</v>
      </c>
      <c r="O31" s="125" t="s">
        <v>139</v>
      </c>
      <c r="P31" s="125" t="s">
        <v>20</v>
      </c>
      <c r="Q31" s="125" t="s">
        <v>20</v>
      </c>
      <c r="R31" s="125" t="s">
        <v>20</v>
      </c>
      <c r="S31" s="125" t="s">
        <v>145</v>
      </c>
      <c r="T31" s="125" t="s">
        <v>229</v>
      </c>
      <c r="U31" s="125" t="s">
        <v>358</v>
      </c>
      <c r="V31" s="125" t="s">
        <v>359</v>
      </c>
    </row>
    <row r="32" spans="1:22" x14ac:dyDescent="0.25">
      <c r="A32" s="125" t="s">
        <v>239</v>
      </c>
      <c r="B32" s="125" t="s">
        <v>108</v>
      </c>
      <c r="C32" s="125" t="s">
        <v>81</v>
      </c>
      <c r="D32" s="125" t="s">
        <v>240</v>
      </c>
      <c r="E32" s="125" t="s">
        <v>109</v>
      </c>
      <c r="F32" s="125" t="s">
        <v>41</v>
      </c>
      <c r="G32" s="125" t="s">
        <v>42</v>
      </c>
      <c r="H32" s="125" t="s">
        <v>45</v>
      </c>
      <c r="I32" s="125" t="s">
        <v>43</v>
      </c>
      <c r="J32" s="125" t="s">
        <v>44</v>
      </c>
      <c r="K32" s="125" t="s">
        <v>134</v>
      </c>
      <c r="L32" s="125" t="s">
        <v>139</v>
      </c>
      <c r="M32" s="125" t="s">
        <v>20</v>
      </c>
      <c r="N32" s="125" t="s">
        <v>139</v>
      </c>
      <c r="O32" s="125" t="s">
        <v>139</v>
      </c>
      <c r="P32" s="125" t="s">
        <v>20</v>
      </c>
      <c r="Q32" s="125" t="s">
        <v>20</v>
      </c>
      <c r="R32" s="125" t="s">
        <v>20</v>
      </c>
      <c r="S32" s="125" t="s">
        <v>81</v>
      </c>
      <c r="T32" s="125" t="s">
        <v>241</v>
      </c>
      <c r="U32" s="125" t="s">
        <v>358</v>
      </c>
      <c r="V32" s="125" t="s">
        <v>359</v>
      </c>
    </row>
    <row r="33" spans="1:22" x14ac:dyDescent="0.25">
      <c r="A33" s="125" t="s">
        <v>242</v>
      </c>
      <c r="B33" s="125" t="s">
        <v>243</v>
      </c>
      <c r="C33" s="125" t="s">
        <v>90</v>
      </c>
      <c r="D33" s="125" t="s">
        <v>104</v>
      </c>
      <c r="E33" s="125" t="s">
        <v>244</v>
      </c>
      <c r="F33" s="125" t="s">
        <v>152</v>
      </c>
      <c r="G33" s="125" t="s">
        <v>45</v>
      </c>
      <c r="H33" s="125" t="s">
        <v>45</v>
      </c>
      <c r="I33" s="125" t="s">
        <v>43</v>
      </c>
      <c r="J33" s="125" t="s">
        <v>44</v>
      </c>
      <c r="K33" s="125" t="s">
        <v>134</v>
      </c>
      <c r="L33" s="125" t="s">
        <v>139</v>
      </c>
      <c r="M33" s="125" t="s">
        <v>139</v>
      </c>
      <c r="N33" s="125" t="s">
        <v>139</v>
      </c>
      <c r="O33" s="125" t="s">
        <v>139</v>
      </c>
      <c r="P33" s="125" t="s">
        <v>20</v>
      </c>
      <c r="Q33" s="125" t="s">
        <v>20</v>
      </c>
      <c r="R33" s="125" t="s">
        <v>20</v>
      </c>
      <c r="S33" s="125" t="s">
        <v>90</v>
      </c>
      <c r="T33" s="125" t="s">
        <v>20</v>
      </c>
      <c r="U33" s="125" t="s">
        <v>358</v>
      </c>
      <c r="V33" s="125" t="s">
        <v>359</v>
      </c>
    </row>
    <row r="34" spans="1:22" x14ac:dyDescent="0.25">
      <c r="A34" s="125" t="s">
        <v>242</v>
      </c>
      <c r="B34" s="125" t="s">
        <v>243</v>
      </c>
      <c r="C34" s="125" t="s">
        <v>92</v>
      </c>
      <c r="D34" s="125" t="s">
        <v>104</v>
      </c>
      <c r="E34" s="125" t="s">
        <v>244</v>
      </c>
      <c r="F34" s="125" t="s">
        <v>152</v>
      </c>
      <c r="G34" s="125" t="s">
        <v>45</v>
      </c>
      <c r="H34" s="125" t="s">
        <v>45</v>
      </c>
      <c r="I34" s="125" t="s">
        <v>43</v>
      </c>
      <c r="J34" s="125" t="s">
        <v>44</v>
      </c>
      <c r="K34" s="125" t="s">
        <v>134</v>
      </c>
      <c r="L34" s="125" t="s">
        <v>139</v>
      </c>
      <c r="M34" s="125" t="s">
        <v>139</v>
      </c>
      <c r="N34" s="125" t="s">
        <v>139</v>
      </c>
      <c r="O34" s="125" t="s">
        <v>139</v>
      </c>
      <c r="P34" s="125" t="s">
        <v>20</v>
      </c>
      <c r="Q34" s="125" t="s">
        <v>20</v>
      </c>
      <c r="R34" s="125" t="s">
        <v>20</v>
      </c>
      <c r="S34" s="125" t="s">
        <v>92</v>
      </c>
      <c r="T34" s="125" t="s">
        <v>20</v>
      </c>
      <c r="U34" s="125" t="s">
        <v>358</v>
      </c>
      <c r="V34" s="125" t="s">
        <v>359</v>
      </c>
    </row>
    <row r="35" spans="1:22" x14ac:dyDescent="0.25">
      <c r="A35" s="125" t="s">
        <v>245</v>
      </c>
      <c r="B35" s="125" t="s">
        <v>243</v>
      </c>
      <c r="C35" s="125" t="s">
        <v>145</v>
      </c>
      <c r="D35" s="125" t="s">
        <v>102</v>
      </c>
      <c r="E35" s="125" t="s">
        <v>244</v>
      </c>
      <c r="F35" s="125" t="s">
        <v>152</v>
      </c>
      <c r="G35" s="125" t="s">
        <v>45</v>
      </c>
      <c r="H35" s="125" t="s">
        <v>45</v>
      </c>
      <c r="I35" s="125" t="s">
        <v>43</v>
      </c>
      <c r="J35" s="125" t="s">
        <v>44</v>
      </c>
      <c r="K35" s="125" t="s">
        <v>134</v>
      </c>
      <c r="L35" s="125" t="s">
        <v>139</v>
      </c>
      <c r="M35" s="125" t="s">
        <v>139</v>
      </c>
      <c r="N35" s="125" t="s">
        <v>139</v>
      </c>
      <c r="O35" s="125" t="s">
        <v>139</v>
      </c>
      <c r="P35" s="125" t="s">
        <v>20</v>
      </c>
      <c r="Q35" s="125" t="s">
        <v>20</v>
      </c>
      <c r="R35" s="125" t="s">
        <v>20</v>
      </c>
      <c r="S35" s="125" t="s">
        <v>145</v>
      </c>
      <c r="T35" s="125" t="s">
        <v>20</v>
      </c>
      <c r="U35" s="125" t="s">
        <v>358</v>
      </c>
      <c r="V35" s="125" t="s">
        <v>359</v>
      </c>
    </row>
    <row r="36" spans="1:22" x14ac:dyDescent="0.25">
      <c r="A36" s="125" t="s">
        <v>246</v>
      </c>
      <c r="B36" s="125" t="s">
        <v>243</v>
      </c>
      <c r="C36" s="125" t="s">
        <v>81</v>
      </c>
      <c r="D36" s="125" t="s">
        <v>103</v>
      </c>
      <c r="E36" s="125" t="s">
        <v>244</v>
      </c>
      <c r="F36" s="125" t="s">
        <v>152</v>
      </c>
      <c r="G36" s="125" t="s">
        <v>45</v>
      </c>
      <c r="H36" s="125" t="s">
        <v>45</v>
      </c>
      <c r="I36" s="125" t="s">
        <v>43</v>
      </c>
      <c r="J36" s="125" t="s">
        <v>44</v>
      </c>
      <c r="K36" s="125" t="s">
        <v>134</v>
      </c>
      <c r="L36" s="125" t="s">
        <v>139</v>
      </c>
      <c r="M36" s="125" t="s">
        <v>139</v>
      </c>
      <c r="N36" s="125" t="s">
        <v>139</v>
      </c>
      <c r="O36" s="125" t="s">
        <v>139</v>
      </c>
      <c r="P36" s="125" t="s">
        <v>20</v>
      </c>
      <c r="Q36" s="125" t="s">
        <v>20</v>
      </c>
      <c r="R36" s="125" t="s">
        <v>20</v>
      </c>
      <c r="S36" s="125" t="s">
        <v>81</v>
      </c>
      <c r="T36" s="125" t="s">
        <v>20</v>
      </c>
      <c r="U36" s="125" t="s">
        <v>358</v>
      </c>
      <c r="V36" s="125" t="s">
        <v>359</v>
      </c>
    </row>
    <row r="37" spans="1:22" x14ac:dyDescent="0.25">
      <c r="A37" s="125" t="s">
        <v>247</v>
      </c>
      <c r="B37" s="125" t="s">
        <v>243</v>
      </c>
      <c r="C37" s="125" t="s">
        <v>90</v>
      </c>
      <c r="D37" s="125" t="s">
        <v>248</v>
      </c>
      <c r="E37" s="125" t="s">
        <v>244</v>
      </c>
      <c r="F37" s="125" t="s">
        <v>152</v>
      </c>
      <c r="G37" s="125" t="s">
        <v>45</v>
      </c>
      <c r="H37" s="125" t="s">
        <v>45</v>
      </c>
      <c r="I37" s="125" t="s">
        <v>43</v>
      </c>
      <c r="J37" s="125" t="s">
        <v>44</v>
      </c>
      <c r="K37" s="125" t="s">
        <v>134</v>
      </c>
      <c r="L37" s="125" t="s">
        <v>139</v>
      </c>
      <c r="M37" s="125" t="s">
        <v>139</v>
      </c>
      <c r="N37" s="125" t="s">
        <v>139</v>
      </c>
      <c r="O37" s="125" t="s">
        <v>139</v>
      </c>
      <c r="P37" s="125" t="s">
        <v>20</v>
      </c>
      <c r="Q37" s="125" t="s">
        <v>20</v>
      </c>
      <c r="R37" s="125" t="s">
        <v>20</v>
      </c>
      <c r="S37" s="125" t="s">
        <v>90</v>
      </c>
      <c r="T37" s="125" t="s">
        <v>20</v>
      </c>
      <c r="U37" s="125" t="s">
        <v>358</v>
      </c>
      <c r="V37" s="125" t="s">
        <v>359</v>
      </c>
    </row>
    <row r="38" spans="1:22" x14ac:dyDescent="0.25">
      <c r="A38" s="125" t="s">
        <v>249</v>
      </c>
      <c r="B38" s="125" t="s">
        <v>243</v>
      </c>
      <c r="C38" s="125" t="s">
        <v>145</v>
      </c>
      <c r="D38" s="125" t="s">
        <v>102</v>
      </c>
      <c r="E38" s="125" t="s">
        <v>244</v>
      </c>
      <c r="F38" s="125" t="s">
        <v>152</v>
      </c>
      <c r="G38" s="125" t="s">
        <v>45</v>
      </c>
      <c r="H38" s="125" t="s">
        <v>45</v>
      </c>
      <c r="I38" s="125" t="s">
        <v>43</v>
      </c>
      <c r="J38" s="125" t="s">
        <v>44</v>
      </c>
      <c r="K38" s="125" t="s">
        <v>134</v>
      </c>
      <c r="L38" s="125" t="s">
        <v>139</v>
      </c>
      <c r="M38" s="125" t="s">
        <v>139</v>
      </c>
      <c r="N38" s="125" t="s">
        <v>139</v>
      </c>
      <c r="O38" s="125" t="s">
        <v>139</v>
      </c>
      <c r="P38" s="125" t="s">
        <v>20</v>
      </c>
      <c r="Q38" s="125" t="s">
        <v>20</v>
      </c>
      <c r="R38" s="125" t="s">
        <v>20</v>
      </c>
      <c r="S38" s="125" t="s">
        <v>145</v>
      </c>
      <c r="T38" s="125" t="s">
        <v>20</v>
      </c>
      <c r="U38" s="125" t="s">
        <v>358</v>
      </c>
      <c r="V38" s="125" t="s">
        <v>359</v>
      </c>
    </row>
    <row r="39" spans="1:22" x14ac:dyDescent="0.25">
      <c r="A39" s="125" t="s">
        <v>250</v>
      </c>
      <c r="B39" s="125" t="s">
        <v>243</v>
      </c>
      <c r="C39" s="125" t="s">
        <v>150</v>
      </c>
      <c r="D39" s="125" t="s">
        <v>251</v>
      </c>
      <c r="E39" s="125" t="s">
        <v>244</v>
      </c>
      <c r="F39" s="125" t="s">
        <v>152</v>
      </c>
      <c r="G39" s="125" t="s">
        <v>45</v>
      </c>
      <c r="H39" s="125" t="s">
        <v>45</v>
      </c>
      <c r="I39" s="125" t="s">
        <v>43</v>
      </c>
      <c r="J39" s="125" t="s">
        <v>44</v>
      </c>
      <c r="K39" s="125" t="s">
        <v>134</v>
      </c>
      <c r="L39" s="125" t="s">
        <v>139</v>
      </c>
      <c r="M39" s="125" t="s">
        <v>139</v>
      </c>
      <c r="N39" s="125" t="s">
        <v>139</v>
      </c>
      <c r="O39" s="125" t="s">
        <v>139</v>
      </c>
      <c r="P39" s="125" t="s">
        <v>20</v>
      </c>
      <c r="Q39" s="125" t="s">
        <v>20</v>
      </c>
      <c r="R39" s="125" t="s">
        <v>20</v>
      </c>
      <c r="S39" s="125" t="s">
        <v>150</v>
      </c>
      <c r="T39" s="125" t="s">
        <v>252</v>
      </c>
      <c r="U39" s="125" t="s">
        <v>358</v>
      </c>
      <c r="V39" s="125" t="s">
        <v>359</v>
      </c>
    </row>
    <row r="40" spans="1:22" x14ac:dyDescent="0.25">
      <c r="A40" s="125" t="s">
        <v>253</v>
      </c>
      <c r="B40" s="125" t="s">
        <v>243</v>
      </c>
      <c r="C40" s="125" t="s">
        <v>92</v>
      </c>
      <c r="D40" s="125" t="s">
        <v>104</v>
      </c>
      <c r="E40" s="125" t="s">
        <v>244</v>
      </c>
      <c r="F40" s="125" t="s">
        <v>152</v>
      </c>
      <c r="G40" s="125" t="s">
        <v>45</v>
      </c>
      <c r="H40" s="125" t="s">
        <v>45</v>
      </c>
      <c r="I40" s="125" t="s">
        <v>43</v>
      </c>
      <c r="J40" s="125" t="s">
        <v>44</v>
      </c>
      <c r="K40" s="125" t="s">
        <v>134</v>
      </c>
      <c r="L40" s="125" t="s">
        <v>139</v>
      </c>
      <c r="M40" s="125" t="s">
        <v>139</v>
      </c>
      <c r="N40" s="125" t="s">
        <v>139</v>
      </c>
      <c r="O40" s="125" t="s">
        <v>139</v>
      </c>
      <c r="P40" s="125" t="s">
        <v>20</v>
      </c>
      <c r="Q40" s="125" t="s">
        <v>20</v>
      </c>
      <c r="R40" s="125" t="s">
        <v>20</v>
      </c>
      <c r="S40" s="125" t="s">
        <v>92</v>
      </c>
      <c r="T40" s="125" t="s">
        <v>20</v>
      </c>
      <c r="U40" s="125" t="s">
        <v>358</v>
      </c>
      <c r="V40" s="125" t="s">
        <v>359</v>
      </c>
    </row>
    <row r="41" spans="1:22" x14ac:dyDescent="0.25">
      <c r="A41" s="125" t="s">
        <v>254</v>
      </c>
      <c r="B41" s="125" t="s">
        <v>243</v>
      </c>
      <c r="C41" s="125" t="s">
        <v>90</v>
      </c>
      <c r="D41" s="125" t="s">
        <v>255</v>
      </c>
      <c r="E41" s="125" t="s">
        <v>244</v>
      </c>
      <c r="F41" s="125" t="s">
        <v>152</v>
      </c>
      <c r="G41" s="125" t="s">
        <v>45</v>
      </c>
      <c r="H41" s="125" t="s">
        <v>45</v>
      </c>
      <c r="I41" s="125" t="s">
        <v>43</v>
      </c>
      <c r="J41" s="125" t="s">
        <v>44</v>
      </c>
      <c r="K41" s="125" t="s">
        <v>134</v>
      </c>
      <c r="L41" s="125" t="s">
        <v>139</v>
      </c>
      <c r="M41" s="125" t="s">
        <v>139</v>
      </c>
      <c r="N41" s="125" t="s">
        <v>139</v>
      </c>
      <c r="O41" s="125" t="s">
        <v>139</v>
      </c>
      <c r="P41" s="125" t="s">
        <v>20</v>
      </c>
      <c r="Q41" s="125" t="s">
        <v>20</v>
      </c>
      <c r="R41" s="125" t="s">
        <v>20</v>
      </c>
      <c r="S41" s="125" t="s">
        <v>90</v>
      </c>
      <c r="T41" s="125" t="s">
        <v>20</v>
      </c>
      <c r="U41" s="125" t="s">
        <v>358</v>
      </c>
      <c r="V41" s="125" t="s">
        <v>359</v>
      </c>
    </row>
    <row r="42" spans="1:22" x14ac:dyDescent="0.25">
      <c r="A42" s="125" t="s">
        <v>256</v>
      </c>
      <c r="B42" s="125" t="s">
        <v>243</v>
      </c>
      <c r="C42" s="125" t="s">
        <v>145</v>
      </c>
      <c r="D42" s="125" t="s">
        <v>102</v>
      </c>
      <c r="E42" s="125" t="s">
        <v>244</v>
      </c>
      <c r="F42" s="125" t="s">
        <v>152</v>
      </c>
      <c r="G42" s="125" t="s">
        <v>45</v>
      </c>
      <c r="H42" s="125" t="s">
        <v>45</v>
      </c>
      <c r="I42" s="125" t="s">
        <v>43</v>
      </c>
      <c r="J42" s="125" t="s">
        <v>44</v>
      </c>
      <c r="K42" s="125" t="s">
        <v>134</v>
      </c>
      <c r="L42" s="125" t="s">
        <v>139</v>
      </c>
      <c r="M42" s="125" t="s">
        <v>139</v>
      </c>
      <c r="N42" s="125" t="s">
        <v>139</v>
      </c>
      <c r="O42" s="125" t="s">
        <v>139</v>
      </c>
      <c r="P42" s="125" t="s">
        <v>20</v>
      </c>
      <c r="Q42" s="125" t="s">
        <v>20</v>
      </c>
      <c r="R42" s="125" t="s">
        <v>20</v>
      </c>
      <c r="S42" s="125" t="s">
        <v>145</v>
      </c>
      <c r="T42" s="125" t="s">
        <v>20</v>
      </c>
      <c r="U42" s="125" t="s">
        <v>358</v>
      </c>
      <c r="V42" s="125" t="s">
        <v>359</v>
      </c>
    </row>
    <row r="43" spans="1:22" x14ac:dyDescent="0.25">
      <c r="A43" s="125" t="s">
        <v>257</v>
      </c>
      <c r="B43" s="125" t="s">
        <v>243</v>
      </c>
      <c r="C43" s="125" t="s">
        <v>145</v>
      </c>
      <c r="D43" s="125" t="s">
        <v>102</v>
      </c>
      <c r="E43" s="125" t="s">
        <v>244</v>
      </c>
      <c r="F43" s="125" t="s">
        <v>152</v>
      </c>
      <c r="G43" s="125" t="s">
        <v>45</v>
      </c>
      <c r="H43" s="125" t="s">
        <v>45</v>
      </c>
      <c r="I43" s="125" t="s">
        <v>43</v>
      </c>
      <c r="J43" s="125" t="s">
        <v>44</v>
      </c>
      <c r="K43" s="125" t="s">
        <v>134</v>
      </c>
      <c r="L43" s="125" t="s">
        <v>139</v>
      </c>
      <c r="M43" s="125" t="s">
        <v>139</v>
      </c>
      <c r="N43" s="125" t="s">
        <v>139</v>
      </c>
      <c r="O43" s="125" t="s">
        <v>139</v>
      </c>
      <c r="P43" s="125" t="s">
        <v>20</v>
      </c>
      <c r="Q43" s="125" t="s">
        <v>20</v>
      </c>
      <c r="R43" s="125" t="s">
        <v>20</v>
      </c>
      <c r="S43" s="125" t="s">
        <v>145</v>
      </c>
      <c r="T43" s="125" t="s">
        <v>20</v>
      </c>
      <c r="U43" s="125" t="s">
        <v>358</v>
      </c>
      <c r="V43" s="125" t="s">
        <v>359</v>
      </c>
    </row>
    <row r="44" spans="1:22" x14ac:dyDescent="0.25">
      <c r="A44" s="125" t="s">
        <v>258</v>
      </c>
      <c r="B44" s="125" t="s">
        <v>243</v>
      </c>
      <c r="C44" s="125" t="s">
        <v>150</v>
      </c>
      <c r="D44" s="125" t="s">
        <v>251</v>
      </c>
      <c r="E44" s="125" t="s">
        <v>244</v>
      </c>
      <c r="F44" s="125" t="s">
        <v>152</v>
      </c>
      <c r="G44" s="125" t="s">
        <v>45</v>
      </c>
      <c r="H44" s="125" t="s">
        <v>45</v>
      </c>
      <c r="I44" s="125" t="s">
        <v>43</v>
      </c>
      <c r="J44" s="125" t="s">
        <v>44</v>
      </c>
      <c r="K44" s="125" t="s">
        <v>134</v>
      </c>
      <c r="L44" s="125" t="s">
        <v>139</v>
      </c>
      <c r="M44" s="125" t="s">
        <v>139</v>
      </c>
      <c r="N44" s="125" t="s">
        <v>139</v>
      </c>
      <c r="O44" s="125" t="s">
        <v>139</v>
      </c>
      <c r="P44" s="125" t="s">
        <v>20</v>
      </c>
      <c r="Q44" s="125" t="s">
        <v>20</v>
      </c>
      <c r="R44" s="125" t="s">
        <v>20</v>
      </c>
      <c r="S44" s="125" t="s">
        <v>150</v>
      </c>
      <c r="T44" s="125" t="s">
        <v>252</v>
      </c>
      <c r="U44" s="125" t="s">
        <v>358</v>
      </c>
      <c r="V44" s="125" t="s">
        <v>359</v>
      </c>
    </row>
    <row r="45" spans="1:22" x14ac:dyDescent="0.25">
      <c r="A45" s="125" t="s">
        <v>259</v>
      </c>
      <c r="B45" s="125" t="s">
        <v>243</v>
      </c>
      <c r="C45" s="125" t="s">
        <v>150</v>
      </c>
      <c r="D45" s="125" t="s">
        <v>251</v>
      </c>
      <c r="E45" s="125" t="s">
        <v>244</v>
      </c>
      <c r="F45" s="125" t="s">
        <v>152</v>
      </c>
      <c r="G45" s="125" t="s">
        <v>45</v>
      </c>
      <c r="H45" s="125" t="s">
        <v>45</v>
      </c>
      <c r="I45" s="125" t="s">
        <v>43</v>
      </c>
      <c r="J45" s="125" t="s">
        <v>44</v>
      </c>
      <c r="K45" s="125" t="s">
        <v>134</v>
      </c>
      <c r="L45" s="125" t="s">
        <v>139</v>
      </c>
      <c r="M45" s="125" t="s">
        <v>139</v>
      </c>
      <c r="N45" s="125" t="s">
        <v>139</v>
      </c>
      <c r="O45" s="125" t="s">
        <v>139</v>
      </c>
      <c r="P45" s="125" t="s">
        <v>20</v>
      </c>
      <c r="Q45" s="125" t="s">
        <v>20</v>
      </c>
      <c r="R45" s="125" t="s">
        <v>20</v>
      </c>
      <c r="S45" s="125" t="s">
        <v>150</v>
      </c>
      <c r="T45" s="125" t="s">
        <v>252</v>
      </c>
      <c r="U45" s="125" t="s">
        <v>358</v>
      </c>
      <c r="V45" s="125" t="s">
        <v>359</v>
      </c>
    </row>
    <row r="46" spans="1:22" x14ac:dyDescent="0.25">
      <c r="A46" s="125" t="s">
        <v>260</v>
      </c>
      <c r="B46" s="125" t="s">
        <v>243</v>
      </c>
      <c r="C46" s="125" t="s">
        <v>90</v>
      </c>
      <c r="D46" s="125" t="s">
        <v>255</v>
      </c>
      <c r="E46" s="125" t="s">
        <v>244</v>
      </c>
      <c r="F46" s="125" t="s">
        <v>152</v>
      </c>
      <c r="G46" s="125" t="s">
        <v>45</v>
      </c>
      <c r="H46" s="125" t="s">
        <v>45</v>
      </c>
      <c r="I46" s="125" t="s">
        <v>43</v>
      </c>
      <c r="J46" s="125" t="s">
        <v>44</v>
      </c>
      <c r="K46" s="125" t="s">
        <v>134</v>
      </c>
      <c r="L46" s="125" t="s">
        <v>139</v>
      </c>
      <c r="M46" s="125" t="s">
        <v>139</v>
      </c>
      <c r="N46" s="125" t="s">
        <v>139</v>
      </c>
      <c r="O46" s="125" t="s">
        <v>139</v>
      </c>
      <c r="P46" s="125" t="s">
        <v>20</v>
      </c>
      <c r="Q46" s="125" t="s">
        <v>20</v>
      </c>
      <c r="R46" s="125" t="s">
        <v>20</v>
      </c>
      <c r="S46" s="125" t="s">
        <v>90</v>
      </c>
      <c r="T46" s="125" t="s">
        <v>20</v>
      </c>
      <c r="U46" s="125" t="s">
        <v>358</v>
      </c>
      <c r="V46" s="125" t="s">
        <v>359</v>
      </c>
    </row>
    <row r="47" spans="1:22" x14ac:dyDescent="0.25">
      <c r="A47" s="125" t="s">
        <v>261</v>
      </c>
      <c r="B47" s="125" t="s">
        <v>243</v>
      </c>
      <c r="C47" s="125" t="s">
        <v>90</v>
      </c>
      <c r="D47" s="125" t="s">
        <v>104</v>
      </c>
      <c r="E47" s="125" t="s">
        <v>244</v>
      </c>
      <c r="F47" s="125" t="s">
        <v>152</v>
      </c>
      <c r="G47" s="125" t="s">
        <v>45</v>
      </c>
      <c r="H47" s="125" t="s">
        <v>45</v>
      </c>
      <c r="I47" s="125" t="s">
        <v>43</v>
      </c>
      <c r="J47" s="125" t="s">
        <v>44</v>
      </c>
      <c r="K47" s="125" t="s">
        <v>134</v>
      </c>
      <c r="L47" s="125" t="s">
        <v>139</v>
      </c>
      <c r="M47" s="125" t="s">
        <v>139</v>
      </c>
      <c r="N47" s="125" t="s">
        <v>139</v>
      </c>
      <c r="O47" s="125" t="s">
        <v>139</v>
      </c>
      <c r="P47" s="125" t="s">
        <v>20</v>
      </c>
      <c r="Q47" s="125" t="s">
        <v>20</v>
      </c>
      <c r="R47" s="125" t="s">
        <v>20</v>
      </c>
      <c r="S47" s="125" t="s">
        <v>90</v>
      </c>
      <c r="T47" s="125" t="s">
        <v>20</v>
      </c>
      <c r="U47" s="125" t="s">
        <v>358</v>
      </c>
      <c r="V47" s="125" t="s">
        <v>359</v>
      </c>
    </row>
    <row r="48" spans="1:22" x14ac:dyDescent="0.25">
      <c r="A48" s="125" t="s">
        <v>262</v>
      </c>
      <c r="B48" s="125" t="s">
        <v>243</v>
      </c>
      <c r="C48" s="125" t="s">
        <v>81</v>
      </c>
      <c r="D48" s="125" t="s">
        <v>103</v>
      </c>
      <c r="E48" s="125" t="s">
        <v>244</v>
      </c>
      <c r="F48" s="125" t="s">
        <v>152</v>
      </c>
      <c r="G48" s="125" t="s">
        <v>45</v>
      </c>
      <c r="H48" s="125" t="s">
        <v>45</v>
      </c>
      <c r="I48" s="125" t="s">
        <v>43</v>
      </c>
      <c r="J48" s="125" t="s">
        <v>44</v>
      </c>
      <c r="K48" s="125" t="s">
        <v>134</v>
      </c>
      <c r="L48" s="125" t="s">
        <v>139</v>
      </c>
      <c r="M48" s="125" t="s">
        <v>139</v>
      </c>
      <c r="N48" s="125" t="s">
        <v>139</v>
      </c>
      <c r="O48" s="125" t="s">
        <v>139</v>
      </c>
      <c r="P48" s="125" t="s">
        <v>20</v>
      </c>
      <c r="Q48" s="125" t="s">
        <v>20</v>
      </c>
      <c r="R48" s="125" t="s">
        <v>20</v>
      </c>
      <c r="S48" s="125" t="s">
        <v>81</v>
      </c>
      <c r="T48" s="125" t="s">
        <v>20</v>
      </c>
      <c r="U48" s="125" t="s">
        <v>358</v>
      </c>
      <c r="V48" s="125" t="s">
        <v>359</v>
      </c>
    </row>
    <row r="49" spans="1:22" x14ac:dyDescent="0.25">
      <c r="A49" s="125" t="s">
        <v>263</v>
      </c>
      <c r="B49" s="125" t="s">
        <v>243</v>
      </c>
      <c r="C49" s="125" t="s">
        <v>90</v>
      </c>
      <c r="D49" s="125" t="s">
        <v>104</v>
      </c>
      <c r="E49" s="125" t="s">
        <v>244</v>
      </c>
      <c r="F49" s="125" t="s">
        <v>152</v>
      </c>
      <c r="G49" s="125" t="s">
        <v>45</v>
      </c>
      <c r="H49" s="125" t="s">
        <v>45</v>
      </c>
      <c r="I49" s="125" t="s">
        <v>43</v>
      </c>
      <c r="J49" s="125" t="s">
        <v>44</v>
      </c>
      <c r="K49" s="125" t="s">
        <v>134</v>
      </c>
      <c r="L49" s="125" t="s">
        <v>139</v>
      </c>
      <c r="M49" s="125" t="s">
        <v>139</v>
      </c>
      <c r="N49" s="125" t="s">
        <v>139</v>
      </c>
      <c r="O49" s="125" t="s">
        <v>139</v>
      </c>
      <c r="P49" s="125" t="s">
        <v>20</v>
      </c>
      <c r="Q49" s="125" t="s">
        <v>20</v>
      </c>
      <c r="R49" s="125" t="s">
        <v>20</v>
      </c>
      <c r="S49" s="125" t="s">
        <v>90</v>
      </c>
      <c r="T49" s="125" t="s">
        <v>20</v>
      </c>
      <c r="U49" s="125" t="s">
        <v>358</v>
      </c>
      <c r="V49" s="125" t="s">
        <v>359</v>
      </c>
    </row>
    <row r="50" spans="1:22" x14ac:dyDescent="0.25">
      <c r="A50" s="125" t="s">
        <v>263</v>
      </c>
      <c r="B50" s="125" t="s">
        <v>243</v>
      </c>
      <c r="C50" s="125" t="s">
        <v>92</v>
      </c>
      <c r="D50" s="125" t="s">
        <v>104</v>
      </c>
      <c r="E50" s="125" t="s">
        <v>244</v>
      </c>
      <c r="F50" s="125" t="s">
        <v>152</v>
      </c>
      <c r="G50" s="125" t="s">
        <v>45</v>
      </c>
      <c r="H50" s="125" t="s">
        <v>45</v>
      </c>
      <c r="I50" s="125" t="s">
        <v>43</v>
      </c>
      <c r="J50" s="125" t="s">
        <v>44</v>
      </c>
      <c r="K50" s="125" t="s">
        <v>134</v>
      </c>
      <c r="L50" s="125" t="s">
        <v>139</v>
      </c>
      <c r="M50" s="125" t="s">
        <v>139</v>
      </c>
      <c r="N50" s="125" t="s">
        <v>139</v>
      </c>
      <c r="O50" s="125" t="s">
        <v>139</v>
      </c>
      <c r="P50" s="125" t="s">
        <v>20</v>
      </c>
      <c r="Q50" s="125" t="s">
        <v>20</v>
      </c>
      <c r="R50" s="125" t="s">
        <v>20</v>
      </c>
      <c r="S50" s="125" t="s">
        <v>92</v>
      </c>
      <c r="T50" s="125" t="s">
        <v>20</v>
      </c>
      <c r="U50" s="125" t="s">
        <v>358</v>
      </c>
      <c r="V50" s="125" t="s">
        <v>359</v>
      </c>
    </row>
    <row r="51" spans="1:22" x14ac:dyDescent="0.25">
      <c r="A51" s="125" t="s">
        <v>264</v>
      </c>
      <c r="B51" s="125" t="s">
        <v>243</v>
      </c>
      <c r="C51" s="125" t="s">
        <v>150</v>
      </c>
      <c r="D51" s="125" t="s">
        <v>251</v>
      </c>
      <c r="E51" s="125" t="s">
        <v>244</v>
      </c>
      <c r="F51" s="125" t="s">
        <v>152</v>
      </c>
      <c r="G51" s="125" t="s">
        <v>45</v>
      </c>
      <c r="H51" s="125" t="s">
        <v>45</v>
      </c>
      <c r="I51" s="125" t="s">
        <v>43</v>
      </c>
      <c r="J51" s="125" t="s">
        <v>44</v>
      </c>
      <c r="K51" s="125" t="s">
        <v>134</v>
      </c>
      <c r="L51" s="125" t="s">
        <v>139</v>
      </c>
      <c r="M51" s="125" t="s">
        <v>139</v>
      </c>
      <c r="N51" s="125" t="s">
        <v>139</v>
      </c>
      <c r="O51" s="125" t="s">
        <v>139</v>
      </c>
      <c r="P51" s="125" t="s">
        <v>20</v>
      </c>
      <c r="Q51" s="125" t="s">
        <v>20</v>
      </c>
      <c r="R51" s="125" t="s">
        <v>20</v>
      </c>
      <c r="S51" s="125" t="s">
        <v>150</v>
      </c>
      <c r="T51" s="125" t="s">
        <v>252</v>
      </c>
      <c r="U51" s="125" t="s">
        <v>358</v>
      </c>
      <c r="V51" s="125" t="s">
        <v>359</v>
      </c>
    </row>
    <row r="52" spans="1:22" x14ac:dyDescent="0.25">
      <c r="A52" s="125" t="s">
        <v>265</v>
      </c>
      <c r="B52" s="125" t="s">
        <v>243</v>
      </c>
      <c r="C52" s="125" t="s">
        <v>90</v>
      </c>
      <c r="D52" s="125" t="s">
        <v>104</v>
      </c>
      <c r="E52" s="125" t="s">
        <v>244</v>
      </c>
      <c r="F52" s="125" t="s">
        <v>152</v>
      </c>
      <c r="G52" s="125" t="s">
        <v>45</v>
      </c>
      <c r="H52" s="125" t="s">
        <v>45</v>
      </c>
      <c r="I52" s="125" t="s">
        <v>43</v>
      </c>
      <c r="J52" s="125" t="s">
        <v>44</v>
      </c>
      <c r="K52" s="125" t="s">
        <v>134</v>
      </c>
      <c r="L52" s="125" t="s">
        <v>139</v>
      </c>
      <c r="M52" s="125" t="s">
        <v>139</v>
      </c>
      <c r="N52" s="125" t="s">
        <v>139</v>
      </c>
      <c r="O52" s="125" t="s">
        <v>139</v>
      </c>
      <c r="P52" s="125" t="s">
        <v>20</v>
      </c>
      <c r="Q52" s="125" t="s">
        <v>20</v>
      </c>
      <c r="R52" s="125" t="s">
        <v>20</v>
      </c>
      <c r="S52" s="125" t="s">
        <v>90</v>
      </c>
      <c r="T52" s="125" t="s">
        <v>20</v>
      </c>
      <c r="U52" s="125" t="s">
        <v>358</v>
      </c>
      <c r="V52" s="125" t="s">
        <v>359</v>
      </c>
    </row>
    <row r="53" spans="1:22" x14ac:dyDescent="0.25">
      <c r="A53" s="125" t="s">
        <v>265</v>
      </c>
      <c r="B53" s="125" t="s">
        <v>243</v>
      </c>
      <c r="C53" s="125" t="s">
        <v>92</v>
      </c>
      <c r="D53" s="125" t="s">
        <v>104</v>
      </c>
      <c r="E53" s="125" t="s">
        <v>244</v>
      </c>
      <c r="F53" s="125" t="s">
        <v>152</v>
      </c>
      <c r="G53" s="125" t="s">
        <v>45</v>
      </c>
      <c r="H53" s="125" t="s">
        <v>45</v>
      </c>
      <c r="I53" s="125" t="s">
        <v>43</v>
      </c>
      <c r="J53" s="125" t="s">
        <v>44</v>
      </c>
      <c r="K53" s="125" t="s">
        <v>134</v>
      </c>
      <c r="L53" s="125" t="s">
        <v>139</v>
      </c>
      <c r="M53" s="125" t="s">
        <v>139</v>
      </c>
      <c r="N53" s="125" t="s">
        <v>139</v>
      </c>
      <c r="O53" s="125" t="s">
        <v>139</v>
      </c>
      <c r="P53" s="125" t="s">
        <v>20</v>
      </c>
      <c r="Q53" s="125" t="s">
        <v>20</v>
      </c>
      <c r="R53" s="125" t="s">
        <v>20</v>
      </c>
      <c r="S53" s="125" t="s">
        <v>92</v>
      </c>
      <c r="T53" s="125" t="s">
        <v>20</v>
      </c>
      <c r="U53" s="125" t="s">
        <v>358</v>
      </c>
      <c r="V53" s="125" t="s">
        <v>359</v>
      </c>
    </row>
    <row r="54" spans="1:22" x14ac:dyDescent="0.25">
      <c r="A54" s="125" t="s">
        <v>266</v>
      </c>
      <c r="B54" s="125" t="s">
        <v>243</v>
      </c>
      <c r="C54" s="125" t="s">
        <v>90</v>
      </c>
      <c r="D54" s="125" t="s">
        <v>248</v>
      </c>
      <c r="E54" s="125" t="s">
        <v>244</v>
      </c>
      <c r="F54" s="125" t="s">
        <v>152</v>
      </c>
      <c r="G54" s="125" t="s">
        <v>45</v>
      </c>
      <c r="H54" s="125" t="s">
        <v>45</v>
      </c>
      <c r="I54" s="125" t="s">
        <v>43</v>
      </c>
      <c r="J54" s="125" t="s">
        <v>44</v>
      </c>
      <c r="K54" s="125" t="s">
        <v>134</v>
      </c>
      <c r="L54" s="125" t="s">
        <v>139</v>
      </c>
      <c r="M54" s="125" t="s">
        <v>139</v>
      </c>
      <c r="N54" s="125" t="s">
        <v>139</v>
      </c>
      <c r="O54" s="125" t="s">
        <v>139</v>
      </c>
      <c r="P54" s="125" t="s">
        <v>20</v>
      </c>
      <c r="Q54" s="125" t="s">
        <v>20</v>
      </c>
      <c r="R54" s="125" t="s">
        <v>20</v>
      </c>
      <c r="S54" s="125" t="s">
        <v>90</v>
      </c>
      <c r="T54" s="125" t="s">
        <v>20</v>
      </c>
      <c r="U54" s="125" t="s">
        <v>358</v>
      </c>
      <c r="V54" s="125" t="s">
        <v>359</v>
      </c>
    </row>
    <row r="55" spans="1:22" x14ac:dyDescent="0.25">
      <c r="A55" s="125" t="s">
        <v>282</v>
      </c>
      <c r="B55" s="125" t="s">
        <v>75</v>
      </c>
      <c r="C55" s="125" t="s">
        <v>92</v>
      </c>
      <c r="D55" s="125" t="s">
        <v>283</v>
      </c>
      <c r="E55" s="125" t="s">
        <v>284</v>
      </c>
      <c r="F55" s="125" t="s">
        <v>97</v>
      </c>
      <c r="G55" s="125" t="s">
        <v>45</v>
      </c>
      <c r="H55" s="125" t="s">
        <v>49</v>
      </c>
      <c r="I55" s="125" t="s">
        <v>43</v>
      </c>
      <c r="J55" s="125" t="s">
        <v>44</v>
      </c>
      <c r="K55" s="125" t="s">
        <v>136</v>
      </c>
      <c r="L55" s="125" t="s">
        <v>20</v>
      </c>
      <c r="M55" s="125" t="s">
        <v>20</v>
      </c>
      <c r="N55" s="125" t="s">
        <v>20</v>
      </c>
      <c r="O55" s="125" t="s">
        <v>20</v>
      </c>
      <c r="P55" s="125" t="s">
        <v>20</v>
      </c>
      <c r="Q55" s="125" t="s">
        <v>20</v>
      </c>
      <c r="R55" s="125" t="s">
        <v>20</v>
      </c>
      <c r="S55" s="125" t="s">
        <v>92</v>
      </c>
      <c r="T55" s="125" t="s">
        <v>20</v>
      </c>
      <c r="U55" s="125" t="s">
        <v>358</v>
      </c>
      <c r="V55" s="125" t="s">
        <v>359</v>
      </c>
    </row>
    <row r="56" spans="1:22" x14ac:dyDescent="0.25">
      <c r="A56" s="125" t="s">
        <v>285</v>
      </c>
      <c r="B56" s="125" t="s">
        <v>75</v>
      </c>
      <c r="C56" s="125" t="s">
        <v>90</v>
      </c>
      <c r="D56" s="125" t="s">
        <v>286</v>
      </c>
      <c r="E56" s="125" t="s">
        <v>287</v>
      </c>
      <c r="F56" s="125" t="s">
        <v>97</v>
      </c>
      <c r="G56" s="125" t="s">
        <v>45</v>
      </c>
      <c r="H56" s="125" t="s">
        <v>45</v>
      </c>
      <c r="I56" s="125" t="s">
        <v>43</v>
      </c>
      <c r="J56" s="125" t="s">
        <v>44</v>
      </c>
      <c r="K56" s="125" t="s">
        <v>136</v>
      </c>
      <c r="L56" s="125" t="s">
        <v>20</v>
      </c>
      <c r="M56" s="125" t="s">
        <v>20</v>
      </c>
      <c r="N56" s="125" t="s">
        <v>20</v>
      </c>
      <c r="O56" s="125" t="s">
        <v>20</v>
      </c>
      <c r="P56" s="125" t="s">
        <v>20</v>
      </c>
      <c r="Q56" s="125" t="s">
        <v>20</v>
      </c>
      <c r="R56" s="125" t="s">
        <v>20</v>
      </c>
      <c r="S56" s="125" t="s">
        <v>90</v>
      </c>
      <c r="T56" s="125" t="s">
        <v>20</v>
      </c>
      <c r="U56" s="125" t="s">
        <v>358</v>
      </c>
      <c r="V56" s="125" t="s">
        <v>359</v>
      </c>
    </row>
    <row r="57" spans="1:22" x14ac:dyDescent="0.25">
      <c r="A57" s="125" t="s">
        <v>288</v>
      </c>
      <c r="B57" s="125" t="s">
        <v>75</v>
      </c>
      <c r="C57" s="125" t="s">
        <v>150</v>
      </c>
      <c r="D57" s="125" t="s">
        <v>289</v>
      </c>
      <c r="E57" s="125" t="s">
        <v>290</v>
      </c>
      <c r="F57" s="125" t="s">
        <v>97</v>
      </c>
      <c r="G57" s="125" t="s">
        <v>45</v>
      </c>
      <c r="H57" s="125" t="s">
        <v>49</v>
      </c>
      <c r="I57" s="125" t="s">
        <v>43</v>
      </c>
      <c r="J57" s="125" t="s">
        <v>44</v>
      </c>
      <c r="K57" s="125" t="s">
        <v>136</v>
      </c>
      <c r="L57" s="125" t="s">
        <v>20</v>
      </c>
      <c r="M57" s="125" t="s">
        <v>20</v>
      </c>
      <c r="N57" s="125" t="s">
        <v>20</v>
      </c>
      <c r="O57" s="125" t="s">
        <v>20</v>
      </c>
      <c r="P57" s="125" t="s">
        <v>20</v>
      </c>
      <c r="Q57" s="125" t="s">
        <v>20</v>
      </c>
      <c r="R57" s="125" t="s">
        <v>20</v>
      </c>
      <c r="S57" s="125" t="s">
        <v>150</v>
      </c>
      <c r="T57" s="125" t="s">
        <v>291</v>
      </c>
      <c r="U57" s="125" t="s">
        <v>358</v>
      </c>
      <c r="V57" s="125" t="s">
        <v>359</v>
      </c>
    </row>
    <row r="58" spans="1:22" x14ac:dyDescent="0.25">
      <c r="A58" s="125" t="s">
        <v>292</v>
      </c>
      <c r="B58" s="125" t="s">
        <v>75</v>
      </c>
      <c r="C58" s="125" t="s">
        <v>145</v>
      </c>
      <c r="D58" s="125" t="s">
        <v>293</v>
      </c>
      <c r="E58" s="125" t="s">
        <v>294</v>
      </c>
      <c r="F58" s="125" t="s">
        <v>97</v>
      </c>
      <c r="G58" s="125" t="s">
        <v>45</v>
      </c>
      <c r="H58" s="125" t="s">
        <v>49</v>
      </c>
      <c r="I58" s="125" t="s">
        <v>43</v>
      </c>
      <c r="J58" s="125" t="s">
        <v>44</v>
      </c>
      <c r="K58" s="125" t="s">
        <v>136</v>
      </c>
      <c r="L58" s="125" t="s">
        <v>20</v>
      </c>
      <c r="M58" s="125" t="s">
        <v>20</v>
      </c>
      <c r="N58" s="125" t="s">
        <v>20</v>
      </c>
      <c r="O58" s="125" t="s">
        <v>20</v>
      </c>
      <c r="P58" s="125" t="s">
        <v>20</v>
      </c>
      <c r="Q58" s="125" t="s">
        <v>20</v>
      </c>
      <c r="R58" s="125" t="s">
        <v>20</v>
      </c>
      <c r="S58" s="125" t="s">
        <v>145</v>
      </c>
      <c r="T58" s="125" t="s">
        <v>20</v>
      </c>
      <c r="U58" s="125" t="s">
        <v>358</v>
      </c>
      <c r="V58" s="125" t="s">
        <v>359</v>
      </c>
    </row>
    <row r="59" spans="1:22" x14ac:dyDescent="0.25">
      <c r="A59" s="125" t="s">
        <v>295</v>
      </c>
      <c r="B59" s="125" t="s">
        <v>75</v>
      </c>
      <c r="C59" s="125" t="s">
        <v>90</v>
      </c>
      <c r="D59" s="125" t="s">
        <v>286</v>
      </c>
      <c r="E59" s="125" t="s">
        <v>284</v>
      </c>
      <c r="F59" s="125" t="s">
        <v>97</v>
      </c>
      <c r="G59" s="125" t="s">
        <v>45</v>
      </c>
      <c r="H59" s="125" t="s">
        <v>49</v>
      </c>
      <c r="I59" s="125" t="s">
        <v>43</v>
      </c>
      <c r="J59" s="125" t="s">
        <v>44</v>
      </c>
      <c r="K59" s="125" t="s">
        <v>136</v>
      </c>
      <c r="L59" s="125" t="s">
        <v>20</v>
      </c>
      <c r="M59" s="125" t="s">
        <v>20</v>
      </c>
      <c r="N59" s="125" t="s">
        <v>20</v>
      </c>
      <c r="O59" s="125" t="s">
        <v>20</v>
      </c>
      <c r="P59" s="125" t="s">
        <v>20</v>
      </c>
      <c r="Q59" s="125" t="s">
        <v>20</v>
      </c>
      <c r="R59" s="125" t="s">
        <v>20</v>
      </c>
      <c r="S59" s="125" t="s">
        <v>90</v>
      </c>
      <c r="T59" s="125" t="s">
        <v>20</v>
      </c>
      <c r="U59" s="125" t="s">
        <v>358</v>
      </c>
      <c r="V59" s="125" t="s">
        <v>359</v>
      </c>
    </row>
    <row r="60" spans="1:22" x14ac:dyDescent="0.25">
      <c r="A60" s="125" t="s">
        <v>296</v>
      </c>
      <c r="B60" s="125" t="s">
        <v>75</v>
      </c>
      <c r="C60" s="125" t="s">
        <v>81</v>
      </c>
      <c r="D60" s="125" t="s">
        <v>297</v>
      </c>
      <c r="E60" s="125" t="s">
        <v>298</v>
      </c>
      <c r="F60" s="125" t="s">
        <v>97</v>
      </c>
      <c r="G60" s="125" t="s">
        <v>45</v>
      </c>
      <c r="H60" s="125" t="s">
        <v>45</v>
      </c>
      <c r="I60" s="125" t="s">
        <v>43</v>
      </c>
      <c r="J60" s="125" t="s">
        <v>44</v>
      </c>
      <c r="K60" s="125" t="s">
        <v>136</v>
      </c>
      <c r="L60" s="125" t="s">
        <v>20</v>
      </c>
      <c r="M60" s="125" t="s">
        <v>20</v>
      </c>
      <c r="N60" s="125" t="s">
        <v>20</v>
      </c>
      <c r="O60" s="125" t="s">
        <v>20</v>
      </c>
      <c r="P60" s="125" t="s">
        <v>20</v>
      </c>
      <c r="Q60" s="125" t="s">
        <v>20</v>
      </c>
      <c r="R60" s="125" t="s">
        <v>20</v>
      </c>
      <c r="S60" s="125" t="s">
        <v>81</v>
      </c>
      <c r="T60" s="125" t="s">
        <v>20</v>
      </c>
      <c r="U60" s="125" t="s">
        <v>358</v>
      </c>
      <c r="V60" s="125" t="s">
        <v>359</v>
      </c>
    </row>
    <row r="61" spans="1:22" x14ac:dyDescent="0.25">
      <c r="A61" s="125" t="s">
        <v>299</v>
      </c>
      <c r="B61" s="125" t="s">
        <v>75</v>
      </c>
      <c r="C61" s="125" t="s">
        <v>90</v>
      </c>
      <c r="D61" s="125" t="s">
        <v>286</v>
      </c>
      <c r="E61" s="125" t="s">
        <v>300</v>
      </c>
      <c r="F61" s="125" t="s">
        <v>97</v>
      </c>
      <c r="G61" s="125" t="s">
        <v>45</v>
      </c>
      <c r="H61" s="125" t="s">
        <v>45</v>
      </c>
      <c r="I61" s="125" t="s">
        <v>43</v>
      </c>
      <c r="J61" s="125" t="s">
        <v>44</v>
      </c>
      <c r="K61" s="125" t="s">
        <v>136</v>
      </c>
      <c r="L61" s="125" t="s">
        <v>20</v>
      </c>
      <c r="M61" s="125" t="s">
        <v>20</v>
      </c>
      <c r="N61" s="125" t="s">
        <v>20</v>
      </c>
      <c r="O61" s="125" t="s">
        <v>20</v>
      </c>
      <c r="P61" s="125" t="s">
        <v>20</v>
      </c>
      <c r="Q61" s="125" t="s">
        <v>20</v>
      </c>
      <c r="R61" s="125" t="s">
        <v>20</v>
      </c>
      <c r="S61" s="125" t="s">
        <v>90</v>
      </c>
      <c r="T61" s="125" t="s">
        <v>20</v>
      </c>
      <c r="U61" s="125" t="s">
        <v>358</v>
      </c>
      <c r="V61" s="125" t="s">
        <v>359</v>
      </c>
    </row>
    <row r="62" spans="1:22" x14ac:dyDescent="0.25">
      <c r="A62" s="125" t="s">
        <v>301</v>
      </c>
      <c r="B62" s="125" t="s">
        <v>302</v>
      </c>
      <c r="C62" s="125" t="s">
        <v>117</v>
      </c>
      <c r="D62" s="125" t="s">
        <v>303</v>
      </c>
      <c r="E62" s="125" t="s">
        <v>304</v>
      </c>
      <c r="F62" s="125" t="s">
        <v>305</v>
      </c>
      <c r="G62" s="125" t="s">
        <v>45</v>
      </c>
      <c r="H62" s="125" t="s">
        <v>45</v>
      </c>
      <c r="I62" s="125" t="s">
        <v>43</v>
      </c>
      <c r="J62" s="125" t="s">
        <v>44</v>
      </c>
      <c r="K62" s="125" t="s">
        <v>111</v>
      </c>
      <c r="L62" s="125" t="s">
        <v>20</v>
      </c>
      <c r="M62" s="125" t="s">
        <v>20</v>
      </c>
      <c r="N62" s="125" t="s">
        <v>20</v>
      </c>
      <c r="O62" s="125" t="s">
        <v>20</v>
      </c>
      <c r="P62" s="125" t="s">
        <v>20</v>
      </c>
      <c r="Q62" s="125" t="s">
        <v>306</v>
      </c>
      <c r="R62" s="125" t="s">
        <v>20</v>
      </c>
      <c r="S62" s="125" t="s">
        <v>117</v>
      </c>
      <c r="T62" s="125" t="s">
        <v>307</v>
      </c>
      <c r="U62" s="125" t="s">
        <v>358</v>
      </c>
      <c r="V62" s="125" t="s">
        <v>359</v>
      </c>
    </row>
    <row r="63" spans="1:22" x14ac:dyDescent="0.25">
      <c r="A63" s="125" t="s">
        <v>308</v>
      </c>
      <c r="B63" s="125" t="s">
        <v>309</v>
      </c>
      <c r="C63" s="125" t="s">
        <v>117</v>
      </c>
      <c r="D63" s="125" t="s">
        <v>310</v>
      </c>
      <c r="E63" s="125" t="s">
        <v>118</v>
      </c>
      <c r="F63" s="125" t="s">
        <v>152</v>
      </c>
      <c r="G63" s="125" t="s">
        <v>42</v>
      </c>
      <c r="H63" s="125" t="s">
        <v>45</v>
      </c>
      <c r="I63" s="125" t="s">
        <v>43</v>
      </c>
      <c r="J63" s="125" t="s">
        <v>44</v>
      </c>
      <c r="K63" s="125" t="s">
        <v>134</v>
      </c>
      <c r="L63" s="125" t="s">
        <v>20</v>
      </c>
      <c r="M63" s="125" t="s">
        <v>20</v>
      </c>
      <c r="N63" s="125" t="s">
        <v>20</v>
      </c>
      <c r="O63" s="125" t="s">
        <v>139</v>
      </c>
      <c r="P63" s="125" t="s">
        <v>20</v>
      </c>
      <c r="Q63" s="125" t="s">
        <v>20</v>
      </c>
      <c r="R63" s="125" t="s">
        <v>20</v>
      </c>
      <c r="S63" s="125" t="s">
        <v>117</v>
      </c>
      <c r="T63" s="125" t="s">
        <v>311</v>
      </c>
      <c r="U63" s="125" t="s">
        <v>358</v>
      </c>
      <c r="V63" s="125" t="s">
        <v>359</v>
      </c>
    </row>
    <row r="64" spans="1:22" x14ac:dyDescent="0.25">
      <c r="A64" s="125" t="s">
        <v>312</v>
      </c>
      <c r="B64" s="125" t="s">
        <v>309</v>
      </c>
      <c r="C64" s="125" t="s">
        <v>117</v>
      </c>
      <c r="D64" s="125" t="s">
        <v>313</v>
      </c>
      <c r="E64" s="125" t="s">
        <v>118</v>
      </c>
      <c r="F64" s="125" t="s">
        <v>152</v>
      </c>
      <c r="G64" s="125" t="s">
        <v>42</v>
      </c>
      <c r="H64" s="125" t="s">
        <v>45</v>
      </c>
      <c r="I64" s="125" t="s">
        <v>43</v>
      </c>
      <c r="J64" s="125" t="s">
        <v>44</v>
      </c>
      <c r="K64" s="125" t="s">
        <v>134</v>
      </c>
      <c r="L64" s="125" t="s">
        <v>20</v>
      </c>
      <c r="M64" s="125" t="s">
        <v>20</v>
      </c>
      <c r="N64" s="125" t="s">
        <v>20</v>
      </c>
      <c r="O64" s="125" t="s">
        <v>139</v>
      </c>
      <c r="P64" s="125" t="s">
        <v>20</v>
      </c>
      <c r="Q64" s="125" t="s">
        <v>20</v>
      </c>
      <c r="R64" s="125" t="s">
        <v>20</v>
      </c>
      <c r="S64" s="125" t="s">
        <v>117</v>
      </c>
      <c r="T64" s="125" t="s">
        <v>311</v>
      </c>
      <c r="U64" s="125" t="s">
        <v>358</v>
      </c>
      <c r="V64" s="125" t="s">
        <v>359</v>
      </c>
    </row>
    <row r="65" spans="1:22" x14ac:dyDescent="0.25">
      <c r="A65" s="125" t="s">
        <v>314</v>
      </c>
      <c r="B65" s="125" t="s">
        <v>315</v>
      </c>
      <c r="C65" s="125" t="s">
        <v>81</v>
      </c>
      <c r="D65" s="125" t="s">
        <v>86</v>
      </c>
      <c r="E65" s="125" t="s">
        <v>53</v>
      </c>
      <c r="F65" s="125" t="s">
        <v>152</v>
      </c>
      <c r="G65" s="125" t="s">
        <v>42</v>
      </c>
      <c r="H65" s="125" t="s">
        <v>45</v>
      </c>
      <c r="I65" s="125" t="s">
        <v>43</v>
      </c>
      <c r="J65" s="125" t="s">
        <v>44</v>
      </c>
      <c r="K65" s="125" t="s">
        <v>134</v>
      </c>
      <c r="L65" s="125" t="s">
        <v>139</v>
      </c>
      <c r="M65" s="125" t="s">
        <v>139</v>
      </c>
      <c r="N65" s="125" t="s">
        <v>139</v>
      </c>
      <c r="O65" s="125" t="s">
        <v>139</v>
      </c>
      <c r="P65" s="125" t="s">
        <v>20</v>
      </c>
      <c r="Q65" s="125" t="s">
        <v>20</v>
      </c>
      <c r="R65" s="125" t="s">
        <v>20</v>
      </c>
      <c r="S65" s="125" t="s">
        <v>81</v>
      </c>
      <c r="T65" s="125" t="s">
        <v>316</v>
      </c>
      <c r="U65" s="125" t="s">
        <v>358</v>
      </c>
      <c r="V65" s="125" t="s">
        <v>359</v>
      </c>
    </row>
    <row r="66" spans="1:22" x14ac:dyDescent="0.25">
      <c r="A66" s="125" t="s">
        <v>317</v>
      </c>
      <c r="B66" s="125" t="s">
        <v>112</v>
      </c>
      <c r="C66" s="125" t="s">
        <v>90</v>
      </c>
      <c r="D66" s="125" t="s">
        <v>113</v>
      </c>
      <c r="E66" s="125" t="s">
        <v>93</v>
      </c>
      <c r="F66" s="125" t="s">
        <v>41</v>
      </c>
      <c r="G66" s="125" t="s">
        <v>45</v>
      </c>
      <c r="H66" s="125" t="s">
        <v>49</v>
      </c>
      <c r="I66" s="125" t="s">
        <v>43</v>
      </c>
      <c r="J66" s="125" t="s">
        <v>44</v>
      </c>
      <c r="K66" s="125" t="s">
        <v>84</v>
      </c>
      <c r="L66" s="125" t="s">
        <v>20</v>
      </c>
      <c r="M66" s="125" t="s">
        <v>20</v>
      </c>
      <c r="N66" s="125" t="s">
        <v>20</v>
      </c>
      <c r="O66" s="125" t="s">
        <v>139</v>
      </c>
      <c r="P66" s="125" t="s">
        <v>20</v>
      </c>
      <c r="Q66" s="125" t="s">
        <v>20</v>
      </c>
      <c r="R66" s="125" t="s">
        <v>20</v>
      </c>
      <c r="S66" s="125" t="s">
        <v>90</v>
      </c>
      <c r="T66" s="125" t="s">
        <v>318</v>
      </c>
      <c r="U66" s="125" t="s">
        <v>358</v>
      </c>
      <c r="V66" s="125" t="s">
        <v>359</v>
      </c>
    </row>
    <row r="67" spans="1:22" x14ac:dyDescent="0.25">
      <c r="A67" s="125" t="s">
        <v>319</v>
      </c>
      <c r="B67" s="125" t="s">
        <v>320</v>
      </c>
      <c r="C67" s="125" t="s">
        <v>117</v>
      </c>
      <c r="D67" s="125" t="s">
        <v>310</v>
      </c>
      <c r="E67" s="125" t="s">
        <v>77</v>
      </c>
      <c r="F67" s="125" t="s">
        <v>110</v>
      </c>
      <c r="G67" s="125" t="s">
        <v>42</v>
      </c>
      <c r="H67" s="125" t="s">
        <v>95</v>
      </c>
      <c r="I67" s="125" t="s">
        <v>43</v>
      </c>
      <c r="J67" s="125" t="s">
        <v>44</v>
      </c>
      <c r="K67" s="125" t="s">
        <v>111</v>
      </c>
      <c r="L67" s="125" t="s">
        <v>20</v>
      </c>
      <c r="M67" s="125" t="s">
        <v>20</v>
      </c>
      <c r="N67" s="125" t="s">
        <v>20</v>
      </c>
      <c r="O67" s="125" t="s">
        <v>20</v>
      </c>
      <c r="P67" s="125" t="s">
        <v>306</v>
      </c>
      <c r="Q67" s="125" t="s">
        <v>306</v>
      </c>
      <c r="R67" s="125" t="s">
        <v>20</v>
      </c>
      <c r="S67" s="125" t="s">
        <v>117</v>
      </c>
      <c r="T67" s="125" t="s">
        <v>321</v>
      </c>
      <c r="U67" s="125" t="s">
        <v>358</v>
      </c>
      <c r="V67" s="125" t="s">
        <v>359</v>
      </c>
    </row>
    <row r="68" spans="1:22" x14ac:dyDescent="0.25">
      <c r="A68" s="125" t="s">
        <v>322</v>
      </c>
      <c r="B68" s="125" t="s">
        <v>78</v>
      </c>
      <c r="C68" s="125" t="s">
        <v>90</v>
      </c>
      <c r="D68" s="125" t="s">
        <v>113</v>
      </c>
      <c r="E68" s="125" t="s">
        <v>94</v>
      </c>
      <c r="F68" s="125" t="s">
        <v>41</v>
      </c>
      <c r="G68" s="125" t="s">
        <v>45</v>
      </c>
      <c r="H68" s="125" t="s">
        <v>45</v>
      </c>
      <c r="I68" s="125" t="s">
        <v>43</v>
      </c>
      <c r="J68" s="125" t="s">
        <v>44</v>
      </c>
      <c r="K68" s="125" t="s">
        <v>84</v>
      </c>
      <c r="L68" s="125" t="s">
        <v>20</v>
      </c>
      <c r="M68" s="125" t="s">
        <v>20</v>
      </c>
      <c r="N68" s="125" t="s">
        <v>20</v>
      </c>
      <c r="O68" s="125" t="s">
        <v>139</v>
      </c>
      <c r="P68" s="125" t="s">
        <v>20</v>
      </c>
      <c r="Q68" s="125" t="s">
        <v>20</v>
      </c>
      <c r="R68" s="125" t="s">
        <v>20</v>
      </c>
      <c r="S68" s="125" t="s">
        <v>90</v>
      </c>
      <c r="T68" s="125" t="s">
        <v>323</v>
      </c>
      <c r="U68" s="125" t="s">
        <v>358</v>
      </c>
      <c r="V68" s="125" t="s">
        <v>359</v>
      </c>
    </row>
    <row r="69" spans="1:22" x14ac:dyDescent="0.25">
      <c r="A69" s="125" t="s">
        <v>324</v>
      </c>
      <c r="B69" s="125" t="s">
        <v>54</v>
      </c>
      <c r="C69" s="125" t="s">
        <v>90</v>
      </c>
      <c r="D69" s="125" t="s">
        <v>325</v>
      </c>
      <c r="E69" s="125" t="s">
        <v>114</v>
      </c>
      <c r="F69" s="125" t="s">
        <v>41</v>
      </c>
      <c r="G69" s="125" t="s">
        <v>45</v>
      </c>
      <c r="H69" s="125" t="s">
        <v>45</v>
      </c>
      <c r="I69" s="125" t="s">
        <v>43</v>
      </c>
      <c r="J69" s="125" t="s">
        <v>44</v>
      </c>
      <c r="K69" s="125" t="s">
        <v>84</v>
      </c>
      <c r="L69" s="125" t="s">
        <v>20</v>
      </c>
      <c r="M69" s="125" t="s">
        <v>20</v>
      </c>
      <c r="N69" s="125" t="s">
        <v>20</v>
      </c>
      <c r="O69" s="125" t="s">
        <v>89</v>
      </c>
      <c r="P69" s="125" t="s">
        <v>20</v>
      </c>
      <c r="Q69" s="125" t="s">
        <v>20</v>
      </c>
      <c r="R69" s="125" t="s">
        <v>20</v>
      </c>
      <c r="S69" s="125" t="s">
        <v>90</v>
      </c>
      <c r="T69" s="125" t="s">
        <v>326</v>
      </c>
      <c r="U69" s="125" t="s">
        <v>358</v>
      </c>
      <c r="V69" s="125" t="s">
        <v>359</v>
      </c>
    </row>
    <row r="70" spans="1:22" x14ac:dyDescent="0.25">
      <c r="A70" s="125" t="s">
        <v>327</v>
      </c>
      <c r="B70" s="125" t="s">
        <v>54</v>
      </c>
      <c r="C70" s="125" t="s">
        <v>150</v>
      </c>
      <c r="D70" s="125" t="s">
        <v>328</v>
      </c>
      <c r="E70" s="125" t="s">
        <v>79</v>
      </c>
      <c r="F70" s="125" t="s">
        <v>41</v>
      </c>
      <c r="G70" s="125" t="s">
        <v>45</v>
      </c>
      <c r="H70" s="125" t="s">
        <v>49</v>
      </c>
      <c r="I70" s="125" t="s">
        <v>43</v>
      </c>
      <c r="J70" s="125" t="s">
        <v>44</v>
      </c>
      <c r="K70" s="125" t="s">
        <v>84</v>
      </c>
      <c r="L70" s="125" t="s">
        <v>20</v>
      </c>
      <c r="M70" s="125" t="s">
        <v>20</v>
      </c>
      <c r="N70" s="125" t="s">
        <v>20</v>
      </c>
      <c r="O70" s="125" t="s">
        <v>89</v>
      </c>
      <c r="P70" s="125" t="s">
        <v>20</v>
      </c>
      <c r="Q70" s="125" t="s">
        <v>20</v>
      </c>
      <c r="R70" s="125" t="s">
        <v>20</v>
      </c>
      <c r="S70" s="125" t="s">
        <v>150</v>
      </c>
      <c r="T70" s="125" t="s">
        <v>329</v>
      </c>
      <c r="U70" s="125" t="s">
        <v>358</v>
      </c>
      <c r="V70" s="125" t="s">
        <v>359</v>
      </c>
    </row>
    <row r="71" spans="1:22" x14ac:dyDescent="0.25">
      <c r="A71" s="125" t="s">
        <v>330</v>
      </c>
      <c r="B71" s="125" t="s">
        <v>331</v>
      </c>
      <c r="C71" s="125" t="s">
        <v>145</v>
      </c>
      <c r="D71" s="125" t="s">
        <v>332</v>
      </c>
      <c r="E71" s="125" t="s">
        <v>244</v>
      </c>
      <c r="F71" s="125" t="s">
        <v>152</v>
      </c>
      <c r="G71" s="125" t="s">
        <v>45</v>
      </c>
      <c r="H71" s="125" t="s">
        <v>45</v>
      </c>
      <c r="I71" s="125" t="s">
        <v>43</v>
      </c>
      <c r="J71" s="125" t="s">
        <v>44</v>
      </c>
      <c r="K71" s="125" t="s">
        <v>134</v>
      </c>
      <c r="L71" s="125" t="s">
        <v>139</v>
      </c>
      <c r="M71" s="125" t="s">
        <v>139</v>
      </c>
      <c r="N71" s="125" t="s">
        <v>139</v>
      </c>
      <c r="O71" s="125" t="s">
        <v>139</v>
      </c>
      <c r="P71" s="125" t="s">
        <v>20</v>
      </c>
      <c r="Q71" s="125" t="s">
        <v>20</v>
      </c>
      <c r="R71" s="125" t="s">
        <v>20</v>
      </c>
      <c r="S71" s="125" t="s">
        <v>145</v>
      </c>
      <c r="T71" s="125" t="s">
        <v>20</v>
      </c>
      <c r="U71" s="125" t="s">
        <v>358</v>
      </c>
      <c r="V71" s="125" t="s">
        <v>359</v>
      </c>
    </row>
    <row r="72" spans="1:22" x14ac:dyDescent="0.25">
      <c r="A72" s="125" t="s">
        <v>333</v>
      </c>
      <c r="B72" s="125" t="s">
        <v>331</v>
      </c>
      <c r="C72" s="125" t="s">
        <v>90</v>
      </c>
      <c r="D72" s="125" t="s">
        <v>334</v>
      </c>
      <c r="E72" s="125" t="s">
        <v>244</v>
      </c>
      <c r="F72" s="125" t="s">
        <v>152</v>
      </c>
      <c r="G72" s="125" t="s">
        <v>45</v>
      </c>
      <c r="H72" s="125" t="s">
        <v>58</v>
      </c>
      <c r="I72" s="125" t="s">
        <v>43</v>
      </c>
      <c r="J72" s="125" t="s">
        <v>44</v>
      </c>
      <c r="K72" s="125" t="s">
        <v>134</v>
      </c>
      <c r="L72" s="125" t="s">
        <v>139</v>
      </c>
      <c r="M72" s="125" t="s">
        <v>139</v>
      </c>
      <c r="N72" s="125" t="s">
        <v>139</v>
      </c>
      <c r="O72" s="125" t="s">
        <v>139</v>
      </c>
      <c r="P72" s="125" t="s">
        <v>20</v>
      </c>
      <c r="Q72" s="125" t="s">
        <v>20</v>
      </c>
      <c r="R72" s="125" t="s">
        <v>20</v>
      </c>
      <c r="S72" s="125" t="s">
        <v>90</v>
      </c>
      <c r="T72" s="125" t="s">
        <v>20</v>
      </c>
      <c r="U72" s="125" t="s">
        <v>358</v>
      </c>
      <c r="V72" s="125" t="s">
        <v>359</v>
      </c>
    </row>
    <row r="73" spans="1:22" x14ac:dyDescent="0.25">
      <c r="A73" s="125" t="s">
        <v>335</v>
      </c>
      <c r="B73" s="125" t="s">
        <v>331</v>
      </c>
      <c r="C73" s="125" t="s">
        <v>81</v>
      </c>
      <c r="D73" s="125" t="s">
        <v>336</v>
      </c>
      <c r="E73" s="125" t="s">
        <v>244</v>
      </c>
      <c r="F73" s="125" t="s">
        <v>152</v>
      </c>
      <c r="G73" s="125" t="s">
        <v>45</v>
      </c>
      <c r="H73" s="125" t="s">
        <v>45</v>
      </c>
      <c r="I73" s="125" t="s">
        <v>43</v>
      </c>
      <c r="J73" s="125" t="s">
        <v>44</v>
      </c>
      <c r="K73" s="125" t="s">
        <v>134</v>
      </c>
      <c r="L73" s="125" t="s">
        <v>139</v>
      </c>
      <c r="M73" s="125" t="s">
        <v>139</v>
      </c>
      <c r="N73" s="125" t="s">
        <v>139</v>
      </c>
      <c r="O73" s="125" t="s">
        <v>139</v>
      </c>
      <c r="P73" s="125" t="s">
        <v>20</v>
      </c>
      <c r="Q73" s="125" t="s">
        <v>20</v>
      </c>
      <c r="R73" s="125" t="s">
        <v>20</v>
      </c>
      <c r="S73" s="125" t="s">
        <v>81</v>
      </c>
      <c r="T73" s="125" t="s">
        <v>20</v>
      </c>
      <c r="U73" s="125" t="s">
        <v>358</v>
      </c>
      <c r="V73" s="125" t="s">
        <v>359</v>
      </c>
    </row>
    <row r="74" spans="1:22" x14ac:dyDescent="0.25">
      <c r="A74" s="125" t="s">
        <v>337</v>
      </c>
      <c r="B74" s="125" t="s">
        <v>331</v>
      </c>
      <c r="C74" s="125" t="s">
        <v>90</v>
      </c>
      <c r="D74" s="125" t="s">
        <v>334</v>
      </c>
      <c r="E74" s="125" t="s">
        <v>244</v>
      </c>
      <c r="F74" s="125" t="s">
        <v>152</v>
      </c>
      <c r="G74" s="125" t="s">
        <v>45</v>
      </c>
      <c r="H74" s="125" t="s">
        <v>58</v>
      </c>
      <c r="I74" s="125" t="s">
        <v>43</v>
      </c>
      <c r="J74" s="125" t="s">
        <v>44</v>
      </c>
      <c r="K74" s="125" t="s">
        <v>134</v>
      </c>
      <c r="L74" s="125" t="s">
        <v>139</v>
      </c>
      <c r="M74" s="125" t="s">
        <v>139</v>
      </c>
      <c r="N74" s="125" t="s">
        <v>139</v>
      </c>
      <c r="O74" s="125" t="s">
        <v>139</v>
      </c>
      <c r="P74" s="125" t="s">
        <v>20</v>
      </c>
      <c r="Q74" s="125" t="s">
        <v>20</v>
      </c>
      <c r="R74" s="125" t="s">
        <v>20</v>
      </c>
      <c r="S74" s="125" t="s">
        <v>90</v>
      </c>
      <c r="T74" s="125" t="s">
        <v>20</v>
      </c>
      <c r="U74" s="125" t="s">
        <v>358</v>
      </c>
      <c r="V74" s="125" t="s">
        <v>359</v>
      </c>
    </row>
    <row r="75" spans="1:22" x14ac:dyDescent="0.25">
      <c r="A75" s="125" t="s">
        <v>338</v>
      </c>
      <c r="B75" s="125" t="s">
        <v>331</v>
      </c>
      <c r="C75" s="125" t="s">
        <v>92</v>
      </c>
      <c r="D75" s="125" t="s">
        <v>339</v>
      </c>
      <c r="E75" s="125" t="s">
        <v>244</v>
      </c>
      <c r="F75" s="125" t="s">
        <v>152</v>
      </c>
      <c r="G75" s="125" t="s">
        <v>45</v>
      </c>
      <c r="H75" s="125" t="s">
        <v>45</v>
      </c>
      <c r="I75" s="125" t="s">
        <v>43</v>
      </c>
      <c r="J75" s="125" t="s">
        <v>44</v>
      </c>
      <c r="K75" s="125" t="s">
        <v>134</v>
      </c>
      <c r="L75" s="125" t="s">
        <v>139</v>
      </c>
      <c r="M75" s="125" t="s">
        <v>139</v>
      </c>
      <c r="N75" s="125" t="s">
        <v>139</v>
      </c>
      <c r="O75" s="125" t="s">
        <v>139</v>
      </c>
      <c r="P75" s="125" t="s">
        <v>20</v>
      </c>
      <c r="Q75" s="125" t="s">
        <v>20</v>
      </c>
      <c r="R75" s="125" t="s">
        <v>20</v>
      </c>
      <c r="S75" s="125" t="s">
        <v>92</v>
      </c>
      <c r="T75" s="125" t="s">
        <v>20</v>
      </c>
      <c r="U75" s="125" t="s">
        <v>358</v>
      </c>
      <c r="V75" s="125" t="s">
        <v>359</v>
      </c>
    </row>
    <row r="76" spans="1:22" x14ac:dyDescent="0.25">
      <c r="A76" s="125" t="s">
        <v>340</v>
      </c>
      <c r="B76" s="125" t="s">
        <v>331</v>
      </c>
      <c r="C76" s="125" t="s">
        <v>92</v>
      </c>
      <c r="D76" s="125" t="s">
        <v>339</v>
      </c>
      <c r="E76" s="125" t="s">
        <v>244</v>
      </c>
      <c r="F76" s="125" t="s">
        <v>152</v>
      </c>
      <c r="G76" s="125" t="s">
        <v>45</v>
      </c>
      <c r="H76" s="125" t="s">
        <v>45</v>
      </c>
      <c r="I76" s="125" t="s">
        <v>43</v>
      </c>
      <c r="J76" s="125" t="s">
        <v>44</v>
      </c>
      <c r="K76" s="125" t="s">
        <v>134</v>
      </c>
      <c r="L76" s="125" t="s">
        <v>139</v>
      </c>
      <c r="M76" s="125" t="s">
        <v>139</v>
      </c>
      <c r="N76" s="125" t="s">
        <v>139</v>
      </c>
      <c r="O76" s="125" t="s">
        <v>139</v>
      </c>
      <c r="P76" s="125" t="s">
        <v>20</v>
      </c>
      <c r="Q76" s="125" t="s">
        <v>20</v>
      </c>
      <c r="R76" s="125" t="s">
        <v>20</v>
      </c>
      <c r="S76" s="125" t="s">
        <v>92</v>
      </c>
      <c r="T76" s="125" t="s">
        <v>20</v>
      </c>
      <c r="U76" s="125" t="s">
        <v>358</v>
      </c>
      <c r="V76" s="125" t="s">
        <v>359</v>
      </c>
    </row>
    <row r="77" spans="1:22" x14ac:dyDescent="0.25">
      <c r="A77" s="125" t="s">
        <v>341</v>
      </c>
      <c r="B77" s="125" t="s">
        <v>331</v>
      </c>
      <c r="C77" s="125" t="s">
        <v>92</v>
      </c>
      <c r="D77" s="125" t="s">
        <v>339</v>
      </c>
      <c r="E77" s="125" t="s">
        <v>244</v>
      </c>
      <c r="F77" s="125" t="s">
        <v>152</v>
      </c>
      <c r="G77" s="125" t="s">
        <v>45</v>
      </c>
      <c r="H77" s="125" t="s">
        <v>49</v>
      </c>
      <c r="I77" s="125" t="s">
        <v>43</v>
      </c>
      <c r="J77" s="125" t="s">
        <v>44</v>
      </c>
      <c r="K77" s="125" t="s">
        <v>134</v>
      </c>
      <c r="L77" s="125" t="s">
        <v>139</v>
      </c>
      <c r="M77" s="125" t="s">
        <v>139</v>
      </c>
      <c r="N77" s="125" t="s">
        <v>139</v>
      </c>
      <c r="O77" s="125" t="s">
        <v>139</v>
      </c>
      <c r="P77" s="125" t="s">
        <v>20</v>
      </c>
      <c r="Q77" s="125" t="s">
        <v>20</v>
      </c>
      <c r="R77" s="125" t="s">
        <v>20</v>
      </c>
      <c r="S77" s="125" t="s">
        <v>92</v>
      </c>
      <c r="T77" s="125" t="s">
        <v>20</v>
      </c>
      <c r="U77" s="125" t="s">
        <v>358</v>
      </c>
      <c r="V77" s="125" t="s">
        <v>359</v>
      </c>
    </row>
    <row r="78" spans="1:22" x14ac:dyDescent="0.25">
      <c r="A78" s="125" t="s">
        <v>342</v>
      </c>
      <c r="B78" s="125" t="s">
        <v>331</v>
      </c>
      <c r="C78" s="125" t="s">
        <v>150</v>
      </c>
      <c r="D78" s="125" t="s">
        <v>343</v>
      </c>
      <c r="E78" s="125" t="s">
        <v>244</v>
      </c>
      <c r="F78" s="125" t="s">
        <v>152</v>
      </c>
      <c r="G78" s="125" t="s">
        <v>45</v>
      </c>
      <c r="H78" s="125" t="s">
        <v>49</v>
      </c>
      <c r="I78" s="125" t="s">
        <v>43</v>
      </c>
      <c r="J78" s="125" t="s">
        <v>44</v>
      </c>
      <c r="K78" s="125" t="s">
        <v>134</v>
      </c>
      <c r="L78" s="125" t="s">
        <v>139</v>
      </c>
      <c r="M78" s="125" t="s">
        <v>139</v>
      </c>
      <c r="N78" s="125" t="s">
        <v>139</v>
      </c>
      <c r="O78" s="125" t="s">
        <v>139</v>
      </c>
      <c r="P78" s="125" t="s">
        <v>20</v>
      </c>
      <c r="Q78" s="125" t="s">
        <v>20</v>
      </c>
      <c r="R78" s="125" t="s">
        <v>20</v>
      </c>
      <c r="S78" s="125" t="s">
        <v>150</v>
      </c>
      <c r="T78" s="125" t="s">
        <v>344</v>
      </c>
      <c r="U78" s="125" t="s">
        <v>358</v>
      </c>
      <c r="V78" s="125" t="s">
        <v>359</v>
      </c>
    </row>
    <row r="79" spans="1:22" x14ac:dyDescent="0.25">
      <c r="A79" s="125" t="s">
        <v>345</v>
      </c>
      <c r="B79" s="125" t="s">
        <v>331</v>
      </c>
      <c r="C79" s="125" t="s">
        <v>145</v>
      </c>
      <c r="D79" s="125" t="s">
        <v>332</v>
      </c>
      <c r="E79" s="125" t="s">
        <v>244</v>
      </c>
      <c r="F79" s="125" t="s">
        <v>152</v>
      </c>
      <c r="G79" s="125" t="s">
        <v>45</v>
      </c>
      <c r="H79" s="125" t="s">
        <v>49</v>
      </c>
      <c r="I79" s="125" t="s">
        <v>43</v>
      </c>
      <c r="J79" s="125" t="s">
        <v>44</v>
      </c>
      <c r="K79" s="125" t="s">
        <v>134</v>
      </c>
      <c r="L79" s="125" t="s">
        <v>139</v>
      </c>
      <c r="M79" s="125" t="s">
        <v>139</v>
      </c>
      <c r="N79" s="125" t="s">
        <v>139</v>
      </c>
      <c r="O79" s="125" t="s">
        <v>139</v>
      </c>
      <c r="P79" s="125" t="s">
        <v>20</v>
      </c>
      <c r="Q79" s="125" t="s">
        <v>20</v>
      </c>
      <c r="R79" s="125" t="s">
        <v>20</v>
      </c>
      <c r="S79" s="125" t="s">
        <v>145</v>
      </c>
      <c r="T79" s="125" t="s">
        <v>20</v>
      </c>
      <c r="U79" s="125" t="s">
        <v>358</v>
      </c>
      <c r="V79" s="125" t="s">
        <v>359</v>
      </c>
    </row>
    <row r="80" spans="1:22" x14ac:dyDescent="0.25">
      <c r="A80" s="125" t="s">
        <v>346</v>
      </c>
      <c r="B80" s="125" t="s">
        <v>331</v>
      </c>
      <c r="C80" s="125" t="s">
        <v>145</v>
      </c>
      <c r="D80" s="125" t="s">
        <v>332</v>
      </c>
      <c r="E80" s="125" t="s">
        <v>244</v>
      </c>
      <c r="F80" s="125" t="s">
        <v>152</v>
      </c>
      <c r="G80" s="125" t="s">
        <v>45</v>
      </c>
      <c r="H80" s="125" t="s">
        <v>45</v>
      </c>
      <c r="I80" s="125" t="s">
        <v>43</v>
      </c>
      <c r="J80" s="125" t="s">
        <v>44</v>
      </c>
      <c r="K80" s="125" t="s">
        <v>134</v>
      </c>
      <c r="L80" s="125" t="s">
        <v>139</v>
      </c>
      <c r="M80" s="125" t="s">
        <v>139</v>
      </c>
      <c r="N80" s="125" t="s">
        <v>139</v>
      </c>
      <c r="O80" s="125" t="s">
        <v>139</v>
      </c>
      <c r="P80" s="125" t="s">
        <v>20</v>
      </c>
      <c r="Q80" s="125" t="s">
        <v>20</v>
      </c>
      <c r="R80" s="125" t="s">
        <v>20</v>
      </c>
      <c r="S80" s="125" t="s">
        <v>145</v>
      </c>
      <c r="T80" s="125" t="s">
        <v>20</v>
      </c>
      <c r="U80" s="125" t="s">
        <v>358</v>
      </c>
      <c r="V80" s="125" t="s">
        <v>359</v>
      </c>
    </row>
    <row r="81" spans="1:22" x14ac:dyDescent="0.25">
      <c r="A81" s="125" t="s">
        <v>347</v>
      </c>
      <c r="B81" s="125" t="s">
        <v>331</v>
      </c>
      <c r="C81" s="125" t="s">
        <v>150</v>
      </c>
      <c r="D81" s="125" t="s">
        <v>343</v>
      </c>
      <c r="E81" s="125" t="s">
        <v>244</v>
      </c>
      <c r="F81" s="125" t="s">
        <v>152</v>
      </c>
      <c r="G81" s="125" t="s">
        <v>45</v>
      </c>
      <c r="H81" s="125" t="s">
        <v>49</v>
      </c>
      <c r="I81" s="125" t="s">
        <v>43</v>
      </c>
      <c r="J81" s="125" t="s">
        <v>44</v>
      </c>
      <c r="K81" s="125" t="s">
        <v>134</v>
      </c>
      <c r="L81" s="125" t="s">
        <v>139</v>
      </c>
      <c r="M81" s="125" t="s">
        <v>139</v>
      </c>
      <c r="N81" s="125" t="s">
        <v>139</v>
      </c>
      <c r="O81" s="125" t="s">
        <v>139</v>
      </c>
      <c r="P81" s="125" t="s">
        <v>20</v>
      </c>
      <c r="Q81" s="125" t="s">
        <v>20</v>
      </c>
      <c r="R81" s="125" t="s">
        <v>20</v>
      </c>
      <c r="S81" s="125" t="s">
        <v>150</v>
      </c>
      <c r="T81" s="125" t="s">
        <v>344</v>
      </c>
      <c r="U81" s="125" t="s">
        <v>358</v>
      </c>
      <c r="V81" s="125" t="s">
        <v>359</v>
      </c>
    </row>
    <row r="82" spans="1:22" x14ac:dyDescent="0.25">
      <c r="A82" s="125" t="s">
        <v>348</v>
      </c>
      <c r="B82" s="125" t="s">
        <v>331</v>
      </c>
      <c r="C82" s="125" t="s">
        <v>81</v>
      </c>
      <c r="D82" s="125" t="s">
        <v>336</v>
      </c>
      <c r="E82" s="125" t="s">
        <v>244</v>
      </c>
      <c r="F82" s="125" t="s">
        <v>152</v>
      </c>
      <c r="G82" s="125" t="s">
        <v>45</v>
      </c>
      <c r="H82" s="125" t="s">
        <v>45</v>
      </c>
      <c r="I82" s="125" t="s">
        <v>43</v>
      </c>
      <c r="J82" s="125" t="s">
        <v>44</v>
      </c>
      <c r="K82" s="125" t="s">
        <v>134</v>
      </c>
      <c r="L82" s="125" t="s">
        <v>139</v>
      </c>
      <c r="M82" s="125" t="s">
        <v>139</v>
      </c>
      <c r="N82" s="125" t="s">
        <v>139</v>
      </c>
      <c r="O82" s="125" t="s">
        <v>139</v>
      </c>
      <c r="P82" s="125" t="s">
        <v>20</v>
      </c>
      <c r="Q82" s="125" t="s">
        <v>20</v>
      </c>
      <c r="R82" s="125" t="s">
        <v>20</v>
      </c>
      <c r="S82" s="125" t="s">
        <v>81</v>
      </c>
      <c r="T82" s="125" t="s">
        <v>20</v>
      </c>
      <c r="U82" s="125" t="s">
        <v>358</v>
      </c>
      <c r="V82" s="125" t="s">
        <v>359</v>
      </c>
    </row>
    <row r="83" spans="1:22" x14ac:dyDescent="0.25">
      <c r="A83" s="125" t="s">
        <v>349</v>
      </c>
      <c r="B83" s="125" t="s">
        <v>350</v>
      </c>
      <c r="C83" s="125" t="s">
        <v>155</v>
      </c>
      <c r="D83" s="125" t="s">
        <v>171</v>
      </c>
      <c r="E83" s="125" t="s">
        <v>57</v>
      </c>
      <c r="F83" s="125" t="s">
        <v>41</v>
      </c>
      <c r="G83" s="125" t="s">
        <v>42</v>
      </c>
      <c r="H83" s="125" t="s">
        <v>45</v>
      </c>
      <c r="I83" s="125" t="s">
        <v>43</v>
      </c>
      <c r="J83" s="125" t="s">
        <v>44</v>
      </c>
      <c r="K83" s="125" t="s">
        <v>84</v>
      </c>
      <c r="L83" s="125" t="s">
        <v>20</v>
      </c>
      <c r="M83" s="125" t="s">
        <v>20</v>
      </c>
      <c r="N83" s="125" t="s">
        <v>20</v>
      </c>
      <c r="O83" s="125" t="s">
        <v>89</v>
      </c>
      <c r="P83" s="125" t="s">
        <v>20</v>
      </c>
      <c r="Q83" s="125" t="s">
        <v>20</v>
      </c>
      <c r="R83" s="125" t="s">
        <v>20</v>
      </c>
      <c r="S83" s="125" t="s">
        <v>155</v>
      </c>
      <c r="T83" s="125" t="s">
        <v>351</v>
      </c>
      <c r="U83" s="125" t="s">
        <v>358</v>
      </c>
      <c r="V83" s="125" t="s">
        <v>359</v>
      </c>
    </row>
    <row r="84" spans="1:22" x14ac:dyDescent="0.25">
      <c r="A84" s="125" t="s">
        <v>352</v>
      </c>
      <c r="B84" s="125" t="s">
        <v>55</v>
      </c>
      <c r="C84" s="125" t="s">
        <v>145</v>
      </c>
      <c r="D84" s="125" t="s">
        <v>174</v>
      </c>
      <c r="E84" s="125" t="s">
        <v>116</v>
      </c>
      <c r="F84" s="125" t="s">
        <v>41</v>
      </c>
      <c r="G84" s="125" t="s">
        <v>45</v>
      </c>
      <c r="H84" s="125" t="s">
        <v>45</v>
      </c>
      <c r="I84" s="125" t="s">
        <v>43</v>
      </c>
      <c r="J84" s="125" t="s">
        <v>44</v>
      </c>
      <c r="K84" s="125" t="s">
        <v>84</v>
      </c>
      <c r="L84" s="125" t="s">
        <v>20</v>
      </c>
      <c r="M84" s="125" t="s">
        <v>89</v>
      </c>
      <c r="N84" s="125" t="s">
        <v>20</v>
      </c>
      <c r="O84" s="125" t="s">
        <v>139</v>
      </c>
      <c r="P84" s="125" t="s">
        <v>20</v>
      </c>
      <c r="Q84" s="125" t="s">
        <v>20</v>
      </c>
      <c r="R84" s="125" t="s">
        <v>20</v>
      </c>
      <c r="S84" s="125" t="s">
        <v>145</v>
      </c>
      <c r="T84" s="125" t="s">
        <v>353</v>
      </c>
      <c r="U84" s="125" t="s">
        <v>358</v>
      </c>
      <c r="V84" s="125" t="s">
        <v>359</v>
      </c>
    </row>
    <row r="85" spans="1:22" x14ac:dyDescent="0.25">
      <c r="A85" s="125" t="s">
        <v>354</v>
      </c>
      <c r="B85" s="125" t="s">
        <v>73</v>
      </c>
      <c r="C85" s="125" t="s">
        <v>145</v>
      </c>
      <c r="D85" s="125" t="s">
        <v>174</v>
      </c>
      <c r="E85" s="125" t="s">
        <v>115</v>
      </c>
      <c r="F85" s="125" t="s">
        <v>41</v>
      </c>
      <c r="G85" s="125" t="s">
        <v>45</v>
      </c>
      <c r="H85" s="125" t="s">
        <v>45</v>
      </c>
      <c r="I85" s="125" t="s">
        <v>43</v>
      </c>
      <c r="J85" s="125" t="s">
        <v>44</v>
      </c>
      <c r="K85" s="125" t="s">
        <v>84</v>
      </c>
      <c r="L85" s="125" t="s">
        <v>20</v>
      </c>
      <c r="M85" s="125" t="s">
        <v>89</v>
      </c>
      <c r="N85" s="125" t="s">
        <v>20</v>
      </c>
      <c r="O85" s="125" t="s">
        <v>89</v>
      </c>
      <c r="P85" s="125" t="s">
        <v>20</v>
      </c>
      <c r="Q85" s="125" t="s">
        <v>20</v>
      </c>
      <c r="R85" s="125" t="s">
        <v>20</v>
      </c>
      <c r="S85" s="125" t="s">
        <v>145</v>
      </c>
      <c r="T85" s="125" t="s">
        <v>355</v>
      </c>
      <c r="U85" s="125" t="s">
        <v>358</v>
      </c>
      <c r="V85" s="125" t="s">
        <v>359</v>
      </c>
    </row>
    <row r="86" spans="1:22" x14ac:dyDescent="0.25">
      <c r="A86" s="125" t="s">
        <v>356</v>
      </c>
      <c r="B86" s="125" t="s">
        <v>73</v>
      </c>
      <c r="C86" s="125" t="s">
        <v>92</v>
      </c>
      <c r="D86" s="125" t="s">
        <v>178</v>
      </c>
      <c r="E86" s="125" t="s">
        <v>57</v>
      </c>
      <c r="F86" s="125" t="s">
        <v>41</v>
      </c>
      <c r="G86" s="125" t="s">
        <v>45</v>
      </c>
      <c r="H86" s="125" t="s">
        <v>45</v>
      </c>
      <c r="I86" s="125" t="s">
        <v>43</v>
      </c>
      <c r="J86" s="125" t="s">
        <v>44</v>
      </c>
      <c r="K86" s="125" t="s">
        <v>84</v>
      </c>
      <c r="L86" s="125" t="s">
        <v>20</v>
      </c>
      <c r="M86" s="125" t="s">
        <v>89</v>
      </c>
      <c r="N86" s="125" t="s">
        <v>20</v>
      </c>
      <c r="O86" s="125" t="s">
        <v>89</v>
      </c>
      <c r="P86" s="125" t="s">
        <v>20</v>
      </c>
      <c r="Q86" s="125" t="s">
        <v>20</v>
      </c>
      <c r="R86" s="125" t="s">
        <v>20</v>
      </c>
      <c r="S86" s="125" t="s">
        <v>92</v>
      </c>
      <c r="T86" s="125" t="s">
        <v>357</v>
      </c>
      <c r="U86" s="125" t="s">
        <v>358</v>
      </c>
      <c r="V86" s="125" t="s">
        <v>359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492D4-B1EA-4915-BFAB-DFB925E50D9C}">
  <sheetPr codeName="Feuil8"/>
  <dimension ref="A1:T103"/>
  <sheetViews>
    <sheetView workbookViewId="0">
      <selection activeCell="D12" sqref="D12"/>
    </sheetView>
  </sheetViews>
  <sheetFormatPr baseColWidth="10" defaultRowHeight="15" x14ac:dyDescent="0.25"/>
  <cols>
    <col min="1" max="1" width="22" bestFit="1" customWidth="1"/>
    <col min="2" max="2" width="16.5703125" bestFit="1" customWidth="1"/>
    <col min="3" max="9" width="11.140625" bestFit="1" customWidth="1"/>
    <col min="10" max="10" width="12.140625" bestFit="1" customWidth="1"/>
    <col min="11" max="11" width="33.42578125" bestFit="1" customWidth="1"/>
    <col min="12" max="15" width="23.7109375" bestFit="1" customWidth="1"/>
    <col min="16" max="17" width="25.5703125" bestFit="1" customWidth="1"/>
    <col min="18" max="19" width="12.140625" bestFit="1" customWidth="1"/>
    <col min="20" max="20" width="8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hidden="1" x14ac:dyDescent="0.25">
      <c r="A2" s="127" t="s">
        <v>267</v>
      </c>
      <c r="B2" s="127" t="s">
        <v>268</v>
      </c>
      <c r="C2" s="127" t="s">
        <v>20</v>
      </c>
      <c r="D2" s="127" t="s">
        <v>269</v>
      </c>
      <c r="E2" s="127" t="s">
        <v>270</v>
      </c>
      <c r="F2" s="127" t="s">
        <v>271</v>
      </c>
      <c r="G2" s="127" t="s">
        <v>42</v>
      </c>
      <c r="H2" s="127" t="s">
        <v>45</v>
      </c>
      <c r="I2" s="127" t="s">
        <v>20</v>
      </c>
      <c r="J2" s="127" t="s">
        <v>20</v>
      </c>
      <c r="K2" s="127" t="s">
        <v>20</v>
      </c>
      <c r="L2" s="127" t="s">
        <v>20</v>
      </c>
      <c r="M2" s="127" t="s">
        <v>20</v>
      </c>
      <c r="N2" s="127" t="s">
        <v>20</v>
      </c>
      <c r="O2" s="127" t="s">
        <v>20</v>
      </c>
      <c r="P2" s="127" t="s">
        <v>20</v>
      </c>
      <c r="Q2" s="127" t="s">
        <v>20</v>
      </c>
      <c r="R2" s="127" t="s">
        <v>20</v>
      </c>
      <c r="S2" s="127" t="s">
        <v>20</v>
      </c>
      <c r="T2" s="127" t="s">
        <v>272</v>
      </c>
    </row>
    <row r="3" spans="1:20" hidden="1" x14ac:dyDescent="0.25">
      <c r="A3" s="127" t="s">
        <v>273</v>
      </c>
      <c r="B3" s="127" t="s">
        <v>268</v>
      </c>
      <c r="C3" s="127" t="s">
        <v>20</v>
      </c>
      <c r="D3" s="127" t="s">
        <v>269</v>
      </c>
      <c r="E3" s="127" t="s">
        <v>274</v>
      </c>
      <c r="F3" s="127" t="s">
        <v>271</v>
      </c>
      <c r="G3" s="127" t="s">
        <v>42</v>
      </c>
      <c r="H3" s="127" t="s">
        <v>45</v>
      </c>
      <c r="I3" s="127" t="s">
        <v>20</v>
      </c>
      <c r="J3" s="127" t="s">
        <v>20</v>
      </c>
      <c r="K3" s="127" t="s">
        <v>20</v>
      </c>
      <c r="L3" s="127" t="s">
        <v>20</v>
      </c>
      <c r="M3" s="127" t="s">
        <v>20</v>
      </c>
      <c r="N3" s="127" t="s">
        <v>20</v>
      </c>
      <c r="O3" s="127" t="s">
        <v>20</v>
      </c>
      <c r="P3" s="127" t="s">
        <v>20</v>
      </c>
      <c r="Q3" s="127" t="s">
        <v>20</v>
      </c>
      <c r="R3" s="127" t="s">
        <v>20</v>
      </c>
      <c r="S3" s="127" t="s">
        <v>20</v>
      </c>
      <c r="T3" s="127" t="s">
        <v>272</v>
      </c>
    </row>
    <row r="4" spans="1:20" hidden="1" x14ac:dyDescent="0.25">
      <c r="A4" s="127" t="s">
        <v>275</v>
      </c>
      <c r="B4" s="127" t="s">
        <v>268</v>
      </c>
      <c r="C4" s="127" t="s">
        <v>20</v>
      </c>
      <c r="D4" s="127" t="s">
        <v>269</v>
      </c>
      <c r="E4" s="127" t="s">
        <v>276</v>
      </c>
      <c r="F4" s="127" t="s">
        <v>271</v>
      </c>
      <c r="G4" s="127" t="s">
        <v>42</v>
      </c>
      <c r="H4" s="127" t="s">
        <v>45</v>
      </c>
      <c r="I4" s="127" t="s">
        <v>20</v>
      </c>
      <c r="J4" s="127" t="s">
        <v>20</v>
      </c>
      <c r="K4" s="127" t="s">
        <v>20</v>
      </c>
      <c r="L4" s="127" t="s">
        <v>20</v>
      </c>
      <c r="M4" s="127" t="s">
        <v>20</v>
      </c>
      <c r="N4" s="127" t="s">
        <v>20</v>
      </c>
      <c r="O4" s="127" t="s">
        <v>20</v>
      </c>
      <c r="P4" s="127" t="s">
        <v>20</v>
      </c>
      <c r="Q4" s="127" t="s">
        <v>20</v>
      </c>
      <c r="R4" s="127" t="s">
        <v>20</v>
      </c>
      <c r="S4" s="127" t="s">
        <v>20</v>
      </c>
      <c r="T4" s="127" t="s">
        <v>272</v>
      </c>
    </row>
    <row r="5" spans="1:20" hidden="1" x14ac:dyDescent="0.25">
      <c r="A5" s="127" t="s">
        <v>277</v>
      </c>
      <c r="B5" s="127" t="s">
        <v>268</v>
      </c>
      <c r="C5" s="127" t="s">
        <v>20</v>
      </c>
      <c r="D5" s="127" t="s">
        <v>269</v>
      </c>
      <c r="E5" s="127" t="s">
        <v>271</v>
      </c>
      <c r="F5" s="127" t="s">
        <v>278</v>
      </c>
      <c r="G5" s="127" t="s">
        <v>42</v>
      </c>
      <c r="H5" s="127" t="s">
        <v>45</v>
      </c>
      <c r="I5" s="127" t="s">
        <v>20</v>
      </c>
      <c r="J5" s="127" t="s">
        <v>20</v>
      </c>
      <c r="K5" s="127" t="s">
        <v>20</v>
      </c>
      <c r="L5" s="127" t="s">
        <v>20</v>
      </c>
      <c r="M5" s="127" t="s">
        <v>20</v>
      </c>
      <c r="N5" s="127" t="s">
        <v>20</v>
      </c>
      <c r="O5" s="127" t="s">
        <v>20</v>
      </c>
      <c r="P5" s="127" t="s">
        <v>20</v>
      </c>
      <c r="Q5" s="127" t="s">
        <v>20</v>
      </c>
      <c r="R5" s="127" t="s">
        <v>20</v>
      </c>
      <c r="S5" s="127" t="s">
        <v>20</v>
      </c>
      <c r="T5" s="127" t="s">
        <v>272</v>
      </c>
    </row>
    <row r="6" spans="1:20" hidden="1" x14ac:dyDescent="0.25">
      <c r="A6" s="127" t="s">
        <v>279</v>
      </c>
      <c r="B6" s="127" t="s">
        <v>268</v>
      </c>
      <c r="C6" s="127" t="s">
        <v>20</v>
      </c>
      <c r="D6" s="127" t="s">
        <v>269</v>
      </c>
      <c r="E6" s="127" t="s">
        <v>77</v>
      </c>
      <c r="F6" s="127" t="s">
        <v>271</v>
      </c>
      <c r="G6" s="127" t="s">
        <v>42</v>
      </c>
      <c r="H6" s="127" t="s">
        <v>45</v>
      </c>
      <c r="I6" s="127" t="s">
        <v>20</v>
      </c>
      <c r="J6" s="127" t="s">
        <v>20</v>
      </c>
      <c r="K6" s="127" t="s">
        <v>20</v>
      </c>
      <c r="L6" s="127" t="s">
        <v>20</v>
      </c>
      <c r="M6" s="127" t="s">
        <v>20</v>
      </c>
      <c r="N6" s="127" t="s">
        <v>20</v>
      </c>
      <c r="O6" s="127" t="s">
        <v>20</v>
      </c>
      <c r="P6" s="127" t="s">
        <v>20</v>
      </c>
      <c r="Q6" s="127" t="s">
        <v>20</v>
      </c>
      <c r="R6" s="127" t="s">
        <v>20</v>
      </c>
      <c r="S6" s="127" t="s">
        <v>20</v>
      </c>
      <c r="T6" s="127" t="s">
        <v>272</v>
      </c>
    </row>
    <row r="7" spans="1:20" hidden="1" x14ac:dyDescent="0.25">
      <c r="A7" s="127" t="s">
        <v>280</v>
      </c>
      <c r="B7" s="127" t="s">
        <v>268</v>
      </c>
      <c r="C7" s="127" t="s">
        <v>20</v>
      </c>
      <c r="D7" s="127" t="s">
        <v>269</v>
      </c>
      <c r="E7" s="127" t="s">
        <v>281</v>
      </c>
      <c r="F7" s="127" t="s">
        <v>271</v>
      </c>
      <c r="G7" s="127" t="s">
        <v>42</v>
      </c>
      <c r="H7" s="127" t="s">
        <v>45</v>
      </c>
      <c r="I7" s="127" t="s">
        <v>20</v>
      </c>
      <c r="J7" s="127" t="s">
        <v>20</v>
      </c>
      <c r="K7" s="127" t="s">
        <v>20</v>
      </c>
      <c r="L7" s="127" t="s">
        <v>20</v>
      </c>
      <c r="M7" s="127" t="s">
        <v>20</v>
      </c>
      <c r="N7" s="127" t="s">
        <v>20</v>
      </c>
      <c r="O7" s="127" t="s">
        <v>20</v>
      </c>
      <c r="P7" s="127" t="s">
        <v>20</v>
      </c>
      <c r="Q7" s="127" t="s">
        <v>20</v>
      </c>
      <c r="R7" s="127" t="s">
        <v>20</v>
      </c>
      <c r="S7" s="127" t="s">
        <v>20</v>
      </c>
      <c r="T7" s="127" t="s">
        <v>272</v>
      </c>
    </row>
    <row r="8" spans="1:20" hidden="1" x14ac:dyDescent="0.25">
      <c r="A8" s="127" t="s">
        <v>157</v>
      </c>
      <c r="B8" s="127" t="s">
        <v>46</v>
      </c>
      <c r="C8" s="127" t="s">
        <v>90</v>
      </c>
      <c r="D8" s="127" t="s">
        <v>88</v>
      </c>
      <c r="E8" s="127" t="s">
        <v>87</v>
      </c>
      <c r="F8" s="127" t="s">
        <v>41</v>
      </c>
      <c r="G8" s="127" t="s">
        <v>45</v>
      </c>
      <c r="H8" s="127" t="s">
        <v>45</v>
      </c>
      <c r="I8" s="127" t="s">
        <v>43</v>
      </c>
      <c r="J8" s="127" t="s">
        <v>44</v>
      </c>
      <c r="K8" s="127" t="s">
        <v>84</v>
      </c>
      <c r="L8" s="127" t="s">
        <v>89</v>
      </c>
      <c r="M8" s="127" t="s">
        <v>20</v>
      </c>
      <c r="N8" s="127" t="s">
        <v>89</v>
      </c>
      <c r="O8" s="127" t="s">
        <v>139</v>
      </c>
      <c r="P8" s="127" t="s">
        <v>20</v>
      </c>
      <c r="Q8" s="127" t="s">
        <v>20</v>
      </c>
      <c r="R8" s="127" t="s">
        <v>20</v>
      </c>
      <c r="S8" s="127" t="s">
        <v>90</v>
      </c>
      <c r="T8" s="127" t="s">
        <v>158</v>
      </c>
    </row>
    <row r="9" spans="1:20" hidden="1" x14ac:dyDescent="0.25">
      <c r="A9" s="127" t="s">
        <v>161</v>
      </c>
      <c r="B9" s="127" t="s">
        <v>47</v>
      </c>
      <c r="C9" s="127" t="s">
        <v>90</v>
      </c>
      <c r="D9" s="127" t="s">
        <v>88</v>
      </c>
      <c r="E9" s="127" t="s">
        <v>162</v>
      </c>
      <c r="F9" s="127" t="s">
        <v>152</v>
      </c>
      <c r="G9" s="127" t="s">
        <v>45</v>
      </c>
      <c r="H9" s="127" t="s">
        <v>45</v>
      </c>
      <c r="I9" s="127" t="s">
        <v>43</v>
      </c>
      <c r="J9" s="127" t="s">
        <v>44</v>
      </c>
      <c r="K9" s="127" t="s">
        <v>134</v>
      </c>
      <c r="L9" s="127" t="s">
        <v>139</v>
      </c>
      <c r="M9" s="127" t="s">
        <v>20</v>
      </c>
      <c r="N9" s="127" t="s">
        <v>139</v>
      </c>
      <c r="O9" s="127" t="s">
        <v>139</v>
      </c>
      <c r="P9" s="127" t="s">
        <v>20</v>
      </c>
      <c r="Q9" s="127" t="s">
        <v>20</v>
      </c>
      <c r="R9" s="127" t="s">
        <v>20</v>
      </c>
      <c r="S9" s="127" t="s">
        <v>90</v>
      </c>
      <c r="T9" s="127" t="s">
        <v>163</v>
      </c>
    </row>
    <row r="10" spans="1:20" hidden="1" x14ac:dyDescent="0.25">
      <c r="A10" s="127" t="s">
        <v>180</v>
      </c>
      <c r="B10" s="127" t="s">
        <v>48</v>
      </c>
      <c r="C10" s="127" t="s">
        <v>90</v>
      </c>
      <c r="D10" s="127" t="s">
        <v>113</v>
      </c>
      <c r="E10" s="127" t="s">
        <v>93</v>
      </c>
      <c r="F10" s="127" t="s">
        <v>41</v>
      </c>
      <c r="G10" s="127" t="s">
        <v>45</v>
      </c>
      <c r="H10" s="127" t="s">
        <v>45</v>
      </c>
      <c r="I10" s="127" t="s">
        <v>43</v>
      </c>
      <c r="J10" s="127" t="s">
        <v>44</v>
      </c>
      <c r="K10" s="127" t="s">
        <v>84</v>
      </c>
      <c r="L10" s="127" t="s">
        <v>20</v>
      </c>
      <c r="M10" s="127" t="s">
        <v>20</v>
      </c>
      <c r="N10" s="127" t="s">
        <v>20</v>
      </c>
      <c r="O10" s="127" t="s">
        <v>139</v>
      </c>
      <c r="P10" s="127" t="s">
        <v>20</v>
      </c>
      <c r="Q10" s="127" t="s">
        <v>20</v>
      </c>
      <c r="R10" s="127" t="s">
        <v>20</v>
      </c>
      <c r="S10" s="127" t="s">
        <v>90</v>
      </c>
      <c r="T10" s="127" t="s">
        <v>181</v>
      </c>
    </row>
    <row r="11" spans="1:20" hidden="1" x14ac:dyDescent="0.25">
      <c r="A11" s="127" t="s">
        <v>189</v>
      </c>
      <c r="B11" s="127" t="s">
        <v>56</v>
      </c>
      <c r="C11" s="127" t="s">
        <v>90</v>
      </c>
      <c r="D11" s="127" t="s">
        <v>113</v>
      </c>
      <c r="E11" s="127" t="s">
        <v>93</v>
      </c>
      <c r="F11" s="127" t="s">
        <v>41</v>
      </c>
      <c r="G11" s="127" t="s">
        <v>45</v>
      </c>
      <c r="H11" s="127" t="s">
        <v>45</v>
      </c>
      <c r="I11" s="127" t="s">
        <v>43</v>
      </c>
      <c r="J11" s="127" t="s">
        <v>44</v>
      </c>
      <c r="K11" s="127" t="s">
        <v>84</v>
      </c>
      <c r="L11" s="127" t="s">
        <v>20</v>
      </c>
      <c r="M11" s="127" t="s">
        <v>20</v>
      </c>
      <c r="N11" s="127" t="s">
        <v>20</v>
      </c>
      <c r="O11" s="127" t="s">
        <v>139</v>
      </c>
      <c r="P11" s="127" t="s">
        <v>20</v>
      </c>
      <c r="Q11" s="127" t="s">
        <v>20</v>
      </c>
      <c r="R11" s="127" t="s">
        <v>20</v>
      </c>
      <c r="S11" s="127" t="s">
        <v>90</v>
      </c>
      <c r="T11" s="127" t="s">
        <v>190</v>
      </c>
    </row>
    <row r="12" spans="1:20" hidden="1" x14ac:dyDescent="0.25">
      <c r="A12" s="127" t="s">
        <v>198</v>
      </c>
      <c r="B12" s="127" t="s">
        <v>69</v>
      </c>
      <c r="C12" s="127" t="s">
        <v>90</v>
      </c>
      <c r="D12" s="127" t="s">
        <v>114</v>
      </c>
      <c r="E12" s="127" t="s">
        <v>72</v>
      </c>
      <c r="F12" s="127" t="s">
        <v>71</v>
      </c>
      <c r="G12" s="127" t="s">
        <v>42</v>
      </c>
      <c r="H12" s="127" t="s">
        <v>49</v>
      </c>
      <c r="I12" s="127" t="s">
        <v>43</v>
      </c>
      <c r="J12" s="127" t="s">
        <v>44</v>
      </c>
      <c r="K12" s="127" t="s">
        <v>135</v>
      </c>
      <c r="L12" s="127" t="s">
        <v>20</v>
      </c>
      <c r="M12" s="127" t="s">
        <v>20</v>
      </c>
      <c r="N12" s="127" t="s">
        <v>20</v>
      </c>
      <c r="O12" s="127" t="s">
        <v>74</v>
      </c>
      <c r="P12" s="127" t="s">
        <v>20</v>
      </c>
      <c r="Q12" s="127" t="s">
        <v>20</v>
      </c>
      <c r="R12" s="127" t="s">
        <v>20</v>
      </c>
      <c r="S12" s="127" t="s">
        <v>90</v>
      </c>
      <c r="T12" s="127" t="s">
        <v>199</v>
      </c>
    </row>
    <row r="13" spans="1:20" hidden="1" x14ac:dyDescent="0.25">
      <c r="A13" s="127" t="s">
        <v>200</v>
      </c>
      <c r="B13" s="127" t="s">
        <v>51</v>
      </c>
      <c r="C13" s="127" t="s">
        <v>90</v>
      </c>
      <c r="D13" s="127" t="s">
        <v>100</v>
      </c>
      <c r="E13" s="127" t="s">
        <v>201</v>
      </c>
      <c r="F13" s="127" t="s">
        <v>97</v>
      </c>
      <c r="G13" s="127" t="s">
        <v>45</v>
      </c>
      <c r="H13" s="127" t="s">
        <v>45</v>
      </c>
      <c r="I13" s="127" t="s">
        <v>43</v>
      </c>
      <c r="J13" s="127" t="s">
        <v>44</v>
      </c>
      <c r="K13" s="127" t="s">
        <v>98</v>
      </c>
      <c r="L13" s="127" t="s">
        <v>20</v>
      </c>
      <c r="M13" s="127" t="s">
        <v>20</v>
      </c>
      <c r="N13" s="127" t="s">
        <v>20</v>
      </c>
      <c r="O13" s="127" t="s">
        <v>20</v>
      </c>
      <c r="P13" s="127" t="s">
        <v>20</v>
      </c>
      <c r="Q13" s="127" t="s">
        <v>20</v>
      </c>
      <c r="R13" s="127" t="s">
        <v>20</v>
      </c>
      <c r="S13" s="127" t="s">
        <v>90</v>
      </c>
      <c r="T13" s="127" t="s">
        <v>202</v>
      </c>
    </row>
    <row r="14" spans="1:20" hidden="1" x14ac:dyDescent="0.25">
      <c r="A14" s="127" t="s">
        <v>210</v>
      </c>
      <c r="B14" s="127" t="s">
        <v>51</v>
      </c>
      <c r="C14" s="127" t="s">
        <v>90</v>
      </c>
      <c r="D14" s="127" t="s">
        <v>101</v>
      </c>
      <c r="E14" s="127" t="s">
        <v>201</v>
      </c>
      <c r="F14" s="127" t="s">
        <v>97</v>
      </c>
      <c r="G14" s="127" t="s">
        <v>45</v>
      </c>
      <c r="H14" s="127" t="s">
        <v>45</v>
      </c>
      <c r="I14" s="127" t="s">
        <v>43</v>
      </c>
      <c r="J14" s="127" t="s">
        <v>44</v>
      </c>
      <c r="K14" s="127" t="s">
        <v>98</v>
      </c>
      <c r="L14" s="127" t="s">
        <v>20</v>
      </c>
      <c r="M14" s="127" t="s">
        <v>20</v>
      </c>
      <c r="N14" s="127" t="s">
        <v>20</v>
      </c>
      <c r="O14" s="127" t="s">
        <v>20</v>
      </c>
      <c r="P14" s="127" t="s">
        <v>20</v>
      </c>
      <c r="Q14" s="127" t="s">
        <v>20</v>
      </c>
      <c r="R14" s="127" t="s">
        <v>20</v>
      </c>
      <c r="S14" s="127" t="s">
        <v>90</v>
      </c>
      <c r="T14" s="127" t="s">
        <v>202</v>
      </c>
    </row>
    <row r="15" spans="1:20" hidden="1" x14ac:dyDescent="0.25">
      <c r="A15" s="127" t="s">
        <v>223</v>
      </c>
      <c r="B15" s="127" t="s">
        <v>76</v>
      </c>
      <c r="C15" s="127" t="s">
        <v>90</v>
      </c>
      <c r="D15" s="127" t="s">
        <v>88</v>
      </c>
      <c r="E15" s="127" t="s">
        <v>50</v>
      </c>
      <c r="F15" s="127" t="s">
        <v>152</v>
      </c>
      <c r="G15" s="127" t="s">
        <v>42</v>
      </c>
      <c r="H15" s="127" t="s">
        <v>45</v>
      </c>
      <c r="I15" s="127" t="s">
        <v>43</v>
      </c>
      <c r="J15" s="127" t="s">
        <v>44</v>
      </c>
      <c r="K15" s="127" t="s">
        <v>134</v>
      </c>
      <c r="L15" s="127" t="s">
        <v>139</v>
      </c>
      <c r="M15" s="127" t="s">
        <v>139</v>
      </c>
      <c r="N15" s="127" t="s">
        <v>139</v>
      </c>
      <c r="O15" s="127" t="s">
        <v>139</v>
      </c>
      <c r="P15" s="127" t="s">
        <v>20</v>
      </c>
      <c r="Q15" s="127" t="s">
        <v>20</v>
      </c>
      <c r="R15" s="127" t="s">
        <v>20</v>
      </c>
      <c r="S15" s="127" t="s">
        <v>90</v>
      </c>
      <c r="T15" s="127" t="s">
        <v>224</v>
      </c>
    </row>
    <row r="16" spans="1:20" hidden="1" x14ac:dyDescent="0.25">
      <c r="A16" s="127" t="s">
        <v>225</v>
      </c>
      <c r="B16" s="127" t="s">
        <v>76</v>
      </c>
      <c r="C16" s="127" t="s">
        <v>90</v>
      </c>
      <c r="D16" s="127" t="s">
        <v>88</v>
      </c>
      <c r="E16" s="127" t="s">
        <v>226</v>
      </c>
      <c r="F16" s="127" t="s">
        <v>152</v>
      </c>
      <c r="G16" s="127" t="s">
        <v>42</v>
      </c>
      <c r="H16" s="127" t="s">
        <v>45</v>
      </c>
      <c r="I16" s="127" t="s">
        <v>20</v>
      </c>
      <c r="J16" s="127" t="s">
        <v>20</v>
      </c>
      <c r="K16" s="127" t="s">
        <v>20</v>
      </c>
      <c r="L16" s="127" t="s">
        <v>20</v>
      </c>
      <c r="M16" s="127" t="s">
        <v>20</v>
      </c>
      <c r="N16" s="127" t="s">
        <v>20</v>
      </c>
      <c r="O16" s="127" t="s">
        <v>20</v>
      </c>
      <c r="P16" s="127" t="s">
        <v>20</v>
      </c>
      <c r="Q16" s="127" t="s">
        <v>20</v>
      </c>
      <c r="R16" s="127" t="s">
        <v>20</v>
      </c>
      <c r="S16" s="127" t="s">
        <v>90</v>
      </c>
      <c r="T16" s="127" t="s">
        <v>224</v>
      </c>
    </row>
    <row r="17" spans="1:20" hidden="1" x14ac:dyDescent="0.25">
      <c r="A17" s="127" t="s">
        <v>231</v>
      </c>
      <c r="B17" s="127" t="s">
        <v>21</v>
      </c>
      <c r="C17" s="127" t="s">
        <v>90</v>
      </c>
      <c r="D17" s="127" t="s">
        <v>106</v>
      </c>
      <c r="E17" s="127" t="s">
        <v>114</v>
      </c>
      <c r="F17" s="127" t="s">
        <v>71</v>
      </c>
      <c r="G17" s="127" t="s">
        <v>42</v>
      </c>
      <c r="H17" s="127" t="s">
        <v>49</v>
      </c>
      <c r="I17" s="127" t="s">
        <v>43</v>
      </c>
      <c r="J17" s="127" t="s">
        <v>44</v>
      </c>
      <c r="K17" s="127" t="s">
        <v>135</v>
      </c>
      <c r="L17" s="127" t="s">
        <v>20</v>
      </c>
      <c r="M17" s="127" t="s">
        <v>20</v>
      </c>
      <c r="N17" s="127" t="s">
        <v>20</v>
      </c>
      <c r="O17" s="127" t="s">
        <v>20</v>
      </c>
      <c r="P17" s="127" t="s">
        <v>20</v>
      </c>
      <c r="Q17" s="127" t="s">
        <v>20</v>
      </c>
      <c r="R17" s="127" t="s">
        <v>20</v>
      </c>
      <c r="S17" s="127" t="s">
        <v>90</v>
      </c>
      <c r="T17" s="127" t="s">
        <v>232</v>
      </c>
    </row>
    <row r="18" spans="1:20" x14ac:dyDescent="0.25">
      <c r="A18" s="127" t="s">
        <v>242</v>
      </c>
      <c r="B18" s="127" t="s">
        <v>243</v>
      </c>
      <c r="C18" s="127" t="s">
        <v>90</v>
      </c>
      <c r="D18" s="127" t="s">
        <v>104</v>
      </c>
      <c r="E18" s="127" t="s">
        <v>244</v>
      </c>
      <c r="F18" s="127" t="s">
        <v>152</v>
      </c>
      <c r="G18" s="127" t="s">
        <v>45</v>
      </c>
      <c r="H18" s="127" t="s">
        <v>45</v>
      </c>
      <c r="I18" s="127" t="s">
        <v>43</v>
      </c>
      <c r="J18" s="127" t="s">
        <v>44</v>
      </c>
      <c r="K18" s="127" t="s">
        <v>134</v>
      </c>
      <c r="L18" s="127" t="s">
        <v>139</v>
      </c>
      <c r="M18" s="127" t="s">
        <v>139</v>
      </c>
      <c r="N18" s="127" t="s">
        <v>139</v>
      </c>
      <c r="O18" s="127" t="s">
        <v>139</v>
      </c>
      <c r="P18" s="127" t="s">
        <v>20</v>
      </c>
      <c r="Q18" s="127" t="s">
        <v>20</v>
      </c>
      <c r="R18" s="127" t="s">
        <v>20</v>
      </c>
      <c r="S18" s="127" t="s">
        <v>90</v>
      </c>
      <c r="T18" s="127" t="s">
        <v>20</v>
      </c>
    </row>
    <row r="19" spans="1:20" x14ac:dyDescent="0.25">
      <c r="A19" s="127" t="s">
        <v>247</v>
      </c>
      <c r="B19" s="127" t="s">
        <v>243</v>
      </c>
      <c r="C19" s="127" t="s">
        <v>90</v>
      </c>
      <c r="D19" s="127" t="s">
        <v>248</v>
      </c>
      <c r="E19" s="127" t="s">
        <v>244</v>
      </c>
      <c r="F19" s="127" t="s">
        <v>152</v>
      </c>
      <c r="G19" s="127" t="s">
        <v>45</v>
      </c>
      <c r="H19" s="127" t="s">
        <v>45</v>
      </c>
      <c r="I19" s="127" t="s">
        <v>43</v>
      </c>
      <c r="J19" s="127" t="s">
        <v>44</v>
      </c>
      <c r="K19" s="127" t="s">
        <v>134</v>
      </c>
      <c r="L19" s="127" t="s">
        <v>139</v>
      </c>
      <c r="M19" s="127" t="s">
        <v>139</v>
      </c>
      <c r="N19" s="127" t="s">
        <v>139</v>
      </c>
      <c r="O19" s="127" t="s">
        <v>139</v>
      </c>
      <c r="P19" s="127" t="s">
        <v>20</v>
      </c>
      <c r="Q19" s="127" t="s">
        <v>20</v>
      </c>
      <c r="R19" s="127" t="s">
        <v>20</v>
      </c>
      <c r="S19" s="127" t="s">
        <v>90</v>
      </c>
      <c r="T19" s="127" t="s">
        <v>20</v>
      </c>
    </row>
    <row r="20" spans="1:20" x14ac:dyDescent="0.25">
      <c r="A20" s="127" t="s">
        <v>254</v>
      </c>
      <c r="B20" s="127" t="s">
        <v>243</v>
      </c>
      <c r="C20" s="127" t="s">
        <v>90</v>
      </c>
      <c r="D20" s="127" t="s">
        <v>255</v>
      </c>
      <c r="E20" s="127" t="s">
        <v>244</v>
      </c>
      <c r="F20" s="127" t="s">
        <v>152</v>
      </c>
      <c r="G20" s="127" t="s">
        <v>45</v>
      </c>
      <c r="H20" s="127" t="s">
        <v>45</v>
      </c>
      <c r="I20" s="127" t="s">
        <v>43</v>
      </c>
      <c r="J20" s="127" t="s">
        <v>44</v>
      </c>
      <c r="K20" s="127" t="s">
        <v>134</v>
      </c>
      <c r="L20" s="127" t="s">
        <v>139</v>
      </c>
      <c r="M20" s="127" t="s">
        <v>139</v>
      </c>
      <c r="N20" s="127" t="s">
        <v>139</v>
      </c>
      <c r="O20" s="127" t="s">
        <v>139</v>
      </c>
      <c r="P20" s="127" t="s">
        <v>20</v>
      </c>
      <c r="Q20" s="127" t="s">
        <v>20</v>
      </c>
      <c r="R20" s="127" t="s">
        <v>20</v>
      </c>
      <c r="S20" s="127" t="s">
        <v>90</v>
      </c>
      <c r="T20" s="127" t="s">
        <v>20</v>
      </c>
    </row>
    <row r="21" spans="1:20" x14ac:dyDescent="0.25">
      <c r="A21" s="127" t="s">
        <v>260</v>
      </c>
      <c r="B21" s="127" t="s">
        <v>243</v>
      </c>
      <c r="C21" s="127" t="s">
        <v>90</v>
      </c>
      <c r="D21" s="127" t="s">
        <v>255</v>
      </c>
      <c r="E21" s="127" t="s">
        <v>244</v>
      </c>
      <c r="F21" s="127" t="s">
        <v>152</v>
      </c>
      <c r="G21" s="127" t="s">
        <v>45</v>
      </c>
      <c r="H21" s="127" t="s">
        <v>45</v>
      </c>
      <c r="I21" s="127" t="s">
        <v>43</v>
      </c>
      <c r="J21" s="127" t="s">
        <v>44</v>
      </c>
      <c r="K21" s="127" t="s">
        <v>134</v>
      </c>
      <c r="L21" s="127" t="s">
        <v>139</v>
      </c>
      <c r="M21" s="127" t="s">
        <v>139</v>
      </c>
      <c r="N21" s="127" t="s">
        <v>139</v>
      </c>
      <c r="O21" s="127" t="s">
        <v>139</v>
      </c>
      <c r="P21" s="127" t="s">
        <v>20</v>
      </c>
      <c r="Q21" s="127" t="s">
        <v>20</v>
      </c>
      <c r="R21" s="127" t="s">
        <v>20</v>
      </c>
      <c r="S21" s="127" t="s">
        <v>90</v>
      </c>
      <c r="T21" s="127" t="s">
        <v>20</v>
      </c>
    </row>
    <row r="22" spans="1:20" x14ac:dyDescent="0.25">
      <c r="A22" s="127" t="s">
        <v>261</v>
      </c>
      <c r="B22" s="127" t="s">
        <v>243</v>
      </c>
      <c r="C22" s="127" t="s">
        <v>90</v>
      </c>
      <c r="D22" s="127" t="s">
        <v>104</v>
      </c>
      <c r="E22" s="127" t="s">
        <v>244</v>
      </c>
      <c r="F22" s="127" t="s">
        <v>152</v>
      </c>
      <c r="G22" s="127" t="s">
        <v>45</v>
      </c>
      <c r="H22" s="127" t="s">
        <v>45</v>
      </c>
      <c r="I22" s="127" t="s">
        <v>43</v>
      </c>
      <c r="J22" s="127" t="s">
        <v>44</v>
      </c>
      <c r="K22" s="127" t="s">
        <v>134</v>
      </c>
      <c r="L22" s="127" t="s">
        <v>139</v>
      </c>
      <c r="M22" s="127" t="s">
        <v>139</v>
      </c>
      <c r="N22" s="127" t="s">
        <v>139</v>
      </c>
      <c r="O22" s="127" t="s">
        <v>139</v>
      </c>
      <c r="P22" s="127" t="s">
        <v>20</v>
      </c>
      <c r="Q22" s="127" t="s">
        <v>20</v>
      </c>
      <c r="R22" s="127" t="s">
        <v>20</v>
      </c>
      <c r="S22" s="127" t="s">
        <v>90</v>
      </c>
      <c r="T22" s="127" t="s">
        <v>20</v>
      </c>
    </row>
    <row r="23" spans="1:20" x14ac:dyDescent="0.25">
      <c r="A23" s="127" t="s">
        <v>263</v>
      </c>
      <c r="B23" s="127" t="s">
        <v>243</v>
      </c>
      <c r="C23" s="127" t="s">
        <v>90</v>
      </c>
      <c r="D23" s="127" t="s">
        <v>104</v>
      </c>
      <c r="E23" s="127" t="s">
        <v>244</v>
      </c>
      <c r="F23" s="127" t="s">
        <v>152</v>
      </c>
      <c r="G23" s="127" t="s">
        <v>45</v>
      </c>
      <c r="H23" s="127" t="s">
        <v>45</v>
      </c>
      <c r="I23" s="127" t="s">
        <v>43</v>
      </c>
      <c r="J23" s="127" t="s">
        <v>44</v>
      </c>
      <c r="K23" s="127" t="s">
        <v>134</v>
      </c>
      <c r="L23" s="127" t="s">
        <v>139</v>
      </c>
      <c r="M23" s="127" t="s">
        <v>139</v>
      </c>
      <c r="N23" s="127" t="s">
        <v>139</v>
      </c>
      <c r="O23" s="127" t="s">
        <v>139</v>
      </c>
      <c r="P23" s="127" t="s">
        <v>20</v>
      </c>
      <c r="Q23" s="127" t="s">
        <v>20</v>
      </c>
      <c r="R23" s="127" t="s">
        <v>20</v>
      </c>
      <c r="S23" s="127" t="s">
        <v>90</v>
      </c>
      <c r="T23" s="127" t="s">
        <v>20</v>
      </c>
    </row>
    <row r="24" spans="1:20" x14ac:dyDescent="0.25">
      <c r="A24" s="127" t="s">
        <v>265</v>
      </c>
      <c r="B24" s="127" t="s">
        <v>243</v>
      </c>
      <c r="C24" s="127" t="s">
        <v>90</v>
      </c>
      <c r="D24" s="127" t="s">
        <v>104</v>
      </c>
      <c r="E24" s="127" t="s">
        <v>244</v>
      </c>
      <c r="F24" s="127" t="s">
        <v>152</v>
      </c>
      <c r="G24" s="127" t="s">
        <v>45</v>
      </c>
      <c r="H24" s="127" t="s">
        <v>45</v>
      </c>
      <c r="I24" s="127" t="s">
        <v>43</v>
      </c>
      <c r="J24" s="127" t="s">
        <v>44</v>
      </c>
      <c r="K24" s="127" t="s">
        <v>134</v>
      </c>
      <c r="L24" s="127" t="s">
        <v>139</v>
      </c>
      <c r="M24" s="127" t="s">
        <v>139</v>
      </c>
      <c r="N24" s="127" t="s">
        <v>139</v>
      </c>
      <c r="O24" s="127" t="s">
        <v>139</v>
      </c>
      <c r="P24" s="127" t="s">
        <v>20</v>
      </c>
      <c r="Q24" s="127" t="s">
        <v>20</v>
      </c>
      <c r="R24" s="127" t="s">
        <v>20</v>
      </c>
      <c r="S24" s="127" t="s">
        <v>90</v>
      </c>
      <c r="T24" s="127" t="s">
        <v>20</v>
      </c>
    </row>
    <row r="25" spans="1:20" x14ac:dyDescent="0.25">
      <c r="A25" s="127" t="s">
        <v>266</v>
      </c>
      <c r="B25" s="127" t="s">
        <v>243</v>
      </c>
      <c r="C25" s="127" t="s">
        <v>90</v>
      </c>
      <c r="D25" s="127" t="s">
        <v>248</v>
      </c>
      <c r="E25" s="127" t="s">
        <v>244</v>
      </c>
      <c r="F25" s="127" t="s">
        <v>152</v>
      </c>
      <c r="G25" s="127" t="s">
        <v>45</v>
      </c>
      <c r="H25" s="127" t="s">
        <v>45</v>
      </c>
      <c r="I25" s="127" t="s">
        <v>43</v>
      </c>
      <c r="J25" s="127" t="s">
        <v>44</v>
      </c>
      <c r="K25" s="127" t="s">
        <v>134</v>
      </c>
      <c r="L25" s="127" t="s">
        <v>139</v>
      </c>
      <c r="M25" s="127" t="s">
        <v>139</v>
      </c>
      <c r="N25" s="127" t="s">
        <v>139</v>
      </c>
      <c r="O25" s="127" t="s">
        <v>139</v>
      </c>
      <c r="P25" s="127" t="s">
        <v>20</v>
      </c>
      <c r="Q25" s="127" t="s">
        <v>20</v>
      </c>
      <c r="R25" s="127" t="s">
        <v>20</v>
      </c>
      <c r="S25" s="127" t="s">
        <v>90</v>
      </c>
      <c r="T25" s="127" t="s">
        <v>20</v>
      </c>
    </row>
    <row r="26" spans="1:20" x14ac:dyDescent="0.25">
      <c r="A26" s="127" t="s">
        <v>285</v>
      </c>
      <c r="B26" s="127" t="s">
        <v>75</v>
      </c>
      <c r="C26" s="127" t="s">
        <v>90</v>
      </c>
      <c r="D26" s="127" t="s">
        <v>286</v>
      </c>
      <c r="E26" s="127" t="s">
        <v>287</v>
      </c>
      <c r="F26" s="127" t="s">
        <v>97</v>
      </c>
      <c r="G26" s="127" t="s">
        <v>45</v>
      </c>
      <c r="H26" s="127" t="s">
        <v>45</v>
      </c>
      <c r="I26" s="127" t="s">
        <v>43</v>
      </c>
      <c r="J26" s="127" t="s">
        <v>44</v>
      </c>
      <c r="K26" s="127" t="s">
        <v>136</v>
      </c>
      <c r="L26" s="127" t="s">
        <v>20</v>
      </c>
      <c r="M26" s="127" t="s">
        <v>20</v>
      </c>
      <c r="N26" s="127" t="s">
        <v>20</v>
      </c>
      <c r="O26" s="127" t="s">
        <v>20</v>
      </c>
      <c r="P26" s="127" t="s">
        <v>20</v>
      </c>
      <c r="Q26" s="127" t="s">
        <v>20</v>
      </c>
      <c r="R26" s="127" t="s">
        <v>20</v>
      </c>
      <c r="S26" s="127" t="s">
        <v>90</v>
      </c>
      <c r="T26" s="127" t="s">
        <v>20</v>
      </c>
    </row>
    <row r="27" spans="1:20" x14ac:dyDescent="0.25">
      <c r="A27" s="127" t="s">
        <v>295</v>
      </c>
      <c r="B27" s="127" t="s">
        <v>75</v>
      </c>
      <c r="C27" s="127" t="s">
        <v>90</v>
      </c>
      <c r="D27" s="127" t="s">
        <v>286</v>
      </c>
      <c r="E27" s="127" t="s">
        <v>284</v>
      </c>
      <c r="F27" s="127" t="s">
        <v>97</v>
      </c>
      <c r="G27" s="127" t="s">
        <v>45</v>
      </c>
      <c r="H27" s="127" t="s">
        <v>49</v>
      </c>
      <c r="I27" s="127" t="s">
        <v>43</v>
      </c>
      <c r="J27" s="127" t="s">
        <v>44</v>
      </c>
      <c r="K27" s="127" t="s">
        <v>136</v>
      </c>
      <c r="L27" s="127" t="s">
        <v>20</v>
      </c>
      <c r="M27" s="127" t="s">
        <v>20</v>
      </c>
      <c r="N27" s="127" t="s">
        <v>20</v>
      </c>
      <c r="O27" s="127" t="s">
        <v>20</v>
      </c>
      <c r="P27" s="127" t="s">
        <v>20</v>
      </c>
      <c r="Q27" s="127" t="s">
        <v>20</v>
      </c>
      <c r="R27" s="127" t="s">
        <v>20</v>
      </c>
      <c r="S27" s="127" t="s">
        <v>90</v>
      </c>
      <c r="T27" s="127" t="s">
        <v>20</v>
      </c>
    </row>
    <row r="28" spans="1:20" x14ac:dyDescent="0.25">
      <c r="A28" s="127" t="s">
        <v>299</v>
      </c>
      <c r="B28" s="127" t="s">
        <v>75</v>
      </c>
      <c r="C28" s="127" t="s">
        <v>90</v>
      </c>
      <c r="D28" s="127" t="s">
        <v>286</v>
      </c>
      <c r="E28" s="127" t="s">
        <v>300</v>
      </c>
      <c r="F28" s="127" t="s">
        <v>97</v>
      </c>
      <c r="G28" s="127" t="s">
        <v>45</v>
      </c>
      <c r="H28" s="127" t="s">
        <v>45</v>
      </c>
      <c r="I28" s="127" t="s">
        <v>43</v>
      </c>
      <c r="J28" s="127" t="s">
        <v>44</v>
      </c>
      <c r="K28" s="127" t="s">
        <v>136</v>
      </c>
      <c r="L28" s="127" t="s">
        <v>20</v>
      </c>
      <c r="M28" s="127" t="s">
        <v>20</v>
      </c>
      <c r="N28" s="127" t="s">
        <v>20</v>
      </c>
      <c r="O28" s="127" t="s">
        <v>20</v>
      </c>
      <c r="P28" s="127" t="s">
        <v>20</v>
      </c>
      <c r="Q28" s="127" t="s">
        <v>20</v>
      </c>
      <c r="R28" s="127" t="s">
        <v>20</v>
      </c>
      <c r="S28" s="127" t="s">
        <v>90</v>
      </c>
      <c r="T28" s="127" t="s">
        <v>20</v>
      </c>
    </row>
    <row r="29" spans="1:20" hidden="1" x14ac:dyDescent="0.25">
      <c r="A29" s="127" t="s">
        <v>317</v>
      </c>
      <c r="B29" s="127" t="s">
        <v>112</v>
      </c>
      <c r="C29" s="127" t="s">
        <v>90</v>
      </c>
      <c r="D29" s="127" t="s">
        <v>113</v>
      </c>
      <c r="E29" s="127" t="s">
        <v>93</v>
      </c>
      <c r="F29" s="127" t="s">
        <v>41</v>
      </c>
      <c r="G29" s="127" t="s">
        <v>45</v>
      </c>
      <c r="H29" s="127" t="s">
        <v>49</v>
      </c>
      <c r="I29" s="127" t="s">
        <v>43</v>
      </c>
      <c r="J29" s="127" t="s">
        <v>44</v>
      </c>
      <c r="K29" s="127" t="s">
        <v>84</v>
      </c>
      <c r="L29" s="127" t="s">
        <v>20</v>
      </c>
      <c r="M29" s="127" t="s">
        <v>20</v>
      </c>
      <c r="N29" s="127" t="s">
        <v>20</v>
      </c>
      <c r="O29" s="127" t="s">
        <v>139</v>
      </c>
      <c r="P29" s="127" t="s">
        <v>20</v>
      </c>
      <c r="Q29" s="127" t="s">
        <v>20</v>
      </c>
      <c r="R29" s="127" t="s">
        <v>20</v>
      </c>
      <c r="S29" s="127" t="s">
        <v>90</v>
      </c>
      <c r="T29" s="127" t="s">
        <v>318</v>
      </c>
    </row>
    <row r="30" spans="1:20" hidden="1" x14ac:dyDescent="0.25">
      <c r="A30" s="127" t="s">
        <v>322</v>
      </c>
      <c r="B30" s="127" t="s">
        <v>78</v>
      </c>
      <c r="C30" s="127" t="s">
        <v>90</v>
      </c>
      <c r="D30" s="127" t="s">
        <v>113</v>
      </c>
      <c r="E30" s="127" t="s">
        <v>94</v>
      </c>
      <c r="F30" s="127" t="s">
        <v>41</v>
      </c>
      <c r="G30" s="127" t="s">
        <v>45</v>
      </c>
      <c r="H30" s="127" t="s">
        <v>45</v>
      </c>
      <c r="I30" s="127" t="s">
        <v>43</v>
      </c>
      <c r="J30" s="127" t="s">
        <v>44</v>
      </c>
      <c r="K30" s="127" t="s">
        <v>84</v>
      </c>
      <c r="L30" s="127" t="s">
        <v>20</v>
      </c>
      <c r="M30" s="127" t="s">
        <v>20</v>
      </c>
      <c r="N30" s="127" t="s">
        <v>20</v>
      </c>
      <c r="O30" s="127" t="s">
        <v>139</v>
      </c>
      <c r="P30" s="127" t="s">
        <v>20</v>
      </c>
      <c r="Q30" s="127" t="s">
        <v>20</v>
      </c>
      <c r="R30" s="127" t="s">
        <v>20</v>
      </c>
      <c r="S30" s="127" t="s">
        <v>90</v>
      </c>
      <c r="T30" s="127" t="s">
        <v>323</v>
      </c>
    </row>
    <row r="31" spans="1:20" hidden="1" x14ac:dyDescent="0.25">
      <c r="A31" s="127" t="s">
        <v>324</v>
      </c>
      <c r="B31" s="127" t="s">
        <v>54</v>
      </c>
      <c r="C31" s="127" t="s">
        <v>90</v>
      </c>
      <c r="D31" s="127" t="s">
        <v>325</v>
      </c>
      <c r="E31" s="127" t="s">
        <v>114</v>
      </c>
      <c r="F31" s="127" t="s">
        <v>41</v>
      </c>
      <c r="G31" s="127" t="s">
        <v>45</v>
      </c>
      <c r="H31" s="127" t="s">
        <v>45</v>
      </c>
      <c r="I31" s="127" t="s">
        <v>43</v>
      </c>
      <c r="J31" s="127" t="s">
        <v>44</v>
      </c>
      <c r="K31" s="127" t="s">
        <v>84</v>
      </c>
      <c r="L31" s="127" t="s">
        <v>20</v>
      </c>
      <c r="M31" s="127" t="s">
        <v>20</v>
      </c>
      <c r="N31" s="127" t="s">
        <v>20</v>
      </c>
      <c r="O31" s="127" t="s">
        <v>89</v>
      </c>
      <c r="P31" s="127" t="s">
        <v>20</v>
      </c>
      <c r="Q31" s="127" t="s">
        <v>20</v>
      </c>
      <c r="R31" s="127" t="s">
        <v>20</v>
      </c>
      <c r="S31" s="127" t="s">
        <v>90</v>
      </c>
      <c r="T31" s="127" t="s">
        <v>326</v>
      </c>
    </row>
    <row r="32" spans="1:20" hidden="1" x14ac:dyDescent="0.25">
      <c r="A32" s="127" t="s">
        <v>333</v>
      </c>
      <c r="B32" s="127" t="s">
        <v>331</v>
      </c>
      <c r="C32" s="127" t="s">
        <v>90</v>
      </c>
      <c r="D32" s="127" t="s">
        <v>334</v>
      </c>
      <c r="E32" s="127" t="s">
        <v>244</v>
      </c>
      <c r="F32" s="127" t="s">
        <v>152</v>
      </c>
      <c r="G32" s="127" t="s">
        <v>45</v>
      </c>
      <c r="H32" s="127" t="s">
        <v>58</v>
      </c>
      <c r="I32" s="127" t="s">
        <v>43</v>
      </c>
      <c r="J32" s="127" t="s">
        <v>44</v>
      </c>
      <c r="K32" s="127" t="s">
        <v>134</v>
      </c>
      <c r="L32" s="127" t="s">
        <v>139</v>
      </c>
      <c r="M32" s="127" t="s">
        <v>139</v>
      </c>
      <c r="N32" s="127" t="s">
        <v>139</v>
      </c>
      <c r="O32" s="127" t="s">
        <v>139</v>
      </c>
      <c r="P32" s="127" t="s">
        <v>20</v>
      </c>
      <c r="Q32" s="127" t="s">
        <v>20</v>
      </c>
      <c r="R32" s="127" t="s">
        <v>20</v>
      </c>
      <c r="S32" s="127" t="s">
        <v>90</v>
      </c>
      <c r="T32" s="127" t="s">
        <v>20</v>
      </c>
    </row>
    <row r="33" spans="1:20" hidden="1" x14ac:dyDescent="0.25">
      <c r="A33" s="127" t="s">
        <v>337</v>
      </c>
      <c r="B33" s="127" t="s">
        <v>331</v>
      </c>
      <c r="C33" s="127" t="s">
        <v>90</v>
      </c>
      <c r="D33" s="127" t="s">
        <v>334</v>
      </c>
      <c r="E33" s="127" t="s">
        <v>244</v>
      </c>
      <c r="F33" s="127" t="s">
        <v>152</v>
      </c>
      <c r="G33" s="127" t="s">
        <v>45</v>
      </c>
      <c r="H33" s="127" t="s">
        <v>58</v>
      </c>
      <c r="I33" s="127" t="s">
        <v>43</v>
      </c>
      <c r="J33" s="127" t="s">
        <v>44</v>
      </c>
      <c r="K33" s="127" t="s">
        <v>134</v>
      </c>
      <c r="L33" s="127" t="s">
        <v>139</v>
      </c>
      <c r="M33" s="127" t="s">
        <v>139</v>
      </c>
      <c r="N33" s="127" t="s">
        <v>139</v>
      </c>
      <c r="O33" s="127" t="s">
        <v>139</v>
      </c>
      <c r="P33" s="127" t="s">
        <v>20</v>
      </c>
      <c r="Q33" s="127" t="s">
        <v>20</v>
      </c>
      <c r="R33" s="127" t="s">
        <v>20</v>
      </c>
      <c r="S33" s="127" t="s">
        <v>90</v>
      </c>
      <c r="T33" s="127" t="s">
        <v>20</v>
      </c>
    </row>
    <row r="34" spans="1:20" hidden="1" x14ac:dyDescent="0.25">
      <c r="A34" s="127" t="s">
        <v>154</v>
      </c>
      <c r="B34" s="127" t="s">
        <v>46</v>
      </c>
      <c r="C34" s="127" t="s">
        <v>155</v>
      </c>
      <c r="D34" s="127" t="s">
        <v>86</v>
      </c>
      <c r="E34" s="127" t="s">
        <v>87</v>
      </c>
      <c r="F34" s="127" t="s">
        <v>41</v>
      </c>
      <c r="G34" s="127" t="s">
        <v>45</v>
      </c>
      <c r="H34" s="127" t="s">
        <v>45</v>
      </c>
      <c r="I34" s="127" t="s">
        <v>43</v>
      </c>
      <c r="J34" s="127" t="s">
        <v>44</v>
      </c>
      <c r="K34" s="127" t="s">
        <v>84</v>
      </c>
      <c r="L34" s="127" t="s">
        <v>20</v>
      </c>
      <c r="M34" s="127" t="s">
        <v>20</v>
      </c>
      <c r="N34" s="127" t="s">
        <v>20</v>
      </c>
      <c r="O34" s="127" t="s">
        <v>139</v>
      </c>
      <c r="P34" s="127" t="s">
        <v>20</v>
      </c>
      <c r="Q34" s="127" t="s">
        <v>20</v>
      </c>
      <c r="R34" s="127" t="s">
        <v>20</v>
      </c>
      <c r="S34" s="127" t="s">
        <v>155</v>
      </c>
      <c r="T34" s="127" t="s">
        <v>156</v>
      </c>
    </row>
    <row r="35" spans="1:20" hidden="1" x14ac:dyDescent="0.25">
      <c r="A35" s="127" t="s">
        <v>168</v>
      </c>
      <c r="B35" s="127" t="s">
        <v>47</v>
      </c>
      <c r="C35" s="127" t="s">
        <v>155</v>
      </c>
      <c r="D35" s="127" t="s">
        <v>86</v>
      </c>
      <c r="E35" s="127" t="s">
        <v>87</v>
      </c>
      <c r="F35" s="127" t="s">
        <v>41</v>
      </c>
      <c r="G35" s="127" t="s">
        <v>45</v>
      </c>
      <c r="H35" s="127" t="s">
        <v>45</v>
      </c>
      <c r="I35" s="127" t="s">
        <v>43</v>
      </c>
      <c r="J35" s="127" t="s">
        <v>44</v>
      </c>
      <c r="K35" s="127" t="s">
        <v>84</v>
      </c>
      <c r="L35" s="127" t="s">
        <v>20</v>
      </c>
      <c r="M35" s="127" t="s">
        <v>20</v>
      </c>
      <c r="N35" s="127" t="s">
        <v>20</v>
      </c>
      <c r="O35" s="127" t="s">
        <v>139</v>
      </c>
      <c r="P35" s="127" t="s">
        <v>20</v>
      </c>
      <c r="Q35" s="127" t="s">
        <v>20</v>
      </c>
      <c r="R35" s="127" t="s">
        <v>20</v>
      </c>
      <c r="S35" s="127" t="s">
        <v>155</v>
      </c>
      <c r="T35" s="127" t="s">
        <v>169</v>
      </c>
    </row>
    <row r="36" spans="1:20" hidden="1" x14ac:dyDescent="0.25">
      <c r="A36" s="127" t="s">
        <v>170</v>
      </c>
      <c r="B36" s="127" t="s">
        <v>48</v>
      </c>
      <c r="C36" s="127" t="s">
        <v>155</v>
      </c>
      <c r="D36" s="127" t="s">
        <v>171</v>
      </c>
      <c r="E36" s="127" t="s">
        <v>93</v>
      </c>
      <c r="F36" s="127" t="s">
        <v>41</v>
      </c>
      <c r="G36" s="127" t="s">
        <v>45</v>
      </c>
      <c r="H36" s="127" t="s">
        <v>45</v>
      </c>
      <c r="I36" s="127" t="s">
        <v>43</v>
      </c>
      <c r="J36" s="127" t="s">
        <v>44</v>
      </c>
      <c r="K36" s="127" t="s">
        <v>84</v>
      </c>
      <c r="L36" s="127" t="s">
        <v>20</v>
      </c>
      <c r="M36" s="127" t="s">
        <v>20</v>
      </c>
      <c r="N36" s="127" t="s">
        <v>20</v>
      </c>
      <c r="O36" s="127" t="s">
        <v>139</v>
      </c>
      <c r="P36" s="127" t="s">
        <v>20</v>
      </c>
      <c r="Q36" s="127" t="s">
        <v>20</v>
      </c>
      <c r="R36" s="127" t="s">
        <v>20</v>
      </c>
      <c r="S36" s="127" t="s">
        <v>155</v>
      </c>
      <c r="T36" s="127" t="s">
        <v>172</v>
      </c>
    </row>
    <row r="37" spans="1:20" hidden="1" x14ac:dyDescent="0.25">
      <c r="A37" s="127" t="s">
        <v>211</v>
      </c>
      <c r="B37" s="127" t="s">
        <v>51</v>
      </c>
      <c r="C37" s="127" t="s">
        <v>155</v>
      </c>
      <c r="D37" s="127" t="s">
        <v>99</v>
      </c>
      <c r="E37" s="127" t="s">
        <v>212</v>
      </c>
      <c r="F37" s="127" t="s">
        <v>97</v>
      </c>
      <c r="G37" s="127" t="s">
        <v>45</v>
      </c>
      <c r="H37" s="127" t="s">
        <v>45</v>
      </c>
      <c r="I37" s="127" t="s">
        <v>43</v>
      </c>
      <c r="J37" s="127" t="s">
        <v>44</v>
      </c>
      <c r="K37" s="127" t="s">
        <v>98</v>
      </c>
      <c r="L37" s="127" t="s">
        <v>20</v>
      </c>
      <c r="M37" s="127" t="s">
        <v>20</v>
      </c>
      <c r="N37" s="127" t="s">
        <v>20</v>
      </c>
      <c r="O37" s="127" t="s">
        <v>20</v>
      </c>
      <c r="P37" s="127" t="s">
        <v>20</v>
      </c>
      <c r="Q37" s="127" t="s">
        <v>20</v>
      </c>
      <c r="R37" s="127" t="s">
        <v>20</v>
      </c>
      <c r="S37" s="127" t="s">
        <v>155</v>
      </c>
      <c r="T37" s="127" t="s">
        <v>213</v>
      </c>
    </row>
    <row r="38" spans="1:20" hidden="1" x14ac:dyDescent="0.25">
      <c r="A38" s="127" t="s">
        <v>214</v>
      </c>
      <c r="B38" s="127" t="s">
        <v>52</v>
      </c>
      <c r="C38" s="127" t="s">
        <v>155</v>
      </c>
      <c r="D38" s="127" t="s">
        <v>215</v>
      </c>
      <c r="E38" s="127" t="s">
        <v>103</v>
      </c>
      <c r="F38" s="127" t="s">
        <v>152</v>
      </c>
      <c r="G38" s="127" t="s">
        <v>45</v>
      </c>
      <c r="H38" s="127" t="s">
        <v>45</v>
      </c>
      <c r="I38" s="127" t="s">
        <v>43</v>
      </c>
      <c r="J38" s="127" t="s">
        <v>44</v>
      </c>
      <c r="K38" s="127" t="s">
        <v>134</v>
      </c>
      <c r="L38" s="127" t="s">
        <v>139</v>
      </c>
      <c r="M38" s="127" t="s">
        <v>139</v>
      </c>
      <c r="N38" s="127" t="s">
        <v>139</v>
      </c>
      <c r="O38" s="127" t="s">
        <v>139</v>
      </c>
      <c r="P38" s="127" t="s">
        <v>20</v>
      </c>
      <c r="Q38" s="127" t="s">
        <v>20</v>
      </c>
      <c r="R38" s="127" t="s">
        <v>20</v>
      </c>
      <c r="S38" s="127" t="s">
        <v>155</v>
      </c>
      <c r="T38" s="127" t="s">
        <v>216</v>
      </c>
    </row>
    <row r="39" spans="1:20" x14ac:dyDescent="0.25">
      <c r="A39" s="127" t="s">
        <v>349</v>
      </c>
      <c r="B39" s="127" t="s">
        <v>350</v>
      </c>
      <c r="C39" s="127" t="s">
        <v>155</v>
      </c>
      <c r="D39" s="127" t="s">
        <v>171</v>
      </c>
      <c r="E39" s="127" t="s">
        <v>57</v>
      </c>
      <c r="F39" s="127" t="s">
        <v>41</v>
      </c>
      <c r="G39" s="127" t="s">
        <v>42</v>
      </c>
      <c r="H39" s="127" t="s">
        <v>45</v>
      </c>
      <c r="I39" s="127" t="s">
        <v>43</v>
      </c>
      <c r="J39" s="127" t="s">
        <v>44</v>
      </c>
      <c r="K39" s="127" t="s">
        <v>84</v>
      </c>
      <c r="L39" s="127" t="s">
        <v>20</v>
      </c>
      <c r="M39" s="127" t="s">
        <v>20</v>
      </c>
      <c r="N39" s="127" t="s">
        <v>20</v>
      </c>
      <c r="O39" s="127" t="s">
        <v>89</v>
      </c>
      <c r="P39" s="127" t="s">
        <v>20</v>
      </c>
      <c r="Q39" s="127" t="s">
        <v>20</v>
      </c>
      <c r="R39" s="127" t="s">
        <v>20</v>
      </c>
      <c r="S39" s="127" t="s">
        <v>155</v>
      </c>
      <c r="T39" s="127" t="s">
        <v>351</v>
      </c>
    </row>
    <row r="40" spans="1:20" hidden="1" x14ac:dyDescent="0.25">
      <c r="A40" s="127" t="s">
        <v>144</v>
      </c>
      <c r="B40" s="127" t="s">
        <v>46</v>
      </c>
      <c r="C40" s="127" t="s">
        <v>145</v>
      </c>
      <c r="D40" s="127" t="s">
        <v>86</v>
      </c>
      <c r="E40" s="127" t="s">
        <v>96</v>
      </c>
      <c r="F40" s="127" t="s">
        <v>41</v>
      </c>
      <c r="G40" s="127" t="s">
        <v>45</v>
      </c>
      <c r="H40" s="127" t="s">
        <v>45</v>
      </c>
      <c r="I40" s="127" t="s">
        <v>43</v>
      </c>
      <c r="J40" s="127" t="s">
        <v>44</v>
      </c>
      <c r="K40" s="127" t="s">
        <v>84</v>
      </c>
      <c r="L40" s="127" t="s">
        <v>20</v>
      </c>
      <c r="M40" s="127" t="s">
        <v>20</v>
      </c>
      <c r="N40" s="127" t="s">
        <v>20</v>
      </c>
      <c r="O40" s="127" t="s">
        <v>139</v>
      </c>
      <c r="P40" s="127" t="s">
        <v>20</v>
      </c>
      <c r="Q40" s="127" t="s">
        <v>20</v>
      </c>
      <c r="R40" s="127" t="s">
        <v>20</v>
      </c>
      <c r="S40" s="127" t="s">
        <v>145</v>
      </c>
      <c r="T40" s="127" t="s">
        <v>146</v>
      </c>
    </row>
    <row r="41" spans="1:20" hidden="1" x14ac:dyDescent="0.25">
      <c r="A41" s="127" t="s">
        <v>166</v>
      </c>
      <c r="B41" s="127" t="s">
        <v>47</v>
      </c>
      <c r="C41" s="127" t="s">
        <v>145</v>
      </c>
      <c r="D41" s="127" t="s">
        <v>86</v>
      </c>
      <c r="E41" s="127" t="s">
        <v>96</v>
      </c>
      <c r="F41" s="127" t="s">
        <v>41</v>
      </c>
      <c r="G41" s="127" t="s">
        <v>45</v>
      </c>
      <c r="H41" s="127" t="s">
        <v>45</v>
      </c>
      <c r="I41" s="127" t="s">
        <v>43</v>
      </c>
      <c r="J41" s="127" t="s">
        <v>44</v>
      </c>
      <c r="K41" s="127" t="s">
        <v>84</v>
      </c>
      <c r="L41" s="127" t="s">
        <v>20</v>
      </c>
      <c r="M41" s="127" t="s">
        <v>20</v>
      </c>
      <c r="N41" s="127" t="s">
        <v>20</v>
      </c>
      <c r="O41" s="127" t="s">
        <v>139</v>
      </c>
      <c r="P41" s="127" t="s">
        <v>20</v>
      </c>
      <c r="Q41" s="127" t="s">
        <v>20</v>
      </c>
      <c r="R41" s="127" t="s">
        <v>20</v>
      </c>
      <c r="S41" s="127" t="s">
        <v>145</v>
      </c>
      <c r="T41" s="127" t="s">
        <v>167</v>
      </c>
    </row>
    <row r="42" spans="1:20" hidden="1" x14ac:dyDescent="0.25">
      <c r="A42" s="127" t="s">
        <v>173</v>
      </c>
      <c r="B42" s="127" t="s">
        <v>48</v>
      </c>
      <c r="C42" s="127" t="s">
        <v>145</v>
      </c>
      <c r="D42" s="127" t="s">
        <v>174</v>
      </c>
      <c r="E42" s="127" t="s">
        <v>175</v>
      </c>
      <c r="F42" s="127" t="s">
        <v>41</v>
      </c>
      <c r="G42" s="127" t="s">
        <v>45</v>
      </c>
      <c r="H42" s="127" t="s">
        <v>45</v>
      </c>
      <c r="I42" s="127" t="s">
        <v>43</v>
      </c>
      <c r="J42" s="127" t="s">
        <v>44</v>
      </c>
      <c r="K42" s="127" t="s">
        <v>84</v>
      </c>
      <c r="L42" s="127" t="s">
        <v>20</v>
      </c>
      <c r="M42" s="127" t="s">
        <v>20</v>
      </c>
      <c r="N42" s="127" t="s">
        <v>20</v>
      </c>
      <c r="O42" s="127" t="s">
        <v>139</v>
      </c>
      <c r="P42" s="127" t="s">
        <v>20</v>
      </c>
      <c r="Q42" s="127" t="s">
        <v>20</v>
      </c>
      <c r="R42" s="127" t="s">
        <v>20</v>
      </c>
      <c r="S42" s="127" t="s">
        <v>145</v>
      </c>
      <c r="T42" s="127" t="s">
        <v>176</v>
      </c>
    </row>
    <row r="43" spans="1:20" hidden="1" x14ac:dyDescent="0.25">
      <c r="A43" s="127" t="s">
        <v>191</v>
      </c>
      <c r="B43" s="127" t="s">
        <v>69</v>
      </c>
      <c r="C43" s="127" t="s">
        <v>145</v>
      </c>
      <c r="D43" s="127" t="s">
        <v>113</v>
      </c>
      <c r="E43" s="127" t="s">
        <v>72</v>
      </c>
      <c r="F43" s="127" t="s">
        <v>71</v>
      </c>
      <c r="G43" s="127" t="s">
        <v>42</v>
      </c>
      <c r="H43" s="127" t="s">
        <v>45</v>
      </c>
      <c r="I43" s="127" t="s">
        <v>20</v>
      </c>
      <c r="J43" s="127" t="s">
        <v>20</v>
      </c>
      <c r="K43" s="127" t="s">
        <v>20</v>
      </c>
      <c r="L43" s="127" t="s">
        <v>20</v>
      </c>
      <c r="M43" s="127" t="s">
        <v>20</v>
      </c>
      <c r="N43" s="127" t="s">
        <v>20</v>
      </c>
      <c r="O43" s="127" t="s">
        <v>20</v>
      </c>
      <c r="P43" s="127" t="s">
        <v>20</v>
      </c>
      <c r="Q43" s="127" t="s">
        <v>20</v>
      </c>
      <c r="R43" s="127" t="s">
        <v>20</v>
      </c>
      <c r="S43" s="127" t="s">
        <v>145</v>
      </c>
      <c r="T43" s="127" t="s">
        <v>192</v>
      </c>
    </row>
    <row r="44" spans="1:20" hidden="1" x14ac:dyDescent="0.25">
      <c r="A44" s="127" t="s">
        <v>197</v>
      </c>
      <c r="B44" s="127" t="s">
        <v>69</v>
      </c>
      <c r="C44" s="127" t="s">
        <v>145</v>
      </c>
      <c r="D44" s="127" t="s">
        <v>113</v>
      </c>
      <c r="E44" s="127" t="s">
        <v>70</v>
      </c>
      <c r="F44" s="127" t="s">
        <v>71</v>
      </c>
      <c r="G44" s="127" t="s">
        <v>42</v>
      </c>
      <c r="H44" s="127" t="s">
        <v>45</v>
      </c>
      <c r="I44" s="127" t="s">
        <v>20</v>
      </c>
      <c r="J44" s="127" t="s">
        <v>20</v>
      </c>
      <c r="K44" s="127" t="s">
        <v>20</v>
      </c>
      <c r="L44" s="127" t="s">
        <v>20</v>
      </c>
      <c r="M44" s="127" t="s">
        <v>20</v>
      </c>
      <c r="N44" s="127" t="s">
        <v>20</v>
      </c>
      <c r="O44" s="127" t="s">
        <v>20</v>
      </c>
      <c r="P44" s="127" t="s">
        <v>20</v>
      </c>
      <c r="Q44" s="127" t="s">
        <v>20</v>
      </c>
      <c r="R44" s="127" t="s">
        <v>20</v>
      </c>
      <c r="S44" s="127" t="s">
        <v>145</v>
      </c>
      <c r="T44" s="127" t="s">
        <v>192</v>
      </c>
    </row>
    <row r="45" spans="1:20" hidden="1" x14ac:dyDescent="0.25">
      <c r="A45" s="127" t="s">
        <v>227</v>
      </c>
      <c r="B45" s="127" t="s">
        <v>228</v>
      </c>
      <c r="C45" s="127" t="s">
        <v>145</v>
      </c>
      <c r="D45" s="127" t="s">
        <v>86</v>
      </c>
      <c r="E45" s="127" t="s">
        <v>226</v>
      </c>
      <c r="F45" s="127" t="s">
        <v>152</v>
      </c>
      <c r="G45" s="127" t="s">
        <v>42</v>
      </c>
      <c r="H45" s="127" t="s">
        <v>45</v>
      </c>
      <c r="I45" s="127" t="s">
        <v>20</v>
      </c>
      <c r="J45" s="127" t="s">
        <v>20</v>
      </c>
      <c r="K45" s="127" t="s">
        <v>20</v>
      </c>
      <c r="L45" s="127" t="s">
        <v>20</v>
      </c>
      <c r="M45" s="127" t="s">
        <v>20</v>
      </c>
      <c r="N45" s="127" t="s">
        <v>20</v>
      </c>
      <c r="O45" s="127" t="s">
        <v>20</v>
      </c>
      <c r="P45" s="127" t="s">
        <v>20</v>
      </c>
      <c r="Q45" s="127" t="s">
        <v>20</v>
      </c>
      <c r="R45" s="127" t="s">
        <v>20</v>
      </c>
      <c r="S45" s="127" t="s">
        <v>145</v>
      </c>
      <c r="T45" s="127" t="s">
        <v>229</v>
      </c>
    </row>
    <row r="46" spans="1:20" hidden="1" x14ac:dyDescent="0.25">
      <c r="A46" s="127" t="s">
        <v>230</v>
      </c>
      <c r="B46" s="127" t="s">
        <v>228</v>
      </c>
      <c r="C46" s="127" t="s">
        <v>145</v>
      </c>
      <c r="D46" s="127" t="s">
        <v>86</v>
      </c>
      <c r="E46" s="127" t="s">
        <v>50</v>
      </c>
      <c r="F46" s="127" t="s">
        <v>41</v>
      </c>
      <c r="G46" s="127" t="s">
        <v>42</v>
      </c>
      <c r="H46" s="127" t="s">
        <v>45</v>
      </c>
      <c r="I46" s="127" t="s">
        <v>43</v>
      </c>
      <c r="J46" s="127" t="s">
        <v>44</v>
      </c>
      <c r="K46" s="127" t="s">
        <v>134</v>
      </c>
      <c r="L46" s="127" t="s">
        <v>139</v>
      </c>
      <c r="M46" s="127" t="s">
        <v>139</v>
      </c>
      <c r="N46" s="127" t="s">
        <v>139</v>
      </c>
      <c r="O46" s="127" t="s">
        <v>139</v>
      </c>
      <c r="P46" s="127" t="s">
        <v>20</v>
      </c>
      <c r="Q46" s="127" t="s">
        <v>20</v>
      </c>
      <c r="R46" s="127" t="s">
        <v>20</v>
      </c>
      <c r="S46" s="127" t="s">
        <v>145</v>
      </c>
      <c r="T46" s="127" t="s">
        <v>229</v>
      </c>
    </row>
    <row r="47" spans="1:20" hidden="1" x14ac:dyDescent="0.25">
      <c r="A47" s="127" t="s">
        <v>235</v>
      </c>
      <c r="B47" s="127" t="s">
        <v>21</v>
      </c>
      <c r="C47" s="127" t="s">
        <v>145</v>
      </c>
      <c r="D47" s="127" t="s">
        <v>236</v>
      </c>
      <c r="E47" s="127" t="s">
        <v>113</v>
      </c>
      <c r="F47" s="127" t="s">
        <v>71</v>
      </c>
      <c r="G47" s="127" t="s">
        <v>42</v>
      </c>
      <c r="H47" s="127" t="s">
        <v>45</v>
      </c>
      <c r="I47" s="127" t="s">
        <v>20</v>
      </c>
      <c r="J47" s="127" t="s">
        <v>20</v>
      </c>
      <c r="K47" s="127" t="s">
        <v>20</v>
      </c>
      <c r="L47" s="127" t="s">
        <v>20</v>
      </c>
      <c r="M47" s="127" t="s">
        <v>20</v>
      </c>
      <c r="N47" s="127" t="s">
        <v>20</v>
      </c>
      <c r="O47" s="127" t="s">
        <v>20</v>
      </c>
      <c r="P47" s="127" t="s">
        <v>20</v>
      </c>
      <c r="Q47" s="127" t="s">
        <v>20</v>
      </c>
      <c r="R47" s="127" t="s">
        <v>20</v>
      </c>
      <c r="S47" s="127" t="s">
        <v>145</v>
      </c>
      <c r="T47" s="127" t="s">
        <v>237</v>
      </c>
    </row>
    <row r="48" spans="1:20" hidden="1" x14ac:dyDescent="0.25">
      <c r="A48" s="127" t="s">
        <v>238</v>
      </c>
      <c r="B48" s="127" t="s">
        <v>21</v>
      </c>
      <c r="C48" s="127" t="s">
        <v>145</v>
      </c>
      <c r="D48" s="127" t="s">
        <v>107</v>
      </c>
      <c r="E48" s="127" t="s">
        <v>113</v>
      </c>
      <c r="F48" s="127" t="s">
        <v>71</v>
      </c>
      <c r="G48" s="127" t="s">
        <v>42</v>
      </c>
      <c r="H48" s="127" t="s">
        <v>45</v>
      </c>
      <c r="I48" s="127" t="s">
        <v>20</v>
      </c>
      <c r="J48" s="127" t="s">
        <v>20</v>
      </c>
      <c r="K48" s="127" t="s">
        <v>20</v>
      </c>
      <c r="L48" s="127" t="s">
        <v>20</v>
      </c>
      <c r="M48" s="127" t="s">
        <v>20</v>
      </c>
      <c r="N48" s="127" t="s">
        <v>20</v>
      </c>
      <c r="O48" s="127" t="s">
        <v>20</v>
      </c>
      <c r="P48" s="127" t="s">
        <v>20</v>
      </c>
      <c r="Q48" s="127" t="s">
        <v>20</v>
      </c>
      <c r="R48" s="127" t="s">
        <v>20</v>
      </c>
      <c r="S48" s="127" t="s">
        <v>145</v>
      </c>
      <c r="T48" s="127" t="s">
        <v>237</v>
      </c>
    </row>
    <row r="49" spans="1:20" x14ac:dyDescent="0.25">
      <c r="A49" s="127" t="s">
        <v>245</v>
      </c>
      <c r="B49" s="127" t="s">
        <v>243</v>
      </c>
      <c r="C49" s="127" t="s">
        <v>145</v>
      </c>
      <c r="D49" s="127" t="s">
        <v>102</v>
      </c>
      <c r="E49" s="127" t="s">
        <v>244</v>
      </c>
      <c r="F49" s="127" t="s">
        <v>152</v>
      </c>
      <c r="G49" s="127" t="s">
        <v>45</v>
      </c>
      <c r="H49" s="127" t="s">
        <v>45</v>
      </c>
      <c r="I49" s="127" t="s">
        <v>43</v>
      </c>
      <c r="J49" s="127" t="s">
        <v>44</v>
      </c>
      <c r="K49" s="127" t="s">
        <v>134</v>
      </c>
      <c r="L49" s="127" t="s">
        <v>139</v>
      </c>
      <c r="M49" s="127" t="s">
        <v>139</v>
      </c>
      <c r="N49" s="127" t="s">
        <v>139</v>
      </c>
      <c r="O49" s="127" t="s">
        <v>139</v>
      </c>
      <c r="P49" s="127" t="s">
        <v>20</v>
      </c>
      <c r="Q49" s="127" t="s">
        <v>20</v>
      </c>
      <c r="R49" s="127" t="s">
        <v>20</v>
      </c>
      <c r="S49" s="127" t="s">
        <v>145</v>
      </c>
      <c r="T49" s="127" t="s">
        <v>20</v>
      </c>
    </row>
    <row r="50" spans="1:20" x14ac:dyDescent="0.25">
      <c r="A50" s="127" t="s">
        <v>249</v>
      </c>
      <c r="B50" s="127" t="s">
        <v>243</v>
      </c>
      <c r="C50" s="127" t="s">
        <v>145</v>
      </c>
      <c r="D50" s="127" t="s">
        <v>102</v>
      </c>
      <c r="E50" s="127" t="s">
        <v>244</v>
      </c>
      <c r="F50" s="127" t="s">
        <v>152</v>
      </c>
      <c r="G50" s="127" t="s">
        <v>45</v>
      </c>
      <c r="H50" s="127" t="s">
        <v>45</v>
      </c>
      <c r="I50" s="127" t="s">
        <v>43</v>
      </c>
      <c r="J50" s="127" t="s">
        <v>44</v>
      </c>
      <c r="K50" s="127" t="s">
        <v>134</v>
      </c>
      <c r="L50" s="127" t="s">
        <v>139</v>
      </c>
      <c r="M50" s="127" t="s">
        <v>139</v>
      </c>
      <c r="N50" s="127" t="s">
        <v>139</v>
      </c>
      <c r="O50" s="127" t="s">
        <v>139</v>
      </c>
      <c r="P50" s="127" t="s">
        <v>20</v>
      </c>
      <c r="Q50" s="127" t="s">
        <v>20</v>
      </c>
      <c r="R50" s="127" t="s">
        <v>20</v>
      </c>
      <c r="S50" s="127" t="s">
        <v>145</v>
      </c>
      <c r="T50" s="127" t="s">
        <v>20</v>
      </c>
    </row>
    <row r="51" spans="1:20" x14ac:dyDescent="0.25">
      <c r="A51" s="127" t="s">
        <v>256</v>
      </c>
      <c r="B51" s="127" t="s">
        <v>243</v>
      </c>
      <c r="C51" s="127" t="s">
        <v>145</v>
      </c>
      <c r="D51" s="127" t="s">
        <v>102</v>
      </c>
      <c r="E51" s="127" t="s">
        <v>244</v>
      </c>
      <c r="F51" s="127" t="s">
        <v>152</v>
      </c>
      <c r="G51" s="127" t="s">
        <v>45</v>
      </c>
      <c r="H51" s="127" t="s">
        <v>45</v>
      </c>
      <c r="I51" s="127" t="s">
        <v>43</v>
      </c>
      <c r="J51" s="127" t="s">
        <v>44</v>
      </c>
      <c r="K51" s="127" t="s">
        <v>134</v>
      </c>
      <c r="L51" s="127" t="s">
        <v>139</v>
      </c>
      <c r="M51" s="127" t="s">
        <v>139</v>
      </c>
      <c r="N51" s="127" t="s">
        <v>139</v>
      </c>
      <c r="O51" s="127" t="s">
        <v>139</v>
      </c>
      <c r="P51" s="127" t="s">
        <v>20</v>
      </c>
      <c r="Q51" s="127" t="s">
        <v>20</v>
      </c>
      <c r="R51" s="127" t="s">
        <v>20</v>
      </c>
      <c r="S51" s="127" t="s">
        <v>145</v>
      </c>
      <c r="T51" s="127" t="s">
        <v>20</v>
      </c>
    </row>
    <row r="52" spans="1:20" x14ac:dyDescent="0.25">
      <c r="A52" s="127" t="s">
        <v>257</v>
      </c>
      <c r="B52" s="127" t="s">
        <v>243</v>
      </c>
      <c r="C52" s="127" t="s">
        <v>145</v>
      </c>
      <c r="D52" s="127" t="s">
        <v>102</v>
      </c>
      <c r="E52" s="127" t="s">
        <v>244</v>
      </c>
      <c r="F52" s="127" t="s">
        <v>152</v>
      </c>
      <c r="G52" s="127" t="s">
        <v>45</v>
      </c>
      <c r="H52" s="127" t="s">
        <v>45</v>
      </c>
      <c r="I52" s="127" t="s">
        <v>43</v>
      </c>
      <c r="J52" s="127" t="s">
        <v>44</v>
      </c>
      <c r="K52" s="127" t="s">
        <v>134</v>
      </c>
      <c r="L52" s="127" t="s">
        <v>139</v>
      </c>
      <c r="M52" s="127" t="s">
        <v>139</v>
      </c>
      <c r="N52" s="127" t="s">
        <v>139</v>
      </c>
      <c r="O52" s="127" t="s">
        <v>139</v>
      </c>
      <c r="P52" s="127" t="s">
        <v>20</v>
      </c>
      <c r="Q52" s="127" t="s">
        <v>20</v>
      </c>
      <c r="R52" s="127" t="s">
        <v>20</v>
      </c>
      <c r="S52" s="127" t="s">
        <v>145</v>
      </c>
      <c r="T52" s="127" t="s">
        <v>20</v>
      </c>
    </row>
    <row r="53" spans="1:20" x14ac:dyDescent="0.25">
      <c r="A53" s="127" t="s">
        <v>292</v>
      </c>
      <c r="B53" s="127" t="s">
        <v>75</v>
      </c>
      <c r="C53" s="127" t="s">
        <v>145</v>
      </c>
      <c r="D53" s="127" t="s">
        <v>293</v>
      </c>
      <c r="E53" s="127" t="s">
        <v>294</v>
      </c>
      <c r="F53" s="127" t="s">
        <v>97</v>
      </c>
      <c r="G53" s="127" t="s">
        <v>45</v>
      </c>
      <c r="H53" s="127" t="s">
        <v>49</v>
      </c>
      <c r="I53" s="127" t="s">
        <v>43</v>
      </c>
      <c r="J53" s="127" t="s">
        <v>44</v>
      </c>
      <c r="K53" s="127" t="s">
        <v>136</v>
      </c>
      <c r="L53" s="127" t="s">
        <v>20</v>
      </c>
      <c r="M53" s="127" t="s">
        <v>20</v>
      </c>
      <c r="N53" s="127" t="s">
        <v>20</v>
      </c>
      <c r="O53" s="127" t="s">
        <v>20</v>
      </c>
      <c r="P53" s="127" t="s">
        <v>20</v>
      </c>
      <c r="Q53" s="127" t="s">
        <v>20</v>
      </c>
      <c r="R53" s="127" t="s">
        <v>20</v>
      </c>
      <c r="S53" s="127" t="s">
        <v>145</v>
      </c>
      <c r="T53" s="127" t="s">
        <v>20</v>
      </c>
    </row>
    <row r="54" spans="1:20" hidden="1" x14ac:dyDescent="0.25">
      <c r="A54" s="127" t="s">
        <v>330</v>
      </c>
      <c r="B54" s="127" t="s">
        <v>331</v>
      </c>
      <c r="C54" s="127" t="s">
        <v>145</v>
      </c>
      <c r="D54" s="127" t="s">
        <v>332</v>
      </c>
      <c r="E54" s="127" t="s">
        <v>244</v>
      </c>
      <c r="F54" s="127" t="s">
        <v>152</v>
      </c>
      <c r="G54" s="127" t="s">
        <v>45</v>
      </c>
      <c r="H54" s="127" t="s">
        <v>45</v>
      </c>
      <c r="I54" s="127" t="s">
        <v>43</v>
      </c>
      <c r="J54" s="127" t="s">
        <v>44</v>
      </c>
      <c r="K54" s="127" t="s">
        <v>134</v>
      </c>
      <c r="L54" s="127" t="s">
        <v>139</v>
      </c>
      <c r="M54" s="127" t="s">
        <v>139</v>
      </c>
      <c r="N54" s="127" t="s">
        <v>139</v>
      </c>
      <c r="O54" s="127" t="s">
        <v>139</v>
      </c>
      <c r="P54" s="127" t="s">
        <v>20</v>
      </c>
      <c r="Q54" s="127" t="s">
        <v>20</v>
      </c>
      <c r="R54" s="127" t="s">
        <v>20</v>
      </c>
      <c r="S54" s="127" t="s">
        <v>145</v>
      </c>
      <c r="T54" s="127" t="s">
        <v>20</v>
      </c>
    </row>
    <row r="55" spans="1:20" hidden="1" x14ac:dyDescent="0.25">
      <c r="A55" s="127" t="s">
        <v>345</v>
      </c>
      <c r="B55" s="127" t="s">
        <v>331</v>
      </c>
      <c r="C55" s="127" t="s">
        <v>145</v>
      </c>
      <c r="D55" s="127" t="s">
        <v>332</v>
      </c>
      <c r="E55" s="127" t="s">
        <v>244</v>
      </c>
      <c r="F55" s="127" t="s">
        <v>152</v>
      </c>
      <c r="G55" s="127" t="s">
        <v>45</v>
      </c>
      <c r="H55" s="127" t="s">
        <v>49</v>
      </c>
      <c r="I55" s="127" t="s">
        <v>43</v>
      </c>
      <c r="J55" s="127" t="s">
        <v>44</v>
      </c>
      <c r="K55" s="127" t="s">
        <v>134</v>
      </c>
      <c r="L55" s="127" t="s">
        <v>139</v>
      </c>
      <c r="M55" s="127" t="s">
        <v>139</v>
      </c>
      <c r="N55" s="127" t="s">
        <v>139</v>
      </c>
      <c r="O55" s="127" t="s">
        <v>139</v>
      </c>
      <c r="P55" s="127" t="s">
        <v>20</v>
      </c>
      <c r="Q55" s="127" t="s">
        <v>20</v>
      </c>
      <c r="R55" s="127" t="s">
        <v>20</v>
      </c>
      <c r="S55" s="127" t="s">
        <v>145</v>
      </c>
      <c r="T55" s="127" t="s">
        <v>20</v>
      </c>
    </row>
    <row r="56" spans="1:20" hidden="1" x14ac:dyDescent="0.25">
      <c r="A56" s="127" t="s">
        <v>346</v>
      </c>
      <c r="B56" s="127" t="s">
        <v>331</v>
      </c>
      <c r="C56" s="127" t="s">
        <v>145</v>
      </c>
      <c r="D56" s="127" t="s">
        <v>332</v>
      </c>
      <c r="E56" s="127" t="s">
        <v>244</v>
      </c>
      <c r="F56" s="127" t="s">
        <v>152</v>
      </c>
      <c r="G56" s="127" t="s">
        <v>45</v>
      </c>
      <c r="H56" s="127" t="s">
        <v>45</v>
      </c>
      <c r="I56" s="127" t="s">
        <v>43</v>
      </c>
      <c r="J56" s="127" t="s">
        <v>44</v>
      </c>
      <c r="K56" s="127" t="s">
        <v>134</v>
      </c>
      <c r="L56" s="127" t="s">
        <v>139</v>
      </c>
      <c r="M56" s="127" t="s">
        <v>139</v>
      </c>
      <c r="N56" s="127" t="s">
        <v>139</v>
      </c>
      <c r="O56" s="127" t="s">
        <v>139</v>
      </c>
      <c r="P56" s="127" t="s">
        <v>20</v>
      </c>
      <c r="Q56" s="127" t="s">
        <v>20</v>
      </c>
      <c r="R56" s="127" t="s">
        <v>20</v>
      </c>
      <c r="S56" s="127" t="s">
        <v>145</v>
      </c>
      <c r="T56" s="127" t="s">
        <v>20</v>
      </c>
    </row>
    <row r="57" spans="1:20" hidden="1" x14ac:dyDescent="0.25">
      <c r="A57" s="127" t="s">
        <v>352</v>
      </c>
      <c r="B57" s="127" t="s">
        <v>55</v>
      </c>
      <c r="C57" s="127" t="s">
        <v>145</v>
      </c>
      <c r="D57" s="127" t="s">
        <v>174</v>
      </c>
      <c r="E57" s="127" t="s">
        <v>116</v>
      </c>
      <c r="F57" s="127" t="s">
        <v>41</v>
      </c>
      <c r="G57" s="127" t="s">
        <v>45</v>
      </c>
      <c r="H57" s="127" t="s">
        <v>45</v>
      </c>
      <c r="I57" s="127" t="s">
        <v>43</v>
      </c>
      <c r="J57" s="127" t="s">
        <v>44</v>
      </c>
      <c r="K57" s="127" t="s">
        <v>84</v>
      </c>
      <c r="L57" s="127" t="s">
        <v>20</v>
      </c>
      <c r="M57" s="127" t="s">
        <v>89</v>
      </c>
      <c r="N57" s="127" t="s">
        <v>20</v>
      </c>
      <c r="O57" s="127" t="s">
        <v>139</v>
      </c>
      <c r="P57" s="127" t="s">
        <v>20</v>
      </c>
      <c r="Q57" s="127" t="s">
        <v>20</v>
      </c>
      <c r="R57" s="127" t="s">
        <v>20</v>
      </c>
      <c r="S57" s="127" t="s">
        <v>145</v>
      </c>
      <c r="T57" s="127" t="s">
        <v>353</v>
      </c>
    </row>
    <row r="58" spans="1:20" hidden="1" x14ac:dyDescent="0.25">
      <c r="A58" s="127" t="s">
        <v>354</v>
      </c>
      <c r="B58" s="127" t="s">
        <v>73</v>
      </c>
      <c r="C58" s="127" t="s">
        <v>145</v>
      </c>
      <c r="D58" s="127" t="s">
        <v>174</v>
      </c>
      <c r="E58" s="127" t="s">
        <v>115</v>
      </c>
      <c r="F58" s="127" t="s">
        <v>41</v>
      </c>
      <c r="G58" s="127" t="s">
        <v>45</v>
      </c>
      <c r="H58" s="127" t="s">
        <v>45</v>
      </c>
      <c r="I58" s="127" t="s">
        <v>43</v>
      </c>
      <c r="J58" s="127" t="s">
        <v>44</v>
      </c>
      <c r="K58" s="127" t="s">
        <v>84</v>
      </c>
      <c r="L58" s="127" t="s">
        <v>20</v>
      </c>
      <c r="M58" s="127" t="s">
        <v>89</v>
      </c>
      <c r="N58" s="127" t="s">
        <v>20</v>
      </c>
      <c r="O58" s="127" t="s">
        <v>89</v>
      </c>
      <c r="P58" s="127" t="s">
        <v>20</v>
      </c>
      <c r="Q58" s="127" t="s">
        <v>20</v>
      </c>
      <c r="R58" s="127" t="s">
        <v>20</v>
      </c>
      <c r="S58" s="127" t="s">
        <v>145</v>
      </c>
      <c r="T58" s="127" t="s">
        <v>355</v>
      </c>
    </row>
    <row r="59" spans="1:20" hidden="1" x14ac:dyDescent="0.25">
      <c r="A59" s="127" t="s">
        <v>147</v>
      </c>
      <c r="B59" s="127" t="s">
        <v>46</v>
      </c>
      <c r="C59" s="127" t="s">
        <v>92</v>
      </c>
      <c r="D59" s="127" t="s">
        <v>86</v>
      </c>
      <c r="E59" s="127" t="s">
        <v>87</v>
      </c>
      <c r="F59" s="127" t="s">
        <v>41</v>
      </c>
      <c r="G59" s="127" t="s">
        <v>45</v>
      </c>
      <c r="H59" s="127" t="s">
        <v>45</v>
      </c>
      <c r="I59" s="127" t="s">
        <v>43</v>
      </c>
      <c r="J59" s="127" t="s">
        <v>44</v>
      </c>
      <c r="K59" s="127" t="s">
        <v>84</v>
      </c>
      <c r="L59" s="127" t="s">
        <v>20</v>
      </c>
      <c r="M59" s="127" t="s">
        <v>20</v>
      </c>
      <c r="N59" s="127" t="s">
        <v>20</v>
      </c>
      <c r="O59" s="127" t="s">
        <v>139</v>
      </c>
      <c r="P59" s="127" t="s">
        <v>20</v>
      </c>
      <c r="Q59" s="127" t="s">
        <v>20</v>
      </c>
      <c r="R59" s="127" t="s">
        <v>20</v>
      </c>
      <c r="S59" s="127" t="s">
        <v>92</v>
      </c>
      <c r="T59" s="127" t="s">
        <v>148</v>
      </c>
    </row>
    <row r="60" spans="1:20" hidden="1" x14ac:dyDescent="0.25">
      <c r="A60" s="127" t="s">
        <v>159</v>
      </c>
      <c r="B60" s="127" t="s">
        <v>47</v>
      </c>
      <c r="C60" s="127" t="s">
        <v>92</v>
      </c>
      <c r="D60" s="127" t="s">
        <v>86</v>
      </c>
      <c r="E60" s="127" t="s">
        <v>87</v>
      </c>
      <c r="F60" s="127" t="s">
        <v>41</v>
      </c>
      <c r="G60" s="127" t="s">
        <v>45</v>
      </c>
      <c r="H60" s="127" t="s">
        <v>45</v>
      </c>
      <c r="I60" s="127" t="s">
        <v>43</v>
      </c>
      <c r="J60" s="127" t="s">
        <v>44</v>
      </c>
      <c r="K60" s="127" t="s">
        <v>84</v>
      </c>
      <c r="L60" s="127" t="s">
        <v>20</v>
      </c>
      <c r="M60" s="127" t="s">
        <v>20</v>
      </c>
      <c r="N60" s="127" t="s">
        <v>20</v>
      </c>
      <c r="O60" s="127" t="s">
        <v>139</v>
      </c>
      <c r="P60" s="127" t="s">
        <v>20</v>
      </c>
      <c r="Q60" s="127" t="s">
        <v>20</v>
      </c>
      <c r="R60" s="127" t="s">
        <v>20</v>
      </c>
      <c r="S60" s="127" t="s">
        <v>92</v>
      </c>
      <c r="T60" s="127" t="s">
        <v>160</v>
      </c>
    </row>
    <row r="61" spans="1:20" hidden="1" x14ac:dyDescent="0.25">
      <c r="A61" s="127" t="s">
        <v>177</v>
      </c>
      <c r="B61" s="127" t="s">
        <v>48</v>
      </c>
      <c r="C61" s="127" t="s">
        <v>92</v>
      </c>
      <c r="D61" s="127" t="s">
        <v>178</v>
      </c>
      <c r="E61" s="127" t="s">
        <v>93</v>
      </c>
      <c r="F61" s="127" t="s">
        <v>41</v>
      </c>
      <c r="G61" s="127" t="s">
        <v>45</v>
      </c>
      <c r="H61" s="127" t="s">
        <v>45</v>
      </c>
      <c r="I61" s="127" t="s">
        <v>43</v>
      </c>
      <c r="J61" s="127" t="s">
        <v>44</v>
      </c>
      <c r="K61" s="127" t="s">
        <v>84</v>
      </c>
      <c r="L61" s="127" t="s">
        <v>20</v>
      </c>
      <c r="M61" s="127" t="s">
        <v>20</v>
      </c>
      <c r="N61" s="127" t="s">
        <v>20</v>
      </c>
      <c r="O61" s="127" t="s">
        <v>139</v>
      </c>
      <c r="P61" s="127" t="s">
        <v>20</v>
      </c>
      <c r="Q61" s="127" t="s">
        <v>20</v>
      </c>
      <c r="R61" s="127" t="s">
        <v>20</v>
      </c>
      <c r="S61" s="127" t="s">
        <v>92</v>
      </c>
      <c r="T61" s="127" t="s">
        <v>179</v>
      </c>
    </row>
    <row r="62" spans="1:20" hidden="1" x14ac:dyDescent="0.25">
      <c r="A62" s="127" t="s">
        <v>193</v>
      </c>
      <c r="B62" s="127" t="s">
        <v>69</v>
      </c>
      <c r="C62" s="127" t="s">
        <v>92</v>
      </c>
      <c r="D62" s="127" t="s">
        <v>194</v>
      </c>
      <c r="E62" s="127" t="s">
        <v>72</v>
      </c>
      <c r="F62" s="127" t="s">
        <v>71</v>
      </c>
      <c r="G62" s="127" t="s">
        <v>42</v>
      </c>
      <c r="H62" s="127" t="s">
        <v>49</v>
      </c>
      <c r="I62" s="127" t="s">
        <v>20</v>
      </c>
      <c r="J62" s="127" t="s">
        <v>20</v>
      </c>
      <c r="K62" s="127" t="s">
        <v>20</v>
      </c>
      <c r="L62" s="127" t="s">
        <v>20</v>
      </c>
      <c r="M62" s="127" t="s">
        <v>20</v>
      </c>
      <c r="N62" s="127" t="s">
        <v>20</v>
      </c>
      <c r="O62" s="127" t="s">
        <v>20</v>
      </c>
      <c r="P62" s="127" t="s">
        <v>20</v>
      </c>
      <c r="Q62" s="127" t="s">
        <v>20</v>
      </c>
      <c r="R62" s="127" t="s">
        <v>20</v>
      </c>
      <c r="S62" s="127" t="s">
        <v>92</v>
      </c>
      <c r="T62" s="127" t="s">
        <v>195</v>
      </c>
    </row>
    <row r="63" spans="1:20" hidden="1" x14ac:dyDescent="0.25">
      <c r="A63" s="127" t="s">
        <v>196</v>
      </c>
      <c r="B63" s="127" t="s">
        <v>69</v>
      </c>
      <c r="C63" s="127" t="s">
        <v>92</v>
      </c>
      <c r="D63" s="127" t="s">
        <v>194</v>
      </c>
      <c r="E63" s="127" t="s">
        <v>70</v>
      </c>
      <c r="F63" s="127" t="s">
        <v>71</v>
      </c>
      <c r="G63" s="127" t="s">
        <v>42</v>
      </c>
      <c r="H63" s="127" t="s">
        <v>45</v>
      </c>
      <c r="I63" s="127" t="s">
        <v>20</v>
      </c>
      <c r="J63" s="127" t="s">
        <v>20</v>
      </c>
      <c r="K63" s="127" t="s">
        <v>20</v>
      </c>
      <c r="L63" s="127" t="s">
        <v>20</v>
      </c>
      <c r="M63" s="127" t="s">
        <v>20</v>
      </c>
      <c r="N63" s="127" t="s">
        <v>20</v>
      </c>
      <c r="O63" s="127" t="s">
        <v>20</v>
      </c>
      <c r="P63" s="127" t="s">
        <v>20</v>
      </c>
      <c r="Q63" s="127" t="s">
        <v>20</v>
      </c>
      <c r="R63" s="127" t="s">
        <v>20</v>
      </c>
      <c r="S63" s="127" t="s">
        <v>92</v>
      </c>
      <c r="T63" s="127" t="s">
        <v>195</v>
      </c>
    </row>
    <row r="64" spans="1:20" hidden="1" x14ac:dyDescent="0.25">
      <c r="A64" s="127" t="s">
        <v>207</v>
      </c>
      <c r="B64" s="127" t="s">
        <v>51</v>
      </c>
      <c r="C64" s="127" t="s">
        <v>92</v>
      </c>
      <c r="D64" s="127" t="s">
        <v>99</v>
      </c>
      <c r="E64" s="127" t="s">
        <v>208</v>
      </c>
      <c r="F64" s="127" t="s">
        <v>97</v>
      </c>
      <c r="G64" s="127" t="s">
        <v>45</v>
      </c>
      <c r="H64" s="127" t="s">
        <v>45</v>
      </c>
      <c r="I64" s="127" t="s">
        <v>43</v>
      </c>
      <c r="J64" s="127" t="s">
        <v>44</v>
      </c>
      <c r="K64" s="127" t="s">
        <v>98</v>
      </c>
      <c r="L64" s="127" t="s">
        <v>20</v>
      </c>
      <c r="M64" s="127" t="s">
        <v>20</v>
      </c>
      <c r="N64" s="127" t="s">
        <v>20</v>
      </c>
      <c r="O64" s="127" t="s">
        <v>20</v>
      </c>
      <c r="P64" s="127" t="s">
        <v>20</v>
      </c>
      <c r="Q64" s="127" t="s">
        <v>20</v>
      </c>
      <c r="R64" s="127" t="s">
        <v>20</v>
      </c>
      <c r="S64" s="127" t="s">
        <v>92</v>
      </c>
      <c r="T64" s="127" t="s">
        <v>209</v>
      </c>
    </row>
    <row r="65" spans="1:20" hidden="1" x14ac:dyDescent="0.25">
      <c r="A65" s="127" t="s">
        <v>217</v>
      </c>
      <c r="B65" s="127" t="s">
        <v>52</v>
      </c>
      <c r="C65" s="127" t="s">
        <v>92</v>
      </c>
      <c r="D65" s="127" t="s">
        <v>218</v>
      </c>
      <c r="E65" s="127" t="s">
        <v>105</v>
      </c>
      <c r="F65" s="127" t="s">
        <v>152</v>
      </c>
      <c r="G65" s="127" t="s">
        <v>45</v>
      </c>
      <c r="H65" s="127" t="s">
        <v>45</v>
      </c>
      <c r="I65" s="127" t="s">
        <v>43</v>
      </c>
      <c r="J65" s="127" t="s">
        <v>44</v>
      </c>
      <c r="K65" s="127" t="s">
        <v>134</v>
      </c>
      <c r="L65" s="127" t="s">
        <v>139</v>
      </c>
      <c r="M65" s="127" t="s">
        <v>139</v>
      </c>
      <c r="N65" s="127" t="s">
        <v>139</v>
      </c>
      <c r="O65" s="127" t="s">
        <v>139</v>
      </c>
      <c r="P65" s="127" t="s">
        <v>20</v>
      </c>
      <c r="Q65" s="127" t="s">
        <v>20</v>
      </c>
      <c r="R65" s="127" t="s">
        <v>20</v>
      </c>
      <c r="S65" s="127" t="s">
        <v>92</v>
      </c>
      <c r="T65" s="127" t="s">
        <v>219</v>
      </c>
    </row>
    <row r="66" spans="1:20" hidden="1" x14ac:dyDescent="0.25">
      <c r="A66" s="127" t="s">
        <v>233</v>
      </c>
      <c r="B66" s="127" t="s">
        <v>21</v>
      </c>
      <c r="C66" s="127" t="s">
        <v>92</v>
      </c>
      <c r="D66" s="127" t="s">
        <v>106</v>
      </c>
      <c r="E66" s="127" t="s">
        <v>194</v>
      </c>
      <c r="F66" s="127" t="s">
        <v>71</v>
      </c>
      <c r="G66" s="127" t="s">
        <v>42</v>
      </c>
      <c r="H66" s="127" t="s">
        <v>95</v>
      </c>
      <c r="I66" s="127" t="s">
        <v>20</v>
      </c>
      <c r="J66" s="127" t="s">
        <v>20</v>
      </c>
      <c r="K66" s="127" t="s">
        <v>20</v>
      </c>
      <c r="L66" s="127" t="s">
        <v>20</v>
      </c>
      <c r="M66" s="127" t="s">
        <v>20</v>
      </c>
      <c r="N66" s="127" t="s">
        <v>20</v>
      </c>
      <c r="O66" s="127" t="s">
        <v>20</v>
      </c>
      <c r="P66" s="127" t="s">
        <v>20</v>
      </c>
      <c r="Q66" s="127" t="s">
        <v>20</v>
      </c>
      <c r="R66" s="127" t="s">
        <v>20</v>
      </c>
      <c r="S66" s="127" t="s">
        <v>92</v>
      </c>
      <c r="T66" s="127" t="s">
        <v>234</v>
      </c>
    </row>
    <row r="67" spans="1:20" x14ac:dyDescent="0.25">
      <c r="A67" s="127" t="s">
        <v>242</v>
      </c>
      <c r="B67" s="127" t="s">
        <v>243</v>
      </c>
      <c r="C67" s="127" t="s">
        <v>92</v>
      </c>
      <c r="D67" s="127" t="s">
        <v>104</v>
      </c>
      <c r="E67" s="127" t="s">
        <v>244</v>
      </c>
      <c r="F67" s="127" t="s">
        <v>152</v>
      </c>
      <c r="G67" s="127" t="s">
        <v>45</v>
      </c>
      <c r="H67" s="127" t="s">
        <v>45</v>
      </c>
      <c r="I67" s="127" t="s">
        <v>43</v>
      </c>
      <c r="J67" s="127" t="s">
        <v>44</v>
      </c>
      <c r="K67" s="127" t="s">
        <v>134</v>
      </c>
      <c r="L67" s="127" t="s">
        <v>139</v>
      </c>
      <c r="M67" s="127" t="s">
        <v>139</v>
      </c>
      <c r="N67" s="127" t="s">
        <v>139</v>
      </c>
      <c r="O67" s="127" t="s">
        <v>139</v>
      </c>
      <c r="P67" s="127" t="s">
        <v>20</v>
      </c>
      <c r="Q67" s="127" t="s">
        <v>20</v>
      </c>
      <c r="R67" s="127" t="s">
        <v>20</v>
      </c>
      <c r="S67" s="127" t="s">
        <v>92</v>
      </c>
      <c r="T67" s="127" t="s">
        <v>20</v>
      </c>
    </row>
    <row r="68" spans="1:20" x14ac:dyDescent="0.25">
      <c r="A68" s="127" t="s">
        <v>253</v>
      </c>
      <c r="B68" s="127" t="s">
        <v>243</v>
      </c>
      <c r="C68" s="127" t="s">
        <v>92</v>
      </c>
      <c r="D68" s="127" t="s">
        <v>104</v>
      </c>
      <c r="E68" s="127" t="s">
        <v>244</v>
      </c>
      <c r="F68" s="127" t="s">
        <v>152</v>
      </c>
      <c r="G68" s="127" t="s">
        <v>45</v>
      </c>
      <c r="H68" s="127" t="s">
        <v>45</v>
      </c>
      <c r="I68" s="127" t="s">
        <v>43</v>
      </c>
      <c r="J68" s="127" t="s">
        <v>44</v>
      </c>
      <c r="K68" s="127" t="s">
        <v>134</v>
      </c>
      <c r="L68" s="127" t="s">
        <v>139</v>
      </c>
      <c r="M68" s="127" t="s">
        <v>139</v>
      </c>
      <c r="N68" s="127" t="s">
        <v>139</v>
      </c>
      <c r="O68" s="127" t="s">
        <v>139</v>
      </c>
      <c r="P68" s="127" t="s">
        <v>20</v>
      </c>
      <c r="Q68" s="127" t="s">
        <v>20</v>
      </c>
      <c r="R68" s="127" t="s">
        <v>20</v>
      </c>
      <c r="S68" s="127" t="s">
        <v>92</v>
      </c>
      <c r="T68" s="127" t="s">
        <v>20</v>
      </c>
    </row>
    <row r="69" spans="1:20" x14ac:dyDescent="0.25">
      <c r="A69" s="127" t="s">
        <v>263</v>
      </c>
      <c r="B69" s="127" t="s">
        <v>243</v>
      </c>
      <c r="C69" s="127" t="s">
        <v>92</v>
      </c>
      <c r="D69" s="127" t="s">
        <v>104</v>
      </c>
      <c r="E69" s="127" t="s">
        <v>244</v>
      </c>
      <c r="F69" s="127" t="s">
        <v>152</v>
      </c>
      <c r="G69" s="127" t="s">
        <v>45</v>
      </c>
      <c r="H69" s="127" t="s">
        <v>45</v>
      </c>
      <c r="I69" s="127" t="s">
        <v>43</v>
      </c>
      <c r="J69" s="127" t="s">
        <v>44</v>
      </c>
      <c r="K69" s="127" t="s">
        <v>134</v>
      </c>
      <c r="L69" s="127" t="s">
        <v>139</v>
      </c>
      <c r="M69" s="127" t="s">
        <v>139</v>
      </c>
      <c r="N69" s="127" t="s">
        <v>139</v>
      </c>
      <c r="O69" s="127" t="s">
        <v>139</v>
      </c>
      <c r="P69" s="127" t="s">
        <v>20</v>
      </c>
      <c r="Q69" s="127" t="s">
        <v>20</v>
      </c>
      <c r="R69" s="127" t="s">
        <v>20</v>
      </c>
      <c r="S69" s="127" t="s">
        <v>92</v>
      </c>
      <c r="T69" s="127" t="s">
        <v>20</v>
      </c>
    </row>
    <row r="70" spans="1:20" x14ac:dyDescent="0.25">
      <c r="A70" s="127" t="s">
        <v>265</v>
      </c>
      <c r="B70" s="127" t="s">
        <v>243</v>
      </c>
      <c r="C70" s="127" t="s">
        <v>92</v>
      </c>
      <c r="D70" s="127" t="s">
        <v>104</v>
      </c>
      <c r="E70" s="127" t="s">
        <v>244</v>
      </c>
      <c r="F70" s="127" t="s">
        <v>152</v>
      </c>
      <c r="G70" s="127" t="s">
        <v>45</v>
      </c>
      <c r="H70" s="127" t="s">
        <v>45</v>
      </c>
      <c r="I70" s="127" t="s">
        <v>43</v>
      </c>
      <c r="J70" s="127" t="s">
        <v>44</v>
      </c>
      <c r="K70" s="127" t="s">
        <v>134</v>
      </c>
      <c r="L70" s="127" t="s">
        <v>139</v>
      </c>
      <c r="M70" s="127" t="s">
        <v>139</v>
      </c>
      <c r="N70" s="127" t="s">
        <v>139</v>
      </c>
      <c r="O70" s="127" t="s">
        <v>139</v>
      </c>
      <c r="P70" s="127" t="s">
        <v>20</v>
      </c>
      <c r="Q70" s="127" t="s">
        <v>20</v>
      </c>
      <c r="R70" s="127" t="s">
        <v>20</v>
      </c>
      <c r="S70" s="127" t="s">
        <v>92</v>
      </c>
      <c r="T70" s="127" t="s">
        <v>20</v>
      </c>
    </row>
    <row r="71" spans="1:20" x14ac:dyDescent="0.25">
      <c r="A71" s="127" t="s">
        <v>282</v>
      </c>
      <c r="B71" s="127" t="s">
        <v>75</v>
      </c>
      <c r="C71" s="127" t="s">
        <v>92</v>
      </c>
      <c r="D71" s="127" t="s">
        <v>283</v>
      </c>
      <c r="E71" s="127" t="s">
        <v>284</v>
      </c>
      <c r="F71" s="127" t="s">
        <v>97</v>
      </c>
      <c r="G71" s="127" t="s">
        <v>45</v>
      </c>
      <c r="H71" s="127" t="s">
        <v>49</v>
      </c>
      <c r="I71" s="127" t="s">
        <v>43</v>
      </c>
      <c r="J71" s="127" t="s">
        <v>44</v>
      </c>
      <c r="K71" s="127" t="s">
        <v>136</v>
      </c>
      <c r="L71" s="127" t="s">
        <v>20</v>
      </c>
      <c r="M71" s="127" t="s">
        <v>20</v>
      </c>
      <c r="N71" s="127" t="s">
        <v>20</v>
      </c>
      <c r="O71" s="127" t="s">
        <v>20</v>
      </c>
      <c r="P71" s="127" t="s">
        <v>20</v>
      </c>
      <c r="Q71" s="127" t="s">
        <v>20</v>
      </c>
      <c r="R71" s="127" t="s">
        <v>20</v>
      </c>
      <c r="S71" s="127" t="s">
        <v>92</v>
      </c>
      <c r="T71" s="127" t="s">
        <v>20</v>
      </c>
    </row>
    <row r="72" spans="1:20" hidden="1" x14ac:dyDescent="0.25">
      <c r="A72" s="127" t="s">
        <v>338</v>
      </c>
      <c r="B72" s="127" t="s">
        <v>331</v>
      </c>
      <c r="C72" s="127" t="s">
        <v>92</v>
      </c>
      <c r="D72" s="127" t="s">
        <v>339</v>
      </c>
      <c r="E72" s="127" t="s">
        <v>244</v>
      </c>
      <c r="F72" s="127" t="s">
        <v>152</v>
      </c>
      <c r="G72" s="127" t="s">
        <v>45</v>
      </c>
      <c r="H72" s="127" t="s">
        <v>45</v>
      </c>
      <c r="I72" s="127" t="s">
        <v>43</v>
      </c>
      <c r="J72" s="127" t="s">
        <v>44</v>
      </c>
      <c r="K72" s="127" t="s">
        <v>134</v>
      </c>
      <c r="L72" s="127" t="s">
        <v>139</v>
      </c>
      <c r="M72" s="127" t="s">
        <v>139</v>
      </c>
      <c r="N72" s="127" t="s">
        <v>139</v>
      </c>
      <c r="O72" s="127" t="s">
        <v>139</v>
      </c>
      <c r="P72" s="127" t="s">
        <v>20</v>
      </c>
      <c r="Q72" s="127" t="s">
        <v>20</v>
      </c>
      <c r="R72" s="127" t="s">
        <v>20</v>
      </c>
      <c r="S72" s="127" t="s">
        <v>92</v>
      </c>
      <c r="T72" s="127" t="s">
        <v>20</v>
      </c>
    </row>
    <row r="73" spans="1:20" hidden="1" x14ac:dyDescent="0.25">
      <c r="A73" s="127" t="s">
        <v>340</v>
      </c>
      <c r="B73" s="127" t="s">
        <v>331</v>
      </c>
      <c r="C73" s="127" t="s">
        <v>92</v>
      </c>
      <c r="D73" s="127" t="s">
        <v>339</v>
      </c>
      <c r="E73" s="127" t="s">
        <v>244</v>
      </c>
      <c r="F73" s="127" t="s">
        <v>152</v>
      </c>
      <c r="G73" s="127" t="s">
        <v>45</v>
      </c>
      <c r="H73" s="127" t="s">
        <v>45</v>
      </c>
      <c r="I73" s="127" t="s">
        <v>43</v>
      </c>
      <c r="J73" s="127" t="s">
        <v>44</v>
      </c>
      <c r="K73" s="127" t="s">
        <v>134</v>
      </c>
      <c r="L73" s="127" t="s">
        <v>139</v>
      </c>
      <c r="M73" s="127" t="s">
        <v>139</v>
      </c>
      <c r="N73" s="127" t="s">
        <v>139</v>
      </c>
      <c r="O73" s="127" t="s">
        <v>139</v>
      </c>
      <c r="P73" s="127" t="s">
        <v>20</v>
      </c>
      <c r="Q73" s="127" t="s">
        <v>20</v>
      </c>
      <c r="R73" s="127" t="s">
        <v>20</v>
      </c>
      <c r="S73" s="127" t="s">
        <v>92</v>
      </c>
      <c r="T73" s="127" t="s">
        <v>20</v>
      </c>
    </row>
    <row r="74" spans="1:20" hidden="1" x14ac:dyDescent="0.25">
      <c r="A74" s="127" t="s">
        <v>341</v>
      </c>
      <c r="B74" s="127" t="s">
        <v>331</v>
      </c>
      <c r="C74" s="127" t="s">
        <v>92</v>
      </c>
      <c r="D74" s="127" t="s">
        <v>339</v>
      </c>
      <c r="E74" s="127" t="s">
        <v>244</v>
      </c>
      <c r="F74" s="127" t="s">
        <v>152</v>
      </c>
      <c r="G74" s="127" t="s">
        <v>45</v>
      </c>
      <c r="H74" s="127" t="s">
        <v>49</v>
      </c>
      <c r="I74" s="127" t="s">
        <v>43</v>
      </c>
      <c r="J74" s="127" t="s">
        <v>44</v>
      </c>
      <c r="K74" s="127" t="s">
        <v>134</v>
      </c>
      <c r="L74" s="127" t="s">
        <v>139</v>
      </c>
      <c r="M74" s="127" t="s">
        <v>139</v>
      </c>
      <c r="N74" s="127" t="s">
        <v>139</v>
      </c>
      <c r="O74" s="127" t="s">
        <v>139</v>
      </c>
      <c r="P74" s="127" t="s">
        <v>20</v>
      </c>
      <c r="Q74" s="127" t="s">
        <v>20</v>
      </c>
      <c r="R74" s="127" t="s">
        <v>20</v>
      </c>
      <c r="S74" s="127" t="s">
        <v>92</v>
      </c>
      <c r="T74" s="127" t="s">
        <v>20</v>
      </c>
    </row>
    <row r="75" spans="1:20" hidden="1" x14ac:dyDescent="0.25">
      <c r="A75" s="127" t="s">
        <v>356</v>
      </c>
      <c r="B75" s="127" t="s">
        <v>73</v>
      </c>
      <c r="C75" s="127" t="s">
        <v>92</v>
      </c>
      <c r="D75" s="127" t="s">
        <v>178</v>
      </c>
      <c r="E75" s="127" t="s">
        <v>57</v>
      </c>
      <c r="F75" s="127" t="s">
        <v>41</v>
      </c>
      <c r="G75" s="127" t="s">
        <v>45</v>
      </c>
      <c r="H75" s="127" t="s">
        <v>45</v>
      </c>
      <c r="I75" s="127" t="s">
        <v>43</v>
      </c>
      <c r="J75" s="127" t="s">
        <v>44</v>
      </c>
      <c r="K75" s="127" t="s">
        <v>84</v>
      </c>
      <c r="L75" s="127" t="s">
        <v>20</v>
      </c>
      <c r="M75" s="127" t="s">
        <v>89</v>
      </c>
      <c r="N75" s="127" t="s">
        <v>20</v>
      </c>
      <c r="O75" s="127" t="s">
        <v>89</v>
      </c>
      <c r="P75" s="127" t="s">
        <v>20</v>
      </c>
      <c r="Q75" s="127" t="s">
        <v>20</v>
      </c>
      <c r="R75" s="127" t="s">
        <v>20</v>
      </c>
      <c r="S75" s="127" t="s">
        <v>92</v>
      </c>
      <c r="T75" s="127" t="s">
        <v>357</v>
      </c>
    </row>
    <row r="76" spans="1:20" hidden="1" x14ac:dyDescent="0.25">
      <c r="A76" s="127" t="s">
        <v>301</v>
      </c>
      <c r="B76" s="127" t="s">
        <v>302</v>
      </c>
      <c r="C76" s="127" t="s">
        <v>117</v>
      </c>
      <c r="D76" s="127" t="s">
        <v>303</v>
      </c>
      <c r="E76" s="127" t="s">
        <v>304</v>
      </c>
      <c r="F76" s="127" t="s">
        <v>305</v>
      </c>
      <c r="G76" s="127" t="s">
        <v>45</v>
      </c>
      <c r="H76" s="127" t="s">
        <v>45</v>
      </c>
      <c r="I76" s="127" t="s">
        <v>43</v>
      </c>
      <c r="J76" s="127" t="s">
        <v>44</v>
      </c>
      <c r="K76" s="127" t="s">
        <v>111</v>
      </c>
      <c r="L76" s="127" t="s">
        <v>20</v>
      </c>
      <c r="M76" s="127" t="s">
        <v>20</v>
      </c>
      <c r="N76" s="127" t="s">
        <v>20</v>
      </c>
      <c r="O76" s="127" t="s">
        <v>20</v>
      </c>
      <c r="P76" s="127" t="s">
        <v>20</v>
      </c>
      <c r="Q76" s="127" t="s">
        <v>306</v>
      </c>
      <c r="R76" s="127" t="s">
        <v>20</v>
      </c>
      <c r="S76" s="127" t="s">
        <v>117</v>
      </c>
      <c r="T76" s="127" t="s">
        <v>307</v>
      </c>
    </row>
    <row r="77" spans="1:20" hidden="1" x14ac:dyDescent="0.25">
      <c r="A77" s="127" t="s">
        <v>308</v>
      </c>
      <c r="B77" s="127" t="s">
        <v>309</v>
      </c>
      <c r="C77" s="127" t="s">
        <v>117</v>
      </c>
      <c r="D77" s="127" t="s">
        <v>310</v>
      </c>
      <c r="E77" s="127" t="s">
        <v>118</v>
      </c>
      <c r="F77" s="127" t="s">
        <v>152</v>
      </c>
      <c r="G77" s="127" t="s">
        <v>42</v>
      </c>
      <c r="H77" s="127" t="s">
        <v>45</v>
      </c>
      <c r="I77" s="127" t="s">
        <v>43</v>
      </c>
      <c r="J77" s="127" t="s">
        <v>44</v>
      </c>
      <c r="K77" s="127" t="s">
        <v>134</v>
      </c>
      <c r="L77" s="127" t="s">
        <v>20</v>
      </c>
      <c r="M77" s="127" t="s">
        <v>20</v>
      </c>
      <c r="N77" s="127" t="s">
        <v>20</v>
      </c>
      <c r="O77" s="127" t="s">
        <v>139</v>
      </c>
      <c r="P77" s="127" t="s">
        <v>20</v>
      </c>
      <c r="Q77" s="127" t="s">
        <v>20</v>
      </c>
      <c r="R77" s="127" t="s">
        <v>20</v>
      </c>
      <c r="S77" s="127" t="s">
        <v>117</v>
      </c>
      <c r="T77" s="127" t="s">
        <v>311</v>
      </c>
    </row>
    <row r="78" spans="1:20" hidden="1" x14ac:dyDescent="0.25">
      <c r="A78" s="127" t="s">
        <v>312</v>
      </c>
      <c r="B78" s="127" t="s">
        <v>309</v>
      </c>
      <c r="C78" s="127" t="s">
        <v>117</v>
      </c>
      <c r="D78" s="127" t="s">
        <v>313</v>
      </c>
      <c r="E78" s="127" t="s">
        <v>118</v>
      </c>
      <c r="F78" s="127" t="s">
        <v>152</v>
      </c>
      <c r="G78" s="127" t="s">
        <v>42</v>
      </c>
      <c r="H78" s="127" t="s">
        <v>45</v>
      </c>
      <c r="I78" s="127" t="s">
        <v>43</v>
      </c>
      <c r="J78" s="127" t="s">
        <v>44</v>
      </c>
      <c r="K78" s="127" t="s">
        <v>134</v>
      </c>
      <c r="L78" s="127" t="s">
        <v>20</v>
      </c>
      <c r="M78" s="127" t="s">
        <v>20</v>
      </c>
      <c r="N78" s="127" t="s">
        <v>20</v>
      </c>
      <c r="O78" s="127" t="s">
        <v>139</v>
      </c>
      <c r="P78" s="127" t="s">
        <v>20</v>
      </c>
      <c r="Q78" s="127" t="s">
        <v>20</v>
      </c>
      <c r="R78" s="127" t="s">
        <v>20</v>
      </c>
      <c r="S78" s="127" t="s">
        <v>117</v>
      </c>
      <c r="T78" s="127" t="s">
        <v>311</v>
      </c>
    </row>
    <row r="79" spans="1:20" hidden="1" x14ac:dyDescent="0.25">
      <c r="A79" s="127" t="s">
        <v>319</v>
      </c>
      <c r="B79" s="127" t="s">
        <v>320</v>
      </c>
      <c r="C79" s="127" t="s">
        <v>117</v>
      </c>
      <c r="D79" s="127" t="s">
        <v>310</v>
      </c>
      <c r="E79" s="127" t="s">
        <v>77</v>
      </c>
      <c r="F79" s="127" t="s">
        <v>110</v>
      </c>
      <c r="G79" s="127" t="s">
        <v>42</v>
      </c>
      <c r="H79" s="127" t="s">
        <v>95</v>
      </c>
      <c r="I79" s="127" t="s">
        <v>43</v>
      </c>
      <c r="J79" s="127" t="s">
        <v>44</v>
      </c>
      <c r="K79" s="127" t="s">
        <v>111</v>
      </c>
      <c r="L79" s="127" t="s">
        <v>20</v>
      </c>
      <c r="M79" s="127" t="s">
        <v>20</v>
      </c>
      <c r="N79" s="127" t="s">
        <v>20</v>
      </c>
      <c r="O79" s="127" t="s">
        <v>20</v>
      </c>
      <c r="P79" s="127" t="s">
        <v>306</v>
      </c>
      <c r="Q79" s="127" t="s">
        <v>306</v>
      </c>
      <c r="R79" s="127" t="s">
        <v>20</v>
      </c>
      <c r="S79" s="127" t="s">
        <v>117</v>
      </c>
      <c r="T79" s="127" t="s">
        <v>321</v>
      </c>
    </row>
    <row r="80" spans="1:20" hidden="1" x14ac:dyDescent="0.25">
      <c r="A80" s="127" t="s">
        <v>137</v>
      </c>
      <c r="B80" s="127" t="s">
        <v>80</v>
      </c>
      <c r="C80" s="127" t="s">
        <v>81</v>
      </c>
      <c r="D80" s="127" t="s">
        <v>138</v>
      </c>
      <c r="E80" s="127" t="s">
        <v>53</v>
      </c>
      <c r="F80" s="127" t="s">
        <v>41</v>
      </c>
      <c r="G80" s="127" t="s">
        <v>42</v>
      </c>
      <c r="H80" s="127" t="s">
        <v>45</v>
      </c>
      <c r="I80" s="127" t="s">
        <v>43</v>
      </c>
      <c r="J80" s="127" t="s">
        <v>44</v>
      </c>
      <c r="K80" s="127" t="s">
        <v>82</v>
      </c>
      <c r="L80" s="127" t="s">
        <v>20</v>
      </c>
      <c r="M80" s="127" t="s">
        <v>20</v>
      </c>
      <c r="N80" s="127" t="s">
        <v>20</v>
      </c>
      <c r="O80" s="127" t="s">
        <v>139</v>
      </c>
      <c r="P80" s="127" t="s">
        <v>20</v>
      </c>
      <c r="Q80" s="127" t="s">
        <v>20</v>
      </c>
      <c r="R80" s="127" t="s">
        <v>20</v>
      </c>
      <c r="S80" s="127" t="s">
        <v>81</v>
      </c>
      <c r="T80" s="127" t="s">
        <v>140</v>
      </c>
    </row>
    <row r="81" spans="1:20" hidden="1" x14ac:dyDescent="0.25">
      <c r="A81" s="127" t="s">
        <v>141</v>
      </c>
      <c r="B81" s="127" t="s">
        <v>83</v>
      </c>
      <c r="C81" s="127" t="s">
        <v>81</v>
      </c>
      <c r="D81" s="127" t="s">
        <v>138</v>
      </c>
      <c r="E81" s="127" t="s">
        <v>142</v>
      </c>
      <c r="F81" s="127" t="s">
        <v>41</v>
      </c>
      <c r="G81" s="127" t="s">
        <v>42</v>
      </c>
      <c r="H81" s="127" t="s">
        <v>45</v>
      </c>
      <c r="I81" s="127" t="s">
        <v>43</v>
      </c>
      <c r="J81" s="127" t="s">
        <v>44</v>
      </c>
      <c r="K81" s="127" t="s">
        <v>84</v>
      </c>
      <c r="L81" s="127" t="s">
        <v>20</v>
      </c>
      <c r="M81" s="127" t="s">
        <v>20</v>
      </c>
      <c r="N81" s="127" t="s">
        <v>20</v>
      </c>
      <c r="O81" s="127" t="s">
        <v>139</v>
      </c>
      <c r="P81" s="127" t="s">
        <v>20</v>
      </c>
      <c r="Q81" s="127" t="s">
        <v>20</v>
      </c>
      <c r="R81" s="127" t="s">
        <v>20</v>
      </c>
      <c r="S81" s="127" t="s">
        <v>81</v>
      </c>
      <c r="T81" s="127" t="s">
        <v>143</v>
      </c>
    </row>
    <row r="82" spans="1:20" hidden="1" x14ac:dyDescent="0.25">
      <c r="A82" s="127" t="s">
        <v>185</v>
      </c>
      <c r="B82" s="127" t="s">
        <v>56</v>
      </c>
      <c r="C82" s="127" t="s">
        <v>81</v>
      </c>
      <c r="D82" s="127" t="s">
        <v>138</v>
      </c>
      <c r="E82" s="127" t="s">
        <v>96</v>
      </c>
      <c r="F82" s="127" t="s">
        <v>41</v>
      </c>
      <c r="G82" s="127" t="s">
        <v>45</v>
      </c>
      <c r="H82" s="127" t="s">
        <v>45</v>
      </c>
      <c r="I82" s="127" t="s">
        <v>43</v>
      </c>
      <c r="J82" s="127" t="s">
        <v>44</v>
      </c>
      <c r="K82" s="127" t="s">
        <v>84</v>
      </c>
      <c r="L82" s="127" t="s">
        <v>20</v>
      </c>
      <c r="M82" s="127" t="s">
        <v>20</v>
      </c>
      <c r="N82" s="127" t="s">
        <v>20</v>
      </c>
      <c r="O82" s="127" t="s">
        <v>139</v>
      </c>
      <c r="P82" s="127" t="s">
        <v>20</v>
      </c>
      <c r="Q82" s="127" t="s">
        <v>20</v>
      </c>
      <c r="R82" s="127" t="s">
        <v>20</v>
      </c>
      <c r="S82" s="127" t="s">
        <v>81</v>
      </c>
      <c r="T82" s="127" t="s">
        <v>186</v>
      </c>
    </row>
    <row r="83" spans="1:20" hidden="1" x14ac:dyDescent="0.25">
      <c r="A83" s="127" t="s">
        <v>220</v>
      </c>
      <c r="B83" s="127" t="s">
        <v>221</v>
      </c>
      <c r="C83" s="127" t="s">
        <v>81</v>
      </c>
      <c r="D83" s="127" t="s">
        <v>86</v>
      </c>
      <c r="E83" s="127" t="s">
        <v>53</v>
      </c>
      <c r="F83" s="127" t="s">
        <v>152</v>
      </c>
      <c r="G83" s="127" t="s">
        <v>42</v>
      </c>
      <c r="H83" s="127" t="s">
        <v>45</v>
      </c>
      <c r="I83" s="127" t="s">
        <v>43</v>
      </c>
      <c r="J83" s="127" t="s">
        <v>44</v>
      </c>
      <c r="K83" s="127" t="s">
        <v>134</v>
      </c>
      <c r="L83" s="127" t="s">
        <v>139</v>
      </c>
      <c r="M83" s="127" t="s">
        <v>139</v>
      </c>
      <c r="N83" s="127" t="s">
        <v>139</v>
      </c>
      <c r="O83" s="127" t="s">
        <v>139</v>
      </c>
      <c r="P83" s="127" t="s">
        <v>20</v>
      </c>
      <c r="Q83" s="127" t="s">
        <v>20</v>
      </c>
      <c r="R83" s="127" t="s">
        <v>20</v>
      </c>
      <c r="S83" s="127" t="s">
        <v>81</v>
      </c>
      <c r="T83" s="127" t="s">
        <v>222</v>
      </c>
    </row>
    <row r="84" spans="1:20" hidden="1" x14ac:dyDescent="0.25">
      <c r="A84" s="127" t="s">
        <v>239</v>
      </c>
      <c r="B84" s="127" t="s">
        <v>108</v>
      </c>
      <c r="C84" s="127" t="s">
        <v>81</v>
      </c>
      <c r="D84" s="127" t="s">
        <v>240</v>
      </c>
      <c r="E84" s="127" t="s">
        <v>109</v>
      </c>
      <c r="F84" s="127" t="s">
        <v>41</v>
      </c>
      <c r="G84" s="127" t="s">
        <v>42</v>
      </c>
      <c r="H84" s="127" t="s">
        <v>45</v>
      </c>
      <c r="I84" s="127" t="s">
        <v>43</v>
      </c>
      <c r="J84" s="127" t="s">
        <v>44</v>
      </c>
      <c r="K84" s="127" t="s">
        <v>134</v>
      </c>
      <c r="L84" s="127" t="s">
        <v>139</v>
      </c>
      <c r="M84" s="127" t="s">
        <v>20</v>
      </c>
      <c r="N84" s="127" t="s">
        <v>139</v>
      </c>
      <c r="O84" s="127" t="s">
        <v>139</v>
      </c>
      <c r="P84" s="127" t="s">
        <v>20</v>
      </c>
      <c r="Q84" s="127" t="s">
        <v>20</v>
      </c>
      <c r="R84" s="127" t="s">
        <v>20</v>
      </c>
      <c r="S84" s="127" t="s">
        <v>81</v>
      </c>
      <c r="T84" s="127" t="s">
        <v>241</v>
      </c>
    </row>
    <row r="85" spans="1:20" x14ac:dyDescent="0.25">
      <c r="A85" s="127" t="s">
        <v>246</v>
      </c>
      <c r="B85" s="127" t="s">
        <v>243</v>
      </c>
      <c r="C85" s="127" t="s">
        <v>81</v>
      </c>
      <c r="D85" s="127" t="s">
        <v>103</v>
      </c>
      <c r="E85" s="127" t="s">
        <v>244</v>
      </c>
      <c r="F85" s="127" t="s">
        <v>152</v>
      </c>
      <c r="G85" s="127" t="s">
        <v>45</v>
      </c>
      <c r="H85" s="127" t="s">
        <v>45</v>
      </c>
      <c r="I85" s="127" t="s">
        <v>43</v>
      </c>
      <c r="J85" s="127" t="s">
        <v>44</v>
      </c>
      <c r="K85" s="127" t="s">
        <v>134</v>
      </c>
      <c r="L85" s="127" t="s">
        <v>139</v>
      </c>
      <c r="M85" s="127" t="s">
        <v>139</v>
      </c>
      <c r="N85" s="127" t="s">
        <v>139</v>
      </c>
      <c r="O85" s="127" t="s">
        <v>139</v>
      </c>
      <c r="P85" s="127" t="s">
        <v>20</v>
      </c>
      <c r="Q85" s="127" t="s">
        <v>20</v>
      </c>
      <c r="R85" s="127" t="s">
        <v>20</v>
      </c>
      <c r="S85" s="127" t="s">
        <v>81</v>
      </c>
      <c r="T85" s="127" t="s">
        <v>20</v>
      </c>
    </row>
    <row r="86" spans="1:20" x14ac:dyDescent="0.25">
      <c r="A86" s="127" t="s">
        <v>262</v>
      </c>
      <c r="B86" s="127" t="s">
        <v>243</v>
      </c>
      <c r="C86" s="127" t="s">
        <v>81</v>
      </c>
      <c r="D86" s="127" t="s">
        <v>103</v>
      </c>
      <c r="E86" s="127" t="s">
        <v>244</v>
      </c>
      <c r="F86" s="127" t="s">
        <v>152</v>
      </c>
      <c r="G86" s="127" t="s">
        <v>45</v>
      </c>
      <c r="H86" s="127" t="s">
        <v>45</v>
      </c>
      <c r="I86" s="127" t="s">
        <v>43</v>
      </c>
      <c r="J86" s="127" t="s">
        <v>44</v>
      </c>
      <c r="K86" s="127" t="s">
        <v>134</v>
      </c>
      <c r="L86" s="127" t="s">
        <v>139</v>
      </c>
      <c r="M86" s="127" t="s">
        <v>139</v>
      </c>
      <c r="N86" s="127" t="s">
        <v>139</v>
      </c>
      <c r="O86" s="127" t="s">
        <v>139</v>
      </c>
      <c r="P86" s="127" t="s">
        <v>20</v>
      </c>
      <c r="Q86" s="127" t="s">
        <v>20</v>
      </c>
      <c r="R86" s="127" t="s">
        <v>20</v>
      </c>
      <c r="S86" s="127" t="s">
        <v>81</v>
      </c>
      <c r="T86" s="127" t="s">
        <v>20</v>
      </c>
    </row>
    <row r="87" spans="1:20" x14ac:dyDescent="0.25">
      <c r="A87" s="127" t="s">
        <v>296</v>
      </c>
      <c r="B87" s="127" t="s">
        <v>75</v>
      </c>
      <c r="C87" s="127" t="s">
        <v>81</v>
      </c>
      <c r="D87" s="127" t="s">
        <v>297</v>
      </c>
      <c r="E87" s="127" t="s">
        <v>298</v>
      </c>
      <c r="F87" s="127" t="s">
        <v>97</v>
      </c>
      <c r="G87" s="127" t="s">
        <v>45</v>
      </c>
      <c r="H87" s="127" t="s">
        <v>45</v>
      </c>
      <c r="I87" s="127" t="s">
        <v>43</v>
      </c>
      <c r="J87" s="127" t="s">
        <v>44</v>
      </c>
      <c r="K87" s="127" t="s">
        <v>136</v>
      </c>
      <c r="L87" s="127" t="s">
        <v>20</v>
      </c>
      <c r="M87" s="127" t="s">
        <v>20</v>
      </c>
      <c r="N87" s="127" t="s">
        <v>20</v>
      </c>
      <c r="O87" s="127" t="s">
        <v>20</v>
      </c>
      <c r="P87" s="127" t="s">
        <v>20</v>
      </c>
      <c r="Q87" s="127" t="s">
        <v>20</v>
      </c>
      <c r="R87" s="127" t="s">
        <v>20</v>
      </c>
      <c r="S87" s="127" t="s">
        <v>81</v>
      </c>
      <c r="T87" s="127" t="s">
        <v>20</v>
      </c>
    </row>
    <row r="88" spans="1:20" hidden="1" x14ac:dyDescent="0.25">
      <c r="A88" s="127" t="s">
        <v>314</v>
      </c>
      <c r="B88" s="127" t="s">
        <v>315</v>
      </c>
      <c r="C88" s="127" t="s">
        <v>81</v>
      </c>
      <c r="D88" s="127" t="s">
        <v>86</v>
      </c>
      <c r="E88" s="127" t="s">
        <v>53</v>
      </c>
      <c r="F88" s="127" t="s">
        <v>152</v>
      </c>
      <c r="G88" s="127" t="s">
        <v>42</v>
      </c>
      <c r="H88" s="127" t="s">
        <v>45</v>
      </c>
      <c r="I88" s="127" t="s">
        <v>43</v>
      </c>
      <c r="J88" s="127" t="s">
        <v>44</v>
      </c>
      <c r="K88" s="127" t="s">
        <v>134</v>
      </c>
      <c r="L88" s="127" t="s">
        <v>139</v>
      </c>
      <c r="M88" s="127" t="s">
        <v>139</v>
      </c>
      <c r="N88" s="127" t="s">
        <v>139</v>
      </c>
      <c r="O88" s="127" t="s">
        <v>139</v>
      </c>
      <c r="P88" s="127" t="s">
        <v>20</v>
      </c>
      <c r="Q88" s="127" t="s">
        <v>20</v>
      </c>
      <c r="R88" s="127" t="s">
        <v>20</v>
      </c>
      <c r="S88" s="127" t="s">
        <v>81</v>
      </c>
      <c r="T88" s="127" t="s">
        <v>316</v>
      </c>
    </row>
    <row r="89" spans="1:20" hidden="1" x14ac:dyDescent="0.25">
      <c r="A89" s="127" t="s">
        <v>335</v>
      </c>
      <c r="B89" s="127" t="s">
        <v>331</v>
      </c>
      <c r="C89" s="127" t="s">
        <v>81</v>
      </c>
      <c r="D89" s="127" t="s">
        <v>336</v>
      </c>
      <c r="E89" s="127" t="s">
        <v>244</v>
      </c>
      <c r="F89" s="127" t="s">
        <v>152</v>
      </c>
      <c r="G89" s="127" t="s">
        <v>45</v>
      </c>
      <c r="H89" s="127" t="s">
        <v>45</v>
      </c>
      <c r="I89" s="127" t="s">
        <v>43</v>
      </c>
      <c r="J89" s="127" t="s">
        <v>44</v>
      </c>
      <c r="K89" s="127" t="s">
        <v>134</v>
      </c>
      <c r="L89" s="127" t="s">
        <v>139</v>
      </c>
      <c r="M89" s="127" t="s">
        <v>139</v>
      </c>
      <c r="N89" s="127" t="s">
        <v>139</v>
      </c>
      <c r="O89" s="127" t="s">
        <v>139</v>
      </c>
      <c r="P89" s="127" t="s">
        <v>20</v>
      </c>
      <c r="Q89" s="127" t="s">
        <v>20</v>
      </c>
      <c r="R89" s="127" t="s">
        <v>20</v>
      </c>
      <c r="S89" s="127" t="s">
        <v>81</v>
      </c>
      <c r="T89" s="127" t="s">
        <v>20</v>
      </c>
    </row>
    <row r="90" spans="1:20" hidden="1" x14ac:dyDescent="0.25">
      <c r="A90" s="127" t="s">
        <v>348</v>
      </c>
      <c r="B90" s="127" t="s">
        <v>331</v>
      </c>
      <c r="C90" s="127" t="s">
        <v>81</v>
      </c>
      <c r="D90" s="127" t="s">
        <v>336</v>
      </c>
      <c r="E90" s="127" t="s">
        <v>244</v>
      </c>
      <c r="F90" s="127" t="s">
        <v>152</v>
      </c>
      <c r="G90" s="127" t="s">
        <v>45</v>
      </c>
      <c r="H90" s="127" t="s">
        <v>45</v>
      </c>
      <c r="I90" s="127" t="s">
        <v>43</v>
      </c>
      <c r="J90" s="127" t="s">
        <v>44</v>
      </c>
      <c r="K90" s="127" t="s">
        <v>134</v>
      </c>
      <c r="L90" s="127" t="s">
        <v>139</v>
      </c>
      <c r="M90" s="127" t="s">
        <v>139</v>
      </c>
      <c r="N90" s="127" t="s">
        <v>139</v>
      </c>
      <c r="O90" s="127" t="s">
        <v>139</v>
      </c>
      <c r="P90" s="127" t="s">
        <v>20</v>
      </c>
      <c r="Q90" s="127" t="s">
        <v>20</v>
      </c>
      <c r="R90" s="127" t="s">
        <v>20</v>
      </c>
      <c r="S90" s="127" t="s">
        <v>81</v>
      </c>
      <c r="T90" s="127" t="s">
        <v>20</v>
      </c>
    </row>
    <row r="91" spans="1:20" hidden="1" x14ac:dyDescent="0.25">
      <c r="A91" s="127" t="s">
        <v>149</v>
      </c>
      <c r="B91" s="127" t="s">
        <v>46</v>
      </c>
      <c r="C91" s="127" t="s">
        <v>150</v>
      </c>
      <c r="D91" s="127" t="s">
        <v>151</v>
      </c>
      <c r="E91" s="127" t="s">
        <v>77</v>
      </c>
      <c r="F91" s="127" t="s">
        <v>152</v>
      </c>
      <c r="G91" s="127" t="s">
        <v>45</v>
      </c>
      <c r="H91" s="127" t="s">
        <v>45</v>
      </c>
      <c r="I91" s="127" t="s">
        <v>43</v>
      </c>
      <c r="J91" s="127" t="s">
        <v>44</v>
      </c>
      <c r="K91" s="127" t="s">
        <v>134</v>
      </c>
      <c r="L91" s="127" t="s">
        <v>139</v>
      </c>
      <c r="M91" s="127" t="s">
        <v>20</v>
      </c>
      <c r="N91" s="127" t="s">
        <v>139</v>
      </c>
      <c r="O91" s="127" t="s">
        <v>139</v>
      </c>
      <c r="P91" s="127" t="s">
        <v>20</v>
      </c>
      <c r="Q91" s="127" t="s">
        <v>20</v>
      </c>
      <c r="R91" s="127" t="s">
        <v>20</v>
      </c>
      <c r="S91" s="127" t="s">
        <v>150</v>
      </c>
      <c r="T91" s="127" t="s">
        <v>153</v>
      </c>
    </row>
    <row r="92" spans="1:20" hidden="1" x14ac:dyDescent="0.25">
      <c r="A92" s="127" t="s">
        <v>164</v>
      </c>
      <c r="B92" s="127" t="s">
        <v>47</v>
      </c>
      <c r="C92" s="127" t="s">
        <v>150</v>
      </c>
      <c r="D92" s="127" t="s">
        <v>151</v>
      </c>
      <c r="E92" s="127" t="s">
        <v>77</v>
      </c>
      <c r="F92" s="127" t="s">
        <v>152</v>
      </c>
      <c r="G92" s="127" t="s">
        <v>45</v>
      </c>
      <c r="H92" s="127" t="s">
        <v>45</v>
      </c>
      <c r="I92" s="127" t="s">
        <v>43</v>
      </c>
      <c r="J92" s="127" t="s">
        <v>44</v>
      </c>
      <c r="K92" s="127" t="s">
        <v>134</v>
      </c>
      <c r="L92" s="127" t="s">
        <v>139</v>
      </c>
      <c r="M92" s="127" t="s">
        <v>20</v>
      </c>
      <c r="N92" s="127" t="s">
        <v>139</v>
      </c>
      <c r="O92" s="127" t="s">
        <v>139</v>
      </c>
      <c r="P92" s="127" t="s">
        <v>20</v>
      </c>
      <c r="Q92" s="127" t="s">
        <v>20</v>
      </c>
      <c r="R92" s="127" t="s">
        <v>20</v>
      </c>
      <c r="S92" s="127" t="s">
        <v>150</v>
      </c>
      <c r="T92" s="127" t="s">
        <v>165</v>
      </c>
    </row>
    <row r="93" spans="1:20" hidden="1" x14ac:dyDescent="0.25">
      <c r="A93" s="127" t="s">
        <v>182</v>
      </c>
      <c r="B93" s="127" t="s">
        <v>48</v>
      </c>
      <c r="C93" s="127" t="s">
        <v>150</v>
      </c>
      <c r="D93" s="127" t="s">
        <v>183</v>
      </c>
      <c r="E93" s="127" t="s">
        <v>77</v>
      </c>
      <c r="F93" s="127" t="s">
        <v>152</v>
      </c>
      <c r="G93" s="127" t="s">
        <v>45</v>
      </c>
      <c r="H93" s="127" t="s">
        <v>45</v>
      </c>
      <c r="I93" s="127" t="s">
        <v>43</v>
      </c>
      <c r="J93" s="127" t="s">
        <v>44</v>
      </c>
      <c r="K93" s="127" t="s">
        <v>134</v>
      </c>
      <c r="L93" s="127" t="s">
        <v>139</v>
      </c>
      <c r="M93" s="127" t="s">
        <v>20</v>
      </c>
      <c r="N93" s="127" t="s">
        <v>139</v>
      </c>
      <c r="O93" s="127" t="s">
        <v>139</v>
      </c>
      <c r="P93" s="127" t="s">
        <v>20</v>
      </c>
      <c r="Q93" s="127" t="s">
        <v>20</v>
      </c>
      <c r="R93" s="127" t="s">
        <v>20</v>
      </c>
      <c r="S93" s="127" t="s">
        <v>150</v>
      </c>
      <c r="T93" s="127" t="s">
        <v>184</v>
      </c>
    </row>
    <row r="94" spans="1:20" hidden="1" x14ac:dyDescent="0.25">
      <c r="A94" s="127" t="s">
        <v>187</v>
      </c>
      <c r="B94" s="127" t="s">
        <v>56</v>
      </c>
      <c r="C94" s="127" t="s">
        <v>150</v>
      </c>
      <c r="D94" s="127" t="s">
        <v>183</v>
      </c>
      <c r="E94" s="127" t="s">
        <v>77</v>
      </c>
      <c r="F94" s="127" t="s">
        <v>152</v>
      </c>
      <c r="G94" s="127" t="s">
        <v>45</v>
      </c>
      <c r="H94" s="127" t="s">
        <v>45</v>
      </c>
      <c r="I94" s="127" t="s">
        <v>43</v>
      </c>
      <c r="J94" s="127" t="s">
        <v>44</v>
      </c>
      <c r="K94" s="127" t="s">
        <v>134</v>
      </c>
      <c r="L94" s="127" t="s">
        <v>139</v>
      </c>
      <c r="M94" s="127" t="s">
        <v>20</v>
      </c>
      <c r="N94" s="127" t="s">
        <v>139</v>
      </c>
      <c r="O94" s="127" t="s">
        <v>139</v>
      </c>
      <c r="P94" s="127" t="s">
        <v>20</v>
      </c>
      <c r="Q94" s="127" t="s">
        <v>20</v>
      </c>
      <c r="R94" s="127" t="s">
        <v>20</v>
      </c>
      <c r="S94" s="127" t="s">
        <v>150</v>
      </c>
      <c r="T94" s="127" t="s">
        <v>188</v>
      </c>
    </row>
    <row r="95" spans="1:20" hidden="1" x14ac:dyDescent="0.25">
      <c r="A95" s="127" t="s">
        <v>203</v>
      </c>
      <c r="B95" s="127" t="s">
        <v>51</v>
      </c>
      <c r="C95" s="127" t="s">
        <v>150</v>
      </c>
      <c r="D95" s="127" t="s">
        <v>204</v>
      </c>
      <c r="E95" s="127" t="s">
        <v>205</v>
      </c>
      <c r="F95" s="127" t="s">
        <v>97</v>
      </c>
      <c r="G95" s="127" t="s">
        <v>45</v>
      </c>
      <c r="H95" s="127" t="s">
        <v>45</v>
      </c>
      <c r="I95" s="127" t="s">
        <v>43</v>
      </c>
      <c r="J95" s="127" t="s">
        <v>44</v>
      </c>
      <c r="K95" s="127" t="s">
        <v>98</v>
      </c>
      <c r="L95" s="127" t="s">
        <v>20</v>
      </c>
      <c r="M95" s="127" t="s">
        <v>20</v>
      </c>
      <c r="N95" s="127" t="s">
        <v>20</v>
      </c>
      <c r="O95" s="127" t="s">
        <v>20</v>
      </c>
      <c r="P95" s="127" t="s">
        <v>20</v>
      </c>
      <c r="Q95" s="127" t="s">
        <v>20</v>
      </c>
      <c r="R95" s="127" t="s">
        <v>20</v>
      </c>
      <c r="S95" s="127" t="s">
        <v>150</v>
      </c>
      <c r="T95" s="127" t="s">
        <v>206</v>
      </c>
    </row>
    <row r="96" spans="1:20" x14ac:dyDescent="0.25">
      <c r="A96" s="127" t="s">
        <v>250</v>
      </c>
      <c r="B96" s="127" t="s">
        <v>243</v>
      </c>
      <c r="C96" s="127" t="s">
        <v>150</v>
      </c>
      <c r="D96" s="127" t="s">
        <v>251</v>
      </c>
      <c r="E96" s="127" t="s">
        <v>244</v>
      </c>
      <c r="F96" s="127" t="s">
        <v>152</v>
      </c>
      <c r="G96" s="127" t="s">
        <v>45</v>
      </c>
      <c r="H96" s="127" t="s">
        <v>45</v>
      </c>
      <c r="I96" s="127" t="s">
        <v>43</v>
      </c>
      <c r="J96" s="127" t="s">
        <v>44</v>
      </c>
      <c r="K96" s="127" t="s">
        <v>134</v>
      </c>
      <c r="L96" s="127" t="s">
        <v>139</v>
      </c>
      <c r="M96" s="127" t="s">
        <v>139</v>
      </c>
      <c r="N96" s="127" t="s">
        <v>139</v>
      </c>
      <c r="O96" s="127" t="s">
        <v>139</v>
      </c>
      <c r="P96" s="127" t="s">
        <v>20</v>
      </c>
      <c r="Q96" s="127" t="s">
        <v>20</v>
      </c>
      <c r="R96" s="127" t="s">
        <v>20</v>
      </c>
      <c r="S96" s="127" t="s">
        <v>150</v>
      </c>
      <c r="T96" s="127" t="s">
        <v>252</v>
      </c>
    </row>
    <row r="97" spans="1:20" x14ac:dyDescent="0.25">
      <c r="A97" s="127" t="s">
        <v>258</v>
      </c>
      <c r="B97" s="127" t="s">
        <v>243</v>
      </c>
      <c r="C97" s="127" t="s">
        <v>150</v>
      </c>
      <c r="D97" s="127" t="s">
        <v>251</v>
      </c>
      <c r="E97" s="127" t="s">
        <v>244</v>
      </c>
      <c r="F97" s="127" t="s">
        <v>152</v>
      </c>
      <c r="G97" s="127" t="s">
        <v>45</v>
      </c>
      <c r="H97" s="127" t="s">
        <v>45</v>
      </c>
      <c r="I97" s="127" t="s">
        <v>43</v>
      </c>
      <c r="J97" s="127" t="s">
        <v>44</v>
      </c>
      <c r="K97" s="127" t="s">
        <v>134</v>
      </c>
      <c r="L97" s="127" t="s">
        <v>139</v>
      </c>
      <c r="M97" s="127" t="s">
        <v>139</v>
      </c>
      <c r="N97" s="127" t="s">
        <v>139</v>
      </c>
      <c r="O97" s="127" t="s">
        <v>139</v>
      </c>
      <c r="P97" s="127" t="s">
        <v>20</v>
      </c>
      <c r="Q97" s="127" t="s">
        <v>20</v>
      </c>
      <c r="R97" s="127" t="s">
        <v>20</v>
      </c>
      <c r="S97" s="127" t="s">
        <v>150</v>
      </c>
      <c r="T97" s="127" t="s">
        <v>252</v>
      </c>
    </row>
    <row r="98" spans="1:20" x14ac:dyDescent="0.25">
      <c r="A98" s="127" t="s">
        <v>259</v>
      </c>
      <c r="B98" s="127" t="s">
        <v>243</v>
      </c>
      <c r="C98" s="127" t="s">
        <v>150</v>
      </c>
      <c r="D98" s="127" t="s">
        <v>251</v>
      </c>
      <c r="E98" s="127" t="s">
        <v>244</v>
      </c>
      <c r="F98" s="127" t="s">
        <v>152</v>
      </c>
      <c r="G98" s="127" t="s">
        <v>45</v>
      </c>
      <c r="H98" s="127" t="s">
        <v>45</v>
      </c>
      <c r="I98" s="127" t="s">
        <v>43</v>
      </c>
      <c r="J98" s="127" t="s">
        <v>44</v>
      </c>
      <c r="K98" s="127" t="s">
        <v>134</v>
      </c>
      <c r="L98" s="127" t="s">
        <v>139</v>
      </c>
      <c r="M98" s="127" t="s">
        <v>139</v>
      </c>
      <c r="N98" s="127" t="s">
        <v>139</v>
      </c>
      <c r="O98" s="127" t="s">
        <v>139</v>
      </c>
      <c r="P98" s="127" t="s">
        <v>20</v>
      </c>
      <c r="Q98" s="127" t="s">
        <v>20</v>
      </c>
      <c r="R98" s="127" t="s">
        <v>20</v>
      </c>
      <c r="S98" s="127" t="s">
        <v>150</v>
      </c>
      <c r="T98" s="127" t="s">
        <v>252</v>
      </c>
    </row>
    <row r="99" spans="1:20" x14ac:dyDescent="0.25">
      <c r="A99" s="127" t="s">
        <v>264</v>
      </c>
      <c r="B99" s="127" t="s">
        <v>243</v>
      </c>
      <c r="C99" s="127" t="s">
        <v>150</v>
      </c>
      <c r="D99" s="127" t="s">
        <v>251</v>
      </c>
      <c r="E99" s="127" t="s">
        <v>244</v>
      </c>
      <c r="F99" s="127" t="s">
        <v>152</v>
      </c>
      <c r="G99" s="127" t="s">
        <v>45</v>
      </c>
      <c r="H99" s="127" t="s">
        <v>45</v>
      </c>
      <c r="I99" s="127" t="s">
        <v>43</v>
      </c>
      <c r="J99" s="127" t="s">
        <v>44</v>
      </c>
      <c r="K99" s="127" t="s">
        <v>134</v>
      </c>
      <c r="L99" s="127" t="s">
        <v>139</v>
      </c>
      <c r="M99" s="127" t="s">
        <v>139</v>
      </c>
      <c r="N99" s="127" t="s">
        <v>139</v>
      </c>
      <c r="O99" s="127" t="s">
        <v>139</v>
      </c>
      <c r="P99" s="127" t="s">
        <v>20</v>
      </c>
      <c r="Q99" s="127" t="s">
        <v>20</v>
      </c>
      <c r="R99" s="127" t="s">
        <v>20</v>
      </c>
      <c r="S99" s="127" t="s">
        <v>150</v>
      </c>
      <c r="T99" s="127" t="s">
        <v>252</v>
      </c>
    </row>
    <row r="100" spans="1:20" x14ac:dyDescent="0.25">
      <c r="A100" s="127" t="s">
        <v>288</v>
      </c>
      <c r="B100" s="127" t="s">
        <v>75</v>
      </c>
      <c r="C100" s="127" t="s">
        <v>150</v>
      </c>
      <c r="D100" s="127" t="s">
        <v>289</v>
      </c>
      <c r="E100" s="127" t="s">
        <v>290</v>
      </c>
      <c r="F100" s="127" t="s">
        <v>97</v>
      </c>
      <c r="G100" s="127" t="s">
        <v>45</v>
      </c>
      <c r="H100" s="127" t="s">
        <v>49</v>
      </c>
      <c r="I100" s="127" t="s">
        <v>43</v>
      </c>
      <c r="J100" s="127" t="s">
        <v>44</v>
      </c>
      <c r="K100" s="127" t="s">
        <v>136</v>
      </c>
      <c r="L100" s="127" t="s">
        <v>20</v>
      </c>
      <c r="M100" s="127" t="s">
        <v>20</v>
      </c>
      <c r="N100" s="127" t="s">
        <v>20</v>
      </c>
      <c r="O100" s="127" t="s">
        <v>20</v>
      </c>
      <c r="P100" s="127" t="s">
        <v>20</v>
      </c>
      <c r="Q100" s="127" t="s">
        <v>20</v>
      </c>
      <c r="R100" s="127" t="s">
        <v>20</v>
      </c>
      <c r="S100" s="127" t="s">
        <v>150</v>
      </c>
      <c r="T100" s="127" t="s">
        <v>291</v>
      </c>
    </row>
    <row r="101" spans="1:20" hidden="1" x14ac:dyDescent="0.25">
      <c r="A101" s="127" t="s">
        <v>327</v>
      </c>
      <c r="B101" s="127" t="s">
        <v>54</v>
      </c>
      <c r="C101" s="127" t="s">
        <v>150</v>
      </c>
      <c r="D101" s="127" t="s">
        <v>328</v>
      </c>
      <c r="E101" s="127" t="s">
        <v>79</v>
      </c>
      <c r="F101" s="127" t="s">
        <v>41</v>
      </c>
      <c r="G101" s="127" t="s">
        <v>45</v>
      </c>
      <c r="H101" s="127" t="s">
        <v>49</v>
      </c>
      <c r="I101" s="127" t="s">
        <v>43</v>
      </c>
      <c r="J101" s="127" t="s">
        <v>44</v>
      </c>
      <c r="K101" s="127" t="s">
        <v>84</v>
      </c>
      <c r="L101" s="127" t="s">
        <v>20</v>
      </c>
      <c r="M101" s="127" t="s">
        <v>20</v>
      </c>
      <c r="N101" s="127" t="s">
        <v>20</v>
      </c>
      <c r="O101" s="127" t="s">
        <v>89</v>
      </c>
      <c r="P101" s="127" t="s">
        <v>20</v>
      </c>
      <c r="Q101" s="127" t="s">
        <v>20</v>
      </c>
      <c r="R101" s="127" t="s">
        <v>20</v>
      </c>
      <c r="S101" s="127" t="s">
        <v>150</v>
      </c>
      <c r="T101" s="127" t="s">
        <v>329</v>
      </c>
    </row>
    <row r="102" spans="1:20" hidden="1" x14ac:dyDescent="0.25">
      <c r="A102" s="127" t="s">
        <v>342</v>
      </c>
      <c r="B102" s="127" t="s">
        <v>331</v>
      </c>
      <c r="C102" s="127" t="s">
        <v>150</v>
      </c>
      <c r="D102" s="127" t="s">
        <v>343</v>
      </c>
      <c r="E102" s="127" t="s">
        <v>244</v>
      </c>
      <c r="F102" s="127" t="s">
        <v>152</v>
      </c>
      <c r="G102" s="127" t="s">
        <v>45</v>
      </c>
      <c r="H102" s="127" t="s">
        <v>49</v>
      </c>
      <c r="I102" s="127" t="s">
        <v>43</v>
      </c>
      <c r="J102" s="127" t="s">
        <v>44</v>
      </c>
      <c r="K102" s="127" t="s">
        <v>134</v>
      </c>
      <c r="L102" s="127" t="s">
        <v>139</v>
      </c>
      <c r="M102" s="127" t="s">
        <v>139</v>
      </c>
      <c r="N102" s="127" t="s">
        <v>139</v>
      </c>
      <c r="O102" s="127" t="s">
        <v>139</v>
      </c>
      <c r="P102" s="127" t="s">
        <v>20</v>
      </c>
      <c r="Q102" s="127" t="s">
        <v>20</v>
      </c>
      <c r="R102" s="127" t="s">
        <v>20</v>
      </c>
      <c r="S102" s="127" t="s">
        <v>150</v>
      </c>
      <c r="T102" s="127" t="s">
        <v>344</v>
      </c>
    </row>
    <row r="103" spans="1:20" hidden="1" x14ac:dyDescent="0.25">
      <c r="A103" s="127" t="s">
        <v>347</v>
      </c>
      <c r="B103" s="127" t="s">
        <v>331</v>
      </c>
      <c r="C103" s="127" t="s">
        <v>150</v>
      </c>
      <c r="D103" s="127" t="s">
        <v>343</v>
      </c>
      <c r="E103" s="127" t="s">
        <v>244</v>
      </c>
      <c r="F103" s="127" t="s">
        <v>152</v>
      </c>
      <c r="G103" s="127" t="s">
        <v>45</v>
      </c>
      <c r="H103" s="127" t="s">
        <v>49</v>
      </c>
      <c r="I103" s="127" t="s">
        <v>43</v>
      </c>
      <c r="J103" s="127" t="s">
        <v>44</v>
      </c>
      <c r="K103" s="127" t="s">
        <v>134</v>
      </c>
      <c r="L103" s="127" t="s">
        <v>139</v>
      </c>
      <c r="M103" s="127" t="s">
        <v>139</v>
      </c>
      <c r="N103" s="127" t="s">
        <v>139</v>
      </c>
      <c r="O103" s="127" t="s">
        <v>139</v>
      </c>
      <c r="P103" s="127" t="s">
        <v>20</v>
      </c>
      <c r="Q103" s="127" t="s">
        <v>20</v>
      </c>
      <c r="R103" s="127" t="s">
        <v>20</v>
      </c>
      <c r="S103" s="127" t="s">
        <v>150</v>
      </c>
      <c r="T103" s="127" t="s">
        <v>344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A956D-445D-4B2A-90D2-3D927A32223E}">
  <sheetPr codeName="Feuil9"/>
  <dimension ref="A1:O45"/>
  <sheetViews>
    <sheetView workbookViewId="0">
      <selection activeCell="B5" sqref="B5"/>
    </sheetView>
  </sheetViews>
  <sheetFormatPr baseColWidth="10" defaultRowHeight="15" x14ac:dyDescent="0.25"/>
  <cols>
    <col min="1" max="1" width="15.7109375" customWidth="1"/>
    <col min="2" max="2" width="13.7109375" customWidth="1"/>
    <col min="3" max="3" width="5.7109375" customWidth="1"/>
    <col min="4" max="4" width="2.7109375" customWidth="1"/>
    <col min="5" max="5" width="5.7109375" customWidth="1"/>
    <col min="6" max="7" width="12.7109375" customWidth="1"/>
    <col min="8" max="8" width="5.7109375" customWidth="1"/>
    <col min="9" max="9" width="2.7109375" style="6" customWidth="1"/>
    <col min="10" max="10" width="5.7109375" customWidth="1"/>
  </cols>
  <sheetData>
    <row r="1" spans="1:15" ht="15" customHeight="1" x14ac:dyDescent="0.25">
      <c r="A1" s="122" t="s">
        <v>61</v>
      </c>
      <c r="B1" s="122"/>
      <c r="C1" s="122"/>
      <c r="D1" s="122"/>
      <c r="E1" s="122"/>
      <c r="F1" s="122"/>
      <c r="G1" s="122"/>
      <c r="H1" s="122"/>
      <c r="I1" s="122"/>
      <c r="J1" s="122"/>
      <c r="K1" s="68"/>
      <c r="L1" s="68"/>
      <c r="M1" s="68"/>
    </row>
    <row r="2" spans="1:15" ht="15" customHeight="1" x14ac:dyDescent="0.25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68"/>
      <c r="L2" s="68"/>
      <c r="M2" s="68"/>
    </row>
    <row r="3" spans="1:15" ht="15" customHeight="1" x14ac:dyDescent="0.25">
      <c r="A3" s="122"/>
      <c r="B3" s="122"/>
      <c r="C3" s="122"/>
      <c r="D3" s="122"/>
      <c r="E3" s="122"/>
      <c r="F3" s="122"/>
      <c r="G3" s="122"/>
      <c r="H3" s="122"/>
      <c r="I3" s="122"/>
      <c r="J3" s="122"/>
      <c r="K3" s="68"/>
      <c r="L3" s="68"/>
      <c r="M3" s="68"/>
    </row>
    <row r="4" spans="1:15" ht="2.25" customHeight="1" x14ac:dyDescent="0.25">
      <c r="A4" s="68"/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</row>
    <row r="5" spans="1:15" ht="18.75" x14ac:dyDescent="0.3">
      <c r="A5" s="81" t="s">
        <v>119</v>
      </c>
      <c r="B5" t="str">
        <f>BASE!B6&amp;"_"&amp;BASE!B5</f>
        <v>3095_GALUS</v>
      </c>
      <c r="D5" s="67"/>
      <c r="E5" s="67"/>
      <c r="F5" s="63"/>
    </row>
    <row r="6" spans="1:15" ht="15" customHeight="1" x14ac:dyDescent="0.25">
      <c r="A6" s="94" t="s">
        <v>62</v>
      </c>
      <c r="B6" s="94"/>
      <c r="C6" s="94"/>
      <c r="D6" s="94">
        <v>70</v>
      </c>
      <c r="E6" s="94"/>
      <c r="F6" s="94" t="s">
        <v>63</v>
      </c>
      <c r="G6" s="94"/>
      <c r="H6" s="94">
        <v>70</v>
      </c>
      <c r="I6" s="94"/>
      <c r="J6" s="65"/>
      <c r="K6" s="65"/>
      <c r="L6" s="65"/>
      <c r="M6" s="66"/>
    </row>
    <row r="7" spans="1:15" ht="15" customHeight="1" x14ac:dyDescent="0.25">
      <c r="A7" s="94"/>
      <c r="B7" s="94"/>
      <c r="C7" s="94"/>
      <c r="D7" s="94"/>
      <c r="E7" s="94"/>
      <c r="F7" s="94"/>
      <c r="G7" s="94"/>
      <c r="H7" s="94"/>
      <c r="I7" s="94"/>
      <c r="J7" s="65"/>
      <c r="K7" s="65"/>
      <c r="L7" s="65"/>
      <c r="M7" s="66"/>
    </row>
    <row r="8" spans="1:15" ht="15" customHeight="1" x14ac:dyDescent="0.25">
      <c r="H8" s="66"/>
      <c r="I8" s="66"/>
    </row>
    <row r="9" spans="1:15" ht="21" x14ac:dyDescent="0.35">
      <c r="A9" s="71" t="s">
        <v>64</v>
      </c>
      <c r="B9" s="71" t="s">
        <v>120</v>
      </c>
      <c r="C9" s="123" t="s">
        <v>65</v>
      </c>
      <c r="D9" s="123"/>
      <c r="E9" s="124"/>
      <c r="F9" s="72" t="s">
        <v>66</v>
      </c>
      <c r="G9" s="71" t="s">
        <v>67</v>
      </c>
      <c r="H9" s="123" t="s">
        <v>68</v>
      </c>
      <c r="I9" s="123"/>
      <c r="J9" s="124"/>
      <c r="K9" s="82"/>
      <c r="L9" s="82"/>
      <c r="M9" s="82"/>
      <c r="N9" s="82"/>
    </row>
    <row r="10" spans="1:15" ht="7.5" customHeight="1" x14ac:dyDescent="0.25">
      <c r="A10" s="69"/>
      <c r="B10" s="69"/>
      <c r="C10" s="64"/>
      <c r="D10" s="64"/>
      <c r="E10" s="70"/>
      <c r="F10" s="64"/>
      <c r="G10" s="69"/>
      <c r="H10" s="64"/>
      <c r="I10" s="64"/>
      <c r="J10" s="70"/>
      <c r="K10" s="64"/>
      <c r="L10" s="64"/>
      <c r="M10" s="64"/>
      <c r="N10" s="64"/>
    </row>
    <row r="11" spans="1:15" ht="23.1" customHeight="1" x14ac:dyDescent="0.25">
      <c r="A11" s="73" t="s">
        <v>90</v>
      </c>
      <c r="B11" s="73">
        <v>2</v>
      </c>
      <c r="C11" s="74">
        <v>296</v>
      </c>
      <c r="D11" s="74" t="str">
        <f>IF(C11="","","X")</f>
        <v>X</v>
      </c>
      <c r="E11" s="76">
        <v>594</v>
      </c>
      <c r="F11" s="74">
        <f>IF(C11="","",C11)</f>
        <v>296</v>
      </c>
      <c r="G11" s="73">
        <f t="shared" ref="G11:G33" si="0">IF(E11="","",E11-(2*D$6))</f>
        <v>454</v>
      </c>
      <c r="H11" s="74">
        <f>IF(F11="","",F11-(2*H$6)+15)</f>
        <v>171</v>
      </c>
      <c r="I11" s="74" t="str">
        <f>IF(D11="","","X")</f>
        <v>X</v>
      </c>
      <c r="J11" s="76">
        <f>IF(G11="","",G11+15)</f>
        <v>469</v>
      </c>
      <c r="K11" s="2"/>
      <c r="L11" s="2"/>
      <c r="M11" s="2"/>
      <c r="N11" s="2"/>
      <c r="O11" s="2"/>
    </row>
    <row r="12" spans="1:15" ht="23.1" customHeight="1" x14ac:dyDescent="0.25">
      <c r="A12" s="73" t="s">
        <v>90</v>
      </c>
      <c r="B12" s="73">
        <v>1</v>
      </c>
      <c r="C12" s="74">
        <v>506</v>
      </c>
      <c r="D12" s="74" t="str">
        <f t="shared" ref="D12:D36" si="1">IF(C12="","","X")</f>
        <v>X</v>
      </c>
      <c r="E12" s="76">
        <v>594</v>
      </c>
      <c r="F12" s="74">
        <f t="shared" ref="F12:F33" si="2">IF(C12="","",C12)</f>
        <v>506</v>
      </c>
      <c r="G12" s="73">
        <f t="shared" si="0"/>
        <v>454</v>
      </c>
      <c r="H12" s="74">
        <f t="shared" ref="H12:H36" si="3">IF(F12="","",F12-(2*H$6)+15)</f>
        <v>381</v>
      </c>
      <c r="I12" s="74" t="str">
        <f t="shared" ref="I12:I33" si="4">IF(D12="","","X")</f>
        <v>X</v>
      </c>
      <c r="J12" s="76">
        <f t="shared" ref="J12:J33" si="5">IF(G12="","",G12+15)</f>
        <v>469</v>
      </c>
      <c r="K12" s="2"/>
      <c r="L12" s="2"/>
      <c r="M12" s="2"/>
      <c r="N12" s="2"/>
      <c r="O12" s="2"/>
    </row>
    <row r="13" spans="1:15" ht="23.1" customHeight="1" x14ac:dyDescent="0.25">
      <c r="A13" s="73" t="s">
        <v>90</v>
      </c>
      <c r="B13" s="73">
        <v>1</v>
      </c>
      <c r="C13" s="74">
        <v>397</v>
      </c>
      <c r="D13" s="74" t="str">
        <f t="shared" si="1"/>
        <v>X</v>
      </c>
      <c r="E13" s="76">
        <v>594</v>
      </c>
      <c r="F13" s="74">
        <f t="shared" si="2"/>
        <v>397</v>
      </c>
      <c r="G13" s="73">
        <f t="shared" si="0"/>
        <v>454</v>
      </c>
      <c r="H13" s="74">
        <f t="shared" si="3"/>
        <v>272</v>
      </c>
      <c r="I13" s="74" t="str">
        <f t="shared" si="4"/>
        <v>X</v>
      </c>
      <c r="J13" s="76">
        <f t="shared" si="5"/>
        <v>469</v>
      </c>
      <c r="K13" s="2"/>
      <c r="L13" s="2"/>
      <c r="M13" s="2"/>
      <c r="N13" s="2"/>
      <c r="O13" s="2"/>
    </row>
    <row r="14" spans="1:15" ht="23.1" customHeight="1" x14ac:dyDescent="0.25">
      <c r="A14" s="73" t="s">
        <v>92</v>
      </c>
      <c r="B14" s="73">
        <v>2</v>
      </c>
      <c r="C14" s="74">
        <v>296</v>
      </c>
      <c r="D14" s="74" t="str">
        <f t="shared" si="1"/>
        <v>X</v>
      </c>
      <c r="E14" s="76">
        <v>548</v>
      </c>
      <c r="F14" s="74">
        <f t="shared" si="2"/>
        <v>296</v>
      </c>
      <c r="G14" s="73">
        <f t="shared" si="0"/>
        <v>408</v>
      </c>
      <c r="H14" s="74">
        <f t="shared" si="3"/>
        <v>171</v>
      </c>
      <c r="I14" s="74" t="str">
        <f t="shared" si="4"/>
        <v>X</v>
      </c>
      <c r="J14" s="76">
        <f t="shared" si="5"/>
        <v>423</v>
      </c>
      <c r="K14" s="2"/>
      <c r="L14" s="2"/>
      <c r="M14" s="2"/>
      <c r="N14" s="2"/>
      <c r="O14" s="2"/>
    </row>
    <row r="15" spans="1:15" ht="23.1" customHeight="1" x14ac:dyDescent="0.25">
      <c r="A15" s="73" t="s">
        <v>81</v>
      </c>
      <c r="B15" s="73">
        <v>1</v>
      </c>
      <c r="C15" s="74">
        <v>756</v>
      </c>
      <c r="D15" s="74" t="str">
        <f t="shared" si="1"/>
        <v>X</v>
      </c>
      <c r="E15" s="76">
        <v>444</v>
      </c>
      <c r="F15" s="74">
        <f t="shared" si="2"/>
        <v>756</v>
      </c>
      <c r="G15" s="73">
        <f t="shared" si="0"/>
        <v>304</v>
      </c>
      <c r="H15" s="74">
        <f t="shared" si="3"/>
        <v>631</v>
      </c>
      <c r="I15" s="74" t="str">
        <f t="shared" si="4"/>
        <v>X</v>
      </c>
      <c r="J15" s="76">
        <f t="shared" si="5"/>
        <v>319</v>
      </c>
      <c r="K15" s="2"/>
      <c r="L15" s="2"/>
      <c r="M15" s="2"/>
      <c r="N15" s="2"/>
      <c r="O15" s="2"/>
    </row>
    <row r="16" spans="1:15" ht="23.1" customHeight="1" x14ac:dyDescent="0.25">
      <c r="A16" s="73" t="s">
        <v>145</v>
      </c>
      <c r="B16" s="73">
        <v>2</v>
      </c>
      <c r="C16" s="74">
        <v>376</v>
      </c>
      <c r="D16" s="74" t="str">
        <f t="shared" si="1"/>
        <v>X</v>
      </c>
      <c r="E16" s="76">
        <v>642</v>
      </c>
      <c r="F16" s="74">
        <f t="shared" si="2"/>
        <v>376</v>
      </c>
      <c r="G16" s="73">
        <f t="shared" si="0"/>
        <v>502</v>
      </c>
      <c r="H16" s="74">
        <f t="shared" si="3"/>
        <v>251</v>
      </c>
      <c r="I16" s="74" t="str">
        <f t="shared" si="4"/>
        <v>X</v>
      </c>
      <c r="J16" s="76">
        <f t="shared" si="5"/>
        <v>517</v>
      </c>
      <c r="K16" s="2"/>
      <c r="L16" s="2"/>
      <c r="M16" s="2"/>
      <c r="N16" s="2"/>
      <c r="O16" s="2"/>
    </row>
    <row r="17" spans="1:15" ht="23.1" customHeight="1" x14ac:dyDescent="0.25">
      <c r="A17" s="73" t="s">
        <v>150</v>
      </c>
      <c r="B17" s="73">
        <v>2</v>
      </c>
      <c r="C17" s="74">
        <v>764</v>
      </c>
      <c r="D17" s="74" t="str">
        <f t="shared" si="1"/>
        <v>X</v>
      </c>
      <c r="E17" s="76">
        <v>326</v>
      </c>
      <c r="F17" s="74">
        <f t="shared" si="2"/>
        <v>764</v>
      </c>
      <c r="G17" s="73">
        <f t="shared" si="0"/>
        <v>186</v>
      </c>
      <c r="H17" s="74">
        <f t="shared" si="3"/>
        <v>639</v>
      </c>
      <c r="I17" s="74" t="str">
        <f t="shared" si="4"/>
        <v>X</v>
      </c>
      <c r="J17" s="76">
        <f t="shared" si="5"/>
        <v>201</v>
      </c>
      <c r="K17" s="2"/>
      <c r="L17" s="2"/>
      <c r="M17" s="2"/>
      <c r="N17" s="2"/>
      <c r="O17" s="2"/>
    </row>
    <row r="18" spans="1:15" ht="23.1" customHeight="1" x14ac:dyDescent="0.25">
      <c r="A18" s="73"/>
      <c r="B18" s="73"/>
      <c r="C18" s="74"/>
      <c r="D18" s="74" t="str">
        <f t="shared" si="1"/>
        <v/>
      </c>
      <c r="E18" s="76"/>
      <c r="F18" s="74" t="str">
        <f t="shared" si="2"/>
        <v/>
      </c>
      <c r="G18" s="73" t="str">
        <f t="shared" si="0"/>
        <v/>
      </c>
      <c r="H18" s="74" t="str">
        <f t="shared" si="3"/>
        <v/>
      </c>
      <c r="I18" s="74" t="str">
        <f t="shared" si="4"/>
        <v/>
      </c>
      <c r="J18" s="76" t="str">
        <f t="shared" si="5"/>
        <v/>
      </c>
      <c r="K18" s="2"/>
      <c r="L18" s="2"/>
      <c r="M18" s="2"/>
      <c r="N18" s="2"/>
      <c r="O18" s="2"/>
    </row>
    <row r="19" spans="1:15" ht="23.1" customHeight="1" x14ac:dyDescent="0.25">
      <c r="A19" s="73"/>
      <c r="B19" s="73"/>
      <c r="C19" s="74"/>
      <c r="D19" s="74" t="str">
        <f t="shared" si="1"/>
        <v/>
      </c>
      <c r="E19" s="76"/>
      <c r="F19" s="74" t="str">
        <f t="shared" si="2"/>
        <v/>
      </c>
      <c r="G19" s="73" t="str">
        <f t="shared" si="0"/>
        <v/>
      </c>
      <c r="H19" s="74" t="str">
        <f t="shared" si="3"/>
        <v/>
      </c>
      <c r="I19" s="74" t="str">
        <f t="shared" si="4"/>
        <v/>
      </c>
      <c r="J19" s="76" t="str">
        <f t="shared" si="5"/>
        <v/>
      </c>
      <c r="K19" s="2"/>
      <c r="L19" s="2"/>
      <c r="M19" s="2"/>
      <c r="N19" s="2"/>
      <c r="O19" s="2"/>
    </row>
    <row r="20" spans="1:15" ht="23.1" customHeight="1" x14ac:dyDescent="0.25">
      <c r="A20" s="73"/>
      <c r="B20" s="73"/>
      <c r="C20" s="74"/>
      <c r="D20" s="74" t="str">
        <f t="shared" si="1"/>
        <v/>
      </c>
      <c r="E20" s="76"/>
      <c r="F20" s="74" t="str">
        <f t="shared" si="2"/>
        <v/>
      </c>
      <c r="G20" s="73" t="str">
        <f t="shared" si="0"/>
        <v/>
      </c>
      <c r="H20" s="74" t="str">
        <f t="shared" si="3"/>
        <v/>
      </c>
      <c r="I20" s="74" t="str">
        <f t="shared" si="4"/>
        <v/>
      </c>
      <c r="J20" s="76" t="str">
        <f t="shared" si="5"/>
        <v/>
      </c>
      <c r="K20" s="2"/>
      <c r="L20" s="2"/>
      <c r="M20" s="2"/>
      <c r="N20" s="2"/>
      <c r="O20" s="2"/>
    </row>
    <row r="21" spans="1:15" ht="23.1" customHeight="1" x14ac:dyDescent="0.25">
      <c r="A21" s="73"/>
      <c r="B21" s="73"/>
      <c r="C21" s="74"/>
      <c r="D21" s="74" t="str">
        <f t="shared" si="1"/>
        <v/>
      </c>
      <c r="E21" s="76"/>
      <c r="F21" s="74" t="str">
        <f t="shared" si="2"/>
        <v/>
      </c>
      <c r="G21" s="73" t="str">
        <f t="shared" si="0"/>
        <v/>
      </c>
      <c r="H21" s="74" t="str">
        <f t="shared" si="3"/>
        <v/>
      </c>
      <c r="I21" s="74" t="str">
        <f t="shared" si="4"/>
        <v/>
      </c>
      <c r="J21" s="76" t="str">
        <f t="shared" si="5"/>
        <v/>
      </c>
      <c r="K21" s="2"/>
      <c r="L21" s="2"/>
      <c r="M21" s="2"/>
      <c r="N21" s="2"/>
      <c r="O21" s="2"/>
    </row>
    <row r="22" spans="1:15" ht="23.1" customHeight="1" x14ac:dyDescent="0.25">
      <c r="A22" s="73"/>
      <c r="B22" s="73"/>
      <c r="C22" s="74"/>
      <c r="D22" s="74" t="str">
        <f t="shared" si="1"/>
        <v/>
      </c>
      <c r="E22" s="76"/>
      <c r="F22" s="74" t="str">
        <f t="shared" si="2"/>
        <v/>
      </c>
      <c r="G22" s="73" t="str">
        <f t="shared" si="0"/>
        <v/>
      </c>
      <c r="H22" s="74" t="str">
        <f t="shared" si="3"/>
        <v/>
      </c>
      <c r="I22" s="74" t="str">
        <f t="shared" si="4"/>
        <v/>
      </c>
      <c r="J22" s="76" t="str">
        <f t="shared" si="5"/>
        <v/>
      </c>
      <c r="K22" s="2"/>
      <c r="L22" s="2"/>
      <c r="M22" s="2"/>
      <c r="N22" s="2"/>
      <c r="O22" s="2"/>
    </row>
    <row r="23" spans="1:15" ht="23.1" customHeight="1" x14ac:dyDescent="0.25">
      <c r="A23" s="73"/>
      <c r="B23" s="73"/>
      <c r="C23" s="74"/>
      <c r="D23" s="74" t="str">
        <f t="shared" si="1"/>
        <v/>
      </c>
      <c r="E23" s="76"/>
      <c r="F23" s="74" t="str">
        <f t="shared" si="2"/>
        <v/>
      </c>
      <c r="G23" s="73" t="str">
        <f t="shared" si="0"/>
        <v/>
      </c>
      <c r="H23" s="74" t="str">
        <f t="shared" si="3"/>
        <v/>
      </c>
      <c r="I23" s="74" t="str">
        <f t="shared" si="4"/>
        <v/>
      </c>
      <c r="J23" s="76" t="str">
        <f t="shared" si="5"/>
        <v/>
      </c>
      <c r="K23" s="2"/>
      <c r="L23" s="2"/>
      <c r="M23" s="2"/>
      <c r="N23" s="2"/>
      <c r="O23" s="2"/>
    </row>
    <row r="24" spans="1:15" ht="23.1" customHeight="1" x14ac:dyDescent="0.25">
      <c r="A24" s="73"/>
      <c r="B24" s="73"/>
      <c r="C24" s="74"/>
      <c r="D24" s="74" t="str">
        <f t="shared" si="1"/>
        <v/>
      </c>
      <c r="E24" s="76"/>
      <c r="F24" s="74" t="str">
        <f t="shared" si="2"/>
        <v/>
      </c>
      <c r="G24" s="73" t="str">
        <f t="shared" si="0"/>
        <v/>
      </c>
      <c r="H24" s="74" t="str">
        <f t="shared" si="3"/>
        <v/>
      </c>
      <c r="I24" s="74" t="str">
        <f t="shared" si="4"/>
        <v/>
      </c>
      <c r="J24" s="76" t="str">
        <f t="shared" si="5"/>
        <v/>
      </c>
      <c r="K24" s="2"/>
      <c r="L24" s="2"/>
      <c r="M24" s="2"/>
      <c r="N24" s="2"/>
      <c r="O24" s="2"/>
    </row>
    <row r="25" spans="1:15" ht="23.1" customHeight="1" x14ac:dyDescent="0.25">
      <c r="A25" s="73"/>
      <c r="B25" s="73"/>
      <c r="C25" s="74"/>
      <c r="D25" s="74" t="str">
        <f t="shared" si="1"/>
        <v/>
      </c>
      <c r="E25" s="76"/>
      <c r="F25" s="74" t="str">
        <f t="shared" si="2"/>
        <v/>
      </c>
      <c r="G25" s="73" t="str">
        <f t="shared" si="0"/>
        <v/>
      </c>
      <c r="H25" s="74" t="str">
        <f t="shared" si="3"/>
        <v/>
      </c>
      <c r="I25" s="74" t="str">
        <f t="shared" si="4"/>
        <v/>
      </c>
      <c r="J25" s="76" t="str">
        <f t="shared" si="5"/>
        <v/>
      </c>
      <c r="K25" s="2"/>
      <c r="L25" s="2"/>
      <c r="M25" s="2"/>
      <c r="N25" s="2"/>
      <c r="O25" s="2"/>
    </row>
    <row r="26" spans="1:15" ht="23.1" customHeight="1" x14ac:dyDescent="0.25">
      <c r="A26" s="73" t="str">
        <f>IF('FILTRE FACADE'!C107="","",'FILTRE FACADE'!C107)</f>
        <v/>
      </c>
      <c r="B26" s="73"/>
      <c r="C26" s="74"/>
      <c r="D26" s="74" t="str">
        <f t="shared" si="1"/>
        <v/>
      </c>
      <c r="E26" s="76" t="str">
        <f>IF('FILTRE FACADE'!D107&lt;&gt;"",(('FILTRE FACADE'!D107)&amp;" X "&amp;'FILTRE FACADE'!E107),"")</f>
        <v/>
      </c>
      <c r="F26" s="74" t="str">
        <f t="shared" si="2"/>
        <v/>
      </c>
      <c r="G26" s="73" t="str">
        <f t="shared" si="0"/>
        <v/>
      </c>
      <c r="H26" s="74" t="str">
        <f t="shared" si="3"/>
        <v/>
      </c>
      <c r="I26" s="74" t="str">
        <f t="shared" si="4"/>
        <v/>
      </c>
      <c r="J26" s="76" t="str">
        <f t="shared" si="5"/>
        <v/>
      </c>
      <c r="K26" s="2"/>
      <c r="L26" s="2"/>
      <c r="M26" s="2"/>
      <c r="N26" s="2"/>
      <c r="O26" s="2"/>
    </row>
    <row r="27" spans="1:15" ht="23.1" customHeight="1" x14ac:dyDescent="0.25">
      <c r="A27" s="75" t="str">
        <f>IF('FILTRE FACADE'!C108="","",'FILTRE FACADE'!C108)</f>
        <v/>
      </c>
      <c r="B27" s="75"/>
      <c r="C27" s="79"/>
      <c r="D27" s="74" t="str">
        <f t="shared" si="1"/>
        <v/>
      </c>
      <c r="E27" s="77" t="str">
        <f>IF('FILTRE FACADE'!D108&lt;&gt;"",(('FILTRE FACADE'!D108)&amp;" X "&amp;'FILTRE FACADE'!E108),"")</f>
        <v/>
      </c>
      <c r="F27" s="74" t="str">
        <f t="shared" si="2"/>
        <v/>
      </c>
      <c r="G27" s="73" t="str">
        <f t="shared" si="0"/>
        <v/>
      </c>
      <c r="H27" s="74" t="str">
        <f t="shared" si="3"/>
        <v/>
      </c>
      <c r="I27" s="74" t="str">
        <f t="shared" si="4"/>
        <v/>
      </c>
      <c r="J27" s="76" t="str">
        <f t="shared" si="5"/>
        <v/>
      </c>
      <c r="K27" s="2"/>
      <c r="L27" s="2"/>
      <c r="M27" s="2"/>
      <c r="N27" s="2"/>
    </row>
    <row r="28" spans="1:15" ht="23.1" customHeight="1" x14ac:dyDescent="0.25">
      <c r="A28" s="75" t="str">
        <f>IF('FILTRE FACADE'!C109="","",'FILTRE FACADE'!C109)</f>
        <v/>
      </c>
      <c r="B28" s="75"/>
      <c r="C28" s="79"/>
      <c r="D28" s="74" t="str">
        <f t="shared" si="1"/>
        <v/>
      </c>
      <c r="E28" s="77" t="str">
        <f>IF('FILTRE FACADE'!D109&lt;&gt;"",(('FILTRE FACADE'!D109)&amp;" X "&amp;'FILTRE FACADE'!E109),"")</f>
        <v/>
      </c>
      <c r="F28" s="74" t="str">
        <f t="shared" si="2"/>
        <v/>
      </c>
      <c r="G28" s="73" t="str">
        <f t="shared" si="0"/>
        <v/>
      </c>
      <c r="H28" s="74" t="str">
        <f t="shared" si="3"/>
        <v/>
      </c>
      <c r="I28" s="74" t="str">
        <f t="shared" si="4"/>
        <v/>
      </c>
      <c r="J28" s="76" t="str">
        <f t="shared" si="5"/>
        <v/>
      </c>
      <c r="K28" s="2"/>
      <c r="L28" s="2"/>
      <c r="M28" s="2"/>
      <c r="N28" s="2"/>
    </row>
    <row r="29" spans="1:15" ht="23.1" customHeight="1" x14ac:dyDescent="0.25">
      <c r="A29" s="75" t="str">
        <f>IF('FILTRE FACADE'!C110="","",'FILTRE FACADE'!C110)</f>
        <v/>
      </c>
      <c r="B29" s="75"/>
      <c r="C29" s="79"/>
      <c r="D29" s="74" t="str">
        <f t="shared" si="1"/>
        <v/>
      </c>
      <c r="E29" s="77" t="str">
        <f>IF('FILTRE FACADE'!D110&lt;&gt;"",(('FILTRE FACADE'!D110)&amp;" X "&amp;'FILTRE FACADE'!E110),"")</f>
        <v/>
      </c>
      <c r="F29" s="74" t="str">
        <f t="shared" si="2"/>
        <v/>
      </c>
      <c r="G29" s="73" t="str">
        <f t="shared" si="0"/>
        <v/>
      </c>
      <c r="H29" s="74" t="str">
        <f t="shared" si="3"/>
        <v/>
      </c>
      <c r="I29" s="74" t="str">
        <f t="shared" si="4"/>
        <v/>
      </c>
      <c r="J29" s="76" t="str">
        <f t="shared" si="5"/>
        <v/>
      </c>
      <c r="K29" s="2"/>
      <c r="L29" s="2"/>
      <c r="M29" s="2"/>
      <c r="N29" s="2"/>
    </row>
    <row r="30" spans="1:15" ht="23.1" customHeight="1" x14ac:dyDescent="0.25">
      <c r="A30" s="75" t="str">
        <f>IF('FILTRE FACADE'!C111="","",'FILTRE FACADE'!C111)</f>
        <v/>
      </c>
      <c r="B30" s="75"/>
      <c r="C30" s="79"/>
      <c r="D30" s="74" t="str">
        <f t="shared" si="1"/>
        <v/>
      </c>
      <c r="E30" s="77" t="str">
        <f>IF('FILTRE FACADE'!D111&lt;&gt;"",(('FILTRE FACADE'!D111)&amp;" X "&amp;'FILTRE FACADE'!E111),"")</f>
        <v/>
      </c>
      <c r="F30" s="74" t="str">
        <f t="shared" si="2"/>
        <v/>
      </c>
      <c r="G30" s="73" t="str">
        <f t="shared" si="0"/>
        <v/>
      </c>
      <c r="H30" s="74" t="str">
        <f t="shared" si="3"/>
        <v/>
      </c>
      <c r="I30" s="74" t="str">
        <f t="shared" si="4"/>
        <v/>
      </c>
      <c r="J30" s="76" t="str">
        <f t="shared" si="5"/>
        <v/>
      </c>
      <c r="K30" s="2"/>
      <c r="L30" s="2"/>
      <c r="M30" s="2"/>
      <c r="N30" s="2"/>
    </row>
    <row r="31" spans="1:15" ht="23.1" customHeight="1" x14ac:dyDescent="0.25">
      <c r="A31" s="75" t="str">
        <f>IF('FILTRE FACADE'!C112="","",'FILTRE FACADE'!C112)</f>
        <v/>
      </c>
      <c r="B31" s="75"/>
      <c r="C31" s="79"/>
      <c r="D31" s="74" t="str">
        <f t="shared" si="1"/>
        <v/>
      </c>
      <c r="E31" s="77" t="str">
        <f>IF('FILTRE FACADE'!D112&lt;&gt;"",(('FILTRE FACADE'!D112)&amp;" X "&amp;'FILTRE FACADE'!E112),"")</f>
        <v/>
      </c>
      <c r="F31" s="74" t="str">
        <f t="shared" si="2"/>
        <v/>
      </c>
      <c r="G31" s="73" t="str">
        <f t="shared" si="0"/>
        <v/>
      </c>
      <c r="H31" s="74" t="str">
        <f t="shared" si="3"/>
        <v/>
      </c>
      <c r="I31" s="74" t="str">
        <f t="shared" si="4"/>
        <v/>
      </c>
      <c r="J31" s="76" t="str">
        <f t="shared" si="5"/>
        <v/>
      </c>
      <c r="K31" s="2"/>
      <c r="L31" s="2"/>
      <c r="M31" s="2"/>
      <c r="N31" s="2"/>
    </row>
    <row r="32" spans="1:15" ht="23.1" customHeight="1" x14ac:dyDescent="0.25">
      <c r="A32" s="75" t="str">
        <f>IF('FILTRE FACADE'!C113="","",'FILTRE FACADE'!C113)</f>
        <v/>
      </c>
      <c r="B32" s="75"/>
      <c r="C32" s="79"/>
      <c r="D32" s="74" t="str">
        <f t="shared" si="1"/>
        <v/>
      </c>
      <c r="E32" s="77" t="str">
        <f>IF('FILTRE FACADE'!D113&lt;&gt;"",(('FILTRE FACADE'!D113)&amp;" X "&amp;'FILTRE FACADE'!E113),"")</f>
        <v/>
      </c>
      <c r="F32" s="73" t="str">
        <f t="shared" si="2"/>
        <v/>
      </c>
      <c r="G32" s="76" t="str">
        <f t="shared" si="0"/>
        <v/>
      </c>
      <c r="H32" s="74" t="str">
        <f t="shared" si="3"/>
        <v/>
      </c>
      <c r="I32" s="74" t="str">
        <f t="shared" si="4"/>
        <v/>
      </c>
      <c r="J32" s="76" t="str">
        <f t="shared" si="5"/>
        <v/>
      </c>
      <c r="K32" s="2"/>
      <c r="L32" s="2"/>
      <c r="M32" s="2"/>
      <c r="N32" s="2"/>
    </row>
    <row r="33" spans="1:14" ht="23.1" customHeight="1" x14ac:dyDescent="0.25">
      <c r="A33" s="75" t="str">
        <f>IF('FILTRE FACADE'!C114="","",'FILTRE FACADE'!C114)</f>
        <v/>
      </c>
      <c r="B33" s="75"/>
      <c r="C33" s="79"/>
      <c r="D33" s="74" t="str">
        <f t="shared" si="1"/>
        <v/>
      </c>
      <c r="E33" s="77" t="str">
        <f>IF('FILTRE FACADE'!D114&lt;&gt;"",(('FILTRE FACADE'!D114)&amp;" X "&amp;'FILTRE FACADE'!E114),"")</f>
        <v/>
      </c>
      <c r="F33" s="73" t="str">
        <f t="shared" si="2"/>
        <v/>
      </c>
      <c r="G33" s="73" t="str">
        <f t="shared" si="0"/>
        <v/>
      </c>
      <c r="H33" s="74" t="str">
        <f t="shared" si="3"/>
        <v/>
      </c>
      <c r="I33" s="74" t="str">
        <f t="shared" si="4"/>
        <v/>
      </c>
      <c r="J33" s="76" t="str">
        <f t="shared" si="5"/>
        <v/>
      </c>
      <c r="K33" s="2"/>
      <c r="L33" s="2"/>
      <c r="M33" s="2"/>
      <c r="N33" s="2"/>
    </row>
    <row r="34" spans="1:14" ht="23.1" customHeight="1" x14ac:dyDescent="0.25">
      <c r="A34" s="75" t="str">
        <f>IF('FILTRE FACADE'!C115="","",'FILTRE FACADE'!C115)</f>
        <v/>
      </c>
      <c r="B34" s="75"/>
      <c r="C34" s="79"/>
      <c r="D34" s="74" t="str">
        <f t="shared" si="1"/>
        <v/>
      </c>
      <c r="E34" s="77" t="str">
        <f>IF('FILTRE FACADE'!D115&lt;&gt;"",(('FILTRE FACADE'!D115)&amp;" X "&amp;'FILTRE FACADE'!E115),"")</f>
        <v/>
      </c>
      <c r="F34" s="77" t="str">
        <f>IF('FILTRE FACADE'!C115="","",'FILTRE FACADE'!D115)</f>
        <v/>
      </c>
      <c r="G34" s="78"/>
      <c r="H34" s="74" t="str">
        <f t="shared" si="3"/>
        <v/>
      </c>
      <c r="I34" s="79" t="str">
        <f>IF('FILTRE FACADE'!E115="","","X")</f>
        <v/>
      </c>
      <c r="J34" s="77" t="str">
        <f>IF('FILTRE FACADE'!E115="","",G34+15)</f>
        <v/>
      </c>
      <c r="K34" s="6"/>
      <c r="M34" s="2"/>
    </row>
    <row r="35" spans="1:14" ht="23.1" customHeight="1" x14ac:dyDescent="0.25">
      <c r="A35" s="75" t="str">
        <f>IF('FILTRE FACADE'!C116="","",'FILTRE FACADE'!C116)</f>
        <v/>
      </c>
      <c r="B35" s="75"/>
      <c r="C35" s="79"/>
      <c r="D35" s="74" t="str">
        <f t="shared" si="1"/>
        <v/>
      </c>
      <c r="E35" s="77" t="str">
        <f>IF('FILTRE FACADE'!D116&lt;&gt;"",(('FILTRE FACADE'!D116)&amp;" X "&amp;'FILTRE FACADE'!E116),"")</f>
        <v/>
      </c>
      <c r="F35" s="77" t="str">
        <f>IF('FILTRE FACADE'!C116="","",'FILTRE FACADE'!D116)</f>
        <v/>
      </c>
      <c r="G35" s="78"/>
      <c r="H35" s="74" t="str">
        <f t="shared" si="3"/>
        <v/>
      </c>
      <c r="I35" s="79" t="str">
        <f>IF('FILTRE FACADE'!E116="","","X")</f>
        <v/>
      </c>
      <c r="J35" s="77" t="str">
        <f>IF('FILTRE FACADE'!E116="","",G35+15)</f>
        <v/>
      </c>
      <c r="K35" s="6"/>
    </row>
    <row r="36" spans="1:14" ht="23.1" customHeight="1" x14ac:dyDescent="0.25">
      <c r="A36" s="75"/>
      <c r="B36" s="75"/>
      <c r="C36" s="79"/>
      <c r="D36" s="74" t="str">
        <f t="shared" si="1"/>
        <v/>
      </c>
      <c r="E36" s="77" t="str">
        <f>IF('FILTRE FACADE'!D117&lt;&gt;"",(('FILTRE FACADE'!D117)&amp;" X "&amp;'FILTRE FACADE'!E117),"")</f>
        <v/>
      </c>
      <c r="F36" s="77" t="str">
        <f>IF('FILTRE FACADE'!C117="","",'FILTRE FACADE'!D117)</f>
        <v/>
      </c>
      <c r="G36" s="78"/>
      <c r="H36" s="74" t="str">
        <f t="shared" si="3"/>
        <v/>
      </c>
      <c r="I36" s="79" t="str">
        <f>IF('FILTRE FACADE'!E117="","","X")</f>
        <v/>
      </c>
      <c r="J36" s="77" t="str">
        <f>IF('FILTRE FACADE'!E117="","",G36+15)</f>
        <v/>
      </c>
      <c r="K36" s="6"/>
    </row>
    <row r="37" spans="1:14" ht="23.1" customHeight="1" x14ac:dyDescent="0.25">
      <c r="A37" s="80"/>
      <c r="B37" s="80"/>
      <c r="C37" s="79"/>
      <c r="D37" s="74"/>
      <c r="E37" s="79"/>
      <c r="F37" s="79"/>
      <c r="G37" s="80"/>
      <c r="H37" s="74"/>
      <c r="I37" s="79"/>
      <c r="J37" s="79"/>
      <c r="K37" s="6"/>
    </row>
    <row r="38" spans="1:14" ht="23.1" customHeight="1" x14ac:dyDescent="0.25">
      <c r="A38" s="80"/>
      <c r="B38" s="80"/>
      <c r="C38" s="79"/>
      <c r="D38" s="74"/>
      <c r="E38" s="79"/>
      <c r="F38" s="80"/>
      <c r="G38" s="80"/>
      <c r="H38" s="74"/>
      <c r="I38" s="79"/>
      <c r="J38" s="79"/>
      <c r="K38" s="6"/>
    </row>
    <row r="39" spans="1:14" ht="23.1" customHeight="1" x14ac:dyDescent="0.25">
      <c r="A39" s="80"/>
      <c r="B39" s="80"/>
      <c r="C39" s="79"/>
      <c r="D39" s="74"/>
      <c r="E39" s="79"/>
      <c r="F39" s="80"/>
      <c r="G39" s="80"/>
      <c r="H39" s="74"/>
      <c r="I39" s="79"/>
      <c r="J39" s="79"/>
      <c r="K39" s="6"/>
    </row>
    <row r="40" spans="1:14" ht="23.1" customHeight="1" x14ac:dyDescent="0.25">
      <c r="A40" s="80"/>
      <c r="B40" s="80"/>
      <c r="C40" s="79"/>
      <c r="D40" s="74"/>
      <c r="E40" s="79"/>
      <c r="F40" s="80"/>
      <c r="G40" s="80"/>
      <c r="H40" s="74"/>
      <c r="I40" s="79"/>
      <c r="J40" s="79"/>
      <c r="K40" s="6"/>
    </row>
    <row r="41" spans="1:14" ht="20.100000000000001" customHeight="1" x14ac:dyDescent="0.25">
      <c r="A41" s="80"/>
      <c r="B41" s="80"/>
      <c r="C41" s="79"/>
      <c r="D41" s="74"/>
      <c r="E41" s="79"/>
      <c r="F41" s="80"/>
      <c r="G41" s="80"/>
      <c r="H41" s="74"/>
      <c r="I41" s="79"/>
      <c r="J41" s="79"/>
      <c r="K41" s="6"/>
    </row>
    <row r="42" spans="1:14" ht="20.100000000000001" customHeight="1" x14ac:dyDescent="0.25">
      <c r="A42" s="80"/>
      <c r="B42" s="80"/>
      <c r="C42" s="79"/>
      <c r="D42" s="74"/>
      <c r="E42" s="79"/>
      <c r="F42" s="80"/>
      <c r="G42" s="80"/>
      <c r="H42" s="74"/>
      <c r="I42" s="79"/>
      <c r="J42" s="79"/>
      <c r="K42" s="6"/>
    </row>
    <row r="43" spans="1:14" ht="15.75" x14ac:dyDescent="0.25">
      <c r="A43" s="80"/>
      <c r="B43" s="80"/>
      <c r="C43" s="80"/>
      <c r="D43" s="74"/>
      <c r="E43" s="80"/>
      <c r="F43" s="80"/>
      <c r="G43" s="80"/>
      <c r="H43" s="80"/>
      <c r="I43" s="79"/>
      <c r="J43" s="80"/>
    </row>
    <row r="44" spans="1:14" ht="15.75" x14ac:dyDescent="0.25">
      <c r="A44" s="80"/>
      <c r="B44" s="80"/>
      <c r="C44" s="80"/>
      <c r="D44" s="74"/>
      <c r="E44" s="80"/>
      <c r="F44" s="80"/>
      <c r="G44" s="80"/>
      <c r="H44" s="80"/>
      <c r="I44" s="79"/>
      <c r="J44" s="80"/>
    </row>
    <row r="45" spans="1:14" ht="15.75" x14ac:dyDescent="0.25">
      <c r="A45" s="80"/>
      <c r="B45" s="80"/>
      <c r="C45" s="80"/>
      <c r="D45" s="80"/>
      <c r="E45" s="80"/>
      <c r="F45" s="80"/>
      <c r="G45" s="80"/>
      <c r="H45" s="80"/>
      <c r="I45" s="79"/>
      <c r="J45" s="80"/>
    </row>
  </sheetData>
  <mergeCells count="7">
    <mergeCell ref="A1:J3"/>
    <mergeCell ref="H9:J9"/>
    <mergeCell ref="C9:E9"/>
    <mergeCell ref="A6:C7"/>
    <mergeCell ref="D6:E7"/>
    <mergeCell ref="F6:G7"/>
    <mergeCell ref="H6:I7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70FE01-D910-48F0-92C1-468EAAF0DA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17</vt:i4>
      </vt:variant>
    </vt:vector>
  </HeadingPairs>
  <TitlesOfParts>
    <vt:vector size="28" baseType="lpstr">
      <vt:lpstr>BASE</vt:lpstr>
      <vt:lpstr>Donnee</vt:lpstr>
      <vt:lpstr>Fond</vt:lpstr>
      <vt:lpstr>Dos</vt:lpstr>
      <vt:lpstr>Feuille Tiroirs</vt:lpstr>
      <vt:lpstr>Meuble</vt:lpstr>
      <vt:lpstr>Rapport</vt:lpstr>
      <vt:lpstr>Paramètres</vt:lpstr>
      <vt:lpstr>CUTRITE</vt:lpstr>
      <vt:lpstr>FILTRE FACADE</vt:lpstr>
      <vt:lpstr>FACADE CADRE</vt:lpstr>
      <vt:lpstr>CL</vt:lpstr>
      <vt:lpstr>CLIENTS</vt:lpstr>
      <vt:lpstr>Colonne_F</vt:lpstr>
      <vt:lpstr>'Feuille Tiroirs'!Criteres</vt:lpstr>
      <vt:lpstr>'Feuille Tiroirs'!Extraire</vt:lpstr>
      <vt:lpstr>image</vt:lpstr>
      <vt:lpstr>BASE!Impression_des_titres</vt:lpstr>
      <vt:lpstr>Rapport!Impression_des_titres</vt:lpstr>
      <vt:lpstr>MB</vt:lpstr>
      <vt:lpstr>NUM</vt:lpstr>
      <vt:lpstr>PR</vt:lpstr>
      <vt:lpstr>SOURCE</vt:lpstr>
      <vt:lpstr>SR</vt:lpstr>
      <vt:lpstr>V_IMGCOLS</vt:lpstr>
      <vt:lpstr>V_IMGDIR</vt:lpstr>
      <vt:lpstr>V_IMGPOS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valentin3</cp:lastModifiedBy>
  <cp:lastPrinted>2024-07-19T13:24:49Z</cp:lastPrinted>
  <dcterms:created xsi:type="dcterms:W3CDTF">2023-09-17T16:26:41Z</dcterms:created>
  <dcterms:modified xsi:type="dcterms:W3CDTF">2024-07-19T13:28:10Z</dcterms:modified>
</cp:coreProperties>
</file>