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a49f257624043dd0/Bureau/"/>
    </mc:Choice>
  </mc:AlternateContent>
  <xr:revisionPtr revIDLastSave="0" documentId="8_{4D92B935-080B-472A-A3EF-0F195AE61C22}" xr6:coauthVersionLast="47" xr6:coauthVersionMax="47" xr10:uidLastSave="{00000000-0000-0000-0000-000000000000}"/>
  <bookViews>
    <workbookView xWindow="0" yWindow="0" windowWidth="28800" windowHeight="15750" activeTab="6" autoFilterDateGrouping="0" xr2:uid="{00000000-000D-0000-FFFF-FFFF00000000}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</sheets>
  <definedNames>
    <definedName name="_xlnm._FilterDatabase" localSheetId="5" hidden="1">Meuble!$A$1:$A$1</definedName>
    <definedName name="DonnéesExternes_1" localSheetId="0" hidden="1">Base!$E$9:$E$13</definedName>
    <definedName name="DonnéesExternes_1" localSheetId="1" hidden="1">Donnee!$A$1:$T$13</definedName>
    <definedName name="DonnéesExternes_1" localSheetId="3" hidden="1">Dos!$A$1:$T$2</definedName>
    <definedName name="DonnéesExternes_1" localSheetId="2" hidden="1">Fond!$A$1:$T$2</definedName>
    <definedName name="DonnéesExternes_2" localSheetId="5" hidden="1">Meuble!$C$4:$V$15</definedName>
    <definedName name="image">Rapport!$B$13</definedName>
    <definedName name="SOURCE">Base!$B$2</definedName>
    <definedName name="TMeuble">Meuble!#REF!</definedName>
  </definedNames>
  <calcPr calcId="181029" iterateCount="400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5" i="23" l="1"/>
  <c r="E24" i="14"/>
  <c r="E25" i="14"/>
  <c r="E26" i="14"/>
  <c r="E27" i="14"/>
  <c r="E28" i="14"/>
  <c r="E29" i="14"/>
  <c r="B24" i="14"/>
  <c r="B25" i="14"/>
  <c r="B26" i="14"/>
  <c r="B27" i="14"/>
  <c r="B28" i="14"/>
  <c r="B29" i="14"/>
  <c r="D24" i="14"/>
  <c r="D25" i="14"/>
  <c r="D26" i="14"/>
  <c r="D27" i="14"/>
  <c r="D28" i="14"/>
  <c r="D29" i="14"/>
  <c r="I37" i="23"/>
  <c r="I51" i="23"/>
  <c r="I50" i="23"/>
  <c r="I49" i="23"/>
  <c r="I53" i="23"/>
  <c r="L37" i="23"/>
  <c r="E5" i="23"/>
  <c r="E9" i="23"/>
  <c r="E13" i="23"/>
  <c r="E17" i="23"/>
  <c r="E21" i="23"/>
  <c r="E25" i="23"/>
  <c r="E29" i="23"/>
  <c r="E33" i="23"/>
  <c r="L85" i="23"/>
  <c r="J85" i="23"/>
  <c r="I85" i="23"/>
  <c r="I87" i="23"/>
  <c r="I86" i="23"/>
  <c r="H85" i="23"/>
  <c r="G87" i="23"/>
  <c r="G86" i="23"/>
  <c r="G85" i="23"/>
  <c r="F85" i="23"/>
  <c r="E85" i="23"/>
  <c r="L81" i="23"/>
  <c r="K81" i="23"/>
  <c r="J81" i="23"/>
  <c r="I83" i="23"/>
  <c r="I82" i="23"/>
  <c r="I81" i="23"/>
  <c r="H81" i="23"/>
  <c r="G83" i="23"/>
  <c r="G82" i="23"/>
  <c r="G81" i="23"/>
  <c r="F81" i="23"/>
  <c r="E81" i="23"/>
  <c r="L77" i="23"/>
  <c r="K77" i="23"/>
  <c r="J77" i="23"/>
  <c r="I79" i="23"/>
  <c r="I78" i="23"/>
  <c r="I77" i="23"/>
  <c r="H77" i="23"/>
  <c r="G79" i="23"/>
  <c r="G78" i="23"/>
  <c r="G77" i="23"/>
  <c r="F77" i="23"/>
  <c r="E77" i="23"/>
  <c r="L73" i="23"/>
  <c r="K73" i="23"/>
  <c r="J73" i="23"/>
  <c r="I75" i="23"/>
  <c r="I74" i="23"/>
  <c r="I73" i="23"/>
  <c r="H73" i="23"/>
  <c r="G75" i="23"/>
  <c r="G74" i="23"/>
  <c r="G73" i="23"/>
  <c r="F73" i="23"/>
  <c r="L69" i="23"/>
  <c r="K69" i="23"/>
  <c r="J69" i="23"/>
  <c r="I71" i="23"/>
  <c r="I70" i="23"/>
  <c r="I69" i="23"/>
  <c r="H69" i="23"/>
  <c r="G71" i="23"/>
  <c r="G70" i="23"/>
  <c r="G69" i="23"/>
  <c r="F69" i="23"/>
  <c r="L65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L61" i="23"/>
  <c r="L57" i="23"/>
  <c r="L53" i="23"/>
  <c r="L49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K49" i="23"/>
  <c r="J49" i="23"/>
  <c r="H49" i="23"/>
  <c r="G51" i="23"/>
  <c r="G50" i="23"/>
  <c r="G49" i="23"/>
  <c r="F49" i="23"/>
  <c r="E61" i="23"/>
  <c r="E57" i="23"/>
  <c r="E53" i="23"/>
  <c r="E49" i="23"/>
  <c r="I45" i="23"/>
  <c r="L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41" i="23"/>
  <c r="F37" i="23"/>
  <c r="F33" i="23"/>
  <c r="F29" i="23"/>
  <c r="F5" i="23"/>
  <c r="F9" i="23"/>
  <c r="F13" i="23"/>
  <c r="F17" i="23"/>
  <c r="F25" i="23"/>
  <c r="F21" i="23"/>
  <c r="E2" i="23"/>
  <c r="L41" i="23"/>
  <c r="K41" i="23"/>
  <c r="J41" i="23"/>
  <c r="I43" i="23"/>
  <c r="I42" i="23"/>
  <c r="I41" i="23"/>
  <c r="H41" i="23"/>
  <c r="G43" i="23"/>
  <c r="G42" i="23"/>
  <c r="G41" i="23"/>
  <c r="L25" i="23"/>
  <c r="L33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L29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L21" i="23"/>
  <c r="L17" i="23"/>
  <c r="L13" i="23"/>
  <c r="L9" i="23"/>
  <c r="L5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B17" i="14"/>
  <c r="G7" i="23"/>
  <c r="G6" i="23"/>
  <c r="A4" i="23"/>
  <c r="C2" i="23"/>
  <c r="A2" i="23"/>
  <c r="B13" i="14"/>
  <c r="E20" i="14"/>
  <c r="A6" i="14"/>
  <c r="B14" i="14" l="1"/>
  <c r="A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D13" i="14"/>
  <c r="D14" i="14"/>
  <c r="D15" i="14"/>
  <c r="D16" i="14"/>
  <c r="D17" i="14"/>
  <c r="D18" i="14"/>
  <c r="D19" i="14"/>
  <c r="D20" i="14"/>
  <c r="D21" i="14"/>
  <c r="D22" i="14"/>
  <c r="D23" i="14"/>
  <c r="E13" i="14"/>
  <c r="E14" i="14"/>
  <c r="E15" i="14"/>
  <c r="E16" i="14"/>
  <c r="E17" i="14"/>
  <c r="E18" i="14"/>
  <c r="E19" i="14"/>
  <c r="E21" i="14"/>
  <c r="E22" i="14"/>
  <c r="E23" i="14"/>
  <c r="B15" i="14"/>
  <c r="B16" i="14"/>
  <c r="B18" i="14"/>
  <c r="B19" i="14"/>
  <c r="B20" i="14"/>
  <c r="B21" i="14"/>
  <c r="B22" i="14"/>
  <c r="B23" i="14"/>
  <c r="B12" i="14"/>
  <c r="D12" i="14"/>
  <c r="E12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2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3" xr16:uid="{93C9E034-B1AA-4874-B29A-B657B8AF7921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4" xr16:uid="{00000000-0015-0000-FFFF-FFFF03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5" xr16:uid="{D03F7400-894B-45FC-AAA7-D01842C6DB11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<sst xmlns="http://schemas.openxmlformats.org/spreadsheetml/2006/main" count="544" uniqueCount="104">
  <si>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</si>
  <si>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</si>
  <si>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</si>
  <si>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</si>
  <si>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</si>
  <si>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</si>
  <si>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</si>
  <si>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</si>
  <si>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</si>
  <si>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</si>
  <si>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</si>
  <si>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</si>
  <si>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</si>
  <si>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</si>
  <si>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</si>
  <si>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</si>
  <si>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</si>
  <si>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</si>
  <si>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</si>
  <si>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</si>
  <si>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</si>
  <si>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</si>
  <si>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</si>
  <si>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</si>
  <si>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</si>
  <si>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</si>
  <si>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</si>
  <si>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</si>
  <si>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</si>
  <si>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</si>
  <si>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</si>
  <si>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</si>
  <si>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</si>
  <si>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</si>
  <si>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</si>
  <si>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</si>
  <si>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</si>
  <si>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</si>
  <si>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</si>
  <si>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</si>
  <si>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-</t>
  </si>
  <si>
    <t>MELA CAISSON</t>
  </si>
  <si>
    <t>MELA DOS</t>
  </si>
  <si>
    <t>MELA FACADE</t>
  </si>
  <si>
    <t/>
  </si>
  <si>
    <t>COTE DROIT_403BA8DC</t>
  </si>
  <si>
    <t>COTE DROIT</t>
  </si>
  <si>
    <t>BALM40D</t>
  </si>
  <si>
    <t>760</t>
  </si>
  <si>
    <t>590</t>
  </si>
  <si>
    <t>19</t>
  </si>
  <si>
    <t>1</t>
  </si>
  <si>
    <t>X</t>
  </si>
  <si>
    <t>Y</t>
  </si>
  <si>
    <t>CHANT CAISSON AV</t>
  </si>
  <si>
    <t>COTE GAUCH_6F830BEC</t>
  </si>
  <si>
    <t>COTE GAUCHE</t>
  </si>
  <si>
    <t>DESSOUS_64AC4890</t>
  </si>
  <si>
    <t>DESSOUS</t>
  </si>
  <si>
    <t>812</t>
  </si>
  <si>
    <t>550</t>
  </si>
  <si>
    <t>DOS</t>
  </si>
  <si>
    <t>737</t>
  </si>
  <si>
    <t>827</t>
  </si>
  <si>
    <t>8</t>
  </si>
  <si>
    <t>150</t>
  </si>
  <si>
    <t>CHANT FACADE</t>
  </si>
  <si>
    <t>FILEUR_57BA9644</t>
  </si>
  <si>
    <t>Fileur</t>
  </si>
  <si>
    <t>C:\Base CAD V8\Exports\DXF\BALM40D\Fileur.dxf</t>
  </si>
  <si>
    <t>FILEUR_DE35B84C</t>
  </si>
  <si>
    <t>49</t>
  </si>
  <si>
    <t>MONTANT V</t>
  </si>
  <si>
    <t>722</t>
  </si>
  <si>
    <t>CHANT CAISSON</t>
  </si>
  <si>
    <t>431</t>
  </si>
  <si>
    <t>PORTE GAUC_1F0B9150</t>
  </si>
  <si>
    <t>PORTE GAUCHE</t>
  </si>
  <si>
    <t>756</t>
  </si>
  <si>
    <t>394</t>
  </si>
  <si>
    <t>TRAVERSE A_09ADF670</t>
  </si>
  <si>
    <t>TRAVERSE AR</t>
  </si>
  <si>
    <t>134</t>
  </si>
  <si>
    <t>TRAVERSE A_A3D5E1A0</t>
  </si>
  <si>
    <t>TRAVERSE AV</t>
  </si>
  <si>
    <t>104</t>
  </si>
  <si>
    <t>FILEUR</t>
  </si>
  <si>
    <t>FILEUR_047FACF8</t>
  </si>
  <si>
    <t>PAN_D1A86A38</t>
  </si>
  <si>
    <t>PAN</t>
  </si>
  <si>
    <t>DOS_2E976F3C</t>
  </si>
  <si>
    <t>MONTANT V_F20E0BBC</t>
  </si>
  <si>
    <t>C:\Users\Utilisateur\OneDrive\Bureau\TES14.csv</t>
  </si>
  <si>
    <t>C:\Base CAD V8\Exports\DXF\BALM40D\COTE DROIT.dxf</t>
  </si>
  <si>
    <t>C:\Base CAD V8\Exports\DXF\BALM40D\COTE GAUCHE.dxf</t>
  </si>
  <si>
    <t>C:\Base CAD V8\Exports\DXF\BALM40D\DESSOUS.dxf</t>
  </si>
  <si>
    <t>C:\Base CAD V8\Exports\DXF\BALM40D\DOS.dxf</t>
  </si>
  <si>
    <t>C:\Base CAD V8\Exports\DXF\BALM40D\FILEUR.dxf</t>
  </si>
  <si>
    <t>C:\Base CAD V8\Exports\DXF\Fileur.dxf</t>
  </si>
  <si>
    <t>C:\Base CAD V8\Exports\DXF\BALM40D\MONTANT V.dxf</t>
  </si>
  <si>
    <t>C:\Base CAD V8\Exports\DXF\BALM40D\PAN.dxf</t>
  </si>
  <si>
    <t>C:\Base CAD V8\Exports\DXF\BALM40D\PORTE GAUCHE.dxf</t>
  </si>
  <si>
    <t>C:\Base CAD V8\Exports\DXF\BALM40D\TRAVERSE AR.dxf</t>
  </si>
  <si>
    <t>C:\Base CAD V8\Exports\DXF\BALM40D\TRAVERSE AV.dxf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</si>
</sst>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_€"/>
  </numFmts>
  <fonts count="19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2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9" fillId="0" borderId="0" xfId="0" applyFont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0" fontId="16" fillId="0" borderId="3" xfId="0" applyFont="1" applyBorder="1" applyAlignment="1">
      <alignment vertical="top" wrapText="1"/>
    </xf>
    <xf numFmtId="0" fontId="0" fillId="0" borderId="16" xfId="0" applyBorder="1"/>
    <xf numFmtId="0" fontId="0" fillId="0" borderId="0" xfId="0" applyAlignment="1">
      <alignment horizontal="right"/>
    </xf>
    <xf numFmtId="0" fontId="0" fillId="0" borderId="7" xfId="0" applyBorder="1"/>
    <xf numFmtId="0" fontId="0" fillId="0" borderId="14" xfId="0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2" fontId="0" fillId="0" borderId="0" xfId="0" applyNumberFormat="1"/>
    <xf numFmtId="164" fontId="2" fillId="0" borderId="0" xfId="0" applyNumberFormat="1" applyFont="1" applyAlignment="1">
      <alignment vertical="center"/>
    </xf>
    <xf numFmtId="164" fontId="0" fillId="0" borderId="0" xfId="0" applyNumberFormat="1"/>
    <xf numFmtId="164" fontId="5" fillId="0" borderId="0" xfId="0" applyNumberFormat="1" applyFont="1" applyAlignment="1">
      <alignment vertical="center"/>
    </xf>
    <xf numFmtId="164" fontId="3" fillId="0" borderId="0" xfId="0" applyNumberFormat="1" applyFont="1" applyAlignment="1">
      <alignment horizontal="right" vertical="center" indent="2"/>
    </xf>
    <xf numFmtId="164" fontId="3" fillId="0" borderId="3" xfId="0" applyNumberFormat="1" applyFont="1" applyBorder="1" applyAlignment="1">
      <alignment horizontal="right" vertical="center" indent="2"/>
    </xf>
    <xf numFmtId="164" fontId="3" fillId="0" borderId="0" xfId="0" applyNumberFormat="1" applyFont="1"/>
    <xf numFmtId="164" fontId="0" fillId="0" borderId="0" xfId="0" applyNumberFormat="1" applyAlignment="1">
      <alignment horizontal="center" vertical="center"/>
    </xf>
    <xf numFmtId="2" fontId="0" fillId="0" borderId="0" xfId="0" quotePrefix="1" applyNumberFormat="1"/>
    <xf numFmtId="0" fontId="7" fillId="3" borderId="4" xfId="0" applyFont="1" applyFill="1" applyBorder="1"/>
    <xf numFmtId="0" fontId="0" fillId="0" borderId="0" xfId="0" applyAlignment="1">
      <alignment horizontal="center"/>
    </xf>
    <xf numFmtId="0" fontId="1" fillId="4" borderId="27" xfId="1" applyFill="1" applyBorder="1" applyAlignment="1">
      <alignment horizontal="center"/>
    </xf>
    <xf numFmtId="0" fontId="1" fillId="4" borderId="28" xfId="1" applyFill="1" applyBorder="1" applyAlignment="1">
      <alignment horizontal="center"/>
    </xf>
    <xf numFmtId="164" fontId="4" fillId="0" borderId="3" xfId="0" applyNumberFormat="1" applyFont="1" applyBorder="1" applyAlignment="1">
      <alignment horizontal="right" vertical="center" indent="1"/>
    </xf>
    <xf numFmtId="164" fontId="2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left" vertical="top"/>
    </xf>
    <xf numFmtId="164" fontId="3" fillId="0" borderId="2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4" fillId="0" borderId="1" xfId="0" applyNumberFormat="1" applyFont="1" applyBorder="1" applyAlignment="1">
      <alignment horizontal="right" vertical="center" indent="1"/>
    </xf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6" fillId="0" borderId="3" xfId="0" applyFont="1" applyBorder="1" applyAlignment="1">
      <alignment horizontal="left" wrapText="1"/>
    </xf>
    <xf numFmtId="0" fontId="16" fillId="0" borderId="3" xfId="0" applyFont="1" applyBorder="1" applyAlignment="1">
      <alignment horizontal="left"/>
    </xf>
    <xf numFmtId="0" fontId="10" fillId="0" borderId="7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0" fillId="0" borderId="2" xfId="0" applyBorder="1" applyAlignment="1">
      <alignment horizontal="right" vertical="center"/>
    </xf>
    <xf numFmtId="0" fontId="16" fillId="0" borderId="3" xfId="0" applyFont="1" applyBorder="1" applyAlignment="1">
      <alignment horizontal="left" vertical="top"/>
    </xf>
    <xf numFmtId="0" fontId="0" fillId="0" borderId="0" xfId="0" applyAlignment="1">
      <alignment horizontal="right" vertical="center"/>
    </xf>
    <xf numFmtId="0" fontId="0" fillId="0" borderId="14" xfId="0" applyBorder="1" applyAlignment="1">
      <alignment horizontal="right" vertical="center"/>
    </xf>
    <xf numFmtId="0" fontId="0" fillId="0" borderId="14" xfId="0" applyBorder="1" applyAlignment="1">
      <alignment horizontal="center" vertical="center"/>
    </xf>
  </cellXfs>
  <cellStyles count="2">
    <cellStyle name="Neutre" xfId="1" builtinId="28"/>
    <cellStyle name="Normal" xfId="0" builtinId="0"/>
  </cellStyles>
  <dxfs count="89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</dxf>
    <dxf>
      <border outline="0">
        <top style="thin">
          <color theme="9" tint="0.39997558519241921"/>
        </top>
      </border>
    </dxf>
    <dxf>
      <numFmt numFmtId="0" formatCode="General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88"/>
      <tableStyleElement type="headerRow" dxfId="87"/>
      <tableStyleElement type="firstRowStripe" dxfId="86"/>
    </tableStyle>
    <tableStyle name="TableStyleQueryResult" pivot="0" count="3" xr9:uid="{00000000-0011-0000-FFFF-FFFF01000000}">
      <tableStyleElement type="wholeTable" dxfId="85"/>
      <tableStyleElement type="headerRow" dxfId="84"/>
      <tableStyleElement type="firstRowStripe" dxfId="8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1</xdr:row>
          <xdr:rowOff>38100</xdr:rowOff>
        </xdr:from>
        <xdr:to>
          <xdr:col>5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3</xdr:row>
      <xdr:rowOff>104775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4</xdr:row>
          <xdr:rowOff>38100</xdr:rowOff>
        </xdr:from>
        <xdr:to>
          <xdr:col>3</xdr:col>
          <xdr:colOff>657225</xdr:colOff>
          <xdr:row>7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081"/>
      <queryTableField id="2" name="Column2" tableColumnId="1082"/>
      <queryTableField id="3" name="Column3" tableColumnId="1083"/>
      <queryTableField id="4" name="Column4" tableColumnId="1084"/>
      <queryTableField id="5" name="Column5" tableColumnId="1085"/>
      <queryTableField id="6" name="Column6" tableColumnId="1086"/>
      <queryTableField id="7" name="Column7" tableColumnId="1087"/>
      <queryTableField id="8" name="Column8" tableColumnId="1088"/>
      <queryTableField id="9" name="Column9" tableColumnId="1089"/>
      <queryTableField id="10" name="Column10" tableColumnId="1090"/>
      <queryTableField id="11" name="Column11" tableColumnId="1091"/>
      <queryTableField id="12" name="Column12" tableColumnId="1092"/>
      <queryTableField id="13" name="Column13" tableColumnId="1093"/>
      <queryTableField id="14" name="Column14" tableColumnId="1094"/>
      <queryTableField id="15" name="Column15" tableColumnId="1095"/>
      <queryTableField id="16" name="Column16" tableColumnId="1096"/>
      <queryTableField id="17" name="Column17" tableColumnId="1097"/>
      <queryTableField id="18" name="Column18" tableColumnId="1098"/>
      <queryTableField id="19" name="Column19" tableColumnId="1099"/>
      <queryTableField id="20" name="Column20" tableColumnId="110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4" xr16:uid="{00000000-0016-0000-0200-000001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061"/>
      <queryTableField id="2" name="Column2" tableColumnId="1062"/>
      <queryTableField id="3" name="Column3" tableColumnId="1063"/>
      <queryTableField id="4" name="Column4" tableColumnId="1064"/>
      <queryTableField id="5" name="Column5" tableColumnId="1065"/>
      <queryTableField id="6" name="Column6" tableColumnId="1066"/>
      <queryTableField id="7" name="Column7" tableColumnId="1067"/>
      <queryTableField id="8" name="Column8" tableColumnId="1068"/>
      <queryTableField id="9" name="Column9" tableColumnId="1069"/>
      <queryTableField id="10" name="Column10" tableColumnId="1070"/>
      <queryTableField id="11" name="Column11" tableColumnId="1071"/>
      <queryTableField id="12" name="Column12" tableColumnId="1072"/>
      <queryTableField id="13" name="Column13" tableColumnId="1073"/>
      <queryTableField id="14" name="Column14" tableColumnId="1074"/>
      <queryTableField id="15" name="Column15" tableColumnId="1075"/>
      <queryTableField id="16" name="Column16" tableColumnId="1076"/>
      <queryTableField id="17" name="Column17" tableColumnId="1077"/>
      <queryTableField id="18" name="Column18" tableColumnId="1078"/>
      <queryTableField id="19" name="Column19" tableColumnId="1079"/>
      <queryTableField id="20" name="Column20" tableColumnId="108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2" xr16:uid="{00000000-0016-0000-03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061"/>
      <queryTableField id="2" name="Column2" tableColumnId="1062"/>
      <queryTableField id="3" name="Column3" tableColumnId="1063"/>
      <queryTableField id="4" name="Column4" tableColumnId="1064"/>
      <queryTableField id="5" name="Column5" tableColumnId="1065"/>
      <queryTableField id="6" name="Column6" tableColumnId="1066"/>
      <queryTableField id="7" name="Column7" tableColumnId="1067"/>
      <queryTableField id="8" name="Column8" tableColumnId="1068"/>
      <queryTableField id="9" name="Column9" tableColumnId="1069"/>
      <queryTableField id="10" name="Column10" tableColumnId="1070"/>
      <queryTableField id="11" name="Column11" tableColumnId="1071"/>
      <queryTableField id="12" name="Column12" tableColumnId="1072"/>
      <queryTableField id="13" name="Column13" tableColumnId="1073"/>
      <queryTableField id="14" name="Column14" tableColumnId="1074"/>
      <queryTableField id="15" name="Column15" tableColumnId="1075"/>
      <queryTableField id="16" name="Column16" tableColumnId="1076"/>
      <queryTableField id="17" name="Column17" tableColumnId="1077"/>
      <queryTableField id="18" name="Column18" tableColumnId="1078"/>
      <queryTableField id="19" name="Column19" tableColumnId="1079"/>
      <queryTableField id="20" name="Column20" tableColumnId="108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3" xr16:uid="{ADBE64A7-9628-4295-97D2-39ACAD5D17A2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B79BD1-2304-4508-8825-C1A7F0E587C4}" name="Matière" displayName="Matière" ref="E9:E13" totalsRowShown="0">
  <autoFilter ref="E9:E13" xr:uid="{0BB79BD1-2304-4508-8825-C1A7F0E587C4}"/>
  <tableColumns count="1">
    <tableColumn id="3" xr3:uid="{3A34F2AC-C63A-4DC0-9465-544521C7230D}" name="Matièr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Donnee" displayName="Donnee" ref="A1:T13" tableType="queryTable" totalsRowShown="0" headerRowDxfId="82" dataDxfId="81">
  <autoFilter ref="A1:T13" xr:uid="{00000000-000C-0000-FFFF-FFFF00000000}"/>
  <tableColumns count="20">
    <tableColumn id="1081" xr3:uid="{05B35639-BE98-4A7F-B625-08422B1933BC}" uniqueName="1081" name="Column1" queryTableFieldId="1" dataDxfId="80"/>
    <tableColumn id="1082" xr3:uid="{35F7581C-B49F-4BCF-BA2D-AFF6E930E5C3}" uniqueName="1082" name="Column2" queryTableFieldId="2" dataDxfId="79"/>
    <tableColumn id="1083" xr3:uid="{DB7A180E-E835-4ABE-8A6D-4ADDCBDAEC66}" uniqueName="1083" name="Column3" queryTableFieldId="3" dataDxfId="78"/>
    <tableColumn id="1084" xr3:uid="{3736686C-5AD8-4241-BBA3-D06B90A8BBC1}" uniqueName="1084" name="Column4" queryTableFieldId="4" dataDxfId="77"/>
    <tableColumn id="1085" xr3:uid="{61B6476B-7E74-415C-9652-0FA02108C9B6}" uniqueName="1085" name="Column5" queryTableFieldId="5" dataDxfId="76"/>
    <tableColumn id="1086" xr3:uid="{EF983B00-D971-4F6F-9091-4CB95F2D22B2}" uniqueName="1086" name="Column6" queryTableFieldId="6" dataDxfId="75"/>
    <tableColumn id="1087" xr3:uid="{C0EE75C5-E1FD-4D9F-8A46-9C31CFB621A0}" uniqueName="1087" name="Column7" queryTableFieldId="7" dataDxfId="74"/>
    <tableColumn id="1088" xr3:uid="{9BF806F1-EBFB-4596-A373-C3ED8237023A}" uniqueName="1088" name="Column8" queryTableFieldId="8" dataDxfId="73"/>
    <tableColumn id="1089" xr3:uid="{E4310C14-9AB2-4809-A22D-D10C1433CF76}" uniqueName="1089" name="Column9" queryTableFieldId="9" dataDxfId="72"/>
    <tableColumn id="1090" xr3:uid="{D4A9FBED-0F9A-48CF-8940-4C419046C912}" uniqueName="1090" name="Column10" queryTableFieldId="10" dataDxfId="71"/>
    <tableColumn id="1091" xr3:uid="{B69BD3DC-CA4C-4DE7-B599-A48776B6BBE9}" uniqueName="1091" name="Column11" queryTableFieldId="11" dataDxfId="70"/>
    <tableColumn id="1092" xr3:uid="{4AB70C47-4186-4A97-BEBF-B38232EEEA50}" uniqueName="1092" name="Column12" queryTableFieldId="12" dataDxfId="69"/>
    <tableColumn id="1093" xr3:uid="{D11A1BFB-CF40-40DB-9631-59CC329B1C08}" uniqueName="1093" name="Column13" queryTableFieldId="13" dataDxfId="68"/>
    <tableColumn id="1094" xr3:uid="{DB2782C6-F3B1-4358-ADAE-F17286B2F386}" uniqueName="1094" name="Column14" queryTableFieldId="14" dataDxfId="67"/>
    <tableColumn id="1095" xr3:uid="{953B5446-2136-4167-A712-5DDB2A9FD89F}" uniqueName="1095" name="Column15" queryTableFieldId="15" dataDxfId="66"/>
    <tableColumn id="1096" xr3:uid="{E9561BE8-7EB1-433F-8145-2459A4BE7900}" uniqueName="1096" name="Column16" queryTableFieldId="16" dataDxfId="65"/>
    <tableColumn id="1097" xr3:uid="{10D3888E-E72A-4AF7-ADEF-10F6C16FCFD7}" uniqueName="1097" name="Column17" queryTableFieldId="17" dataDxfId="64"/>
    <tableColumn id="1098" xr3:uid="{401CF3B0-B954-4065-AA7C-DB5828982399}" uniqueName="1098" name="Column18" queryTableFieldId="18" dataDxfId="63"/>
    <tableColumn id="1099" xr3:uid="{57AF1946-E29E-4F07-9EC8-78BE264774A7}" uniqueName="1099" name="Column19" queryTableFieldId="19" dataDxfId="62"/>
    <tableColumn id="1100" xr3:uid="{59123521-85B7-4DF2-8E4D-E8136BFA9941}" uniqueName="1100" name="Column20" queryTableFieldId="20" dataDxfId="61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Fond" displayName="Fond" ref="A1:T2" tableType="queryTable" insertRow="1" totalsRowShown="0" headerRowDxfId="60" dataDxfId="59">
  <autoFilter ref="A1:T2" xr:uid="{00000000-000C-0000-FFFF-FFFF01000000}"/>
  <sortState xmlns:xlrd2="http://schemas.microsoft.com/office/spreadsheetml/2017/richdata2" ref="A2:T9">
    <sortCondition ref="C1:C9"/>
  </sortState>
  <tableColumns count="20">
    <tableColumn id="1061" xr3:uid="{EE676454-31D5-48D1-92DA-818532641880}" uniqueName="1061" name="Column1" queryTableFieldId="1" dataDxfId="58"/>
    <tableColumn id="1062" xr3:uid="{1B29C0F9-6801-45B8-A1EC-144B2E38E15F}" uniqueName="1062" name="Column2" queryTableFieldId="2" dataDxfId="57"/>
    <tableColumn id="1063" xr3:uid="{37A61908-822F-4B24-86E3-5DFD11D404D7}" uniqueName="1063" name="Column3" queryTableFieldId="3" dataDxfId="56"/>
    <tableColumn id="1064" xr3:uid="{1F1897A8-8734-4184-9B4B-2BEEBDCFA13B}" uniqueName="1064" name="Column4" queryTableFieldId="4" dataDxfId="55"/>
    <tableColumn id="1065" xr3:uid="{FC910004-6213-4C43-AF74-461ECB2D436F}" uniqueName="1065" name="Column5" queryTableFieldId="5" dataDxfId="54"/>
    <tableColumn id="1066" xr3:uid="{59026069-AA38-489D-963A-B8699E6AAE13}" uniqueName="1066" name="Column6" queryTableFieldId="6" dataDxfId="53"/>
    <tableColumn id="1067" xr3:uid="{D374ADD9-B3A9-454D-92A3-61BCA112AE1C}" uniqueName="1067" name="Column7" queryTableFieldId="7" dataDxfId="52"/>
    <tableColumn id="1068" xr3:uid="{8D185289-1E87-408A-BCE0-ACFE686FBC67}" uniqueName="1068" name="Column8" queryTableFieldId="8" dataDxfId="51"/>
    <tableColumn id="1069" xr3:uid="{DFDD9299-8556-4A5A-9B41-228592EFFC49}" uniqueName="1069" name="Column9" queryTableFieldId="9" dataDxfId="50"/>
    <tableColumn id="1070" xr3:uid="{A9AD749B-6D31-4AAF-BAB1-EF523CF56547}" uniqueName="1070" name="Column10" queryTableFieldId="10" dataDxfId="49"/>
    <tableColumn id="1071" xr3:uid="{8414E67A-1059-4D72-9CD4-2E6BDDD3F06E}" uniqueName="1071" name="Column11" queryTableFieldId="11" dataDxfId="48"/>
    <tableColumn id="1072" xr3:uid="{5D4F00A6-D85B-4F5B-A727-F813B1CD2A30}" uniqueName="1072" name="Column12" queryTableFieldId="12" dataDxfId="47"/>
    <tableColumn id="1073" xr3:uid="{B6CD8B07-4A5E-4A46-A6BB-A73F8A99F7BC}" uniqueName="1073" name="Column13" queryTableFieldId="13" dataDxfId="46"/>
    <tableColumn id="1074" xr3:uid="{DCA79B14-7204-4A69-BA82-941BE6811A22}" uniqueName="1074" name="Column14" queryTableFieldId="14" dataDxfId="45"/>
    <tableColumn id="1075" xr3:uid="{909AFE9A-0EBA-451D-9BF2-723725022808}" uniqueName="1075" name="Column15" queryTableFieldId="15" dataDxfId="44"/>
    <tableColumn id="1076" xr3:uid="{6DAB984C-0E3A-41D2-B3F7-F4D37771E1C3}" uniqueName="1076" name="Column16" queryTableFieldId="16" dataDxfId="43"/>
    <tableColumn id="1077" xr3:uid="{BEE40504-6F22-45A0-BB95-CA52CEFADC5D}" uniqueName="1077" name="Column17" queryTableFieldId="17" dataDxfId="42"/>
    <tableColumn id="1078" xr3:uid="{134EF58F-F358-459F-87D2-9F2E52205B99}" uniqueName="1078" name="Column18" queryTableFieldId="18" dataDxfId="41"/>
    <tableColumn id="1079" xr3:uid="{8C8BBE9D-8256-4695-BE70-D526E38892D3}" uniqueName="1079" name="Column19" queryTableFieldId="19" dataDxfId="40"/>
    <tableColumn id="1080" xr3:uid="{036485D7-BD3C-44A5-9071-64F772F5FF53}" uniqueName="1080" name="Column20" queryTableFieldId="20" dataDxfId="39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Dos_Bois" displayName="Dos_Bois" ref="A1:T2" tableType="queryTable" insertRow="1" totalsRowShown="0" headerRowDxfId="38" dataDxfId="37">
  <autoFilter ref="A1:T2" xr:uid="{00000000-000C-0000-FFFF-FFFF02000000}"/>
  <sortState xmlns:xlrd2="http://schemas.microsoft.com/office/spreadsheetml/2017/richdata2" ref="A2:T12">
    <sortCondition ref="C1:C12"/>
  </sortState>
  <tableColumns count="20">
    <tableColumn id="1061" xr3:uid="{F033B7FC-E779-4A61-B7B8-E4A535801E82}" uniqueName="1061" name="Column1" queryTableFieldId="1" dataDxfId="36"/>
    <tableColumn id="1062" xr3:uid="{1EDA4A69-B7C2-4202-A80D-5D78D8747DEE}" uniqueName="1062" name="Column2" queryTableFieldId="2" dataDxfId="35"/>
    <tableColumn id="1063" xr3:uid="{C80228E0-5086-41BA-8EB7-A4DC56532218}" uniqueName="1063" name="Column3" queryTableFieldId="3" dataDxfId="34"/>
    <tableColumn id="1064" xr3:uid="{190720C4-91ED-425E-96DF-B8AB82ADBB30}" uniqueName="1064" name="Column4" queryTableFieldId="4" dataDxfId="33"/>
    <tableColumn id="1065" xr3:uid="{D35E75B8-09F8-4F5D-8852-E311B07E2054}" uniqueName="1065" name="Column5" queryTableFieldId="5" dataDxfId="32"/>
    <tableColumn id="1066" xr3:uid="{7F571EDD-BB8D-4F42-A05D-8A1DC784847C}" uniqueName="1066" name="Column6" queryTableFieldId="6" dataDxfId="31"/>
    <tableColumn id="1067" xr3:uid="{165059F7-7AB3-4ACC-A8EA-E0979A7A28D2}" uniqueName="1067" name="Column7" queryTableFieldId="7" dataDxfId="30"/>
    <tableColumn id="1068" xr3:uid="{57971398-37CD-47BD-B524-46B66A93332C}" uniqueName="1068" name="Column8" queryTableFieldId="8" dataDxfId="29"/>
    <tableColumn id="1069" xr3:uid="{76FDE495-8F84-491B-BC4F-8B4F18955187}" uniqueName="1069" name="Column9" queryTableFieldId="9" dataDxfId="28"/>
    <tableColumn id="1070" xr3:uid="{A94EA6D9-379E-4211-B110-9CCE60BBD815}" uniqueName="1070" name="Column10" queryTableFieldId="10" dataDxfId="27"/>
    <tableColumn id="1071" xr3:uid="{6362A1B2-0F11-49FE-A367-69CC7A68A8BC}" uniqueName="1071" name="Column11" queryTableFieldId="11" dataDxfId="26"/>
    <tableColumn id="1072" xr3:uid="{C098C4C6-492F-47AF-88A0-715562B80C0A}" uniqueName="1072" name="Column12" queryTableFieldId="12" dataDxfId="25"/>
    <tableColumn id="1073" xr3:uid="{D1C973EA-FB42-4561-9D87-A52C3CD1002C}" uniqueName="1073" name="Column13" queryTableFieldId="13" dataDxfId="24"/>
    <tableColumn id="1074" xr3:uid="{742AB774-B6FF-48D1-9194-14DEEB8E6420}" uniqueName="1074" name="Column14" queryTableFieldId="14" dataDxfId="23"/>
    <tableColumn id="1075" xr3:uid="{521AABC3-BFE2-4C52-A470-17A949899F2E}" uniqueName="1075" name="Column15" queryTableFieldId="15" dataDxfId="22"/>
    <tableColumn id="1076" xr3:uid="{3F6D6CB4-BDE4-422B-A631-8B68441440BF}" uniqueName="1076" name="Column16" queryTableFieldId="16" dataDxfId="21"/>
    <tableColumn id="1077" xr3:uid="{FDEAE0BA-AC2E-419F-B65B-3D2A0D06D52F}" uniqueName="1077" name="Column17" queryTableFieldId="17" dataDxfId="20"/>
    <tableColumn id="1078" xr3:uid="{07BEC458-9EBA-472F-989B-8CE80F966638}" uniqueName="1078" name="Column18" queryTableFieldId="18" dataDxfId="19"/>
    <tableColumn id="1079" xr3:uid="{EE2F9823-A646-4A7F-BAD5-7873C0F46315}" uniqueName="1079" name="Column19" queryTableFieldId="19" dataDxfId="18"/>
    <tableColumn id="1080" xr3:uid="{07A9BE22-A23F-4E30-A195-8A06BCAC0C6B}" uniqueName="1080" name="Column20" queryTableFieldId="20" dataDxfId="17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74BC3D-0620-41D9-936B-0C34AECC25D8}" name="FiltreMeuble" displayName="FiltreMeuble" ref="C4:V15" tableType="queryTable" totalsRowShown="0" headerRowDxfId="16" dataDxfId="15">
  <autoFilter ref="C4:V15" xr:uid="{4274BC3D-0620-41D9-936B-0C34AECC25D8}"/>
  <sortState xmlns:xlrd2="http://schemas.microsoft.com/office/spreadsheetml/2017/richdata2" ref="C5:V15">
    <sortCondition ref="D4:D15"/>
  </sortState>
  <tableColumns count="20">
    <tableColumn id="21" xr3:uid="{202693B0-CF42-42F8-B09C-0621286A2758}" uniqueName="21" name="Column1" queryTableFieldId="1"/>
    <tableColumn id="2" xr3:uid="{C2F444C6-3712-4F74-AE6D-1C6EE20640AE}" uniqueName="2" name="Column2" queryTableFieldId="2"/>
    <tableColumn id="3" xr3:uid="{ABFA7E81-8B60-450E-A271-54E0F385E4D0}" uniqueName="3" name="Column3" queryTableFieldId="3"/>
    <tableColumn id="4" xr3:uid="{B1D0B0F4-0971-4CDB-A17A-CCBCEC85CDD7}" uniqueName="4" name="Column4" queryTableFieldId="4"/>
    <tableColumn id="5" xr3:uid="{5535383A-4C35-4257-9366-185406835C02}" uniqueName="5" name="Column5" queryTableFieldId="5"/>
    <tableColumn id="6" xr3:uid="{4705CAFC-68FC-4A73-B32E-AE49451AF1FF}" uniqueName="6" name="Column6" queryTableFieldId="6"/>
    <tableColumn id="7" xr3:uid="{9AD01306-AA15-44C7-BDC4-E634F8735A23}" uniqueName="7" name="Column7" queryTableFieldId="7"/>
    <tableColumn id="8" xr3:uid="{55682EDB-B6ED-42E8-B1C9-48917544B2F4}" uniqueName="8" name="Column8" queryTableFieldId="8"/>
    <tableColumn id="9" xr3:uid="{6AC3246D-F754-491B-8541-B09C6851DD63}" uniqueName="9" name="Column9" queryTableFieldId="9"/>
    <tableColumn id="10" xr3:uid="{36176C7B-436D-4300-9AD4-E594C357ED40}" uniqueName="10" name="Column10" queryTableFieldId="10"/>
    <tableColumn id="11" xr3:uid="{DEDB2302-66E4-4944-9133-8DE58FDB4EEB}" uniqueName="11" name="Column11" queryTableFieldId="11"/>
    <tableColumn id="12" xr3:uid="{761533E4-56FF-459D-9E60-A0AF4AC76903}" uniqueName="12" name="Column12" queryTableFieldId="12"/>
    <tableColumn id="13" xr3:uid="{0A4E9F41-33AA-43E1-8425-D67C38EE6D7B}" uniqueName="13" name="Column13" queryTableFieldId="13"/>
    <tableColumn id="14" xr3:uid="{BFE40A2B-0311-4C9D-996B-957202F6774D}" uniqueName="14" name="Column14" queryTableFieldId="14"/>
    <tableColumn id="15" xr3:uid="{73657098-775B-4F1A-9DB9-0086CD62B62F}" uniqueName="15" name="Column15" queryTableFieldId="15"/>
    <tableColumn id="16" xr3:uid="{3AECAC38-6A93-47E0-B007-2D177DB60F6C}" uniqueName="16" name="Column16" queryTableFieldId="16"/>
    <tableColumn id="17" xr3:uid="{499867A2-3FA0-4FAB-8AD2-C6B8D33F275C}" uniqueName="17" name="Column17" queryTableFieldId="17"/>
    <tableColumn id="18" xr3:uid="{B6E452E2-AA15-4FD2-A617-C3367C99B750}" uniqueName="18" name="Column18" queryTableFieldId="18"/>
    <tableColumn id="19" xr3:uid="{04565260-7D57-47B6-8A8F-EC524A5517BF}" uniqueName="19" name="Column19" queryTableFieldId="19"/>
    <tableColumn id="20" xr3:uid="{7DCD80F8-3630-4D2C-89A7-3D6C5E6EB740}" uniqueName="20" name="Column20" queryTableFieldId="2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FE126A-9ABF-476F-914E-080EA9049EE7}" name="tCritere" displayName="tCritere" ref="C1:C2" totalsRowShown="0" headerRowDxfId="14" dataDxfId="12" headerRowBorderDxfId="13" tableBorderDxfId="11">
  <autoFilter ref="C1:C2" xr:uid="{0DFE126A-9ABF-476F-914E-080EA9049EE7}"/>
  <tableColumns count="1">
    <tableColumn id="1" xr3:uid="{95D7D377-9B8B-495F-8C11-33E3DA370804}" name="Column3" dataDxfId="10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howOutlineSymbols="0"/>
    <pageSetUpPr autoPageBreaks="0"/>
  </sheetPr>
  <dimension ref="A1:Z83"/>
  <sheetViews>
    <sheetView showGridLines="0" showRowColHeaders="0" showZeros="0" showRuler="0" showOutlineSymbols="0" zoomScaleNormal="100" zoomScalePageLayoutView="400" workbookViewId="0">
      <selection activeCell="B2" sqref="B2:C2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14.140625" bestFit="1" customWidth="1"/>
    <col min="6" max="6" width="21.42578125" bestFit="1" customWidth="1"/>
  </cols>
  <sheetData>
    <row r="1" spans="1:26" x14ac:dyDescent="0.25">
      <c r="A1" s="35"/>
      <c r="B1" t="s">
        <v>21</v>
      </c>
      <c r="Z1" s="1"/>
    </row>
    <row r="2" spans="1:26" x14ac:dyDescent="0.25">
      <c r="A2" s="35"/>
      <c r="B2" s="36" t="s">
        <v>92</v>
      </c>
      <c r="C2" s="37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0" t="s">
        <v>22</v>
      </c>
      <c r="B5" s="2" t="s">
        <v>40</v>
      </c>
      <c r="Z5" s="1"/>
    </row>
    <row r="6" spans="1:26" ht="21" x14ac:dyDescent="0.35">
      <c r="A6" s="10" t="s">
        <v>23</v>
      </c>
      <c r="B6" s="2" t="s">
        <v>40</v>
      </c>
      <c r="Z6" s="1"/>
    </row>
    <row r="7" spans="1:26" ht="21" x14ac:dyDescent="0.35">
      <c r="A7" s="10" t="s">
        <v>33</v>
      </c>
      <c r="B7" s="4" t="s">
        <v>40</v>
      </c>
      <c r="Z7" s="1"/>
    </row>
    <row r="8" spans="1:26" ht="21" x14ac:dyDescent="0.35">
      <c r="A8" s="10"/>
      <c r="E8" s="3" t="s">
        <v>37</v>
      </c>
      <c r="Z8" s="1"/>
    </row>
    <row r="9" spans="1:26" ht="24" x14ac:dyDescent="0.35">
      <c r="A9" s="10" t="s">
        <v>30</v>
      </c>
      <c r="B9" t="s">
        <v>40</v>
      </c>
      <c r="C9" s="16" t="s">
        <v>35</v>
      </c>
      <c r="E9" t="s">
        <v>36</v>
      </c>
      <c r="Y9" s="1"/>
    </row>
    <row r="10" spans="1:26" ht="24" x14ac:dyDescent="0.35">
      <c r="A10" s="10" t="s">
        <v>31</v>
      </c>
      <c r="B10" t="s">
        <v>40</v>
      </c>
      <c r="C10" s="14" t="s">
        <v>39</v>
      </c>
      <c r="E10" t="s">
        <v>41</v>
      </c>
      <c r="Y10" s="1"/>
    </row>
    <row r="11" spans="1:26" ht="24" x14ac:dyDescent="0.35">
      <c r="A11" s="10" t="s">
        <v>32</v>
      </c>
      <c r="B11" t="s">
        <v>40</v>
      </c>
      <c r="C11" s="15" t="s">
        <v>38</v>
      </c>
      <c r="E11" t="s">
        <v>42</v>
      </c>
      <c r="Y11" s="1"/>
    </row>
    <row r="12" spans="1:26" x14ac:dyDescent="0.25">
      <c r="E12" t="s">
        <v>43</v>
      </c>
      <c r="Y12" s="1"/>
    </row>
    <row r="13" spans="1:26" x14ac:dyDescent="0.25">
      <c r="E13" t="s">
        <v>44</v>
      </c>
      <c r="Y13" s="1"/>
    </row>
    <row r="14" spans="1:26" x14ac:dyDescent="0.25"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2">
    <mergeCell ref="A1:A2"/>
    <mergeCell ref="B2:C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3"/>
  <sheetViews>
    <sheetView workbookViewId="0">
      <selection activeCell="E8" sqref="E8"/>
    </sheetView>
  </sheetViews>
  <sheetFormatPr baseColWidth="10" defaultRowHeight="15" x14ac:dyDescent="0.25"/>
  <cols>
    <col min="1" max="1" width="21.85546875" bestFit="1" customWidth="1"/>
    <col min="2" max="2" width="14.42578125" bestFit="1" customWidth="1"/>
    <col min="3" max="7" width="11.140625" bestFit="1" customWidth="1"/>
    <col min="8" max="8" width="11.140625" customWidth="1"/>
    <col min="9" max="9" width="11.140625" bestFit="1" customWidth="1"/>
    <col min="10" max="10" width="12.140625" bestFit="1" customWidth="1"/>
    <col min="11" max="11" width="14.140625" bestFit="1" customWidth="1"/>
    <col min="12" max="14" width="15.42578125" bestFit="1" customWidth="1"/>
    <col min="15" max="15" width="18.5703125" bestFit="1" customWidth="1"/>
    <col min="16" max="18" width="12.140625" customWidth="1"/>
    <col min="19" max="19" width="12.140625" bestFit="1" customWidth="1"/>
    <col min="20" max="20" width="54.28515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45</v>
      </c>
      <c r="B2" t="s">
        <v>46</v>
      </c>
      <c r="C2" t="s">
        <v>47</v>
      </c>
      <c r="D2" t="s">
        <v>48</v>
      </c>
      <c r="E2" t="s">
        <v>49</v>
      </c>
      <c r="F2" t="s">
        <v>50</v>
      </c>
      <c r="G2" t="s">
        <v>51</v>
      </c>
      <c r="H2" t="s">
        <v>51</v>
      </c>
      <c r="I2" t="s">
        <v>52</v>
      </c>
      <c r="J2" t="s">
        <v>53</v>
      </c>
      <c r="K2" t="s">
        <v>41</v>
      </c>
      <c r="L2" t="s">
        <v>44</v>
      </c>
      <c r="M2" t="s">
        <v>44</v>
      </c>
      <c r="N2" t="s">
        <v>44</v>
      </c>
      <c r="O2" t="s">
        <v>54</v>
      </c>
      <c r="P2" t="s">
        <v>44</v>
      </c>
      <c r="Q2" t="s">
        <v>44</v>
      </c>
      <c r="R2" t="s">
        <v>44</v>
      </c>
      <c r="S2" t="s">
        <v>47</v>
      </c>
      <c r="T2" s="1" t="s">
        <v>93</v>
      </c>
    </row>
    <row r="3" spans="1:20" x14ac:dyDescent="0.25">
      <c r="A3" t="s">
        <v>55</v>
      </c>
      <c r="B3" t="s">
        <v>56</v>
      </c>
      <c r="C3" t="s">
        <v>47</v>
      </c>
      <c r="D3" t="s">
        <v>48</v>
      </c>
      <c r="E3" t="s">
        <v>49</v>
      </c>
      <c r="F3" t="s">
        <v>50</v>
      </c>
      <c r="G3" t="s">
        <v>51</v>
      </c>
      <c r="H3" t="s">
        <v>51</v>
      </c>
      <c r="I3" t="s">
        <v>52</v>
      </c>
      <c r="J3" t="s">
        <v>53</v>
      </c>
      <c r="K3" t="s">
        <v>41</v>
      </c>
      <c r="L3" t="s">
        <v>44</v>
      </c>
      <c r="M3" t="s">
        <v>44</v>
      </c>
      <c r="N3" t="s">
        <v>44</v>
      </c>
      <c r="O3" t="s">
        <v>54</v>
      </c>
      <c r="P3" t="s">
        <v>44</v>
      </c>
      <c r="Q3" t="s">
        <v>44</v>
      </c>
      <c r="R3" t="s">
        <v>44</v>
      </c>
      <c r="S3" t="s">
        <v>47</v>
      </c>
      <c r="T3" t="s">
        <v>94</v>
      </c>
    </row>
    <row r="4" spans="1:20" x14ac:dyDescent="0.25">
      <c r="A4" t="s">
        <v>57</v>
      </c>
      <c r="B4" t="s">
        <v>58</v>
      </c>
      <c r="C4" t="s">
        <v>47</v>
      </c>
      <c r="D4" t="s">
        <v>59</v>
      </c>
      <c r="E4" t="s">
        <v>60</v>
      </c>
      <c r="F4" t="s">
        <v>50</v>
      </c>
      <c r="G4" t="s">
        <v>51</v>
      </c>
      <c r="H4" t="s">
        <v>51</v>
      </c>
      <c r="I4" t="s">
        <v>52</v>
      </c>
      <c r="J4" t="s">
        <v>53</v>
      </c>
      <c r="K4" t="s">
        <v>41</v>
      </c>
      <c r="L4" t="s">
        <v>44</v>
      </c>
      <c r="M4" t="s">
        <v>44</v>
      </c>
      <c r="N4" t="s">
        <v>44</v>
      </c>
      <c r="O4" t="s">
        <v>54</v>
      </c>
      <c r="P4" t="s">
        <v>44</v>
      </c>
      <c r="Q4" t="s">
        <v>44</v>
      </c>
      <c r="R4" t="s">
        <v>44</v>
      </c>
      <c r="S4" t="s">
        <v>47</v>
      </c>
      <c r="T4" t="s">
        <v>95</v>
      </c>
    </row>
    <row r="5" spans="1:20" x14ac:dyDescent="0.25">
      <c r="A5" t="s">
        <v>90</v>
      </c>
      <c r="B5" t="s">
        <v>61</v>
      </c>
      <c r="C5" t="s">
        <v>47</v>
      </c>
      <c r="D5" t="s">
        <v>62</v>
      </c>
      <c r="E5" t="s">
        <v>63</v>
      </c>
      <c r="F5" t="s">
        <v>64</v>
      </c>
      <c r="G5" t="s">
        <v>51</v>
      </c>
      <c r="H5" t="s">
        <v>51</v>
      </c>
      <c r="I5" t="s">
        <v>52</v>
      </c>
      <c r="J5" t="s">
        <v>53</v>
      </c>
      <c r="K5" t="s">
        <v>42</v>
      </c>
      <c r="L5" t="s">
        <v>44</v>
      </c>
      <c r="M5" t="s">
        <v>44</v>
      </c>
      <c r="N5" t="s">
        <v>44</v>
      </c>
      <c r="O5" t="s">
        <v>44</v>
      </c>
      <c r="P5" t="s">
        <v>44</v>
      </c>
      <c r="Q5" t="s">
        <v>44</v>
      </c>
      <c r="R5" t="s">
        <v>44</v>
      </c>
      <c r="S5" t="s">
        <v>47</v>
      </c>
      <c r="T5" t="s">
        <v>96</v>
      </c>
    </row>
    <row r="6" spans="1:20" x14ac:dyDescent="0.25">
      <c r="A6" t="s">
        <v>87</v>
      </c>
      <c r="B6" t="s">
        <v>86</v>
      </c>
      <c r="C6" t="s">
        <v>47</v>
      </c>
      <c r="D6" t="s">
        <v>48</v>
      </c>
      <c r="E6" t="s">
        <v>65</v>
      </c>
      <c r="F6" t="s">
        <v>50</v>
      </c>
      <c r="G6" t="s">
        <v>51</v>
      </c>
      <c r="H6" t="s">
        <v>51</v>
      </c>
      <c r="I6" t="s">
        <v>52</v>
      </c>
      <c r="J6" t="s">
        <v>53</v>
      </c>
      <c r="K6" t="s">
        <v>43</v>
      </c>
      <c r="L6" t="s">
        <v>66</v>
      </c>
      <c r="M6" t="s">
        <v>66</v>
      </c>
      <c r="N6" t="s">
        <v>66</v>
      </c>
      <c r="O6" t="s">
        <v>66</v>
      </c>
      <c r="P6" t="s">
        <v>44</v>
      </c>
      <c r="Q6" t="s">
        <v>44</v>
      </c>
      <c r="R6" t="s">
        <v>44</v>
      </c>
      <c r="S6" t="s">
        <v>47</v>
      </c>
      <c r="T6" t="s">
        <v>97</v>
      </c>
    </row>
    <row r="7" spans="1:20" x14ac:dyDescent="0.25">
      <c r="A7" t="s">
        <v>67</v>
      </c>
      <c r="B7" t="s">
        <v>68</v>
      </c>
      <c r="C7" t="s">
        <v>44</v>
      </c>
      <c r="D7" t="s">
        <v>48</v>
      </c>
      <c r="E7" t="s">
        <v>65</v>
      </c>
      <c r="F7" t="s">
        <v>50</v>
      </c>
      <c r="G7" t="s">
        <v>51</v>
      </c>
      <c r="H7" t="s">
        <v>51</v>
      </c>
      <c r="I7" t="s">
        <v>52</v>
      </c>
      <c r="J7" t="s">
        <v>53</v>
      </c>
      <c r="K7" t="s">
        <v>43</v>
      </c>
      <c r="L7" t="s">
        <v>44</v>
      </c>
      <c r="M7" t="s">
        <v>44</v>
      </c>
      <c r="N7" t="s">
        <v>44</v>
      </c>
      <c r="O7" t="s">
        <v>44</v>
      </c>
      <c r="P7" t="s">
        <v>44</v>
      </c>
      <c r="Q7" t="s">
        <v>44</v>
      </c>
      <c r="R7" t="s">
        <v>44</v>
      </c>
      <c r="S7" t="s">
        <v>44</v>
      </c>
      <c r="T7" t="s">
        <v>98</v>
      </c>
    </row>
    <row r="8" spans="1:20" x14ac:dyDescent="0.25">
      <c r="A8" t="s">
        <v>70</v>
      </c>
      <c r="B8" t="s">
        <v>68</v>
      </c>
      <c r="C8" t="s">
        <v>47</v>
      </c>
      <c r="D8" t="s">
        <v>48</v>
      </c>
      <c r="E8" t="s">
        <v>71</v>
      </c>
      <c r="F8" t="s">
        <v>50</v>
      </c>
      <c r="G8" t="s">
        <v>51</v>
      </c>
      <c r="H8" t="s">
        <v>51</v>
      </c>
      <c r="I8" t="s">
        <v>44</v>
      </c>
      <c r="J8" t="s">
        <v>44</v>
      </c>
      <c r="K8" t="s">
        <v>44</v>
      </c>
      <c r="L8" t="s">
        <v>44</v>
      </c>
      <c r="M8" t="s">
        <v>44</v>
      </c>
      <c r="N8" t="s">
        <v>44</v>
      </c>
      <c r="O8" t="s">
        <v>44</v>
      </c>
      <c r="P8" t="s">
        <v>44</v>
      </c>
      <c r="Q8" t="s">
        <v>44</v>
      </c>
      <c r="R8" t="s">
        <v>44</v>
      </c>
      <c r="S8" t="s">
        <v>47</v>
      </c>
      <c r="T8" t="s">
        <v>69</v>
      </c>
    </row>
    <row r="9" spans="1:20" x14ac:dyDescent="0.25">
      <c r="A9" t="s">
        <v>91</v>
      </c>
      <c r="B9" t="s">
        <v>72</v>
      </c>
      <c r="C9" t="s">
        <v>47</v>
      </c>
      <c r="D9" t="s">
        <v>73</v>
      </c>
      <c r="E9" t="s">
        <v>85</v>
      </c>
      <c r="F9" t="s">
        <v>50</v>
      </c>
      <c r="G9" t="s">
        <v>51</v>
      </c>
      <c r="H9" t="s">
        <v>51</v>
      </c>
      <c r="I9" t="s">
        <v>52</v>
      </c>
      <c r="J9" t="s">
        <v>53</v>
      </c>
      <c r="K9" t="s">
        <v>41</v>
      </c>
      <c r="L9" t="s">
        <v>44</v>
      </c>
      <c r="M9" t="s">
        <v>44</v>
      </c>
      <c r="N9" t="s">
        <v>44</v>
      </c>
      <c r="O9" t="s">
        <v>66</v>
      </c>
      <c r="P9" t="s">
        <v>44</v>
      </c>
      <c r="Q9" t="s">
        <v>44</v>
      </c>
      <c r="R9" t="s">
        <v>44</v>
      </c>
      <c r="S9" t="s">
        <v>47</v>
      </c>
      <c r="T9" t="s">
        <v>99</v>
      </c>
    </row>
    <row r="10" spans="1:20" x14ac:dyDescent="0.25">
      <c r="A10" t="s">
        <v>88</v>
      </c>
      <c r="B10" t="s">
        <v>89</v>
      </c>
      <c r="C10" t="s">
        <v>47</v>
      </c>
      <c r="D10" t="s">
        <v>73</v>
      </c>
      <c r="E10" t="s">
        <v>75</v>
      </c>
      <c r="F10" t="s">
        <v>50</v>
      </c>
      <c r="G10" t="s">
        <v>51</v>
      </c>
      <c r="H10" t="s">
        <v>51</v>
      </c>
      <c r="I10" t="s">
        <v>52</v>
      </c>
      <c r="J10" t="s">
        <v>53</v>
      </c>
      <c r="K10" t="s">
        <v>41</v>
      </c>
      <c r="L10" t="s">
        <v>74</v>
      </c>
      <c r="M10" t="s">
        <v>74</v>
      </c>
      <c r="N10" t="s">
        <v>74</v>
      </c>
      <c r="O10" t="s">
        <v>74</v>
      </c>
      <c r="P10" t="s">
        <v>44</v>
      </c>
      <c r="Q10" t="s">
        <v>44</v>
      </c>
      <c r="R10" t="s">
        <v>44</v>
      </c>
      <c r="S10" t="s">
        <v>47</v>
      </c>
      <c r="T10" t="s">
        <v>100</v>
      </c>
    </row>
    <row r="11" spans="1:20" x14ac:dyDescent="0.25">
      <c r="A11" t="s">
        <v>76</v>
      </c>
      <c r="B11" t="s">
        <v>77</v>
      </c>
      <c r="C11" t="s">
        <v>47</v>
      </c>
      <c r="D11" t="s">
        <v>78</v>
      </c>
      <c r="E11" t="s">
        <v>79</v>
      </c>
      <c r="F11" t="s">
        <v>50</v>
      </c>
      <c r="G11" t="s">
        <v>51</v>
      </c>
      <c r="H11" t="s">
        <v>51</v>
      </c>
      <c r="I11" t="s">
        <v>52</v>
      </c>
      <c r="J11" t="s">
        <v>53</v>
      </c>
      <c r="K11" t="s">
        <v>43</v>
      </c>
      <c r="L11" t="s">
        <v>66</v>
      </c>
      <c r="M11" t="s">
        <v>66</v>
      </c>
      <c r="N11" t="s">
        <v>66</v>
      </c>
      <c r="O11" t="s">
        <v>66</v>
      </c>
      <c r="P11" t="s">
        <v>44</v>
      </c>
      <c r="Q11" t="s">
        <v>44</v>
      </c>
      <c r="R11" t="s">
        <v>44</v>
      </c>
      <c r="S11" t="s">
        <v>47</v>
      </c>
      <c r="T11" t="s">
        <v>101</v>
      </c>
    </row>
    <row r="12" spans="1:20" x14ac:dyDescent="0.25">
      <c r="A12" t="s">
        <v>80</v>
      </c>
      <c r="B12" t="s">
        <v>81</v>
      </c>
      <c r="C12" t="s">
        <v>47</v>
      </c>
      <c r="D12" t="s">
        <v>59</v>
      </c>
      <c r="E12" t="s">
        <v>82</v>
      </c>
      <c r="F12" t="s">
        <v>50</v>
      </c>
      <c r="G12" t="s">
        <v>51</v>
      </c>
      <c r="H12" t="s">
        <v>51</v>
      </c>
      <c r="I12" t="s">
        <v>52</v>
      </c>
      <c r="J12" t="s">
        <v>53</v>
      </c>
      <c r="K12" t="s">
        <v>41</v>
      </c>
      <c r="L12" t="s">
        <v>44</v>
      </c>
      <c r="M12" t="s">
        <v>44</v>
      </c>
      <c r="N12" t="s">
        <v>44</v>
      </c>
      <c r="O12" t="s">
        <v>44</v>
      </c>
      <c r="P12" t="s">
        <v>44</v>
      </c>
      <c r="Q12" t="s">
        <v>44</v>
      </c>
      <c r="R12" t="s">
        <v>44</v>
      </c>
      <c r="S12" t="s">
        <v>47</v>
      </c>
      <c r="T12" t="s">
        <v>102</v>
      </c>
    </row>
    <row r="13" spans="1:20" x14ac:dyDescent="0.25">
      <c r="A13" t="s">
        <v>83</v>
      </c>
      <c r="B13" t="s">
        <v>84</v>
      </c>
      <c r="C13" t="s">
        <v>47</v>
      </c>
      <c r="D13" t="s">
        <v>59</v>
      </c>
      <c r="E13" t="s">
        <v>85</v>
      </c>
      <c r="F13" t="s">
        <v>50</v>
      </c>
      <c r="G13" t="s">
        <v>51</v>
      </c>
      <c r="H13" t="s">
        <v>51</v>
      </c>
      <c r="I13" t="s">
        <v>52</v>
      </c>
      <c r="J13" t="s">
        <v>53</v>
      </c>
      <c r="K13" t="s">
        <v>41</v>
      </c>
      <c r="L13" t="s">
        <v>44</v>
      </c>
      <c r="M13" t="s">
        <v>44</v>
      </c>
      <c r="N13" t="s">
        <v>44</v>
      </c>
      <c r="O13" t="s">
        <v>54</v>
      </c>
      <c r="P13" t="s">
        <v>44</v>
      </c>
      <c r="Q13" t="s">
        <v>44</v>
      </c>
      <c r="R13" t="s">
        <v>44</v>
      </c>
      <c r="S13" t="s">
        <v>47</v>
      </c>
      <c r="T13" t="s">
        <v>103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1"/>
  <sheetViews>
    <sheetView workbookViewId="0">
      <selection activeCell="D23" sqref="D23"/>
    </sheetView>
  </sheetViews>
  <sheetFormatPr baseColWidth="10" defaultRowHeight="15" x14ac:dyDescent="0.25"/>
  <cols>
    <col min="1" max="1" width="11.140625" bestFit="1" customWidth="1"/>
    <col min="2" max="2" width="11.140625" customWidth="1"/>
    <col min="3" max="3" width="11.140625" bestFit="1" customWidth="1"/>
    <col min="4" max="9" width="11.140625" customWidth="1"/>
    <col min="10" max="10" width="12.140625" customWidth="1"/>
    <col min="11" max="11" width="12.140625" bestFit="1" customWidth="1"/>
    <col min="12" max="18" width="12.140625" customWidth="1"/>
    <col min="19" max="20" width="12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"/>
  <sheetViews>
    <sheetView workbookViewId="0">
      <selection activeCell="C22" sqref="C22"/>
    </sheetView>
  </sheetViews>
  <sheetFormatPr baseColWidth="10" defaultRowHeight="15" x14ac:dyDescent="0.25"/>
  <cols>
    <col min="1" max="1" width="11.140625" style="25" bestFit="1" customWidth="1"/>
    <col min="2" max="2" width="11.140625" style="25" customWidth="1"/>
    <col min="3" max="3" width="11.140625" style="25" bestFit="1" customWidth="1"/>
    <col min="4" max="9" width="11.140625" style="25" customWidth="1"/>
    <col min="10" max="10" width="12.140625" style="25" customWidth="1"/>
    <col min="11" max="11" width="12.140625" style="25" bestFit="1" customWidth="1"/>
    <col min="12" max="14" width="12.140625" style="25" customWidth="1"/>
    <col min="15" max="15" width="12.140625" style="25" bestFit="1" customWidth="1"/>
    <col min="16" max="18" width="12.140625" style="25" customWidth="1"/>
    <col min="19" max="20" width="12.140625" style="25" bestFit="1" customWidth="1"/>
    <col min="21" max="28" width="11.140625" style="25" bestFit="1" customWidth="1"/>
    <col min="29" max="38" width="12.140625" style="25" bestFit="1" customWidth="1"/>
    <col min="39" max="39" width="61.85546875" style="25" bestFit="1" customWidth="1"/>
    <col min="40" max="16384" width="11.42578125" style="25"/>
  </cols>
  <sheetData>
    <row r="1" spans="1:20" x14ac:dyDescent="0.25">
      <c r="A1" s="25" t="s">
        <v>0</v>
      </c>
      <c r="B1" s="25" t="s">
        <v>1</v>
      </c>
      <c r="C1" s="25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7</v>
      </c>
      <c r="I1" s="25" t="s">
        <v>8</v>
      </c>
      <c r="J1" s="25" t="s">
        <v>9</v>
      </c>
      <c r="K1" s="25" t="s">
        <v>10</v>
      </c>
      <c r="L1" s="25" t="s">
        <v>11</v>
      </c>
      <c r="M1" s="25" t="s">
        <v>12</v>
      </c>
      <c r="N1" s="25" t="s">
        <v>13</v>
      </c>
      <c r="O1" s="25" t="s">
        <v>14</v>
      </c>
      <c r="P1" s="25" t="s">
        <v>15</v>
      </c>
      <c r="Q1" s="25" t="s">
        <v>16</v>
      </c>
      <c r="R1" s="25" t="s">
        <v>17</v>
      </c>
      <c r="S1" s="25" t="s">
        <v>18</v>
      </c>
      <c r="T1" s="33" t="s">
        <v>19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howOutlineSymbols="0"/>
    <pageSetUpPr autoPageBreaks="0"/>
  </sheetPr>
  <dimension ref="A1:G30"/>
  <sheetViews>
    <sheetView showGridLines="0" showZeros="0" showOutlineSymbols="0" topLeftCell="A4" workbookViewId="0">
      <selection activeCell="E29" sqref="E29:F29"/>
    </sheetView>
  </sheetViews>
  <sheetFormatPr baseColWidth="10" defaultRowHeight="15" x14ac:dyDescent="0.25"/>
  <cols>
    <col min="1" max="6" width="14.28515625" style="27" customWidth="1"/>
    <col min="7" max="16384" width="11.42578125" style="27"/>
  </cols>
  <sheetData>
    <row r="1" spans="1:7" ht="15" customHeight="1" x14ac:dyDescent="0.25">
      <c r="A1" s="39" t="str">
        <f>IF(OR(Dos!E2="60,5",Dos!E2="83",Dos!E2="121",Dos!E2="184")," Tiroirs Merivobox ","Tiroirs Legrabox")</f>
        <v>Tiroirs Legrabox</v>
      </c>
      <c r="B1" s="39"/>
      <c r="C1" s="39"/>
      <c r="D1" s="39"/>
      <c r="E1" s="39"/>
      <c r="F1" s="39"/>
      <c r="G1" s="26"/>
    </row>
    <row r="2" spans="1:7" ht="15" customHeight="1" x14ac:dyDescent="0.25">
      <c r="A2" s="39"/>
      <c r="B2" s="39"/>
      <c r="C2" s="39"/>
      <c r="D2" s="39"/>
      <c r="E2" s="39"/>
      <c r="F2" s="39"/>
      <c r="G2" s="26"/>
    </row>
    <row r="3" spans="1:7" ht="15" customHeight="1" x14ac:dyDescent="0.25">
      <c r="A3" s="39"/>
      <c r="B3" s="39"/>
      <c r="C3" s="39"/>
      <c r="D3" s="39"/>
      <c r="E3" s="39"/>
      <c r="F3" s="39"/>
      <c r="G3" s="26"/>
    </row>
    <row r="4" spans="1:7" ht="15" customHeight="1" x14ac:dyDescent="0.25">
      <c r="A4" s="39"/>
      <c r="B4" s="39"/>
      <c r="C4" s="39"/>
      <c r="D4" s="39"/>
      <c r="E4" s="39"/>
      <c r="F4" s="39"/>
      <c r="G4" s="26"/>
    </row>
    <row r="5" spans="1:7" ht="15" customHeight="1" x14ac:dyDescent="0.25">
      <c r="A5" s="39"/>
      <c r="B5" s="39"/>
      <c r="C5" s="39"/>
      <c r="D5" s="39"/>
      <c r="E5" s="39"/>
      <c r="F5" s="39"/>
      <c r="G5" s="26"/>
    </row>
    <row r="6" spans="1:7" ht="15" customHeight="1" x14ac:dyDescent="0.25">
      <c r="A6" s="40" t="str">
        <f>Base!B6&amp;"_"&amp;Base!B5</f>
        <v>-_-</v>
      </c>
      <c r="B6" s="40"/>
      <c r="C6" s="40"/>
      <c r="D6" s="40"/>
      <c r="E6" s="40"/>
      <c r="F6" s="40"/>
      <c r="G6" s="28"/>
    </row>
    <row r="7" spans="1:7" ht="15" customHeight="1" x14ac:dyDescent="0.25">
      <c r="A7" s="40"/>
      <c r="B7" s="40"/>
      <c r="C7" s="40"/>
      <c r="D7" s="40"/>
      <c r="E7" s="40"/>
      <c r="F7" s="40"/>
      <c r="G7" s="28"/>
    </row>
    <row r="8" spans="1:7" ht="15" customHeight="1" x14ac:dyDescent="0.25">
      <c r="A8" s="40"/>
      <c r="B8" s="40"/>
      <c r="C8" s="40"/>
      <c r="D8" s="40"/>
      <c r="E8" s="40"/>
      <c r="F8" s="40"/>
      <c r="G8" s="28"/>
    </row>
    <row r="9" spans="1:7" ht="11.25" customHeight="1" x14ac:dyDescent="0.25">
      <c r="A9" s="40"/>
      <c r="B9" s="40"/>
      <c r="C9" s="40"/>
      <c r="D9" s="40"/>
      <c r="E9" s="40"/>
      <c r="F9" s="40"/>
      <c r="G9" s="28"/>
    </row>
    <row r="10" spans="1:7" x14ac:dyDescent="0.25">
      <c r="A10" s="38" t="s">
        <v>24</v>
      </c>
      <c r="B10" s="45" t="s">
        <v>20</v>
      </c>
      <c r="C10" s="46"/>
      <c r="D10" s="44" t="s">
        <v>24</v>
      </c>
      <c r="E10" s="43" t="s">
        <v>25</v>
      </c>
      <c r="F10" s="43"/>
    </row>
    <row r="11" spans="1:7" x14ac:dyDescent="0.25">
      <c r="A11" s="38"/>
      <c r="B11" s="45"/>
      <c r="C11" s="46"/>
      <c r="D11" s="44"/>
      <c r="E11" s="43"/>
      <c r="F11" s="43"/>
    </row>
    <row r="12" spans="1:7" s="31" customFormat="1" ht="30" customHeight="1" x14ac:dyDescent="0.35">
      <c r="A12" s="29" t="str">
        <f>IF(Fond!H2="","",Fond!H2)</f>
        <v/>
      </c>
      <c r="B12" s="41" t="str">
        <f>IF(Fond!E2="","",(Fond!E2)&amp;" X "&amp;Fond!D2+16)</f>
        <v/>
      </c>
      <c r="C12" s="42"/>
      <c r="D12" s="30" t="str">
        <f>IF(Dos!H2="","",Dos!H2)</f>
        <v/>
      </c>
      <c r="E12" s="47" t="str">
        <f>IF(Dos!D2="","",(Dos!D2)&amp;" X "&amp;Dos!E2-16)</f>
        <v/>
      </c>
      <c r="F12" s="47"/>
    </row>
    <row r="13" spans="1:7" s="31" customFormat="1" ht="30" customHeight="1" x14ac:dyDescent="0.35">
      <c r="A13" s="29" t="str">
        <f>IF(Fond!H3="","",Fond!H3)</f>
        <v/>
      </c>
      <c r="B13" s="41" t="str">
        <f>IF(Fond!E3="","",(Fond!E3)&amp;" X "&amp;Fond!D3+16)</f>
        <v/>
      </c>
      <c r="C13" s="42"/>
      <c r="D13" s="30" t="str">
        <f>IF(Dos!H3="","",Dos!H3)</f>
        <v/>
      </c>
      <c r="E13" s="47" t="str">
        <f>IF(Dos!D3="","",(Dos!D3)&amp;" X "&amp;Dos!E3-16)</f>
        <v/>
      </c>
      <c r="F13" s="47"/>
    </row>
    <row r="14" spans="1:7" s="31" customFormat="1" ht="30" customHeight="1" x14ac:dyDescent="0.35">
      <c r="A14" s="29" t="str">
        <f>IF(Fond!H4="","",Fond!H4)</f>
        <v/>
      </c>
      <c r="B14" s="41" t="str">
        <f>IF(Fond!E4="","",(Fond!E4)&amp;" X "&amp;Fond!D4+16)</f>
        <v/>
      </c>
      <c r="C14" s="42"/>
      <c r="D14" s="30" t="str">
        <f>IF(Dos!H4="","",Dos!H4)</f>
        <v/>
      </c>
      <c r="E14" s="47" t="str">
        <f>IF(Dos!D4="","",(Dos!D4)&amp;" X "&amp;Dos!E4-16)</f>
        <v/>
      </c>
      <c r="F14" s="47"/>
    </row>
    <row r="15" spans="1:7" s="31" customFormat="1" ht="30" customHeight="1" x14ac:dyDescent="0.35">
      <c r="A15" s="29" t="str">
        <f>IF(Fond!H5="","",Fond!H5)</f>
        <v/>
      </c>
      <c r="B15" s="41" t="str">
        <f>IF(Fond!E5="","",(Fond!E5)&amp;" X "&amp;Fond!D5+16)</f>
        <v/>
      </c>
      <c r="C15" s="42"/>
      <c r="D15" s="30" t="str">
        <f>IF(Dos!H5="","",Dos!H5)</f>
        <v/>
      </c>
      <c r="E15" s="47" t="str">
        <f>IF(Dos!D5="","",(Dos!D5)&amp;" X "&amp;Dos!E5-16)</f>
        <v/>
      </c>
      <c r="F15" s="47"/>
    </row>
    <row r="16" spans="1:7" s="31" customFormat="1" ht="30" customHeight="1" x14ac:dyDescent="0.35">
      <c r="A16" s="29" t="str">
        <f>IF(Fond!H6="","",Fond!H6)</f>
        <v/>
      </c>
      <c r="B16" s="41" t="str">
        <f>IF(Fond!E6="","",(Fond!E6)&amp;" X "&amp;Fond!D6+16)</f>
        <v/>
      </c>
      <c r="C16" s="42"/>
      <c r="D16" s="30" t="str">
        <f>IF(Dos!H6="","",Dos!H6)</f>
        <v/>
      </c>
      <c r="E16" s="47" t="str">
        <f>IF(Dos!D6="","",(Dos!D6)&amp;" X "&amp;Dos!E6-16)</f>
        <v/>
      </c>
      <c r="F16" s="47"/>
    </row>
    <row r="17" spans="1:6" s="31" customFormat="1" ht="30" customHeight="1" x14ac:dyDescent="0.35">
      <c r="A17" s="29" t="str">
        <f>IF(Fond!H7="","",Fond!H7)</f>
        <v/>
      </c>
      <c r="B17" s="41" t="str">
        <f>IF(Fond!E7="","",(Fond!E7)&amp;" X "&amp;Fond!D7+16)</f>
        <v/>
      </c>
      <c r="C17" s="42"/>
      <c r="D17" s="30" t="str">
        <f>IF(Dos!H7="","",Dos!H7)</f>
        <v/>
      </c>
      <c r="E17" s="47" t="str">
        <f>IF(Dos!D7="","",(Dos!D7)&amp;" X "&amp;Dos!E7-16)</f>
        <v/>
      </c>
      <c r="F17" s="47"/>
    </row>
    <row r="18" spans="1:6" s="31" customFormat="1" ht="30" customHeight="1" x14ac:dyDescent="0.35">
      <c r="A18" s="29" t="str">
        <f>IF(Fond!H8="","",Fond!H8)</f>
        <v/>
      </c>
      <c r="B18" s="41" t="str">
        <f>IF(Fond!E8="","",(Fond!E8)&amp;" X "&amp;Fond!D8+16)</f>
        <v/>
      </c>
      <c r="C18" s="42"/>
      <c r="D18" s="30" t="str">
        <f>IF(Dos!H8="","",Dos!H8)</f>
        <v/>
      </c>
      <c r="E18" s="47" t="str">
        <f>IF(Dos!D8="","",(Dos!D8)&amp;" X "&amp;Dos!E8-16)</f>
        <v/>
      </c>
      <c r="F18" s="47"/>
    </row>
    <row r="19" spans="1:6" s="31" customFormat="1" ht="30" customHeight="1" x14ac:dyDescent="0.35">
      <c r="A19" s="29" t="str">
        <f>IF(Fond!H9="","",Fond!H9)</f>
        <v/>
      </c>
      <c r="B19" s="41" t="str">
        <f>IF(Fond!E9="","",(Fond!E9)&amp;" X "&amp;Fond!D9+16)</f>
        <v/>
      </c>
      <c r="C19" s="42"/>
      <c r="D19" s="30" t="str">
        <f>IF(Dos!H9="","",Dos!H9)</f>
        <v/>
      </c>
      <c r="E19" s="47" t="str">
        <f>IF(Dos!D9="","",(Dos!D9)&amp;" X "&amp;Dos!E9-16)</f>
        <v/>
      </c>
      <c r="F19" s="47"/>
    </row>
    <row r="20" spans="1:6" s="31" customFormat="1" ht="30" customHeight="1" x14ac:dyDescent="0.35">
      <c r="A20" s="29" t="str">
        <f>IF(Fond!H10="","",Fond!H10)</f>
        <v/>
      </c>
      <c r="B20" s="41" t="str">
        <f>IF(Fond!E10="","",(Fond!E10)&amp;" X "&amp;Fond!D10+16)</f>
        <v/>
      </c>
      <c r="C20" s="42"/>
      <c r="D20" s="30" t="str">
        <f>IF(Dos!H10="","",Dos!H10)</f>
        <v/>
      </c>
      <c r="E20" s="47" t="str">
        <f>IF(Dos!D10="","",(Dos!D10)&amp;" X "&amp;Dos!E10-16)</f>
        <v/>
      </c>
      <c r="F20" s="47"/>
    </row>
    <row r="21" spans="1:6" s="31" customFormat="1" ht="30" customHeight="1" x14ac:dyDescent="0.35">
      <c r="A21" s="29" t="str">
        <f>IF(Fond!H11="","",Fond!H11)</f>
        <v/>
      </c>
      <c r="B21" s="41" t="str">
        <f>IF(Fond!E11="","",(Fond!E11)&amp;" X "&amp;Fond!D11+16)</f>
        <v/>
      </c>
      <c r="C21" s="42"/>
      <c r="D21" s="30" t="str">
        <f>IF(Dos!H11="","",Dos!H11)</f>
        <v/>
      </c>
      <c r="E21" s="47" t="str">
        <f>IF(Dos!D11="","",(Dos!D11)&amp;" X "&amp;Dos!E11-16)</f>
        <v/>
      </c>
      <c r="F21" s="47"/>
    </row>
    <row r="22" spans="1:6" s="31" customFormat="1" ht="30" customHeight="1" x14ac:dyDescent="0.35">
      <c r="A22" s="29" t="str">
        <f>IF(Fond!H12="","",Fond!H12)</f>
        <v/>
      </c>
      <c r="B22" s="41" t="str">
        <f>IF(Fond!E12="","",(Fond!E12)&amp;" X "&amp;Fond!D12+16)</f>
        <v/>
      </c>
      <c r="C22" s="42"/>
      <c r="D22" s="30" t="str">
        <f>IF(Dos!H12="","",Dos!H12)</f>
        <v/>
      </c>
      <c r="E22" s="47" t="str">
        <f>IF(Dos!D12="","",(Dos!D12)&amp;" X "&amp;Dos!E12-16)</f>
        <v/>
      </c>
      <c r="F22" s="47"/>
    </row>
    <row r="23" spans="1:6" s="31" customFormat="1" ht="30" customHeight="1" x14ac:dyDescent="0.35">
      <c r="A23" s="29" t="str">
        <f>IF(Fond!H13="","",Fond!H13)</f>
        <v/>
      </c>
      <c r="B23" s="41" t="str">
        <f>IF(Fond!E13="","",(Fond!E13)&amp;" X "&amp;Fond!D13+16)</f>
        <v/>
      </c>
      <c r="C23" s="42"/>
      <c r="D23" s="30" t="str">
        <f>IF(Dos!H13="","",Dos!H13)</f>
        <v/>
      </c>
      <c r="E23" s="47" t="str">
        <f>IF(Dos!D13="","",(Dos!D13)&amp;" X "&amp;Dos!E13-16)</f>
        <v/>
      </c>
      <c r="F23" s="47"/>
    </row>
    <row r="24" spans="1:6" s="31" customFormat="1" ht="30" customHeight="1" x14ac:dyDescent="0.35">
      <c r="A24" s="29" t="str">
        <f>IF(Fond!H14="","",Fond!H14)</f>
        <v/>
      </c>
      <c r="B24" s="41" t="str">
        <f>IF(Fond!E14="","",(Fond!E14)&amp;" X "&amp;Fond!D14+16)</f>
        <v/>
      </c>
      <c r="C24" s="42"/>
      <c r="D24" s="30" t="str">
        <f>IF(Dos!H14="","",Dos!H14)</f>
        <v/>
      </c>
      <c r="E24" s="47" t="str">
        <f>IF(Dos!D14="","",(Dos!D14)&amp;" X "&amp;Dos!E14-16)</f>
        <v/>
      </c>
      <c r="F24" s="47"/>
    </row>
    <row r="25" spans="1:6" s="31" customFormat="1" ht="30" customHeight="1" x14ac:dyDescent="0.35">
      <c r="A25" s="29" t="str">
        <f>IF(Fond!H15="","",Fond!H15)</f>
        <v/>
      </c>
      <c r="B25" s="41" t="str">
        <f>IF(Fond!E15="","",(Fond!E15)&amp;" X "&amp;Fond!D15+16)</f>
        <v/>
      </c>
      <c r="C25" s="42"/>
      <c r="D25" s="30" t="str">
        <f>IF(Dos!H15="","",Dos!H15)</f>
        <v/>
      </c>
      <c r="E25" s="47" t="str">
        <f>IF(Dos!D15="","",(Dos!D15)&amp;" X "&amp;Dos!E15-16)</f>
        <v/>
      </c>
      <c r="F25" s="47"/>
    </row>
    <row r="26" spans="1:6" s="31" customFormat="1" ht="30" customHeight="1" x14ac:dyDescent="0.35">
      <c r="A26" s="29" t="str">
        <f>IF(Fond!H16="","",Fond!H16)</f>
        <v/>
      </c>
      <c r="B26" s="41" t="str">
        <f>IF(Fond!E16="","",(Fond!E16)&amp;" X "&amp;Fond!D16+16)</f>
        <v/>
      </c>
      <c r="C26" s="42"/>
      <c r="D26" s="30" t="str">
        <f>IF(Dos!H16="","",Dos!H16)</f>
        <v/>
      </c>
      <c r="E26" s="47" t="str">
        <f>IF(Dos!D16="","",(Dos!D16)&amp;" X "&amp;Dos!E16-16)</f>
        <v/>
      </c>
      <c r="F26" s="47"/>
    </row>
    <row r="27" spans="1:6" s="31" customFormat="1" ht="30" customHeight="1" x14ac:dyDescent="0.35">
      <c r="A27" s="29" t="str">
        <f>IF(Fond!H17="","",Fond!H17)</f>
        <v/>
      </c>
      <c r="B27" s="41" t="str">
        <f>IF(Fond!E17="","",(Fond!E17)&amp;" X "&amp;Fond!D17+16)</f>
        <v/>
      </c>
      <c r="C27" s="42"/>
      <c r="D27" s="30" t="str">
        <f>IF(Dos!H17="","",Dos!H17)</f>
        <v/>
      </c>
      <c r="E27" s="47" t="str">
        <f>IF(Dos!D17="","",(Dos!D17)&amp;" X "&amp;Dos!E17-16)</f>
        <v/>
      </c>
      <c r="F27" s="47"/>
    </row>
    <row r="28" spans="1:6" s="31" customFormat="1" ht="30" customHeight="1" x14ac:dyDescent="0.35">
      <c r="A28" s="29" t="str">
        <f>IF(Fond!H18="","",Fond!H18)</f>
        <v/>
      </c>
      <c r="B28" s="41" t="str">
        <f>IF(Fond!E18="","",(Fond!E18)&amp;" X "&amp;Fond!D18+16)</f>
        <v/>
      </c>
      <c r="C28" s="42"/>
      <c r="D28" s="30" t="str">
        <f>IF(Dos!H18="","",Dos!H18)</f>
        <v/>
      </c>
      <c r="E28" s="47" t="str">
        <f>IF(Dos!D18="","",(Dos!D18)&amp;" X "&amp;Dos!E18-16)</f>
        <v/>
      </c>
      <c r="F28" s="47"/>
    </row>
    <row r="29" spans="1:6" s="31" customFormat="1" ht="30" customHeight="1" x14ac:dyDescent="0.35">
      <c r="A29" s="29" t="str">
        <f>IF(Fond!H19="","",Fond!H19)</f>
        <v/>
      </c>
      <c r="B29" s="41" t="str">
        <f>IF(Fond!E19="","",(Fond!E19)&amp;" X "&amp;Fond!D19+16)</f>
        <v/>
      </c>
      <c r="C29" s="42"/>
      <c r="D29" s="30" t="str">
        <f>IF(Dos!H19="","",Dos!H19)</f>
        <v/>
      </c>
      <c r="E29" s="47" t="str">
        <f>IF(Dos!D19="","",(Dos!D19)&amp;" X "&amp;Dos!E19-16)</f>
        <v/>
      </c>
      <c r="F29" s="47"/>
    </row>
    <row r="30" spans="1:6" s="31" customFormat="1" ht="30" customHeight="1" x14ac:dyDescent="0.35">
      <c r="A30" s="29"/>
      <c r="B30" s="48"/>
      <c r="C30" s="48"/>
      <c r="D30" s="32"/>
      <c r="E30" s="48"/>
      <c r="F30" s="48"/>
    </row>
  </sheetData>
  <sheetProtection algorithmName="SHA-512" hashValue="J5KB1fV5dxPoDoFM1k1fFjQsGjhtmWIeNANITBPS6j2nXV07PNLazHz4XEDv3YI306VwKm56i7THd/zzZ+wPkw==" saltValue="EVysSKOZQ7o0fXwPTlTz+Q==" spinCount="100000" sheet="1" objects="1" scenarios="1"/>
  <mergeCells count="44">
    <mergeCell ref="B22:C22"/>
    <mergeCell ref="B23:C23"/>
    <mergeCell ref="B30:C30"/>
    <mergeCell ref="E27:F27"/>
    <mergeCell ref="E28:F28"/>
    <mergeCell ref="E29:F29"/>
    <mergeCell ref="B24:C24"/>
    <mergeCell ref="B25:C25"/>
    <mergeCell ref="B26:C26"/>
    <mergeCell ref="B27:C27"/>
    <mergeCell ref="B28:C28"/>
    <mergeCell ref="B29:C29"/>
    <mergeCell ref="E30:F30"/>
    <mergeCell ref="E24:F24"/>
    <mergeCell ref="E25:F25"/>
    <mergeCell ref="E26:F26"/>
    <mergeCell ref="B20:C20"/>
    <mergeCell ref="B21:C21"/>
    <mergeCell ref="B17:C17"/>
    <mergeCell ref="B18:C18"/>
    <mergeCell ref="B19:C19"/>
    <mergeCell ref="E15:F15"/>
    <mergeCell ref="E16:F16"/>
    <mergeCell ref="E17:F17"/>
    <mergeCell ref="B14:C14"/>
    <mergeCell ref="B15:C15"/>
    <mergeCell ref="B16:C16"/>
    <mergeCell ref="E14:F14"/>
    <mergeCell ref="E20:F20"/>
    <mergeCell ref="E21:F21"/>
    <mergeCell ref="E22:F22"/>
    <mergeCell ref="E23:F23"/>
    <mergeCell ref="E18:F18"/>
    <mergeCell ref="E19:F19"/>
    <mergeCell ref="A10:A11"/>
    <mergeCell ref="A1:F5"/>
    <mergeCell ref="A6:F9"/>
    <mergeCell ref="B12:C12"/>
    <mergeCell ref="B13:C13"/>
    <mergeCell ref="E10:F11"/>
    <mergeCell ref="D10:D11"/>
    <mergeCell ref="B10:C11"/>
    <mergeCell ref="E12:F12"/>
    <mergeCell ref="E13:F1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4</xdr:col>
                    <xdr:colOff>809625</xdr:colOff>
                    <xdr:row>1</xdr:row>
                    <xdr:rowOff>38100</xdr:rowOff>
                  </from>
                  <to>
                    <xdr:col>5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33A90-D2D1-45B9-8E10-04D939B8A914}">
  <sheetPr codeName="Feuil6"/>
  <dimension ref="A1:V15"/>
  <sheetViews>
    <sheetView topLeftCell="C2" workbookViewId="0">
      <selection activeCell="D2" sqref="D2"/>
    </sheetView>
  </sheetViews>
  <sheetFormatPr baseColWidth="10" defaultRowHeight="15" x14ac:dyDescent="0.25"/>
  <cols>
    <col min="1" max="1" width="14.5703125" hidden="1" customWidth="1"/>
    <col min="2" max="2" width="16.5703125" hidden="1" customWidth="1"/>
    <col min="3" max="3" width="22" bestFit="1" customWidth="1"/>
    <col min="4" max="4" width="14.5703125" bestFit="1" customWidth="1"/>
    <col min="5" max="11" width="11.140625" bestFit="1" customWidth="1"/>
    <col min="12" max="12" width="12.140625" bestFit="1" customWidth="1"/>
    <col min="13" max="13" width="14.28515625" bestFit="1" customWidth="1"/>
    <col min="14" max="16" width="15.5703125" bestFit="1" customWidth="1"/>
    <col min="17" max="17" width="18.7109375" bestFit="1" customWidth="1"/>
    <col min="18" max="21" width="12.140625" bestFit="1" customWidth="1"/>
    <col min="22" max="22" width="54.42578125" bestFit="1" customWidth="1"/>
    <col min="23" max="23" width="12.140625" bestFit="1" customWidth="1"/>
  </cols>
  <sheetData>
    <row r="1" spans="1:22" hidden="1" x14ac:dyDescent="0.25">
      <c r="A1" t="s">
        <v>2</v>
      </c>
      <c r="C1" s="34" t="s">
        <v>2</v>
      </c>
    </row>
    <row r="2" spans="1:22" x14ac:dyDescent="0.25">
      <c r="A2" t="s">
        <v>47</v>
      </c>
      <c r="C2" s="1" t="s">
        <v>47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2" x14ac:dyDescent="0.25">
      <c r="A3" t="s">
        <v>44</v>
      </c>
    </row>
    <row r="4" spans="1:22" x14ac:dyDescent="0.25"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C5" t="s">
        <v>45</v>
      </c>
      <c r="D5" t="s">
        <v>46</v>
      </c>
      <c r="E5" t="s">
        <v>47</v>
      </c>
      <c r="F5" t="s">
        <v>48</v>
      </c>
      <c r="G5" t="s">
        <v>49</v>
      </c>
      <c r="H5">
        <v>19</v>
      </c>
      <c r="I5">
        <v>1</v>
      </c>
      <c r="J5">
        <v>1</v>
      </c>
      <c r="K5" t="s">
        <v>52</v>
      </c>
      <c r="L5" t="s">
        <v>53</v>
      </c>
      <c r="M5" t="s">
        <v>41</v>
      </c>
      <c r="N5" t="s">
        <v>44</v>
      </c>
      <c r="O5" t="s">
        <v>44</v>
      </c>
      <c r="P5" t="s">
        <v>44</v>
      </c>
      <c r="Q5" t="s">
        <v>54</v>
      </c>
      <c r="R5" t="s">
        <v>44</v>
      </c>
      <c r="S5" t="s">
        <v>44</v>
      </c>
      <c r="T5" t="s">
        <v>44</v>
      </c>
      <c r="U5" t="s">
        <v>47</v>
      </c>
      <c r="V5" t="s">
        <v>93</v>
      </c>
    </row>
    <row r="6" spans="1:22" x14ac:dyDescent="0.25">
      <c r="C6" t="s">
        <v>55</v>
      </c>
      <c r="D6" t="s">
        <v>56</v>
      </c>
      <c r="E6" t="s">
        <v>47</v>
      </c>
      <c r="F6" t="s">
        <v>48</v>
      </c>
      <c r="G6" t="s">
        <v>49</v>
      </c>
      <c r="H6">
        <v>19</v>
      </c>
      <c r="I6">
        <v>1</v>
      </c>
      <c r="J6">
        <v>1</v>
      </c>
      <c r="K6" t="s">
        <v>52</v>
      </c>
      <c r="L6" t="s">
        <v>53</v>
      </c>
      <c r="M6" t="s">
        <v>41</v>
      </c>
      <c r="N6" t="s">
        <v>44</v>
      </c>
      <c r="O6" t="s">
        <v>44</v>
      </c>
      <c r="P6" t="s">
        <v>44</v>
      </c>
      <c r="Q6" t="s">
        <v>54</v>
      </c>
      <c r="R6" t="s">
        <v>44</v>
      </c>
      <c r="S6" t="s">
        <v>44</v>
      </c>
      <c r="T6" t="s">
        <v>44</v>
      </c>
      <c r="U6" t="s">
        <v>47</v>
      </c>
      <c r="V6" t="s">
        <v>94</v>
      </c>
    </row>
    <row r="7" spans="1:22" x14ac:dyDescent="0.25">
      <c r="C7" t="s">
        <v>57</v>
      </c>
      <c r="D7" t="s">
        <v>58</v>
      </c>
      <c r="E7" t="s">
        <v>47</v>
      </c>
      <c r="F7" t="s">
        <v>59</v>
      </c>
      <c r="G7" t="s">
        <v>60</v>
      </c>
      <c r="H7">
        <v>19</v>
      </c>
      <c r="I7">
        <v>1</v>
      </c>
      <c r="J7">
        <v>1</v>
      </c>
      <c r="K7" t="s">
        <v>52</v>
      </c>
      <c r="L7" t="s">
        <v>53</v>
      </c>
      <c r="M7" t="s">
        <v>41</v>
      </c>
      <c r="N7" t="s">
        <v>44</v>
      </c>
      <c r="O7" t="s">
        <v>44</v>
      </c>
      <c r="P7" t="s">
        <v>44</v>
      </c>
      <c r="Q7" t="s">
        <v>54</v>
      </c>
      <c r="R7" t="s">
        <v>44</v>
      </c>
      <c r="S7" t="s">
        <v>44</v>
      </c>
      <c r="T7" t="s">
        <v>44</v>
      </c>
      <c r="U7" t="s">
        <v>47</v>
      </c>
      <c r="V7" t="s">
        <v>95</v>
      </c>
    </row>
    <row r="8" spans="1:22" x14ac:dyDescent="0.25">
      <c r="C8" t="s">
        <v>90</v>
      </c>
      <c r="D8" t="s">
        <v>61</v>
      </c>
      <c r="E8" t="s">
        <v>47</v>
      </c>
      <c r="F8" t="s">
        <v>62</v>
      </c>
      <c r="G8" t="s">
        <v>63</v>
      </c>
      <c r="H8">
        <v>8</v>
      </c>
      <c r="I8">
        <v>1</v>
      </c>
      <c r="J8">
        <v>1</v>
      </c>
      <c r="K8" t="s">
        <v>52</v>
      </c>
      <c r="L8" t="s">
        <v>53</v>
      </c>
      <c r="M8" t="s">
        <v>42</v>
      </c>
      <c r="N8" t="s">
        <v>44</v>
      </c>
      <c r="O8" t="s">
        <v>44</v>
      </c>
      <c r="P8" t="s">
        <v>44</v>
      </c>
      <c r="Q8" t="s">
        <v>44</v>
      </c>
      <c r="R8" t="s">
        <v>44</v>
      </c>
      <c r="S8" t="s">
        <v>44</v>
      </c>
      <c r="T8" t="s">
        <v>44</v>
      </c>
      <c r="U8" t="s">
        <v>47</v>
      </c>
      <c r="V8" t="s">
        <v>96</v>
      </c>
    </row>
    <row r="9" spans="1:22" x14ac:dyDescent="0.25">
      <c r="C9" t="s">
        <v>87</v>
      </c>
      <c r="D9" t="s">
        <v>86</v>
      </c>
      <c r="E9" t="s">
        <v>47</v>
      </c>
      <c r="F9" t="s">
        <v>48</v>
      </c>
      <c r="G9" t="s">
        <v>65</v>
      </c>
      <c r="H9">
        <v>19</v>
      </c>
      <c r="I9">
        <v>1</v>
      </c>
      <c r="J9">
        <v>1</v>
      </c>
      <c r="K9" t="s">
        <v>52</v>
      </c>
      <c r="L9" t="s">
        <v>53</v>
      </c>
      <c r="M9" t="s">
        <v>43</v>
      </c>
      <c r="N9" t="s">
        <v>66</v>
      </c>
      <c r="O9" t="s">
        <v>66</v>
      </c>
      <c r="P9" t="s">
        <v>66</v>
      </c>
      <c r="Q9" t="s">
        <v>66</v>
      </c>
      <c r="R9" t="s">
        <v>44</v>
      </c>
      <c r="S9" t="s">
        <v>44</v>
      </c>
      <c r="T9" t="s">
        <v>44</v>
      </c>
      <c r="U9" t="s">
        <v>47</v>
      </c>
      <c r="V9" t="s">
        <v>97</v>
      </c>
    </row>
    <row r="10" spans="1:22" x14ac:dyDescent="0.25">
      <c r="C10" t="s">
        <v>67</v>
      </c>
      <c r="D10" t="s">
        <v>68</v>
      </c>
      <c r="E10" t="s">
        <v>44</v>
      </c>
      <c r="F10" t="s">
        <v>48</v>
      </c>
      <c r="G10" t="s">
        <v>65</v>
      </c>
      <c r="H10">
        <v>19</v>
      </c>
      <c r="I10">
        <v>1</v>
      </c>
      <c r="J10">
        <v>1</v>
      </c>
      <c r="K10" t="s">
        <v>52</v>
      </c>
      <c r="L10" t="s">
        <v>53</v>
      </c>
      <c r="M10" t="s">
        <v>43</v>
      </c>
      <c r="N10" t="s">
        <v>44</v>
      </c>
      <c r="O10" t="s">
        <v>44</v>
      </c>
      <c r="P10" t="s">
        <v>44</v>
      </c>
      <c r="Q10" t="s">
        <v>44</v>
      </c>
      <c r="R10" t="s">
        <v>44</v>
      </c>
      <c r="S10" t="s">
        <v>44</v>
      </c>
      <c r="T10" t="s">
        <v>44</v>
      </c>
      <c r="U10" t="s">
        <v>44</v>
      </c>
      <c r="V10" t="s">
        <v>98</v>
      </c>
    </row>
    <row r="11" spans="1:22" x14ac:dyDescent="0.25">
      <c r="C11" t="s">
        <v>91</v>
      </c>
      <c r="D11" t="s">
        <v>72</v>
      </c>
      <c r="E11" t="s">
        <v>47</v>
      </c>
      <c r="F11" t="s">
        <v>73</v>
      </c>
      <c r="G11" t="s">
        <v>85</v>
      </c>
      <c r="H11">
        <v>19</v>
      </c>
      <c r="I11">
        <v>1</v>
      </c>
      <c r="J11">
        <v>1</v>
      </c>
      <c r="K11" t="s">
        <v>52</v>
      </c>
      <c r="L11" t="s">
        <v>53</v>
      </c>
      <c r="M11" t="s">
        <v>41</v>
      </c>
      <c r="N11" t="s">
        <v>44</v>
      </c>
      <c r="O11" t="s">
        <v>44</v>
      </c>
      <c r="P11" t="s">
        <v>44</v>
      </c>
      <c r="Q11" t="s">
        <v>66</v>
      </c>
      <c r="R11" t="s">
        <v>44</v>
      </c>
      <c r="S11" t="s">
        <v>44</v>
      </c>
      <c r="T11" t="s">
        <v>44</v>
      </c>
      <c r="U11" t="s">
        <v>47</v>
      </c>
      <c r="V11" t="s">
        <v>99</v>
      </c>
    </row>
    <row r="12" spans="1:22" x14ac:dyDescent="0.25">
      <c r="C12" t="s">
        <v>88</v>
      </c>
      <c r="D12" t="s">
        <v>89</v>
      </c>
      <c r="E12" t="s">
        <v>47</v>
      </c>
      <c r="F12" t="s">
        <v>73</v>
      </c>
      <c r="G12" t="s">
        <v>75</v>
      </c>
      <c r="H12">
        <v>19</v>
      </c>
      <c r="I12">
        <v>1</v>
      </c>
      <c r="J12">
        <v>1</v>
      </c>
      <c r="K12" t="s">
        <v>52</v>
      </c>
      <c r="L12" t="s">
        <v>53</v>
      </c>
      <c r="M12" t="s">
        <v>41</v>
      </c>
      <c r="N12" t="s">
        <v>74</v>
      </c>
      <c r="O12" t="s">
        <v>74</v>
      </c>
      <c r="P12" t="s">
        <v>74</v>
      </c>
      <c r="Q12" t="s">
        <v>74</v>
      </c>
      <c r="R12" t="s">
        <v>44</v>
      </c>
      <c r="S12" t="s">
        <v>44</v>
      </c>
      <c r="T12" t="s">
        <v>44</v>
      </c>
      <c r="U12" t="s">
        <v>47</v>
      </c>
      <c r="V12" t="s">
        <v>100</v>
      </c>
    </row>
    <row r="13" spans="1:22" x14ac:dyDescent="0.25">
      <c r="C13" t="s">
        <v>76</v>
      </c>
      <c r="D13" t="s">
        <v>77</v>
      </c>
      <c r="E13" t="s">
        <v>47</v>
      </c>
      <c r="F13" t="s">
        <v>78</v>
      </c>
      <c r="G13" t="s">
        <v>79</v>
      </c>
      <c r="H13">
        <v>19</v>
      </c>
      <c r="I13">
        <v>1</v>
      </c>
      <c r="J13">
        <v>1</v>
      </c>
      <c r="K13" t="s">
        <v>52</v>
      </c>
      <c r="L13" t="s">
        <v>53</v>
      </c>
      <c r="M13" t="s">
        <v>43</v>
      </c>
      <c r="N13" t="s">
        <v>66</v>
      </c>
      <c r="O13" t="s">
        <v>66</v>
      </c>
      <c r="P13" t="s">
        <v>66</v>
      </c>
      <c r="Q13" t="s">
        <v>66</v>
      </c>
      <c r="R13" t="s">
        <v>44</v>
      </c>
      <c r="S13" t="s">
        <v>44</v>
      </c>
      <c r="T13" t="s">
        <v>44</v>
      </c>
      <c r="U13" t="s">
        <v>47</v>
      </c>
      <c r="V13" t="s">
        <v>101</v>
      </c>
    </row>
    <row r="14" spans="1:22" x14ac:dyDescent="0.25">
      <c r="C14" t="s">
        <v>80</v>
      </c>
      <c r="D14" t="s">
        <v>81</v>
      </c>
      <c r="E14" t="s">
        <v>47</v>
      </c>
      <c r="F14" t="s">
        <v>59</v>
      </c>
      <c r="G14" t="s">
        <v>82</v>
      </c>
      <c r="H14">
        <v>19</v>
      </c>
      <c r="I14">
        <v>1</v>
      </c>
      <c r="J14">
        <v>1</v>
      </c>
      <c r="K14" t="s">
        <v>52</v>
      </c>
      <c r="L14" t="s">
        <v>53</v>
      </c>
      <c r="M14" t="s">
        <v>41</v>
      </c>
      <c r="N14" t="s">
        <v>44</v>
      </c>
      <c r="O14" t="s">
        <v>44</v>
      </c>
      <c r="P14" t="s">
        <v>44</v>
      </c>
      <c r="Q14" t="s">
        <v>44</v>
      </c>
      <c r="R14" t="s">
        <v>44</v>
      </c>
      <c r="S14" t="s">
        <v>44</v>
      </c>
      <c r="T14" t="s">
        <v>44</v>
      </c>
      <c r="U14" t="s">
        <v>47</v>
      </c>
      <c r="V14" t="s">
        <v>102</v>
      </c>
    </row>
    <row r="15" spans="1:22" x14ac:dyDescent="0.25">
      <c r="C15" t="s">
        <v>83</v>
      </c>
      <c r="D15" t="s">
        <v>84</v>
      </c>
      <c r="E15" t="s">
        <v>47</v>
      </c>
      <c r="F15" t="s">
        <v>59</v>
      </c>
      <c r="G15" t="s">
        <v>85</v>
      </c>
      <c r="H15">
        <v>19</v>
      </c>
      <c r="I15">
        <v>1</v>
      </c>
      <c r="J15">
        <v>1</v>
      </c>
      <c r="K15" t="s">
        <v>52</v>
      </c>
      <c r="L15" t="s">
        <v>53</v>
      </c>
      <c r="M15" t="s">
        <v>41</v>
      </c>
      <c r="N15" t="s">
        <v>44</v>
      </c>
      <c r="O15" t="s">
        <v>44</v>
      </c>
      <c r="P15" t="s">
        <v>44</v>
      </c>
      <c r="Q15" t="s">
        <v>54</v>
      </c>
      <c r="R15" t="s">
        <v>44</v>
      </c>
      <c r="S15" t="s">
        <v>44</v>
      </c>
      <c r="T15" t="s">
        <v>44</v>
      </c>
      <c r="U15" t="s">
        <v>47</v>
      </c>
      <c r="V15" t="s">
        <v>103</v>
      </c>
    </row>
  </sheetData>
  <phoneticPr fontId="6" type="noConversion"/>
  <dataValidations count="2">
    <dataValidation type="list" allowBlank="1" showInputMessage="1" showErrorMessage="1" sqref="C3" xr:uid="{83A392A2-705D-4CEC-8FE1-78B97EDED400}">
      <formula1>"Meuble1"</formula1>
    </dataValidation>
    <dataValidation type="list" allowBlank="1" showInputMessage="1" showErrorMessage="1" sqref="C2" xr:uid="{A6B60338-0137-48EE-B4DA-C6188EE6046F}">
      <formula1>$A$1:$A$3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B2F29-51A2-47C8-BA81-72869572B9C9}">
  <sheetPr codeName="Image">
    <outlinePr showOutlineSymbols="0"/>
    <pageSetUpPr autoPageBreaks="0"/>
  </sheetPr>
  <dimension ref="A1:P87"/>
  <sheetViews>
    <sheetView showRowColHeaders="0" showZeros="0" tabSelected="1" showOutlineSymbols="0" topLeftCell="A28" zoomScaleNormal="100" workbookViewId="0">
      <selection activeCell="K86" sqref="K86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4" customWidth="1"/>
    <col min="12" max="12" width="9" customWidth="1"/>
  </cols>
  <sheetData>
    <row r="1" spans="1:16" x14ac:dyDescent="0.25">
      <c r="A1" s="55" t="s">
        <v>26</v>
      </c>
      <c r="B1" s="56"/>
      <c r="C1" s="57" t="s">
        <v>27</v>
      </c>
      <c r="D1" s="58"/>
      <c r="E1" s="82" t="s">
        <v>34</v>
      </c>
      <c r="F1" s="81"/>
      <c r="G1" s="79" t="s">
        <v>28</v>
      </c>
      <c r="H1" s="80"/>
      <c r="I1" s="81"/>
      <c r="J1" s="76" t="s">
        <v>29</v>
      </c>
      <c r="K1" s="77"/>
      <c r="L1" s="78"/>
    </row>
    <row r="2" spans="1:16" x14ac:dyDescent="0.25">
      <c r="A2" s="59" t="str">
        <f>Base!B6&amp;" _ "&amp;Base!B5</f>
        <v>- _ -</v>
      </c>
      <c r="B2" s="60"/>
      <c r="C2" s="63" t="str">
        <f>Base!B7</f>
        <v>-</v>
      </c>
      <c r="D2" s="64"/>
      <c r="E2" s="83" t="str">
        <f>LEFT(Base!B9,5)&amp;"   "&amp;Base!C9</f>
        <v>-   ■</v>
      </c>
      <c r="F2" s="70"/>
      <c r="G2" s="68" t="str">
        <f>LEFT(Base!B10,5)&amp;"    "&amp;Base!C10</f>
        <v>-    ●</v>
      </c>
      <c r="H2" s="69"/>
      <c r="I2" s="70"/>
      <c r="J2" s="68" t="str">
        <f>LEFT(Base!B11,5)&amp;"   "&amp;Base!C11</f>
        <v>-   ▲</v>
      </c>
      <c r="K2" s="69"/>
      <c r="L2" s="74"/>
    </row>
    <row r="3" spans="1:16" ht="10.5" customHeight="1" x14ac:dyDescent="0.25">
      <c r="A3" s="61"/>
      <c r="B3" s="62"/>
      <c r="C3" s="65"/>
      <c r="D3" s="66"/>
      <c r="E3" s="84"/>
      <c r="F3" s="73"/>
      <c r="G3" s="71"/>
      <c r="H3" s="72"/>
      <c r="I3" s="73"/>
      <c r="J3" s="71"/>
      <c r="K3" s="72"/>
      <c r="L3" s="75"/>
    </row>
    <row r="4" spans="1:16" ht="9.9499999999999993" customHeight="1" x14ac:dyDescent="0.25">
      <c r="A4" s="51" t="str">
        <f>Meuble!C2</f>
        <v>BALM40D</v>
      </c>
      <c r="B4" s="52"/>
      <c r="D4" s="20"/>
      <c r="E4" s="22"/>
      <c r="K4" s="2"/>
      <c r="L4" s="18"/>
    </row>
    <row r="5" spans="1:16" ht="12.95" customHeight="1" x14ac:dyDescent="0.25">
      <c r="A5" s="53"/>
      <c r="B5" s="54"/>
      <c r="D5" s="6"/>
      <c r="E5" s="85" t="str">
        <f>IF(Meuble!D5="","",(Meuble!J5)&amp;" X ")</f>
        <v xml:space="preserve">1 X </v>
      </c>
      <c r="F5" s="67" t="str">
        <f>IF(Meuble!D5="","",Meuble!D5)</f>
        <v>COTE DROIT</v>
      </c>
      <c r="G5" s="4" t="str">
        <f>IF(Meuble!F5="","",Meuble!F5)</f>
        <v>760</v>
      </c>
      <c r="H5" s="4" t="str">
        <f>IF(Meuble!D5="","", "x" )</f>
        <v>x</v>
      </c>
      <c r="I5" s="4" t="str">
        <f>IF(Meuble!G5="","",Meuble!G5)</f>
        <v>590</v>
      </c>
      <c r="J5" s="4" t="str">
        <f>IF(Meuble!D5="","", "x" )</f>
        <v>x</v>
      </c>
      <c r="K5" s="4">
        <f>IF(Meuble!H5="","",Meuble!H5)</f>
        <v>19</v>
      </c>
      <c r="L5" s="49" t="str">
        <f>IF(Meuble!M5=Base!$B$9,Base!$C$9,IF(Meuble!M5=Base!$B$10,Base!$C$10,IF(Meuble!M5=Base!$B$11,Base!$C$11,"")))</f>
        <v/>
      </c>
    </row>
    <row r="6" spans="1:16" ht="5.45" customHeight="1" x14ac:dyDescent="0.25">
      <c r="A6" s="53"/>
      <c r="B6" s="54"/>
      <c r="D6" s="6"/>
      <c r="E6" s="85"/>
      <c r="F6" s="67"/>
      <c r="G6" s="13" t="str">
        <f>IF(Meuble!Q5="","","—")</f>
        <v>—</v>
      </c>
      <c r="H6" s="17"/>
      <c r="I6" s="13" t="str">
        <f>IF(Meuble!P5="","","—")</f>
        <v/>
      </c>
      <c r="J6" s="13"/>
      <c r="L6" s="49"/>
    </row>
    <row r="7" spans="1:16" ht="5.25" customHeight="1" x14ac:dyDescent="0.25">
      <c r="A7" s="5"/>
      <c r="D7" s="6"/>
      <c r="E7" s="85"/>
      <c r="F7" s="67"/>
      <c r="G7" s="13" t="str">
        <f>IF(Meuble!O5="","","—")</f>
        <v/>
      </c>
      <c r="H7" s="17"/>
      <c r="I7" s="13" t="str">
        <f>IF(Meuble!N5="","","—")</f>
        <v/>
      </c>
      <c r="J7" s="13"/>
      <c r="L7" s="19"/>
    </row>
    <row r="8" spans="1:16" ht="9.9499999999999993" customHeight="1" x14ac:dyDescent="0.25">
      <c r="A8" s="5"/>
      <c r="D8" s="6"/>
      <c r="E8" s="21"/>
      <c r="F8" s="2"/>
      <c r="G8" s="2"/>
      <c r="H8" s="2"/>
      <c r="K8" s="2"/>
      <c r="L8" s="6"/>
    </row>
    <row r="9" spans="1:16" ht="12.95" customHeight="1" x14ac:dyDescent="0.25">
      <c r="A9" s="5"/>
      <c r="D9" s="6"/>
      <c r="E9" s="85" t="str">
        <f>IF(Meuble!D6="","",(Meuble!J6)&amp;" X ")</f>
        <v xml:space="preserve">1 X </v>
      </c>
      <c r="F9" s="67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>
        <f>IF(Meuble!H6="","",Meuble!H6)</f>
        <v>19</v>
      </c>
      <c r="L9" s="50" t="str">
        <f>IF(Meuble!M6=Base!B9,Base!C9,IF(Meuble!M6=Base!B10,Base!C10,IF(Meuble!M6=Base!B11,Base!C11,"")))</f>
        <v/>
      </c>
    </row>
    <row r="10" spans="1:16" ht="5.25" customHeight="1" x14ac:dyDescent="0.25">
      <c r="A10" s="5"/>
      <c r="D10" s="6"/>
      <c r="E10" s="85"/>
      <c r="F10" s="67"/>
      <c r="G10" s="13" t="str">
        <f>IF(Meuble!Q6="","","—")</f>
        <v>—</v>
      </c>
      <c r="H10" s="2"/>
      <c r="I10" s="13" t="str">
        <f>IF(Meuble!P6="","","—")</f>
        <v/>
      </c>
      <c r="K10" s="2"/>
      <c r="L10" s="50"/>
    </row>
    <row r="11" spans="1:16" ht="5.25" customHeight="1" x14ac:dyDescent="0.25">
      <c r="A11" s="5"/>
      <c r="D11" s="6"/>
      <c r="E11" s="85"/>
      <c r="F11" s="67"/>
      <c r="G11" s="13" t="str">
        <f>IF(Meuble!O6="","","—")</f>
        <v/>
      </c>
      <c r="H11" s="2"/>
      <c r="I11" s="13" t="str">
        <f>IF(Meuble!N6="","","—")</f>
        <v/>
      </c>
      <c r="K11" s="2"/>
      <c r="L11" s="6"/>
    </row>
    <row r="12" spans="1:16" ht="9.9499999999999993" customHeight="1" x14ac:dyDescent="0.25">
      <c r="A12" s="5"/>
      <c r="D12" s="6"/>
      <c r="F12" s="2"/>
      <c r="G12" s="2"/>
      <c r="H12" s="2"/>
      <c r="K12" s="2"/>
      <c r="L12" s="6"/>
    </row>
    <row r="13" spans="1:16" x14ac:dyDescent="0.25">
      <c r="A13" s="5"/>
      <c r="D13" s="6"/>
      <c r="E13" s="87" t="str">
        <f>IF(Meuble!D7="","",(Meuble!J7)&amp;" X ")</f>
        <v xml:space="preserve">1 X </v>
      </c>
      <c r="F13" s="67" t="str">
        <f>IF(Meuble!D7="","",Meuble!D7)</f>
        <v>DESSOUS</v>
      </c>
      <c r="G13" s="2" t="str">
        <f>IF(Meuble!F7="","",Meuble!F7)</f>
        <v>812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>
        <f>IF(Meuble!H7="","",Meuble!H7)</f>
        <v>19</v>
      </c>
      <c r="L13" s="50" t="str">
        <f>IF(Meuble!M7=Base!B9,Base!C9,IF(Meuble!M7=Base!B10,Base!C10,IF(Meuble!M7=Base!B11,Base!C11,"")))</f>
        <v/>
      </c>
    </row>
    <row r="14" spans="1:16" ht="5.25" customHeight="1" x14ac:dyDescent="0.4">
      <c r="A14" s="5"/>
      <c r="D14" s="6"/>
      <c r="E14" s="87"/>
      <c r="F14" s="67"/>
      <c r="G14" s="13" t="str">
        <f>IF(Meuble!Q7="","","—")</f>
        <v>—</v>
      </c>
      <c r="H14" s="2"/>
      <c r="I14" s="13" t="str">
        <f>IF(Meuble!P7="","","—")</f>
        <v/>
      </c>
      <c r="K14" s="2"/>
      <c r="L14" s="50"/>
      <c r="P14" s="12"/>
    </row>
    <row r="15" spans="1:16" ht="5.25" customHeight="1" x14ac:dyDescent="0.4">
      <c r="A15" s="5"/>
      <c r="D15" s="6"/>
      <c r="E15" s="87"/>
      <c r="F15" s="67"/>
      <c r="G15" s="13" t="str">
        <f>IF(Meuble!O7="","","—")</f>
        <v/>
      </c>
      <c r="H15" s="2"/>
      <c r="I15" s="13" t="str">
        <f>IF(Meuble!N7="","","—")</f>
        <v/>
      </c>
      <c r="K15" s="2"/>
      <c r="L15" s="6"/>
      <c r="P15" s="11"/>
    </row>
    <row r="16" spans="1:16" ht="9.9499999999999993" customHeight="1" x14ac:dyDescent="0.4">
      <c r="A16" s="5"/>
      <c r="D16" s="6"/>
      <c r="E16" s="21"/>
      <c r="F16" s="2"/>
      <c r="G16" s="2"/>
      <c r="H16" s="2"/>
      <c r="K16" s="2"/>
      <c r="L16" s="6"/>
      <c r="P16" s="11"/>
    </row>
    <row r="17" spans="1:12" ht="12.95" customHeight="1" x14ac:dyDescent="0.25">
      <c r="A17" s="5"/>
      <c r="D17" s="6"/>
      <c r="E17" s="87" t="str">
        <f>IF(Meuble!D8="","",(Meuble!J8)&amp;" X ")</f>
        <v xml:space="preserve">1 X </v>
      </c>
      <c r="F17" s="67" t="str">
        <f>IF(Meuble!D8="","",Meuble!D8)</f>
        <v>DOS</v>
      </c>
      <c r="G17" s="2" t="str">
        <f>IF(Meuble!F8="","",Meuble!F8)</f>
        <v>737</v>
      </c>
      <c r="H17" s="2" t="str">
        <f>IF(Meuble!D8="","", "x" )</f>
        <v>x</v>
      </c>
      <c r="I17" s="2" t="str">
        <f>IF(Meuble!G8="","",Meuble!G8)</f>
        <v>827</v>
      </c>
      <c r="J17" s="2" t="str">
        <f>IF(Meuble!D8="","", "x" )</f>
        <v>x</v>
      </c>
      <c r="K17" s="2">
        <f>IF(Meuble!H8="","",Meuble!H8)</f>
        <v>8</v>
      </c>
      <c r="L17" s="50" t="str">
        <f>IF(Meuble!M8=Base!B9,Base!C9,IF(Meuble!M8=Base!B10,Base!C10,IF(Meuble!M8=Base!B11,Base!C11,"")))</f>
        <v/>
      </c>
    </row>
    <row r="18" spans="1:12" ht="5.25" customHeight="1" x14ac:dyDescent="0.25">
      <c r="A18" s="5"/>
      <c r="D18" s="6"/>
      <c r="E18" s="87"/>
      <c r="F18" s="67"/>
      <c r="G18" s="13" t="str">
        <f>IF(Meuble!Q8="","","—")</f>
        <v/>
      </c>
      <c r="H18" s="2"/>
      <c r="I18" s="13" t="str">
        <f>IF(Meuble!P8="","","—")</f>
        <v/>
      </c>
      <c r="K18" s="2"/>
      <c r="L18" s="50"/>
    </row>
    <row r="19" spans="1:12" ht="5.25" customHeight="1" x14ac:dyDescent="0.25">
      <c r="A19" s="5"/>
      <c r="D19" s="6"/>
      <c r="E19" s="87"/>
      <c r="F19" s="67"/>
      <c r="G19" s="13" t="str">
        <f>IF(Meuble!O8="","","—")</f>
        <v/>
      </c>
      <c r="H19" s="2"/>
      <c r="I19" s="13" t="str">
        <f>IF(Meuble!N8="","","—")</f>
        <v/>
      </c>
      <c r="K19" s="2"/>
      <c r="L19" s="6"/>
    </row>
    <row r="20" spans="1:12" ht="9.9499999999999993" customHeight="1" x14ac:dyDescent="0.25">
      <c r="A20" s="5"/>
      <c r="D20" s="6"/>
      <c r="F20" s="2"/>
      <c r="G20" s="2"/>
      <c r="H20" s="2"/>
      <c r="K20" s="2"/>
      <c r="L20" s="6"/>
    </row>
    <row r="21" spans="1:12" ht="12.95" customHeight="1" x14ac:dyDescent="0.25">
      <c r="A21" s="5"/>
      <c r="D21" s="6"/>
      <c r="E21" s="87" t="str">
        <f>IF(Meuble!D9="","",(Meuble!J9)&amp;" X ")</f>
        <v xml:space="preserve">1 X </v>
      </c>
      <c r="F21" s="67" t="str">
        <f>IF(Meuble!D9="","",Meuble!D9)</f>
        <v>FILEUR</v>
      </c>
      <c r="G21" s="2" t="str">
        <f>IF(Meuble!F9="","",Meuble!F9)</f>
        <v>760</v>
      </c>
      <c r="H21" s="2" t="str">
        <f>IF(Meuble!D9="","", "x" )</f>
        <v>x</v>
      </c>
      <c r="I21" s="2" t="str">
        <f>IF(Meuble!G9="","",Meuble!G9)</f>
        <v>150</v>
      </c>
      <c r="J21" s="2" t="str">
        <f>IF(Meuble!D9="","", "x" )</f>
        <v>x</v>
      </c>
      <c r="K21" s="2">
        <f>IF(Meuble!H9="","",Meuble!H9)</f>
        <v>19</v>
      </c>
      <c r="L21" s="86" t="str">
        <f>IF(Meuble!M9=Base!B9,Base!C9,IF(Meuble!M9=Base!B10,Base!C10,IF(Meuble!M9=Base!B11,Base!C11,"")))</f>
        <v/>
      </c>
    </row>
    <row r="22" spans="1:12" ht="5.45" customHeight="1" x14ac:dyDescent="0.25">
      <c r="A22" s="5"/>
      <c r="D22" s="6"/>
      <c r="E22" s="87"/>
      <c r="F22" s="67"/>
      <c r="G22" s="13" t="str">
        <f>IF(Meuble!Q9="","","—")</f>
        <v>—</v>
      </c>
      <c r="H22" s="2"/>
      <c r="I22" s="13" t="str">
        <f>IF(Meuble!P9="","","—")</f>
        <v>—</v>
      </c>
      <c r="K22" s="2"/>
      <c r="L22" s="86"/>
    </row>
    <row r="23" spans="1:12" ht="5.25" customHeight="1" x14ac:dyDescent="0.25">
      <c r="A23" s="5"/>
      <c r="D23" s="6"/>
      <c r="E23" s="87"/>
      <c r="F23" s="67"/>
      <c r="G23" s="13" t="str">
        <f>IF(Meuble!O9="","","—")</f>
        <v>—</v>
      </c>
      <c r="H23" s="2"/>
      <c r="I23" s="13" t="str">
        <f>IF(Meuble!N9="","","—")</f>
        <v>—</v>
      </c>
      <c r="K23" s="2"/>
      <c r="L23" s="6"/>
    </row>
    <row r="24" spans="1:12" ht="9.9499999999999993" customHeight="1" x14ac:dyDescent="0.25">
      <c r="A24" s="5"/>
      <c r="D24" s="6"/>
      <c r="E24" s="21"/>
      <c r="F24" s="2"/>
      <c r="G24" s="2"/>
      <c r="H24" s="2"/>
      <c r="K24" s="2"/>
      <c r="L24" s="6"/>
    </row>
    <row r="25" spans="1:12" ht="12.95" customHeight="1" x14ac:dyDescent="0.25">
      <c r="A25" s="5"/>
      <c r="D25" s="6"/>
      <c r="E25" s="87" t="str">
        <f>IF(Meuble!D10="","",(Meuble!J10)&amp;" X ")</f>
        <v xml:space="preserve">1 X </v>
      </c>
      <c r="F25" s="67" t="str">
        <f>IF(Meuble!D10="","",Meuble!D10)</f>
        <v>Fileur</v>
      </c>
      <c r="G25" s="2" t="str">
        <f>IF(Meuble!F10="","",Meuble!F10)</f>
        <v>760</v>
      </c>
      <c r="H25" s="2" t="str">
        <f>IF(Meuble!D10="","", "x" )</f>
        <v>x</v>
      </c>
      <c r="I25" s="2" t="str">
        <f>IF(Meuble!G10="","",Meuble!G10)</f>
        <v>150</v>
      </c>
      <c r="J25" s="2" t="str">
        <f>IF(Meuble!D10="","", "x" )</f>
        <v>x</v>
      </c>
      <c r="K25" s="2">
        <f>IF(Meuble!H10="","",Meuble!H10)</f>
        <v>19</v>
      </c>
      <c r="L25" s="86" t="str">
        <f>IF(Meuble!M10=Base!B9,Base!C9,IF(Meuble!M10=Base!B10,Base!C10,IF(Meuble!M10=Base!B11,Base!C11,"")))</f>
        <v/>
      </c>
    </row>
    <row r="26" spans="1:12" ht="5.25" customHeight="1" x14ac:dyDescent="0.25">
      <c r="A26" s="5"/>
      <c r="D26" s="6"/>
      <c r="E26" s="87"/>
      <c r="F26" s="67"/>
      <c r="G26" s="13" t="str">
        <f>IF(Meuble!Q10="","","—")</f>
        <v/>
      </c>
      <c r="H26" s="2"/>
      <c r="I26" s="13" t="str">
        <f>IF(Meuble!P10="","","—")</f>
        <v/>
      </c>
      <c r="K26" s="2"/>
      <c r="L26" s="86"/>
    </row>
    <row r="27" spans="1:12" ht="5.25" customHeight="1" x14ac:dyDescent="0.25">
      <c r="A27" s="5"/>
      <c r="D27" s="6"/>
      <c r="E27" s="87"/>
      <c r="F27" s="67"/>
      <c r="G27" s="13" t="str">
        <f>IF(Meuble!O10="","","—")</f>
        <v/>
      </c>
      <c r="H27" s="2"/>
      <c r="I27" s="13" t="str">
        <f>IF(Meuble!N10="","","—")</f>
        <v/>
      </c>
      <c r="K27" s="2"/>
      <c r="L27" s="6"/>
    </row>
    <row r="28" spans="1:12" ht="12.95" customHeight="1" x14ac:dyDescent="0.25">
      <c r="A28" s="5"/>
      <c r="D28" s="6"/>
      <c r="F28" s="2"/>
      <c r="G28" s="2"/>
      <c r="H28" s="2"/>
      <c r="K28" s="2"/>
      <c r="L28" s="6"/>
    </row>
    <row r="29" spans="1:12" ht="12.95" customHeight="1" x14ac:dyDescent="0.25">
      <c r="A29" s="5"/>
      <c r="D29" s="6"/>
      <c r="E29" s="87" t="str">
        <f>IF(Meuble!D11="","",(Meuble!J11)&amp;" X ")</f>
        <v xml:space="preserve">1 X </v>
      </c>
      <c r="F29" s="67" t="str">
        <f>IF(Meuble!D11="","",Meuble!D11)</f>
        <v>MONTANT V</v>
      </c>
      <c r="G29" s="2" t="str">
        <f>IF(Meuble!F11="","",Meuble!F11)</f>
        <v>722</v>
      </c>
      <c r="H29" s="2" t="str">
        <f>IF(Meuble!D11="","", "x" )</f>
        <v>x</v>
      </c>
      <c r="I29" s="2" t="str">
        <f>IF(Meuble!G11="","",Meuble!G11)</f>
        <v>104</v>
      </c>
      <c r="J29" s="2" t="str">
        <f>IF(Meuble!D11="","", "x" )</f>
        <v>x</v>
      </c>
      <c r="K29" s="2">
        <f>IF(Meuble!H11="","",Meuble!H11)</f>
        <v>19</v>
      </c>
      <c r="L29" s="86" t="str">
        <f>IF(Meuble!M11=Base!B9,Base!C9,IF(Meuble!M11=Base!B10,Base!C10,IF(Meuble!M11=Base!B11,Base!C11,"")))</f>
        <v/>
      </c>
    </row>
    <row r="30" spans="1:12" ht="5.25" customHeight="1" x14ac:dyDescent="0.25">
      <c r="A30" s="5"/>
      <c r="D30" s="6"/>
      <c r="E30" s="87"/>
      <c r="F30" s="67"/>
      <c r="G30" s="13" t="str">
        <f>IF(Meuble!Q11="","","—")</f>
        <v>—</v>
      </c>
      <c r="H30" s="2"/>
      <c r="I30" s="13" t="str">
        <f>IF(Meuble!P11="","","—")</f>
        <v/>
      </c>
      <c r="K30" s="2"/>
      <c r="L30" s="86"/>
    </row>
    <row r="31" spans="1:12" ht="5.25" customHeight="1" x14ac:dyDescent="0.25">
      <c r="A31" s="5"/>
      <c r="D31" s="6"/>
      <c r="E31" s="87"/>
      <c r="F31" s="67"/>
      <c r="G31" s="13" t="str">
        <f>IF(Meuble!O11="","","—")</f>
        <v/>
      </c>
      <c r="H31" s="2"/>
      <c r="I31" s="13" t="str">
        <f>IF(Meuble!N11="","","—")</f>
        <v/>
      </c>
      <c r="K31" s="2"/>
      <c r="L31" s="6"/>
    </row>
    <row r="32" spans="1:12" ht="12.95" customHeight="1" x14ac:dyDescent="0.25">
      <c r="A32" s="5"/>
      <c r="D32" s="6"/>
      <c r="F32" s="2"/>
      <c r="G32" s="2"/>
      <c r="H32" s="2"/>
      <c r="K32" s="2"/>
      <c r="L32" s="6"/>
    </row>
    <row r="33" spans="1:12" ht="12.95" customHeight="1" x14ac:dyDescent="0.25">
      <c r="A33" s="5"/>
      <c r="D33" s="6"/>
      <c r="E33" s="87" t="str">
        <f>IF(Meuble!D12="","",(Meuble!J12)&amp;" X ")</f>
        <v xml:space="preserve">1 X </v>
      </c>
      <c r="F33" s="67" t="str">
        <f>IF(Meuble!D12="","",Meuble!D12)</f>
        <v>PAN</v>
      </c>
      <c r="G33" s="2" t="str">
        <f>IF(Meuble!F12="","",Meuble!F12)</f>
        <v>722</v>
      </c>
      <c r="H33" s="2" t="str">
        <f>IF(Meuble!D12="","", "x" )</f>
        <v>x</v>
      </c>
      <c r="I33" s="2" t="str">
        <f>IF(Meuble!G12="","",Meuble!G12)</f>
        <v>431</v>
      </c>
      <c r="J33" s="2" t="str">
        <f>IF(Meuble!D12="","", "x" )</f>
        <v>x</v>
      </c>
      <c r="K33" s="2">
        <f>IF(Meuble!H12="","",Meuble!H12)</f>
        <v>19</v>
      </c>
      <c r="L33" s="50" t="str">
        <f>IF(Meuble!M12=Base!B9,Base!C9,IF(Meuble!M12=Base!B10,Base!C10,IF(Meuble!M12=Base!B11,Base!C11,"")))</f>
        <v/>
      </c>
    </row>
    <row r="34" spans="1:12" ht="5.45" customHeight="1" x14ac:dyDescent="0.25">
      <c r="A34" s="5"/>
      <c r="D34" s="6"/>
      <c r="E34" s="87"/>
      <c r="F34" s="67"/>
      <c r="G34" s="13" t="str">
        <f>IF(Meuble!Q12="","","—")</f>
        <v>—</v>
      </c>
      <c r="H34" s="2"/>
      <c r="I34" s="13" t="str">
        <f>IF(Meuble!P12="","","—")</f>
        <v>—</v>
      </c>
      <c r="K34" s="2"/>
      <c r="L34" s="50"/>
    </row>
    <row r="35" spans="1:12" ht="5.25" customHeight="1" x14ac:dyDescent="0.25">
      <c r="A35" s="5"/>
      <c r="D35" s="6"/>
      <c r="E35" s="87"/>
      <c r="F35" s="67"/>
      <c r="G35" s="13" t="str">
        <f>IF(Meuble!O12="","","—")</f>
        <v>—</v>
      </c>
      <c r="H35" s="2"/>
      <c r="I35" s="13" t="str">
        <f>IF(Meuble!N12="","","—")</f>
        <v>—</v>
      </c>
      <c r="K35" s="2"/>
      <c r="L35" s="6"/>
    </row>
    <row r="36" spans="1:12" ht="9.9499999999999993" customHeight="1" x14ac:dyDescent="0.25">
      <c r="A36" s="5"/>
      <c r="D36" s="6"/>
      <c r="F36" s="2"/>
      <c r="G36" s="2"/>
      <c r="H36" s="2"/>
      <c r="K36" s="2"/>
      <c r="L36" s="6"/>
    </row>
    <row r="37" spans="1:12" ht="12.95" customHeight="1" x14ac:dyDescent="0.25">
      <c r="A37" s="5"/>
      <c r="D37" s="6"/>
      <c r="E37" s="87" t="str">
        <f>IF(Meuble!D13="","",(Meuble!J13)&amp;" X ")</f>
        <v xml:space="preserve">1 X </v>
      </c>
      <c r="F37" s="67" t="str">
        <f>IF(Meuble!D13="","",Meuble!D13)</f>
        <v>PORTE GAUCHE</v>
      </c>
      <c r="G37" s="2" t="str">
        <f>IF(Meuble!F13="","",Meuble!F13)</f>
        <v>756</v>
      </c>
      <c r="H37" s="2" t="str">
        <f>IF(Meuble!D13="","", "x" )</f>
        <v>x</v>
      </c>
      <c r="I37" s="2" t="str">
        <f>IF(Meuble!G13="","",Meuble!G13)</f>
        <v>394</v>
      </c>
      <c r="J37" s="2" t="str">
        <f>IF(Meuble!D13="","", "x" )</f>
        <v>x</v>
      </c>
      <c r="K37" s="2">
        <f>IF(Meuble!H13="","",Meuble!H13)</f>
        <v>19</v>
      </c>
      <c r="L37" s="50" t="str">
        <f>IF(Meuble!M13=Base!B9,Base!C9,IF(Meuble!M13=Base!B10,Base!C10,IF(Meuble!M13=Base!B11,Base!C11,"")))</f>
        <v/>
      </c>
    </row>
    <row r="38" spans="1:12" ht="5.25" customHeight="1" x14ac:dyDescent="0.25">
      <c r="A38" s="5"/>
      <c r="D38" s="6"/>
      <c r="E38" s="87"/>
      <c r="F38" s="67"/>
      <c r="G38" s="13" t="str">
        <f>IF(Meuble!Q13="","","—")</f>
        <v>—</v>
      </c>
      <c r="H38" s="2"/>
      <c r="I38" s="13" t="str">
        <f>IF(Meuble!P13="","","—")</f>
        <v>—</v>
      </c>
      <c r="K38" s="2"/>
      <c r="L38" s="50"/>
    </row>
    <row r="39" spans="1:12" ht="5.25" customHeight="1" x14ac:dyDescent="0.25">
      <c r="A39" s="5"/>
      <c r="D39" s="6"/>
      <c r="E39" s="87"/>
      <c r="F39" s="67"/>
      <c r="G39" s="13" t="str">
        <f>IF(Meuble!O13="","","—")</f>
        <v>—</v>
      </c>
      <c r="H39" s="2"/>
      <c r="I39" s="13" t="str">
        <f>IF(Meuble!N13="","","—")</f>
        <v>—</v>
      </c>
      <c r="K39" s="2"/>
      <c r="L39" s="6"/>
    </row>
    <row r="40" spans="1:12" ht="9.9499999999999993" customHeight="1" x14ac:dyDescent="0.25">
      <c r="A40" s="5"/>
      <c r="D40" s="6"/>
      <c r="F40" s="2"/>
      <c r="G40" s="2"/>
      <c r="H40" s="2"/>
      <c r="K40" s="2"/>
      <c r="L40" s="6"/>
    </row>
    <row r="41" spans="1:12" ht="12.95" customHeight="1" x14ac:dyDescent="0.25">
      <c r="A41" s="5"/>
      <c r="D41" s="6"/>
      <c r="E41" s="87" t="str">
        <f>IF(Meuble!D14="","",(Meuble!J14)&amp;" X ")</f>
        <v xml:space="preserve">1 X </v>
      </c>
      <c r="F41" s="67" t="str">
        <f>IF(Meuble!D14="","",Meuble!D14)</f>
        <v>TRAVERSE AR</v>
      </c>
      <c r="G41" s="2" t="str">
        <f>IF(Meuble!F14="","",Meuble!F14)</f>
        <v>812</v>
      </c>
      <c r="H41" s="2" t="str">
        <f>IF(Meuble!D14="","", "x" )</f>
        <v>x</v>
      </c>
      <c r="I41" s="2" t="str">
        <f>IF(Meuble!G14="","",Meuble!G14)</f>
        <v>134</v>
      </c>
      <c r="J41" s="2" t="str">
        <f>IF(Meuble!D14="","", "x" )</f>
        <v>x</v>
      </c>
      <c r="K41" s="2">
        <f>IF(Meuble!H14="","",Meuble!H14)</f>
        <v>19</v>
      </c>
      <c r="L41" s="50" t="str">
        <f>IF(Meuble!M14=Base!$B$9,Base!$C$9,IF(Meuble!M14=Base!$B$10,Base!$C$10,IF(Meuble!M14=Base!$B$11,Base!$C$11,"")))</f>
        <v/>
      </c>
    </row>
    <row r="42" spans="1:12" ht="5.25" customHeight="1" x14ac:dyDescent="0.25">
      <c r="A42" s="5"/>
      <c r="D42" s="6"/>
      <c r="E42" s="87"/>
      <c r="F42" s="67"/>
      <c r="G42" s="13" t="str">
        <f>IF(Meuble!Q14="","","—")</f>
        <v/>
      </c>
      <c r="H42" s="2"/>
      <c r="I42" s="13" t="str">
        <f>IF(Meuble!P14="","","—")</f>
        <v/>
      </c>
      <c r="K42" s="2"/>
      <c r="L42" s="50"/>
    </row>
    <row r="43" spans="1:12" ht="5.25" customHeight="1" x14ac:dyDescent="0.25">
      <c r="A43" s="5"/>
      <c r="D43" s="6"/>
      <c r="E43" s="87"/>
      <c r="F43" s="67"/>
      <c r="G43" s="13" t="str">
        <f>IF(Meuble!O14="","","—")</f>
        <v/>
      </c>
      <c r="H43" s="2"/>
      <c r="I43" s="13" t="str">
        <f>IF(Meuble!N14="","","—")</f>
        <v/>
      </c>
      <c r="K43" s="2"/>
      <c r="L43" s="6"/>
    </row>
    <row r="44" spans="1:12" ht="9.9499999999999993" customHeight="1" x14ac:dyDescent="0.25">
      <c r="A44" s="5"/>
      <c r="D44" s="6"/>
      <c r="F44" s="2"/>
      <c r="G44" s="2"/>
      <c r="H44" s="2"/>
      <c r="K44" s="2"/>
      <c r="L44" s="6"/>
    </row>
    <row r="45" spans="1:12" ht="12.95" customHeight="1" x14ac:dyDescent="0.25">
      <c r="A45" s="5"/>
      <c r="D45" s="6"/>
      <c r="E45" s="87" t="str">
        <f>IF(Meuble!D15="","",(Meuble!J15)&amp;" X ")</f>
        <v xml:space="preserve">1 X </v>
      </c>
      <c r="F45" s="67" t="str">
        <f>IF(Meuble!D15="","",Meuble!D15)</f>
        <v>TRAVERSE AV</v>
      </c>
      <c r="G45" s="2" t="str">
        <f>IF(Meuble!F15="","",Meuble!F15)</f>
        <v>812</v>
      </c>
      <c r="H45" s="2" t="str">
        <f>IF(Meuble!D15="","", "x" )</f>
        <v>x</v>
      </c>
      <c r="I45" s="2" t="str">
        <f>IF(Meuble!G15="","",Meuble!G15)</f>
        <v>104</v>
      </c>
      <c r="J45" s="2" t="str">
        <f>IF(Meuble!D15="","", "x" )</f>
        <v>x</v>
      </c>
      <c r="K45" s="2">
        <f>IF(Meuble!H15="","",Meuble!H15)</f>
        <v>19</v>
      </c>
      <c r="L45" s="50" t="str">
        <f>IF(Meuble!M15=Base!B9,Base!C9,IF(Meuble!M15=Base!B10,Base!C10,IF(Meuble!M15=Base!B11,Base!C11,"")))</f>
        <v/>
      </c>
    </row>
    <row r="46" spans="1:12" ht="5.25" customHeight="1" x14ac:dyDescent="0.25">
      <c r="A46" s="5"/>
      <c r="D46" s="6"/>
      <c r="E46" s="87"/>
      <c r="F46" s="67"/>
      <c r="G46" s="13" t="str">
        <f>IF(Meuble!Q15="","","—")</f>
        <v>—</v>
      </c>
      <c r="H46" s="2"/>
      <c r="I46" s="13" t="str">
        <f>IF(Meuble!P15="","","—")</f>
        <v/>
      </c>
      <c r="K46" s="2"/>
      <c r="L46" s="50"/>
    </row>
    <row r="47" spans="1:12" ht="5.25" customHeight="1" x14ac:dyDescent="0.25">
      <c r="A47" s="5"/>
      <c r="D47" s="6"/>
      <c r="E47" s="87"/>
      <c r="F47" s="67"/>
      <c r="G47" s="13" t="str">
        <f>IF(Meuble!O15="","","—")</f>
        <v/>
      </c>
      <c r="H47" s="2"/>
      <c r="I47" s="13" t="str">
        <f>IF(Meuble!N15="","","—")</f>
        <v/>
      </c>
      <c r="K47" s="2"/>
      <c r="L47" s="6"/>
    </row>
    <row r="48" spans="1:12" ht="9.9499999999999993" customHeight="1" x14ac:dyDescent="0.25">
      <c r="A48" s="5"/>
      <c r="D48" s="6"/>
      <c r="F48" s="2"/>
      <c r="G48" s="2"/>
      <c r="H48" s="2"/>
      <c r="K48" s="2"/>
      <c r="L48" s="6"/>
    </row>
    <row r="49" spans="1:12" ht="12.95" customHeight="1" x14ac:dyDescent="0.25">
      <c r="A49" s="5"/>
      <c r="D49" s="6"/>
      <c r="E49" s="87" t="str">
        <f>IF(Meuble!D16="","",(Meuble!J16)&amp;" X ")</f>
        <v/>
      </c>
      <c r="F49" s="67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IF(Meuble!H16="","",Meuble!H22)</f>
        <v/>
      </c>
      <c r="L49" s="88" t="str">
        <f>IF(Meuble!M16=Base!B9,Base!C9,IF(Meuble!M16=Base!B10,Base!C10,IF(Meuble!M16=Base!B11,Base!C11,"")))</f>
        <v/>
      </c>
    </row>
    <row r="50" spans="1:12" ht="5.25" customHeight="1" x14ac:dyDescent="0.25">
      <c r="A50" s="5"/>
      <c r="D50" s="6"/>
      <c r="E50" s="87"/>
      <c r="F50" s="67"/>
      <c r="G50" s="13" t="str">
        <f>IF(Meuble!Q16="","","—")</f>
        <v/>
      </c>
      <c r="H50" s="2"/>
      <c r="I50" s="13" t="str">
        <f>IF(Meuble!P16="","","—")</f>
        <v/>
      </c>
      <c r="K50" s="2"/>
      <c r="L50" s="88"/>
    </row>
    <row r="51" spans="1:12" ht="5.25" customHeight="1" x14ac:dyDescent="0.25">
      <c r="A51" s="5"/>
      <c r="D51" s="6"/>
      <c r="E51" s="87"/>
      <c r="F51" s="67"/>
      <c r="G51" s="13" t="str">
        <f>IF(Meuble!O16="","","—")</f>
        <v/>
      </c>
      <c r="H51" s="2"/>
      <c r="I51" s="13" t="str">
        <f>IF(Meuble!N16="","","—")</f>
        <v/>
      </c>
      <c r="K51" s="2"/>
      <c r="L51" s="6"/>
    </row>
    <row r="52" spans="1:12" ht="9.9499999999999993" customHeight="1" x14ac:dyDescent="0.25">
      <c r="A52" s="5"/>
      <c r="D52" s="6"/>
      <c r="L52" s="6"/>
    </row>
    <row r="53" spans="1:12" ht="12.95" customHeight="1" x14ac:dyDescent="0.25">
      <c r="A53" s="5"/>
      <c r="D53" s="6"/>
      <c r="E53" s="87" t="str">
        <f>IF(Meuble!D17="","",(Meuble!J17)&amp;" X ")</f>
        <v/>
      </c>
      <c r="F53" s="67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50" t="str">
        <f>IF(Meuble!M17=Base!B9,Base!C9,IF(Meuble!M17=Base!B10,Base!C10,IF(Meuble!M17=Base!B11,Base!C11,"")))</f>
        <v/>
      </c>
    </row>
    <row r="54" spans="1:12" ht="5.25" customHeight="1" x14ac:dyDescent="0.25">
      <c r="A54" s="5"/>
      <c r="D54" s="6"/>
      <c r="E54" s="87"/>
      <c r="F54" s="67"/>
      <c r="G54" s="13" t="str">
        <f>IF(Meuble!Q17="","","—")</f>
        <v/>
      </c>
      <c r="H54" s="2"/>
      <c r="I54" s="13" t="str">
        <f>IF(Meuble!P17="","","—")</f>
        <v/>
      </c>
      <c r="K54" s="2"/>
      <c r="L54" s="50"/>
    </row>
    <row r="55" spans="1:12" ht="5.25" customHeight="1" x14ac:dyDescent="0.25">
      <c r="A55" s="5"/>
      <c r="D55" s="6"/>
      <c r="E55" s="87"/>
      <c r="F55" s="67"/>
      <c r="G55" s="13" t="str">
        <f>IF(Meuble!O17="","","—")</f>
        <v/>
      </c>
      <c r="H55" s="2"/>
      <c r="I55" s="13" t="str">
        <f>IF(Meuble!N17="","","—")</f>
        <v/>
      </c>
      <c r="K55" s="2"/>
      <c r="L55" s="6"/>
    </row>
    <row r="56" spans="1:12" ht="9.9499999999999993" customHeight="1" x14ac:dyDescent="0.25">
      <c r="A56" s="5"/>
      <c r="D56" s="6"/>
      <c r="L56" s="6"/>
    </row>
    <row r="57" spans="1:12" ht="12.95" customHeight="1" x14ac:dyDescent="0.25">
      <c r="A57" s="5"/>
      <c r="D57" s="6"/>
      <c r="E57" s="87" t="str">
        <f>IF(Meuble!D18="","",(Meuble!J18)&amp;" X ")</f>
        <v/>
      </c>
      <c r="F57" s="67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86" t="str">
        <f>IF(Meuble!M18=Base!B9,Base!C9,IF(Meuble!M18=Base!B10,Base!C10,IF(Meuble!M18=Base!B11,Base!C11,"")))</f>
        <v/>
      </c>
    </row>
    <row r="58" spans="1:12" ht="5.25" customHeight="1" x14ac:dyDescent="0.25">
      <c r="A58" s="5"/>
      <c r="D58" s="6"/>
      <c r="E58" s="87"/>
      <c r="F58" s="67"/>
      <c r="G58" s="13" t="str">
        <f>IF(Meuble!Q18="","","—")</f>
        <v/>
      </c>
      <c r="H58" s="2"/>
      <c r="I58" s="13" t="str">
        <f>IF(Meuble!P18="","","—")</f>
        <v/>
      </c>
      <c r="K58" s="2"/>
      <c r="L58" s="86"/>
    </row>
    <row r="59" spans="1:12" ht="5.25" customHeight="1" x14ac:dyDescent="0.25">
      <c r="A59" s="5"/>
      <c r="D59" s="6"/>
      <c r="E59" s="87"/>
      <c r="F59" s="67"/>
      <c r="G59" s="13" t="str">
        <f>IF(Meuble!O18="","","—")</f>
        <v/>
      </c>
      <c r="H59" s="2"/>
      <c r="I59" s="13" t="str">
        <f>IF(Meuble!N18="","","—")</f>
        <v/>
      </c>
      <c r="K59" s="2"/>
      <c r="L59" s="6"/>
    </row>
    <row r="60" spans="1:12" ht="9.9499999999999993" customHeight="1" x14ac:dyDescent="0.25">
      <c r="A60" s="5"/>
      <c r="D60" s="6"/>
      <c r="L60" s="6"/>
    </row>
    <row r="61" spans="1:12" x14ac:dyDescent="0.25">
      <c r="A61" s="5"/>
      <c r="D61" s="6"/>
      <c r="E61" s="87" t="str">
        <f>IF(Meuble!D19="","",(Meuble!J19)&amp;" X ")</f>
        <v/>
      </c>
      <c r="F61" s="67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86" t="str">
        <f>IF(Meuble!M19=Base!B9,Base!C9,IF(Meuble!M19=Base!B10,Base!C10,IF(Meuble!M19=Base!B11,Base!C11,"")))</f>
        <v/>
      </c>
    </row>
    <row r="62" spans="1:12" ht="5.25" customHeight="1" x14ac:dyDescent="0.25">
      <c r="A62" s="5"/>
      <c r="D62" s="6"/>
      <c r="E62" s="87"/>
      <c r="F62" s="67"/>
      <c r="G62" s="13" t="str">
        <f>IF(Meuble!Q19="","","—")</f>
        <v/>
      </c>
      <c r="H62" s="2"/>
      <c r="I62" s="13" t="str">
        <f>IF(Meuble!P19="","","—")</f>
        <v/>
      </c>
      <c r="K62" s="2"/>
      <c r="L62" s="86"/>
    </row>
    <row r="63" spans="1:12" ht="5.25" customHeight="1" x14ac:dyDescent="0.25">
      <c r="A63" s="5"/>
      <c r="D63" s="6"/>
      <c r="E63" s="87"/>
      <c r="F63" s="67"/>
      <c r="G63" s="13" t="str">
        <f>IF(Meuble!O19="","","—")</f>
        <v/>
      </c>
      <c r="H63" s="2"/>
      <c r="I63" s="13" t="str">
        <f>IF(Meuble!N19="","","—")</f>
        <v/>
      </c>
      <c r="K63" s="2"/>
      <c r="L63" s="6"/>
    </row>
    <row r="64" spans="1:12" ht="9.9499999999999993" customHeight="1" x14ac:dyDescent="0.25">
      <c r="A64" s="5"/>
      <c r="D64" s="6"/>
      <c r="L64" s="6"/>
    </row>
    <row r="65" spans="1:12" ht="12.95" customHeight="1" x14ac:dyDescent="0.25">
      <c r="A65" s="5"/>
      <c r="D65" s="6"/>
      <c r="E65" s="89" t="str">
        <f>IF(Meuble!D20="","",(Meuble!J20)&amp;" X ")</f>
        <v/>
      </c>
      <c r="F65" s="67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86" t="str">
        <f>IF(Meuble!M20=Base!B9,Base!C9,IF(Meuble!M20=Base!B10,Base!C10,IF(Meuble!M20=Base!B11,Base!C11,"")))</f>
        <v/>
      </c>
    </row>
    <row r="66" spans="1:12" ht="5.25" customHeight="1" x14ac:dyDescent="0.25">
      <c r="A66" s="5"/>
      <c r="D66" s="6"/>
      <c r="E66" s="89"/>
      <c r="F66" s="67"/>
      <c r="G66" s="13" t="str">
        <f>IF(Meuble!Q20="","","—")</f>
        <v/>
      </c>
      <c r="H66" s="2"/>
      <c r="I66" s="13" t="str">
        <f>IF(Meuble!P20="","","—")</f>
        <v/>
      </c>
      <c r="K66" s="2"/>
      <c r="L66" s="86"/>
    </row>
    <row r="67" spans="1:12" ht="5.25" customHeight="1" x14ac:dyDescent="0.25">
      <c r="A67" s="5"/>
      <c r="D67" s="6"/>
      <c r="E67" s="89"/>
      <c r="F67" s="67"/>
      <c r="G67" s="13" t="str">
        <f>IF(Meuble!O20="","","—")</f>
        <v/>
      </c>
      <c r="H67" s="2"/>
      <c r="I67" s="13" t="str">
        <f>IF(Meuble!N20="","","—")</f>
        <v/>
      </c>
      <c r="K67" s="2"/>
      <c r="L67" s="6"/>
    </row>
    <row r="68" spans="1:12" ht="9.9499999999999993" customHeight="1" x14ac:dyDescent="0.25">
      <c r="A68" s="5"/>
      <c r="D68" s="6"/>
      <c r="L68" s="6"/>
    </row>
    <row r="69" spans="1:12" ht="12.95" customHeight="1" x14ac:dyDescent="0.25">
      <c r="A69" s="5"/>
      <c r="D69" s="6"/>
      <c r="E69" s="89" t="str">
        <f>IF(Meuble!D21="","",(Meuble!J21)&amp;" X ")</f>
        <v/>
      </c>
      <c r="F69" s="67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86" t="str">
        <f>IF(Meuble!M21=Base!B9,Base!C9,IF(Meuble!M21=Base!B10,Base!C10,IF(Meuble!M21=Base!B11,Base!C11,"")))</f>
        <v/>
      </c>
    </row>
    <row r="70" spans="1:12" ht="5.25" customHeight="1" x14ac:dyDescent="0.25">
      <c r="A70" s="5"/>
      <c r="D70" s="6"/>
      <c r="E70" s="89"/>
      <c r="F70" s="67"/>
      <c r="G70" s="13" t="str">
        <f>IF(Meuble!Q21="","","—")</f>
        <v/>
      </c>
      <c r="H70" s="2"/>
      <c r="I70" s="13" t="str">
        <f>IF(Meuble!P21="","","—")</f>
        <v/>
      </c>
      <c r="K70" s="2"/>
      <c r="L70" s="86"/>
    </row>
    <row r="71" spans="1:12" ht="5.25" customHeight="1" x14ac:dyDescent="0.25">
      <c r="A71" s="5"/>
      <c r="D71" s="6"/>
      <c r="E71" s="89"/>
      <c r="F71" s="67"/>
      <c r="G71" s="13" t="str">
        <f>IF(Meuble!O21="","","—")</f>
        <v/>
      </c>
      <c r="H71" s="2"/>
      <c r="I71" s="13" t="str">
        <f>IF(Meuble!N21="","","—")</f>
        <v/>
      </c>
      <c r="K71" s="2"/>
      <c r="L71" s="6"/>
    </row>
    <row r="72" spans="1:12" ht="9.9499999999999993" customHeight="1" x14ac:dyDescent="0.25">
      <c r="A72" s="5"/>
      <c r="D72" s="6"/>
      <c r="L72" s="6"/>
    </row>
    <row r="73" spans="1:12" ht="12.95" customHeight="1" x14ac:dyDescent="0.25">
      <c r="A73" s="5"/>
      <c r="D73" s="6"/>
      <c r="E73" s="89" t="str">
        <f>IF(Meuble!D22="","",(Meuble!J22)&amp;" X ")</f>
        <v/>
      </c>
      <c r="F73" s="67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86" t="str">
        <f>IF(Meuble!M22=Base!B9,Base!C9,IF(Meuble!M22=Base!B10,Base!C10,IF(Meuble!M22=Base!B11,Base!C11,"")))</f>
        <v/>
      </c>
    </row>
    <row r="74" spans="1:12" ht="5.25" customHeight="1" x14ac:dyDescent="0.25">
      <c r="A74" s="5"/>
      <c r="D74" s="6"/>
      <c r="E74" s="89"/>
      <c r="F74" s="67"/>
      <c r="G74" s="13" t="str">
        <f>IF(Meuble!Q22="","","—")</f>
        <v/>
      </c>
      <c r="H74" s="2"/>
      <c r="I74" s="13" t="str">
        <f>IF(Meuble!P22="","","—")</f>
        <v/>
      </c>
      <c r="K74" s="2"/>
      <c r="L74" s="86"/>
    </row>
    <row r="75" spans="1:12" ht="5.25" customHeight="1" x14ac:dyDescent="0.25">
      <c r="A75" s="5"/>
      <c r="D75" s="6"/>
      <c r="E75" s="89"/>
      <c r="F75" s="67"/>
      <c r="G75" s="13" t="str">
        <f>IF(Meuble!O22="","","—")</f>
        <v/>
      </c>
      <c r="H75" s="2"/>
      <c r="I75" s="13" t="str">
        <f>IF(Meuble!N22="","","—")</f>
        <v/>
      </c>
      <c r="K75" s="2"/>
      <c r="L75" s="6"/>
    </row>
    <row r="76" spans="1:12" ht="9.9499999999999993" customHeight="1" x14ac:dyDescent="0.25">
      <c r="A76" s="5"/>
      <c r="D76" s="6"/>
      <c r="L76" s="6"/>
    </row>
    <row r="77" spans="1:12" ht="12.95" customHeight="1" x14ac:dyDescent="0.25">
      <c r="A77" s="5"/>
      <c r="D77" s="6"/>
      <c r="E77" s="89" t="str">
        <f>IF(Meuble!D23="","",(Meuble!J23)&amp;" X ")</f>
        <v/>
      </c>
      <c r="F77" s="67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86" t="str">
        <f>IF(Meuble!M23=Base!B9,Base!C9,IF(Meuble!M23=Base!B10,Base!C10,IF(Meuble!M23=Base!B11,Base!C11,"")))</f>
        <v/>
      </c>
    </row>
    <row r="78" spans="1:12" ht="5.25" customHeight="1" x14ac:dyDescent="0.25">
      <c r="A78" s="5"/>
      <c r="D78" s="6"/>
      <c r="E78" s="89"/>
      <c r="F78" s="67"/>
      <c r="G78" s="13" t="str">
        <f>IF(Meuble!Q23="","","—")</f>
        <v/>
      </c>
      <c r="H78" s="2"/>
      <c r="I78" s="13" t="str">
        <f>IF(Meuble!P23="","","—")</f>
        <v/>
      </c>
      <c r="K78" s="2"/>
      <c r="L78" s="86"/>
    </row>
    <row r="79" spans="1:12" ht="5.25" customHeight="1" x14ac:dyDescent="0.25">
      <c r="A79" s="5"/>
      <c r="D79" s="6"/>
      <c r="E79" s="89"/>
      <c r="F79" s="67"/>
      <c r="G79" s="13" t="str">
        <f>IF(Meuble!O23="","","—")</f>
        <v/>
      </c>
      <c r="H79" s="2"/>
      <c r="I79" s="13" t="str">
        <f>IF(Meuble!N23="","","—")</f>
        <v/>
      </c>
      <c r="K79" s="2"/>
      <c r="L79" s="6"/>
    </row>
    <row r="80" spans="1:12" ht="9.9499999999999993" customHeight="1" x14ac:dyDescent="0.25">
      <c r="A80" s="5"/>
      <c r="D80" s="6"/>
      <c r="L80" s="6"/>
    </row>
    <row r="81" spans="1:12" ht="12.95" customHeight="1" x14ac:dyDescent="0.25">
      <c r="A81" s="5"/>
      <c r="D81" s="6"/>
      <c r="E81" s="89" t="str">
        <f>IF(Meuble!D24="","",(Meuble!J24)&amp;" X ")</f>
        <v/>
      </c>
      <c r="F81" s="67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86" t="str">
        <f>IF(Meuble!M24=Base!B9,Base!C9,IF(Meuble!M24=Base!B10,Base!C10,IF(Meuble!M24=Base!B11,Base!C11,"")))</f>
        <v/>
      </c>
    </row>
    <row r="82" spans="1:12" ht="5.25" customHeight="1" x14ac:dyDescent="0.25">
      <c r="A82" s="5"/>
      <c r="D82" s="6"/>
      <c r="E82" s="89"/>
      <c r="F82" s="67"/>
      <c r="G82" s="13" t="str">
        <f>IF(Meuble!Q24="","","—")</f>
        <v/>
      </c>
      <c r="H82" s="2"/>
      <c r="I82" s="13" t="str">
        <f>IF(Meuble!P24="","","—")</f>
        <v/>
      </c>
      <c r="K82" s="2"/>
      <c r="L82" s="86"/>
    </row>
    <row r="83" spans="1:12" ht="5.25" customHeight="1" x14ac:dyDescent="0.25">
      <c r="A83" s="5"/>
      <c r="D83" s="6"/>
      <c r="E83" s="89"/>
      <c r="F83" s="67"/>
      <c r="G83" s="13" t="str">
        <f>IF(Meuble!O24="","","—")</f>
        <v/>
      </c>
      <c r="H83" s="2"/>
      <c r="I83" s="13" t="str">
        <f>IF(Meuble!N24="","","—")</f>
        <v/>
      </c>
      <c r="K83" s="2"/>
      <c r="L83" s="6"/>
    </row>
    <row r="84" spans="1:12" ht="9.9499999999999993" customHeight="1" x14ac:dyDescent="0.25">
      <c r="A84" s="5"/>
      <c r="D84" s="6"/>
      <c r="L84" s="6"/>
    </row>
    <row r="85" spans="1:12" ht="12.95" customHeight="1" x14ac:dyDescent="0.25">
      <c r="A85" s="5"/>
      <c r="D85" s="6"/>
      <c r="E85" s="89" t="str">
        <f>IF(Meuble!D25="","",(Meuble!J25)&amp;" X ")</f>
        <v/>
      </c>
      <c r="F85" s="67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86" t="str">
        <f>IF(Meuble!M25=Base!B9,Base!C9,IF(Meuble!M25=Base!B10,Base!C10,IF(Meuble!M25=Base!B11,Base!C11,"")))</f>
        <v/>
      </c>
    </row>
    <row r="86" spans="1:12" ht="5.25" customHeight="1" x14ac:dyDescent="0.25">
      <c r="A86" s="5"/>
      <c r="D86" s="6"/>
      <c r="E86" s="89"/>
      <c r="F86" s="67"/>
      <c r="G86" s="13" t="str">
        <f>IF(Meuble!Q25="","","—")</f>
        <v/>
      </c>
      <c r="H86" s="2"/>
      <c r="I86" s="13" t="str">
        <f>IF(Meuble!P25="","","—")</f>
        <v/>
      </c>
      <c r="K86" s="2"/>
      <c r="L86" s="86"/>
    </row>
    <row r="87" spans="1:12" ht="5.25" customHeight="1" thickBot="1" x14ac:dyDescent="0.3">
      <c r="A87" s="7"/>
      <c r="B87" s="8"/>
      <c r="C87" s="8"/>
      <c r="D87" s="9"/>
      <c r="E87" s="90"/>
      <c r="F87" s="91"/>
      <c r="G87" s="24" t="str">
        <f>IF(Meuble!O25="","","—")</f>
        <v/>
      </c>
      <c r="H87" s="23"/>
      <c r="I87" s="24" t="str">
        <f>IF(Meuble!N25="","","—")</f>
        <v/>
      </c>
      <c r="J87" s="23"/>
      <c r="K87" s="23"/>
      <c r="L87" s="9"/>
    </row>
  </sheetData>
  <mergeCells count="74"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E21:E23"/>
    <mergeCell ref="E25:E27"/>
    <mergeCell ref="E17:E19"/>
    <mergeCell ref="E13:E15"/>
    <mergeCell ref="E9:E11"/>
    <mergeCell ref="E29:E31"/>
    <mergeCell ref="E33:E35"/>
    <mergeCell ref="E37:E39"/>
    <mergeCell ref="E41:E4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F9:F11"/>
    <mergeCell ref="F21:F23"/>
    <mergeCell ref="F13:F15"/>
    <mergeCell ref="L5:L6"/>
    <mergeCell ref="L9:L10"/>
    <mergeCell ref="A4:B6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</mergeCells>
  <phoneticPr fontId="6" type="noConversion"/>
  <conditionalFormatting sqref="E4:K4">
    <cfRule type="expression" dxfId="9" priority="10">
      <formula>$F21="DOS"</formula>
    </cfRule>
  </conditionalFormatting>
  <conditionalFormatting sqref="E5:L5 E24:L25 G22:L23 E28:L29 G26:L27 E20:L21 F18:L19 E16:L17 F14:L15 E12:L13 F10:L11 E8:L9 G6:L7 E32:L33 F30:L31 E36:L37 F34:L35 E40:L41 F38:L39 F43:L43 E44:L45 F42:K42 G47:L47 G46:K46 E48:L49 E52:L53 G51:L51 G50:K50 G55:L55 G54:K54">
    <cfRule type="expression" dxfId="8" priority="9">
      <formula>$F5="DOS"</formula>
    </cfRule>
  </conditionalFormatting>
  <conditionalFormatting sqref="E57:K57 G58:K59">
    <cfRule type="expression" dxfId="7" priority="8">
      <formula>$F57="DOS"</formula>
    </cfRule>
  </conditionalFormatting>
  <conditionalFormatting sqref="E61:K61 G62:K63">
    <cfRule type="expression" dxfId="6" priority="7">
      <formula>$F61="DOS"</formula>
    </cfRule>
  </conditionalFormatting>
  <conditionalFormatting sqref="E65:K65 G66:K67">
    <cfRule type="expression" dxfId="5" priority="6">
      <formula>$F65="DOS"</formula>
    </cfRule>
  </conditionalFormatting>
  <conditionalFormatting sqref="E69:K69 G70:K71">
    <cfRule type="expression" dxfId="4" priority="5">
      <formula>$F69="DOS"</formula>
    </cfRule>
  </conditionalFormatting>
  <conditionalFormatting sqref="E73:K73 G74:K75">
    <cfRule type="expression" dxfId="3" priority="4">
      <formula>$F73="DOS"</formula>
    </cfRule>
  </conditionalFormatting>
  <conditionalFormatting sqref="E77:K77 G78:K79">
    <cfRule type="expression" dxfId="2" priority="3">
      <formula>$F77="DOS"</formula>
    </cfRule>
  </conditionalFormatting>
  <conditionalFormatting sqref="E81:K81 G82:K83">
    <cfRule type="expression" dxfId="1" priority="2">
      <formula>$F81="DOS"</formula>
    </cfRule>
  </conditionalFormatting>
  <conditionalFormatting sqref="E85:K85 G86:K87">
    <cfRule type="expression" dxfId="0" priority="1">
      <formula>$F85="DOS"</formula>
    </cfRule>
  </conditionalFormatting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638175</xdr:colOff>
                    <xdr:row>4</xdr:row>
                    <xdr:rowOff>38100</xdr:rowOff>
                  </from>
                  <to>
                    <xdr:col>3</xdr:col>
                    <xdr:colOff>657225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ED24F-988A-4E41-A12F-2BC2485E9B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Base</vt:lpstr>
      <vt:lpstr>Donnee</vt:lpstr>
      <vt:lpstr>Fond</vt:lpstr>
      <vt:lpstr>Dos</vt:lpstr>
      <vt:lpstr>Feuille Tiroirs</vt:lpstr>
      <vt:lpstr>Meuble</vt:lpstr>
      <vt:lpstr>Rapport</vt:lpstr>
      <vt:lpstr>image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bureau-etudes@cleret.fr</cp:lastModifiedBy>
  <cp:lastPrinted>2023-12-04T16:08:01Z</cp:lastPrinted>
  <dcterms:created xsi:type="dcterms:W3CDTF">2023-09-17T16:26:41Z</dcterms:created>
  <dcterms:modified xsi:type="dcterms:W3CDTF">2023-12-04T16:09:07Z</dcterms:modified>
</cp:coreProperties>
</file>