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defaultThemeVersion="166925"/>
  <mc:AlternateContent xmlns:mc="http://schemas.openxmlformats.org/markup-compatibility/2006">
    <mc:Choice Requires="x15">
      <x15ac:absPath xmlns:x15ac="http://schemas.microsoft.com/office/spreadsheetml/2010/11/ac" url="https://d.docs.live.net/d06af173bb55add7/Bureau/test/"/>
    </mc:Choice>
  </mc:AlternateContent>
  <xr:revisionPtr revIDLastSave="37" documentId="8_{5AA981D3-E7B8-4F89-A491-1F1205D0ED67}" xr6:coauthVersionLast="45" xr6:coauthVersionMax="45" xr10:uidLastSave="{9EF7409E-1860-4BCF-AF50-EF5A831CF003}"/>
  <bookViews>
    <workbookView xWindow="-108" yWindow="-108" windowWidth="23256" windowHeight="12576" tabRatio="841" activeTab="6" xr2:uid="{B83B363C-69C7-4735-ADC0-2DC47AD7D7DB}"/>
  </bookViews>
  <sheets>
    <sheet name="Base R.Backery" sheetId="23" r:id="rId1"/>
    <sheet name="Base R-Pati" sheetId="6" r:id="rId2"/>
    <sheet name="ingredients" sheetId="1" state="hidden" r:id="rId3"/>
    <sheet name="DashBoard" sheetId="22" state="hidden" r:id="rId4"/>
    <sheet name="test2" sheetId="11" r:id="rId5"/>
    <sheet name="Brownie" sheetId="9" r:id="rId6"/>
    <sheet name="Tiramisu Kaffee" sheetId="12" r:id="rId7"/>
    <sheet name="Weisses Mokkamousse" sheetId="13" r:id="rId8"/>
    <sheet name="Tonka Creme" sheetId="14" r:id="rId9"/>
    <sheet name="Sirop Amaretto (Tiramisu)" sheetId="16" r:id="rId10"/>
    <sheet name="TobleroneMousse" sheetId="19" r:id="rId11"/>
    <sheet name="Tiramisu mit Fruchte" sheetId="20" r:id="rId12"/>
  </sheets>
  <definedNames>
    <definedName name="f_ing">OFFSET(p_ing,0,0,COUNTA(l_ing),1)</definedName>
    <definedName name="ingredients">ingredients!$A$7:$A$13</definedName>
    <definedName name="l_ing">ingredients!$A:$A</definedName>
    <definedName name="p_ing">ingredients!$A$7</definedName>
    <definedName name="produit">#REF!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3" i="6" l="1"/>
  <c r="E22" i="6"/>
  <c r="E21" i="6"/>
  <c r="E20" i="6"/>
  <c r="E19" i="6"/>
  <c r="E18" i="6"/>
  <c r="E17" i="6"/>
  <c r="E16" i="6"/>
  <c r="E15" i="6"/>
  <c r="E14" i="6"/>
  <c r="E13" i="6"/>
  <c r="E12" i="6"/>
  <c r="E11" i="6"/>
  <c r="E10" i="6"/>
  <c r="E9" i="6"/>
  <c r="E8" i="6"/>
  <c r="H150" i="22" l="1"/>
  <c r="H149" i="22"/>
  <c r="H148" i="22"/>
  <c r="H147" i="22"/>
  <c r="H146" i="22"/>
  <c r="H145" i="22"/>
  <c r="H144" i="22"/>
  <c r="H143" i="22"/>
  <c r="H142" i="22"/>
  <c r="H141" i="22"/>
  <c r="H140" i="22"/>
  <c r="H139" i="22"/>
  <c r="H138" i="22"/>
  <c r="H137" i="22"/>
  <c r="H136" i="22"/>
  <c r="H135" i="22"/>
  <c r="H134" i="22"/>
  <c r="H133" i="22"/>
  <c r="H132" i="22"/>
  <c r="H131" i="22"/>
  <c r="H130" i="22"/>
  <c r="H129" i="22"/>
  <c r="H128" i="22"/>
  <c r="H127" i="22"/>
  <c r="H126" i="22"/>
  <c r="H125" i="22"/>
  <c r="H124" i="22"/>
  <c r="H123" i="22"/>
  <c r="H122" i="22"/>
  <c r="H121" i="22"/>
  <c r="H120" i="22"/>
  <c r="H119" i="22"/>
  <c r="H118" i="22"/>
  <c r="H117" i="22"/>
  <c r="H116" i="22"/>
  <c r="H115" i="22"/>
  <c r="H114" i="22"/>
  <c r="H113" i="22"/>
  <c r="H112" i="22"/>
  <c r="H111" i="22"/>
  <c r="H110" i="22"/>
  <c r="H109" i="22"/>
  <c r="H108" i="22"/>
  <c r="H107" i="22"/>
  <c r="H106" i="22"/>
  <c r="H105" i="22"/>
  <c r="H104" i="22"/>
  <c r="H103" i="22"/>
  <c r="H102" i="22"/>
  <c r="H101" i="22"/>
  <c r="H100" i="22"/>
  <c r="H99" i="22"/>
  <c r="H98" i="22"/>
  <c r="H97" i="22"/>
  <c r="H96" i="22"/>
  <c r="H95" i="22"/>
  <c r="H94" i="22"/>
  <c r="H93" i="22"/>
  <c r="H92" i="22"/>
  <c r="H91" i="22"/>
  <c r="H90" i="22"/>
  <c r="H89" i="22"/>
  <c r="H88" i="22"/>
  <c r="H87" i="22"/>
  <c r="H86" i="22"/>
  <c r="H85" i="22"/>
  <c r="H84" i="22"/>
  <c r="H83" i="22"/>
  <c r="H82" i="22"/>
  <c r="H81" i="22"/>
  <c r="H80" i="22"/>
  <c r="H79" i="22"/>
  <c r="H78" i="22"/>
  <c r="H77" i="22"/>
  <c r="H76" i="22"/>
  <c r="H75" i="22"/>
  <c r="H74" i="22"/>
  <c r="H73" i="22"/>
  <c r="H72" i="22"/>
  <c r="H71" i="22"/>
  <c r="H70" i="22"/>
  <c r="H69" i="22"/>
  <c r="H68" i="22"/>
  <c r="H67" i="22"/>
  <c r="H66" i="22"/>
  <c r="H65" i="22"/>
  <c r="H64" i="22"/>
  <c r="H63" i="22"/>
  <c r="H62" i="22"/>
  <c r="H61" i="22"/>
  <c r="H60" i="22"/>
  <c r="H59" i="22"/>
  <c r="H58" i="22"/>
  <c r="H57" i="22"/>
  <c r="H56" i="22"/>
  <c r="H55" i="22"/>
  <c r="H54" i="22"/>
  <c r="H53" i="22"/>
  <c r="H52" i="22"/>
  <c r="H51" i="22"/>
  <c r="H50" i="22"/>
  <c r="H49" i="22"/>
  <c r="H48" i="22"/>
  <c r="H47" i="22"/>
  <c r="H46" i="22"/>
  <c r="H45" i="22"/>
  <c r="H44" i="22"/>
  <c r="H43" i="22"/>
  <c r="H42" i="22"/>
  <c r="H41" i="22"/>
  <c r="H40" i="22"/>
  <c r="H39" i="22"/>
  <c r="H38" i="22"/>
  <c r="H37" i="22"/>
  <c r="H36" i="22"/>
  <c r="H35" i="22"/>
  <c r="H34" i="22"/>
  <c r="H33" i="22"/>
  <c r="H32" i="22"/>
  <c r="H31" i="22"/>
  <c r="H30" i="22"/>
  <c r="H29" i="22"/>
  <c r="H28" i="22"/>
  <c r="H27" i="22"/>
  <c r="H26" i="22"/>
  <c r="H25" i="22"/>
  <c r="H24" i="22"/>
  <c r="H23" i="22"/>
  <c r="H22" i="22"/>
  <c r="H21" i="22"/>
  <c r="H20" i="22"/>
  <c r="H19" i="22"/>
  <c r="H18" i="22"/>
  <c r="H17" i="22"/>
  <c r="H16" i="22"/>
  <c r="H15" i="22"/>
  <c r="H14" i="22"/>
  <c r="H13" i="22"/>
  <c r="H12" i="22"/>
  <c r="H11" i="22"/>
  <c r="H10" i="22"/>
  <c r="H9" i="22"/>
  <c r="H8" i="22"/>
  <c r="I29" i="6"/>
  <c r="D30" i="23"/>
  <c r="B26" i="23"/>
  <c r="K29" i="23" s="1"/>
  <c r="E25" i="23"/>
  <c r="E24" i="23"/>
  <c r="E23" i="23"/>
  <c r="E22" i="23"/>
  <c r="E21" i="23"/>
  <c r="E20" i="23"/>
  <c r="E19" i="23"/>
  <c r="E18" i="23"/>
  <c r="E17" i="23"/>
  <c r="E16" i="23"/>
  <c r="E15" i="23"/>
  <c r="E14" i="23"/>
  <c r="E13" i="23"/>
  <c r="E12" i="23"/>
  <c r="E11" i="23"/>
  <c r="E10" i="23"/>
  <c r="J8" i="23"/>
  <c r="C21" i="23" s="1"/>
  <c r="C25" i="23" l="1"/>
  <c r="C10" i="23"/>
  <c r="C26" i="23" s="1"/>
  <c r="A4" i="23" s="1"/>
  <c r="C13" i="23"/>
  <c r="C16" i="23"/>
  <c r="C19" i="23"/>
  <c r="C22" i="23"/>
  <c r="C11" i="23"/>
  <c r="C14" i="23"/>
  <c r="C17" i="23"/>
  <c r="C20" i="23"/>
  <c r="C23" i="23"/>
  <c r="C12" i="23"/>
  <c r="C15" i="23"/>
  <c r="C18" i="23"/>
  <c r="A11" i="11"/>
  <c r="A24" i="23" l="1"/>
  <c r="D24" i="23" s="1"/>
  <c r="A21" i="23"/>
  <c r="D21" i="23" s="1"/>
  <c r="A15" i="23"/>
  <c r="D15" i="23" s="1"/>
  <c r="A12" i="23"/>
  <c r="D12" i="23" s="1"/>
  <c r="A18" i="23"/>
  <c r="D18" i="23" s="1"/>
  <c r="A23" i="23"/>
  <c r="D23" i="23" s="1"/>
  <c r="A20" i="23"/>
  <c r="D20" i="23" s="1"/>
  <c r="A17" i="23"/>
  <c r="D17" i="23" s="1"/>
  <c r="A14" i="23"/>
  <c r="D14" i="23" s="1"/>
  <c r="A11" i="23"/>
  <c r="D11" i="23" s="1"/>
  <c r="A22" i="23"/>
  <c r="D22" i="23" s="1"/>
  <c r="A19" i="23"/>
  <c r="D19" i="23" s="1"/>
  <c r="A16" i="23"/>
  <c r="D16" i="23" s="1"/>
  <c r="A13" i="23"/>
  <c r="D13" i="23" s="1"/>
  <c r="A10" i="23"/>
  <c r="A25" i="23"/>
  <c r="D25" i="23" s="1"/>
  <c r="D31" i="23" l="1"/>
  <c r="A27" i="23"/>
  <c r="D10" i="23"/>
  <c r="D26" i="23" s="1"/>
  <c r="G30" i="20"/>
  <c r="B26" i="20"/>
  <c r="K29" i="20" s="1"/>
  <c r="E19" i="20"/>
  <c r="E18" i="20"/>
  <c r="E17" i="20"/>
  <c r="E16" i="20"/>
  <c r="E15" i="20"/>
  <c r="E14" i="20"/>
  <c r="E13" i="20"/>
  <c r="E12" i="20"/>
  <c r="E11" i="20"/>
  <c r="G30" i="19"/>
  <c r="B26" i="19"/>
  <c r="K29" i="19" s="1"/>
  <c r="E25" i="19"/>
  <c r="E24" i="19"/>
  <c r="E23" i="19"/>
  <c r="E22" i="19"/>
  <c r="E21" i="19"/>
  <c r="E20" i="19"/>
  <c r="E19" i="19"/>
  <c r="E18" i="19"/>
  <c r="E17" i="19"/>
  <c r="E16" i="19"/>
  <c r="E15" i="19"/>
  <c r="E14" i="19"/>
  <c r="E13" i="19"/>
  <c r="E12" i="19"/>
  <c r="E11" i="19"/>
  <c r="G30" i="16"/>
  <c r="B26" i="16"/>
  <c r="J8" i="16" s="1"/>
  <c r="E15" i="16"/>
  <c r="E14" i="16"/>
  <c r="E13" i="16"/>
  <c r="E12" i="16"/>
  <c r="E11" i="16"/>
  <c r="B26" i="14"/>
  <c r="K29" i="14" s="1"/>
  <c r="G30" i="14"/>
  <c r="E18" i="14"/>
  <c r="E17" i="14"/>
  <c r="E16" i="14"/>
  <c r="E15" i="14"/>
  <c r="E14" i="14"/>
  <c r="E13" i="14"/>
  <c r="E12" i="14"/>
  <c r="E11" i="14"/>
  <c r="G30" i="13"/>
  <c r="B26" i="13"/>
  <c r="K29" i="13" s="1"/>
  <c r="E19" i="13"/>
  <c r="E18" i="13"/>
  <c r="E17" i="13"/>
  <c r="E16" i="13"/>
  <c r="E15" i="13"/>
  <c r="E14" i="13"/>
  <c r="E13" i="13"/>
  <c r="E12" i="13"/>
  <c r="E11" i="13"/>
  <c r="G30" i="12"/>
  <c r="B26" i="12"/>
  <c r="K29" i="12" s="1"/>
  <c r="E25" i="12"/>
  <c r="E24" i="12"/>
  <c r="E23" i="12"/>
  <c r="E22" i="12"/>
  <c r="E21" i="12"/>
  <c r="E20" i="12"/>
  <c r="E19" i="12"/>
  <c r="E18" i="12"/>
  <c r="E17" i="12"/>
  <c r="E16" i="12"/>
  <c r="E15" i="12"/>
  <c r="E14" i="12"/>
  <c r="E13" i="12"/>
  <c r="E12" i="12"/>
  <c r="E11" i="12"/>
  <c r="J8" i="20" l="1"/>
  <c r="J8" i="19"/>
  <c r="C11" i="19" s="1"/>
  <c r="C23" i="16"/>
  <c r="C24" i="16"/>
  <c r="C15" i="16"/>
  <c r="C12" i="16"/>
  <c r="C21" i="16"/>
  <c r="C18" i="16"/>
  <c r="K29" i="16"/>
  <c r="C13" i="16"/>
  <c r="C16" i="16"/>
  <c r="C19" i="16"/>
  <c r="C22" i="16"/>
  <c r="C25" i="16"/>
  <c r="C11" i="16"/>
  <c r="C14" i="16"/>
  <c r="C17" i="16"/>
  <c r="C20" i="16"/>
  <c r="J8" i="14"/>
  <c r="J8" i="13"/>
  <c r="C21" i="13" s="1"/>
  <c r="J8" i="12"/>
  <c r="C12" i="12" s="1"/>
  <c r="C24" i="20" l="1"/>
  <c r="C20" i="20"/>
  <c r="C13" i="20"/>
  <c r="C19" i="20"/>
  <c r="C11" i="20"/>
  <c r="C25" i="20"/>
  <c r="C17" i="20"/>
  <c r="C23" i="20"/>
  <c r="C16" i="20"/>
  <c r="C22" i="20"/>
  <c r="C14" i="20"/>
  <c r="C21" i="20"/>
  <c r="C18" i="20"/>
  <c r="C15" i="20"/>
  <c r="C12" i="20"/>
  <c r="C14" i="19"/>
  <c r="C23" i="19"/>
  <c r="C15" i="19"/>
  <c r="C21" i="19"/>
  <c r="C18" i="19"/>
  <c r="C12" i="19"/>
  <c r="C20" i="19"/>
  <c r="C17" i="19"/>
  <c r="C24" i="19"/>
  <c r="C13" i="19"/>
  <c r="C22" i="19"/>
  <c r="C16" i="19"/>
  <c r="C19" i="19"/>
  <c r="C25" i="19"/>
  <c r="C26" i="16"/>
  <c r="A9" i="16" s="1"/>
  <c r="A12" i="16" s="1"/>
  <c r="D12" i="16" s="1"/>
  <c r="C24" i="14"/>
  <c r="C23" i="14"/>
  <c r="C20" i="14"/>
  <c r="C17" i="14"/>
  <c r="C14" i="14"/>
  <c r="C11" i="14"/>
  <c r="C21" i="14"/>
  <c r="C18" i="14"/>
  <c r="C25" i="14"/>
  <c r="C22" i="14"/>
  <c r="C19" i="14"/>
  <c r="C16" i="14"/>
  <c r="C13" i="14"/>
  <c r="C12" i="14"/>
  <c r="C15" i="14"/>
  <c r="C17" i="13"/>
  <c r="C18" i="13"/>
  <c r="C15" i="13"/>
  <c r="C16" i="13"/>
  <c r="C23" i="13"/>
  <c r="C20" i="13"/>
  <c r="C14" i="13"/>
  <c r="C11" i="13"/>
  <c r="C25" i="13"/>
  <c r="C22" i="13"/>
  <c r="C19" i="13"/>
  <c r="C12" i="13"/>
  <c r="C24" i="13"/>
  <c r="C13" i="13"/>
  <c r="C15" i="12"/>
  <c r="C24" i="12"/>
  <c r="C25" i="12"/>
  <c r="C17" i="12"/>
  <c r="C20" i="12"/>
  <c r="C23" i="12"/>
  <c r="C22" i="12"/>
  <c r="C13" i="12"/>
  <c r="C19" i="12"/>
  <c r="C16" i="12"/>
  <c r="C11" i="12"/>
  <c r="C14" i="12"/>
  <c r="C21" i="12"/>
  <c r="C18" i="12"/>
  <c r="C26" i="20" l="1"/>
  <c r="A9" i="20" s="1"/>
  <c r="A14" i="20" s="1"/>
  <c r="D14" i="20" s="1"/>
  <c r="C26" i="19"/>
  <c r="A9" i="19" s="1"/>
  <c r="A11" i="19" s="1"/>
  <c r="A14" i="16"/>
  <c r="D14" i="16" s="1"/>
  <c r="A11" i="16"/>
  <c r="A13" i="16"/>
  <c r="D13" i="16" s="1"/>
  <c r="A15" i="16"/>
  <c r="D15" i="16" s="1"/>
  <c r="D11" i="16"/>
  <c r="C26" i="14"/>
  <c r="A9" i="14" s="1"/>
  <c r="A15" i="14" s="1"/>
  <c r="D15" i="14" s="1"/>
  <c r="C26" i="13"/>
  <c r="A9" i="13" s="1"/>
  <c r="A19" i="13" s="1"/>
  <c r="D19" i="13" s="1"/>
  <c r="D22" i="13"/>
  <c r="D20" i="13"/>
  <c r="A18" i="13"/>
  <c r="D18" i="13" s="1"/>
  <c r="D21" i="13"/>
  <c r="D23" i="13"/>
  <c r="D25" i="13"/>
  <c r="D24" i="13"/>
  <c r="C26" i="12"/>
  <c r="A9" i="12" s="1"/>
  <c r="A17" i="12" s="1"/>
  <c r="D17" i="12" s="1"/>
  <c r="E17" i="9"/>
  <c r="E16" i="9"/>
  <c r="E15" i="9"/>
  <c r="E14" i="9"/>
  <c r="E13" i="9"/>
  <c r="E12" i="9"/>
  <c r="E11" i="9"/>
  <c r="D21" i="11"/>
  <c r="D20" i="11"/>
  <c r="E19" i="11"/>
  <c r="E18" i="11"/>
  <c r="E17" i="11"/>
  <c r="E16" i="11"/>
  <c r="E15" i="11"/>
  <c r="E14" i="11"/>
  <c r="E13" i="11"/>
  <c r="E12" i="11"/>
  <c r="E11" i="11"/>
  <c r="B26" i="11"/>
  <c r="J8" i="11" s="1"/>
  <c r="D25" i="11"/>
  <c r="D24" i="11"/>
  <c r="D23" i="11"/>
  <c r="D22" i="11"/>
  <c r="G30" i="9"/>
  <c r="B26" i="9"/>
  <c r="K29" i="9" s="1"/>
  <c r="A18" i="20" l="1"/>
  <c r="D18" i="20" s="1"/>
  <c r="A15" i="20"/>
  <c r="D15" i="20" s="1"/>
  <c r="A12" i="20"/>
  <c r="D12" i="20" s="1"/>
  <c r="A16" i="20"/>
  <c r="D16" i="20" s="1"/>
  <c r="A19" i="20"/>
  <c r="D19" i="20" s="1"/>
  <c r="A11" i="20"/>
  <c r="A17" i="20"/>
  <c r="D17" i="20" s="1"/>
  <c r="A13" i="20"/>
  <c r="D13" i="20" s="1"/>
  <c r="D11" i="20"/>
  <c r="A13" i="19"/>
  <c r="D13" i="19" s="1"/>
  <c r="A15" i="19"/>
  <c r="D15" i="19" s="1"/>
  <c r="A16" i="19"/>
  <c r="D16" i="19" s="1"/>
  <c r="A17" i="19"/>
  <c r="D17" i="19" s="1"/>
  <c r="D11" i="19"/>
  <c r="A20" i="19"/>
  <c r="D20" i="19" s="1"/>
  <c r="A14" i="19"/>
  <c r="D14" i="19" s="1"/>
  <c r="A12" i="19"/>
  <c r="D12" i="19" s="1"/>
  <c r="A18" i="19"/>
  <c r="D18" i="19" s="1"/>
  <c r="A19" i="19"/>
  <c r="D19" i="19" s="1"/>
  <c r="D26" i="16"/>
  <c r="G31" i="16"/>
  <c r="A27" i="16"/>
  <c r="A18" i="14"/>
  <c r="D18" i="14" s="1"/>
  <c r="A11" i="14"/>
  <c r="A13" i="14"/>
  <c r="D13" i="14" s="1"/>
  <c r="A16" i="14"/>
  <c r="D16" i="14" s="1"/>
  <c r="A14" i="14"/>
  <c r="D14" i="14" s="1"/>
  <c r="A17" i="14"/>
  <c r="D17" i="14" s="1"/>
  <c r="A12" i="14"/>
  <c r="D12" i="14" s="1"/>
  <c r="A12" i="13"/>
  <c r="D12" i="13" s="1"/>
  <c r="A15" i="13"/>
  <c r="D15" i="13" s="1"/>
  <c r="A13" i="13"/>
  <c r="D13" i="13" s="1"/>
  <c r="A16" i="13"/>
  <c r="D16" i="13" s="1"/>
  <c r="A14" i="13"/>
  <c r="D14" i="13" s="1"/>
  <c r="A17" i="13"/>
  <c r="D17" i="13" s="1"/>
  <c r="A11" i="13"/>
  <c r="D11" i="13"/>
  <c r="A13" i="12"/>
  <c r="D13" i="12" s="1"/>
  <c r="A16" i="12"/>
  <c r="D16" i="12" s="1"/>
  <c r="A12" i="12"/>
  <c r="D12" i="12" s="1"/>
  <c r="A15" i="12"/>
  <c r="D15" i="12" s="1"/>
  <c r="A18" i="12"/>
  <c r="D18" i="12" s="1"/>
  <c r="A19" i="12"/>
  <c r="D19" i="12" s="1"/>
  <c r="A11" i="12"/>
  <c r="D11" i="12" s="1"/>
  <c r="A14" i="12"/>
  <c r="D14" i="12" s="1"/>
  <c r="C24" i="11"/>
  <c r="C20" i="11"/>
  <c r="C13" i="11"/>
  <c r="C16" i="11"/>
  <c r="C23" i="11"/>
  <c r="C19" i="11"/>
  <c r="C15" i="11"/>
  <c r="C25" i="11"/>
  <c r="C21" i="11"/>
  <c r="C17" i="11"/>
  <c r="C14" i="11"/>
  <c r="C11" i="11"/>
  <c r="C12" i="11"/>
  <c r="C22" i="11"/>
  <c r="C18" i="11"/>
  <c r="K29" i="11"/>
  <c r="J8" i="9"/>
  <c r="C23" i="9" s="1"/>
  <c r="G31" i="20" l="1"/>
  <c r="A27" i="20"/>
  <c r="D26" i="20"/>
  <c r="G31" i="19"/>
  <c r="D26" i="19"/>
  <c r="A27" i="19"/>
  <c r="G31" i="14"/>
  <c r="A27" i="14"/>
  <c r="D11" i="14"/>
  <c r="D26" i="14" s="1"/>
  <c r="D26" i="13"/>
  <c r="G31" i="13"/>
  <c r="A27" i="13"/>
  <c r="A27" i="12"/>
  <c r="D26" i="12"/>
  <c r="G31" i="12"/>
  <c r="C26" i="11"/>
  <c r="A9" i="11" s="1"/>
  <c r="C15" i="9"/>
  <c r="C11" i="9"/>
  <c r="C14" i="9"/>
  <c r="C19" i="9"/>
  <c r="C24" i="9"/>
  <c r="C20" i="9"/>
  <c r="C12" i="9"/>
  <c r="C25" i="9"/>
  <c r="C22" i="9"/>
  <c r="C18" i="9"/>
  <c r="C16" i="9"/>
  <c r="C13" i="9"/>
  <c r="C21" i="9"/>
  <c r="C17" i="9"/>
  <c r="A16" i="11" l="1"/>
  <c r="D16" i="11" s="1"/>
  <c r="C26" i="9"/>
  <c r="A9" i="9" s="1"/>
  <c r="A14" i="9" s="1"/>
  <c r="D14" i="9" l="1"/>
  <c r="A13" i="11"/>
  <c r="D13" i="11" s="1"/>
  <c r="A14" i="11"/>
  <c r="D14" i="11" s="1"/>
  <c r="A15" i="11"/>
  <c r="D15" i="11" s="1"/>
  <c r="A17" i="11"/>
  <c r="D17" i="11" s="1"/>
  <c r="A18" i="11"/>
  <c r="D18" i="11" s="1"/>
  <c r="A19" i="11"/>
  <c r="D19" i="11" s="1"/>
  <c r="A12" i="11"/>
  <c r="D12" i="11" s="1"/>
  <c r="A12" i="9"/>
  <c r="A13" i="9"/>
  <c r="A11" i="9"/>
  <c r="A16" i="9"/>
  <c r="A17" i="9"/>
  <c r="A15" i="9"/>
  <c r="D13" i="9" l="1"/>
  <c r="D11" i="9"/>
  <c r="D12" i="9"/>
  <c r="D17" i="9"/>
  <c r="D16" i="9"/>
  <c r="D15" i="9"/>
  <c r="G31" i="9"/>
  <c r="A27" i="9"/>
  <c r="D26" i="9" l="1"/>
  <c r="B24" i="6"/>
  <c r="F27" i="6" l="1"/>
  <c r="I6" i="6"/>
  <c r="C9" i="6" s="1"/>
  <c r="C17" i="6" l="1"/>
  <c r="C15" i="6"/>
  <c r="C20" i="6"/>
  <c r="C16" i="6"/>
  <c r="C19" i="6"/>
  <c r="C12" i="6"/>
  <c r="C21" i="6"/>
  <c r="C14" i="6"/>
  <c r="C13" i="6"/>
  <c r="C11" i="6"/>
  <c r="C10" i="6"/>
  <c r="C23" i="6"/>
  <c r="C8" i="6"/>
  <c r="C18" i="6"/>
  <c r="C24" i="6" l="1"/>
  <c r="A5" i="6" s="1"/>
  <c r="A11" i="6" l="1"/>
  <c r="D11" i="6" s="1"/>
  <c r="A22" i="6" l="1"/>
  <c r="D22" i="6" s="1"/>
  <c r="A16" i="6"/>
  <c r="D16" i="6" s="1"/>
  <c r="A23" i="6"/>
  <c r="D23" i="6" s="1"/>
  <c r="A10" i="6"/>
  <c r="D10" i="6" s="1"/>
  <c r="A9" i="6"/>
  <c r="D9" i="6" s="1"/>
  <c r="A12" i="6"/>
  <c r="D12" i="6" s="1"/>
  <c r="A15" i="6"/>
  <c r="D15" i="6" s="1"/>
  <c r="A17" i="6"/>
  <c r="D17" i="6" s="1"/>
  <c r="A18" i="6"/>
  <c r="D18" i="6" s="1"/>
  <c r="A19" i="6"/>
  <c r="D19" i="6" s="1"/>
  <c r="A20" i="6"/>
  <c r="D20" i="6" s="1"/>
  <c r="A13" i="6"/>
  <c r="D13" i="6" s="1"/>
  <c r="A21" i="6"/>
  <c r="D21" i="6" s="1"/>
  <c r="A14" i="6"/>
  <c r="D14" i="6" s="1"/>
  <c r="A8" i="6"/>
  <c r="D8" i="6" s="1"/>
  <c r="D11" i="11"/>
  <c r="D26" i="11" s="1"/>
  <c r="A27" i="11"/>
  <c r="D24" i="6" l="1"/>
  <c r="A25" i="6"/>
</calcChain>
</file>

<file path=xl/sharedStrings.xml><?xml version="1.0" encoding="utf-8"?>
<sst xmlns="http://schemas.openxmlformats.org/spreadsheetml/2006/main" count="773" uniqueCount="260">
  <si>
    <t>Base</t>
  </si>
  <si>
    <t>1 Pc.</t>
  </si>
  <si>
    <t xml:space="preserve">ingredients </t>
  </si>
  <si>
    <t>Page 00</t>
  </si>
  <si>
    <t>Ventilation :</t>
  </si>
  <si>
    <t>Coeff RCT</t>
  </si>
  <si>
    <t xml:space="preserve">Prix / Kilo </t>
  </si>
  <si>
    <t>Butter</t>
  </si>
  <si>
    <t>Couverture 65%</t>
  </si>
  <si>
    <t>Vollei</t>
  </si>
  <si>
    <t>Zucker</t>
  </si>
  <si>
    <t>Mehl</t>
  </si>
  <si>
    <t>Salz</t>
  </si>
  <si>
    <t>Baumnuss Bruch</t>
  </si>
  <si>
    <t>Butter mit Couverture schmelzen,</t>
  </si>
  <si>
    <t>Vollei und Zucker aufschlagen bis richtig luftig</t>
  </si>
  <si>
    <t>Geschmolzene Couverture-Butter Mischung dazu, Mehl Salz und Baumnüsse unterheben</t>
  </si>
  <si>
    <t>weight after 10% waste</t>
  </si>
  <si>
    <t>Grams</t>
  </si>
  <si>
    <t xml:space="preserve">Piece </t>
  </si>
  <si>
    <t>Products</t>
  </si>
  <si>
    <t>Recipe</t>
  </si>
  <si>
    <t>Pastry</t>
  </si>
  <si>
    <t>Type</t>
  </si>
  <si>
    <t>Wasser</t>
  </si>
  <si>
    <t>Eigelb</t>
  </si>
  <si>
    <t>Rahm</t>
  </si>
  <si>
    <t>Eiweiss</t>
  </si>
  <si>
    <t>Schokoladenmousse</t>
  </si>
  <si>
    <t>Raw Materials</t>
  </si>
  <si>
    <t>Food Cost</t>
  </si>
  <si>
    <t>waste</t>
  </si>
  <si>
    <t>waste after cooking</t>
  </si>
  <si>
    <t>Recipe Weight</t>
  </si>
  <si>
    <t xml:space="preserve">Recipe Weight X </t>
  </si>
  <si>
    <t>Weight for 1 Pce</t>
  </si>
  <si>
    <t>number you need</t>
  </si>
  <si>
    <t>Nbr of pce for 1X recipe</t>
  </si>
  <si>
    <t xml:space="preserve">Weight after cooking </t>
  </si>
  <si>
    <t>Brownie</t>
  </si>
  <si>
    <t xml:space="preserve">Baking : </t>
  </si>
  <si>
    <t>Time (min)</t>
  </si>
  <si>
    <t>Humidity</t>
  </si>
  <si>
    <t>Oura</t>
  </si>
  <si>
    <t xml:space="preserve">Open </t>
  </si>
  <si>
    <t>Baking :</t>
  </si>
  <si>
    <t>Open</t>
  </si>
  <si>
    <t>Couverture Edelweiss 36 %</t>
  </si>
  <si>
    <t>Gelatine fur glass</t>
  </si>
  <si>
    <t>Gelatine fur Schnitte</t>
  </si>
  <si>
    <t xml:space="preserve">Couverture schmelzen. Rahm schlagen 70%.  Zucker mit Wasser auf 118°C kochen. Eigelb mit Salz aufschlagen und den gekochten Zucker langsam in das Eigelb einlaufen lassen. Gelatine einweichen und auflösen. Couverture unter das ge. Eigelb heben, den geschlagenen Rahm zum Schluss unterheben. </t>
  </si>
  <si>
    <t>Amaretto</t>
  </si>
  <si>
    <t xml:space="preserve">Tiramisu Kaffee </t>
  </si>
  <si>
    <t>Mascarpone</t>
  </si>
  <si>
    <t>Gelatine einweichen, Mascarpone mit dem Rahm zusammen aufschlagen. Eigelb mit Zucker1 aufschlagen, Eiweiss mit Zucker2 aufschlagen. Gelatine einweichen. Das Eigelb unter die Mascarpone heben. 600g Der Masse auf dem Wasserbad wärmen, Gelatine im Amaretto auflösen und unter die gewärmte Masse rühren, dann mit der restlichen Masse vermischen.  Eiweiss zum Schluss unter die Masse ziehen.</t>
  </si>
  <si>
    <t>Löffelbiskuit tränken und Masse einfüllen.</t>
  </si>
  <si>
    <t>Process</t>
  </si>
  <si>
    <t xml:space="preserve">Process </t>
  </si>
  <si>
    <t>Milch</t>
  </si>
  <si>
    <t>Kaffeebohnen</t>
  </si>
  <si>
    <t>Weisse Couverture(36%)</t>
  </si>
  <si>
    <t>Kahlua</t>
  </si>
  <si>
    <t>Gelatine</t>
  </si>
  <si>
    <t>Vanille</t>
  </si>
  <si>
    <t xml:space="preserve">Weisses Mokkamousse </t>
  </si>
  <si>
    <t>Milch mit Vanille aufkochen und über Kaffebohnen giessen.Abdecken und mind. 60min ziehen lassen.</t>
  </si>
  <si>
    <t>Couverture über Wasserbad schmelzen.</t>
  </si>
  <si>
    <t>Vollei mit Eigelb zusammen aufschlagen.</t>
  </si>
  <si>
    <t>Kahlua leicht erwärmen und Gelatine darin auflösen. Dann passierte Kaffeemilch dazu geschmolzene Weisse Couverture langsam dazu. Zum Schluss den Schlagrahm unterheben</t>
  </si>
  <si>
    <t>Cremepulver</t>
  </si>
  <si>
    <t>Tonkabohne</t>
  </si>
  <si>
    <t>Vanillearoma</t>
  </si>
  <si>
    <t>Sahne, Milch, Vanillearoma, Tonkabohnen geraspelt und Zucker in ein Topf geben und aufkochen.30min ziehen lassen und alles abpassieren. 500g der Flüssigkeit mit Cremepulver und dem Eigelb mixen. Die nochmals Flüssigkeit aufkochen, wenn es kocht das Eigelbgemisch unter ständigem rühren zugeben. Masse zwei Minuten lang gut kochen. In ein desinfiziertes GN geben und direkt mit Folie abdecken. CCP beachten</t>
  </si>
  <si>
    <t xml:space="preserve">Tonka Creme </t>
  </si>
  <si>
    <t>S</t>
  </si>
  <si>
    <t xml:space="preserve">Sirop Amaretto (Tiramisu) </t>
  </si>
  <si>
    <t>Nescafê</t>
  </si>
  <si>
    <t>Amarettolikör</t>
  </si>
  <si>
    <t xml:space="preserve">Amaretto mit Zucker und dem Nescafê kurz aufkochen. Gelatine einweichen. Gelatine in der warmen Flüssigkeit auflösen. Wasser zugeben. </t>
  </si>
  <si>
    <t>Tobleronemousse</t>
  </si>
  <si>
    <t>Couverture Ambra 36%</t>
  </si>
  <si>
    <t>Toblerone</t>
  </si>
  <si>
    <t>Couvertüre und Toblerone schmelzen. Rahm schlagen.  Zucker mit Wasser auf 118°C kochen. Eigelb mit Salz aufschlagen und den gekochten Zucker langsam in das Eigelb einlaufen lassen. Gelatine einweichen und auflösen. Couverture unter das ge. Eigelb heben, den geschlagenen Rahm zum Schluss unterheben</t>
  </si>
  <si>
    <t xml:space="preserve">Eiweiss nur für glass </t>
  </si>
  <si>
    <t>Tiramisu mit fruchte</t>
  </si>
  <si>
    <t>Früchtepüree</t>
  </si>
  <si>
    <t xml:space="preserve">Gelatine einweichen, Mascarpone mit dem Rahm zusammen aufschlagen. Eigelb mit Zucker1 aufschlagen,  Früchtepüree erwärmen und Gelatine darin auflösen Das Eigelb unter die Mascarpone heben </t>
  </si>
  <si>
    <t>WASTE</t>
  </si>
  <si>
    <t>Pcs for 1X recipe</t>
  </si>
  <si>
    <t xml:space="preserve">Fournisseur </t>
  </si>
  <si>
    <t xml:space="preserve">Price List </t>
  </si>
  <si>
    <t>Colonne1</t>
  </si>
  <si>
    <t>Recipe TOTAL</t>
  </si>
  <si>
    <t>Name Recipe</t>
  </si>
  <si>
    <t>Nbr.Pce 1</t>
  </si>
  <si>
    <t>Gr/Pce</t>
  </si>
  <si>
    <t>Nbr.Pce2</t>
  </si>
  <si>
    <t>Nbr.Pce3</t>
  </si>
  <si>
    <t xml:space="preserve">Total Gr  </t>
  </si>
  <si>
    <t>Degree :</t>
  </si>
  <si>
    <t xml:space="preserve">Name Recipe </t>
  </si>
  <si>
    <t>Nbr.pce 1X R</t>
  </si>
  <si>
    <t xml:space="preserve">ToTal Gr </t>
  </si>
  <si>
    <t>Nbr.Pc3</t>
  </si>
  <si>
    <t xml:space="preserve">Prix </t>
  </si>
  <si>
    <t xml:space="preserve">Schokomousse </t>
  </si>
  <si>
    <t>Gr/Pce2</t>
  </si>
  <si>
    <t>Gr/Pce3</t>
  </si>
  <si>
    <t>Dash Board Prod: Date XXX</t>
  </si>
  <si>
    <t>Eigelb 1Ltr</t>
  </si>
  <si>
    <t xml:space="preserve">Eiweiss 1Ltr </t>
  </si>
  <si>
    <t>Transgourmet</t>
  </si>
  <si>
    <t>Vollei 1Ltr</t>
  </si>
  <si>
    <t xml:space="preserve">Ananas Frisch </t>
  </si>
  <si>
    <t>Etter+Berno AG</t>
  </si>
  <si>
    <t xml:space="preserve">Apfel Gala </t>
  </si>
  <si>
    <t xml:space="preserve">Apfel Granny smith </t>
  </si>
  <si>
    <t>Fruchte salat kursaal</t>
  </si>
  <si>
    <t>Fruchte salat normal</t>
  </si>
  <si>
    <t>Mango wurfel 20x20</t>
  </si>
  <si>
    <t xml:space="preserve">Kumkats frisch </t>
  </si>
  <si>
    <t>Melon Charantais Stk</t>
  </si>
  <si>
    <t>Melon cavaillon Stk</t>
  </si>
  <si>
    <t xml:space="preserve">Ananas wuerfel 5X5 </t>
  </si>
  <si>
    <t>Ananas wuerfel 20x20</t>
  </si>
  <si>
    <t>Apfel wuerfel 5X5</t>
  </si>
  <si>
    <t>Melone Galia Stk</t>
  </si>
  <si>
    <t>Melone Galia wuerfel 20X20</t>
  </si>
  <si>
    <t>Melone charantais Wuerfel 20X20</t>
  </si>
  <si>
    <t>Pitahayas Kg</t>
  </si>
  <si>
    <t xml:space="preserve">Zitronen frisch </t>
  </si>
  <si>
    <t>Trauben Blau O Kerne Kg</t>
  </si>
  <si>
    <t xml:space="preserve">Trauben blau M kerne Kg </t>
  </si>
  <si>
    <t>Trauben grun O kerne Kg</t>
  </si>
  <si>
    <t xml:space="preserve">Marroni ganz  Kg </t>
  </si>
  <si>
    <t>Frish/eco/TK</t>
  </si>
  <si>
    <t>Pistor AG</t>
  </si>
  <si>
    <t>TK</t>
  </si>
  <si>
    <t xml:space="preserve">Mango wuerfel 2x2 Tk </t>
  </si>
  <si>
    <t xml:space="preserve">Apfel Wuerfel 2X2 </t>
  </si>
  <si>
    <t xml:space="preserve">Eis Vanilla </t>
  </si>
  <si>
    <t xml:space="preserve">Eiswerkstaat </t>
  </si>
  <si>
    <t xml:space="preserve">Eis Stratciatella </t>
  </si>
  <si>
    <t xml:space="preserve">Eis Haselnuss </t>
  </si>
  <si>
    <t>Eis Kaffee</t>
  </si>
  <si>
    <t>Tk</t>
  </si>
  <si>
    <t>Eis Pistazien</t>
  </si>
  <si>
    <t xml:space="preserve">Eis Ragusa </t>
  </si>
  <si>
    <t>Eis Salted caramel</t>
  </si>
  <si>
    <t>Eis dunkelshcokolade</t>
  </si>
  <si>
    <t xml:space="preserve">Eis/sorbet Birne </t>
  </si>
  <si>
    <t>Eis/sorbet erdbeer</t>
  </si>
  <si>
    <t xml:space="preserve">Eis/sorbet Himbeer </t>
  </si>
  <si>
    <t>Eis/sorbet Mango/passion</t>
  </si>
  <si>
    <t xml:space="preserve">Eis/sorbet Kalamansi </t>
  </si>
  <si>
    <t xml:space="preserve">Eis/sorbet zitrone </t>
  </si>
  <si>
    <t>Eiswerkstaat</t>
  </si>
  <si>
    <t>Orangen Kg</t>
  </si>
  <si>
    <t>Physalis Kg</t>
  </si>
  <si>
    <t>Blatterteig leisi</t>
  </si>
  <si>
    <t>FR</t>
  </si>
  <si>
    <t xml:space="preserve">Backpulver </t>
  </si>
  <si>
    <t>Eco</t>
  </si>
  <si>
    <t xml:space="preserve">Kakao Butter </t>
  </si>
  <si>
    <t xml:space="preserve">Eco </t>
  </si>
  <si>
    <t>Choc.deco pensil van goh 120X</t>
  </si>
  <si>
    <t xml:space="preserve">Choco tartelette mini 270X </t>
  </si>
  <si>
    <t>Kakao Nibs 800 gr</t>
  </si>
  <si>
    <t>prix Kg/Stk</t>
  </si>
  <si>
    <t>Vermicelles blockli</t>
  </si>
  <si>
    <t>Panettone</t>
  </si>
  <si>
    <t>Felchin Couv. Ambra rondo (milch) F</t>
  </si>
  <si>
    <t>Felchin Couv. Bourbon vanille 50%</t>
  </si>
  <si>
    <t xml:space="preserve">Felchin Couv. Chocolini 44% </t>
  </si>
  <si>
    <t xml:space="preserve">Felchin Couv. Edelweiss 36% </t>
  </si>
  <si>
    <t>Felchin Couv. Felcor rondo 73%</t>
  </si>
  <si>
    <t xml:space="preserve">Ferlchin Couv. Java 64% </t>
  </si>
  <si>
    <t>Felchin Couv. Maracaibo 65%</t>
  </si>
  <si>
    <t>Felchin Couv. Opus blanc 35%</t>
  </si>
  <si>
    <t>Felchin Couv, praline haselnuss</t>
  </si>
  <si>
    <t>Crispearls Dunkek Callebaut</t>
  </si>
  <si>
    <t>Crispearls weiss Callebaut</t>
  </si>
  <si>
    <t>Fr</t>
  </si>
  <si>
    <t xml:space="preserve">Vollrham 35% 1Ltr Emmi </t>
  </si>
  <si>
    <t>Vollrham laktosfrei bio</t>
  </si>
  <si>
    <t xml:space="preserve">Vollmilch Prima </t>
  </si>
  <si>
    <t>Vollrham 35% 1Ltr Prima</t>
  </si>
  <si>
    <t>Jogurt Aprikose 3kg Quality</t>
  </si>
  <si>
    <t>fr</t>
  </si>
  <si>
    <t>Jogurt Erdbeer Emmi</t>
  </si>
  <si>
    <t>Jogurt heidelbeer Emmi</t>
  </si>
  <si>
    <t>Jogurt nature Emmi</t>
  </si>
  <si>
    <t>Jogurt Erdbeer Quality</t>
  </si>
  <si>
    <t xml:space="preserve">Jogurt griechisch </t>
  </si>
  <si>
    <t>Jogurt Himbeer Quality</t>
  </si>
  <si>
    <t>Jogurt himbeer  Emmi</t>
  </si>
  <si>
    <t xml:space="preserve">Jogurt nature Quality </t>
  </si>
  <si>
    <t xml:space="preserve">Magerquark Emmi </t>
  </si>
  <si>
    <t xml:space="preserve">Philadelphia </t>
  </si>
  <si>
    <t xml:space="preserve">Fr </t>
  </si>
  <si>
    <t xml:space="preserve">Rhamquark </t>
  </si>
  <si>
    <t xml:space="preserve">Ricotta </t>
  </si>
  <si>
    <t xml:space="preserve">Sauer halbrham Emmi </t>
  </si>
  <si>
    <t xml:space="preserve">Jogurt Soya </t>
  </si>
  <si>
    <t xml:space="preserve">Mascarpone Galbani </t>
  </si>
  <si>
    <t>Eier Frisch Stk</t>
  </si>
  <si>
    <t>Butter Eco</t>
  </si>
  <si>
    <t xml:space="preserve">Butter Platten </t>
  </si>
  <si>
    <t>Saviva AG</t>
  </si>
  <si>
    <t>Buttermilch</t>
  </si>
  <si>
    <t>Creme fraiche Emmi</t>
  </si>
  <si>
    <t>Sauerrham Quality</t>
  </si>
  <si>
    <t xml:space="preserve">Dopplerham Cremo </t>
  </si>
  <si>
    <t>Halbrham Emmi</t>
  </si>
  <si>
    <t xml:space="preserve">Choc. Deco cigar, retro </t>
  </si>
  <si>
    <t>Choc. Deco diablo triangel</t>
  </si>
  <si>
    <t>Choc. Deco Elegance</t>
  </si>
  <si>
    <t>Choc. Deco Felder</t>
  </si>
  <si>
    <t xml:space="preserve">Choc. Deco Turitella </t>
  </si>
  <si>
    <t>Eiweisspulver</t>
  </si>
  <si>
    <t xml:space="preserve">Erdnussbutter </t>
  </si>
  <si>
    <t>Erdnüsse</t>
  </si>
  <si>
    <t xml:space="preserve">Gianduja fine noble Felchin </t>
  </si>
  <si>
    <t xml:space="preserve">Feves tonka </t>
  </si>
  <si>
    <t xml:space="preserve">Fondant Wiss </t>
  </si>
  <si>
    <t xml:space="preserve">Fructose </t>
  </si>
  <si>
    <t xml:space="preserve">Gelatine blatt </t>
  </si>
  <si>
    <t>Gelatine Blatt halal</t>
  </si>
  <si>
    <t>Rageth Commestibles</t>
  </si>
  <si>
    <t>Kakao nibbs Felchin</t>
  </si>
  <si>
    <t>Felchin</t>
  </si>
  <si>
    <t>Gianduja mandeln patiswiss</t>
  </si>
  <si>
    <t>Patiswiss</t>
  </si>
  <si>
    <t>Gianduja haselnuss patiswiss</t>
  </si>
  <si>
    <t xml:space="preserve">Abricoture </t>
  </si>
  <si>
    <t xml:space="preserve">Glukosesirup </t>
  </si>
  <si>
    <t>Glukosepulver</t>
  </si>
  <si>
    <t>Haselnuss granulat geroestet</t>
  </si>
  <si>
    <t xml:space="preserve">Haselnuss Gemahlen </t>
  </si>
  <si>
    <t>Hefe Wuerfel</t>
  </si>
  <si>
    <t>Invertzucker (trimolin)</t>
  </si>
  <si>
    <t>Isomalt pulver</t>
  </si>
  <si>
    <t>Choco. Deco Jura</t>
  </si>
  <si>
    <t>Kaffee bohnen</t>
  </si>
  <si>
    <t xml:space="preserve">Kondensmilch gezuckert </t>
  </si>
  <si>
    <t>Macadamian bruch</t>
  </si>
  <si>
    <t xml:space="preserve">Milchpulver </t>
  </si>
  <si>
    <t>Marzipan Felchin</t>
  </si>
  <si>
    <t>Marzipan 50% patiswiss</t>
  </si>
  <si>
    <t>Natron</t>
  </si>
  <si>
    <t xml:space="preserve">Palleté feuilletine </t>
  </si>
  <si>
    <t>Bevanard</t>
  </si>
  <si>
    <t>Pistazien paste Patiswiss</t>
  </si>
  <si>
    <t>praline kapseln weiss</t>
  </si>
  <si>
    <t>praline kapseln braun</t>
  </si>
  <si>
    <t xml:space="preserve">Ingredients </t>
  </si>
  <si>
    <t xml:space="preserve">Description </t>
  </si>
  <si>
    <t>A8 = nom des recettes</t>
  </si>
  <si>
    <t xml:space="preserve">les recettes sont dans un autre classeur du nom "recette" </t>
  </si>
  <si>
    <t>bouton colonne J8 quand coché, il fait apparaitre automatiquement la feuille en A8 dans ce classeur "recette dayli dash 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</si>
</sst>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CHF&quot;_-;\-* #,##0.00\ &quot;CHF&quot;_-;_-* &quot;-&quot;??\ &quot;CHF&quot;_-;_-@_-"/>
    <numFmt numFmtId="43" formatCode="_-* #,##0.00_-;\-* #,##0.00_-;_-* &quot;-&quot;??_-;_-@_-"/>
    <numFmt numFmtId="164" formatCode="#,##0&quot; °C&quot;"/>
    <numFmt numFmtId="165" formatCode="#,##0&quot; Min&quot;"/>
    <numFmt numFmtId="166" formatCode="#,##0&quot; Fois&quot;"/>
    <numFmt numFmtId="167" formatCode="#,##0&quot; X&quot;"/>
    <numFmt numFmtId="168" formatCode="_-* #,##0.00\ _€_-;\-* #,##0.00\ _€_-;_-* &quot;-&quot;??\ _€_-;_-@_-"/>
    <numFmt numFmtId="169" formatCode="#,##0&quot; Gr&quot;"/>
    <numFmt numFmtId="170" formatCode="#,##0.0&quot; Gr&quot;"/>
    <numFmt numFmtId="171" formatCode="#,##0.00&quot; Gr&quot;"/>
    <numFmt numFmtId="172" formatCode="#,##0&quot; Pc.&quot;"/>
    <numFmt numFmtId="173" formatCode="_-* #,##0.00\ [$CHF-100C]_-;\-* #,##0.00\ [$CHF-100C]_-;_-* &quot;-&quot;??\ [$CHF-100C]_-;_-@_-"/>
    <numFmt numFmtId="174" formatCode="#,##0&quot; C°&quot;"/>
  </numFmts>
  <fonts count="15" x14ac:knownFonts="1">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b/>
      <sz val="14"/>
      <color theme="1"/>
      <name val="Calibri"/>
      <family val="2"/>
      <scheme val="minor"/>
    </font>
    <font>
      <b/>
      <i/>
      <sz val="24"/>
      <color rgb="FFFF0000"/>
      <name val="Calibri"/>
      <family val="2"/>
      <scheme val="minor"/>
    </font>
    <font>
      <u/>
      <sz val="11"/>
      <color theme="1"/>
      <name val="Calibri"/>
      <family val="2"/>
      <scheme val="minor"/>
    </font>
    <font>
      <sz val="11"/>
      <color theme="1"/>
      <name val="Calibri"/>
      <family val="2"/>
    </font>
    <font>
      <b/>
      <u/>
      <sz val="11"/>
      <color theme="1"/>
      <name val="Calibri"/>
      <family val="2"/>
      <scheme val="minor"/>
    </font>
    <font>
      <sz val="11"/>
      <color theme="0"/>
      <name val="Calibri"/>
      <family val="2"/>
      <scheme val="minor"/>
    </font>
    <font>
      <sz val="11"/>
      <color rgb="FF000000"/>
      <name val="Calibri"/>
      <family val="2"/>
      <scheme val="minor"/>
    </font>
    <font>
      <b/>
      <sz val="11"/>
      <color rgb="FFFF0000"/>
      <name val="Calibri"/>
      <family val="2"/>
      <scheme val="minor"/>
    </font>
    <font>
      <sz val="24"/>
      <color theme="1"/>
      <name val="Calibri"/>
      <family val="2"/>
      <scheme val="minor"/>
    </font>
    <font>
      <b/>
      <sz val="24"/>
      <color theme="1"/>
      <name val="Calibri"/>
      <family val="2"/>
      <scheme val="minor"/>
    </font>
    <font>
      <b/>
      <i/>
      <sz val="24"/>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5F5F5"/>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1"/>
        <bgColor indexed="64"/>
      </patternFill>
    </fill>
  </fills>
  <borders count="57">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double">
        <color indexed="64"/>
      </right>
      <top/>
      <bottom/>
      <diagonal/>
    </border>
    <border>
      <left style="double">
        <color indexed="64"/>
      </left>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double">
        <color indexed="64"/>
      </right>
      <top/>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top style="double">
        <color indexed="64"/>
      </top>
      <bottom style="double">
        <color indexed="64"/>
      </bottom>
      <diagonal/>
    </border>
    <border>
      <left style="double">
        <color indexed="64"/>
      </left>
      <right style="medium">
        <color indexed="64"/>
      </right>
      <top style="double">
        <color indexed="64"/>
      </top>
      <bottom style="medium">
        <color indexed="64"/>
      </bottom>
      <diagonal/>
    </border>
    <border>
      <left style="double">
        <color indexed="64"/>
      </left>
      <right style="medium">
        <color indexed="64"/>
      </right>
      <top style="medium">
        <color indexed="64"/>
      </top>
      <bottom style="double">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diagonal/>
    </border>
    <border>
      <left/>
      <right/>
      <top style="thin">
        <color indexed="64"/>
      </top>
      <bottom style="thin">
        <color indexed="64"/>
      </bottom>
      <diagonal/>
    </border>
    <border>
      <left style="double">
        <color indexed="64"/>
      </left>
      <right style="thin">
        <color indexed="64"/>
      </right>
      <top style="double">
        <color indexed="64"/>
      </top>
      <bottom style="double">
        <color indexed="64"/>
      </bottom>
      <diagonal/>
    </border>
    <border>
      <left style="dashDot">
        <color indexed="64"/>
      </left>
      <right/>
      <top style="dashDot">
        <color indexed="64"/>
      </top>
      <bottom/>
      <diagonal/>
    </border>
    <border>
      <left/>
      <right/>
      <top style="dashDot">
        <color indexed="64"/>
      </top>
      <bottom/>
      <diagonal/>
    </border>
    <border>
      <left/>
      <right style="dashDot">
        <color indexed="64"/>
      </right>
      <top style="dashDot">
        <color indexed="64"/>
      </top>
      <bottom/>
      <diagonal/>
    </border>
    <border>
      <left style="dashDot">
        <color indexed="64"/>
      </left>
      <right/>
      <top/>
      <bottom/>
      <diagonal/>
    </border>
    <border>
      <left/>
      <right style="dashDot">
        <color indexed="64"/>
      </right>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
      <left/>
      <right/>
      <top style="medium">
        <color indexed="64"/>
      </top>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cellStyleXfs>
  <cellXfs count="302">
    <xf numFmtId="0" fontId="0" fillId="0" borderId="0" xfId="0"/>
    <xf numFmtId="0" fontId="2" fillId="2" borderId="0" xfId="0" applyFont="1" applyFill="1" applyAlignment="1">
      <alignment horizontal="center"/>
    </xf>
    <xf numFmtId="0" fontId="0" fillId="0" borderId="8" xfId="0" applyBorder="1"/>
    <xf numFmtId="167" fontId="7" fillId="2" borderId="15" xfId="0" applyNumberFormat="1" applyFont="1" applyFill="1" applyBorder="1" applyAlignment="1">
      <alignment horizontal="center" vertical="center"/>
    </xf>
    <xf numFmtId="0" fontId="7" fillId="2" borderId="16" xfId="0" applyFont="1" applyFill="1" applyBorder="1" applyAlignment="1">
      <alignment horizontal="center" vertical="center" wrapText="1"/>
    </xf>
    <xf numFmtId="169" fontId="0" fillId="2" borderId="13" xfId="3" applyNumberFormat="1" applyFont="1" applyFill="1" applyBorder="1" applyAlignment="1">
      <alignment horizontal="center"/>
    </xf>
    <xf numFmtId="169" fontId="0" fillId="2" borderId="24" xfId="3" applyNumberFormat="1" applyFont="1" applyFill="1" applyBorder="1" applyAlignment="1">
      <alignment horizontal="center"/>
    </xf>
    <xf numFmtId="0" fontId="0" fillId="2" borderId="7" xfId="0" applyFill="1" applyBorder="1" applyAlignment="1">
      <alignment horizontal="center"/>
    </xf>
    <xf numFmtId="169" fontId="0" fillId="2" borderId="25" xfId="3" applyNumberFormat="1" applyFont="1" applyFill="1" applyBorder="1" applyAlignment="1">
      <alignment horizontal="center"/>
    </xf>
    <xf numFmtId="172" fontId="0" fillId="2" borderId="0" xfId="0" applyNumberFormat="1" applyFill="1" applyAlignment="1">
      <alignment horizontal="center"/>
    </xf>
    <xf numFmtId="172" fontId="0" fillId="2" borderId="5" xfId="0" applyNumberFormat="1" applyFill="1" applyBorder="1"/>
    <xf numFmtId="172" fontId="0" fillId="2" borderId="5" xfId="0" applyNumberFormat="1" applyFill="1" applyBorder="1" applyAlignment="1">
      <alignment horizontal="center"/>
    </xf>
    <xf numFmtId="0" fontId="5" fillId="2" borderId="0" xfId="0" applyFont="1" applyFill="1" applyBorder="1" applyAlignment="1">
      <alignment vertical="center"/>
    </xf>
    <xf numFmtId="0" fontId="5" fillId="2" borderId="0" xfId="0" applyFont="1" applyFill="1" applyAlignment="1">
      <alignment vertical="center"/>
    </xf>
    <xf numFmtId="0" fontId="0" fillId="2" borderId="0" xfId="0" applyFill="1"/>
    <xf numFmtId="0" fontId="0" fillId="2" borderId="7" xfId="0" applyFill="1" applyBorder="1"/>
    <xf numFmtId="165" fontId="0" fillId="2" borderId="3" xfId="0" applyNumberFormat="1" applyFill="1" applyBorder="1" applyAlignment="1">
      <alignment horizontal="center"/>
    </xf>
    <xf numFmtId="0" fontId="6" fillId="2" borderId="0" xfId="0" applyFont="1" applyFill="1" applyAlignment="1">
      <alignment horizontal="center"/>
    </xf>
    <xf numFmtId="0" fontId="0" fillId="2" borderId="8" xfId="0" applyFill="1" applyBorder="1"/>
    <xf numFmtId="0" fontId="7" fillId="2" borderId="0" xfId="0" applyFont="1" applyFill="1"/>
    <xf numFmtId="0" fontId="0" fillId="2" borderId="12" xfId="0" applyFill="1" applyBorder="1" applyAlignment="1">
      <alignment horizontal="center"/>
    </xf>
    <xf numFmtId="167" fontId="0" fillId="2" borderId="14" xfId="0" applyNumberFormat="1" applyFill="1" applyBorder="1" applyAlignment="1">
      <alignment horizontal="center"/>
    </xf>
    <xf numFmtId="164" fontId="0" fillId="2" borderId="9" xfId="0" applyNumberFormat="1" applyFill="1" applyBorder="1" applyAlignment="1"/>
    <xf numFmtId="170" fontId="0" fillId="2" borderId="13" xfId="3" applyNumberFormat="1" applyFont="1" applyFill="1" applyBorder="1" applyAlignment="1">
      <alignment horizontal="center"/>
    </xf>
    <xf numFmtId="173" fontId="0" fillId="2" borderId="28" xfId="3" applyNumberFormat="1" applyFont="1" applyFill="1" applyBorder="1" applyAlignment="1">
      <alignment horizontal="center"/>
    </xf>
    <xf numFmtId="173" fontId="0" fillId="2" borderId="13" xfId="3" applyNumberFormat="1" applyFont="1" applyFill="1" applyBorder="1" applyAlignment="1">
      <alignment horizontal="center"/>
    </xf>
    <xf numFmtId="0" fontId="0" fillId="2" borderId="0" xfId="0" applyFill="1" applyAlignment="1">
      <alignment horizontal="center" vertical="center"/>
    </xf>
    <xf numFmtId="170" fontId="0" fillId="2" borderId="25" xfId="3" applyNumberFormat="1" applyFont="1" applyFill="1" applyBorder="1" applyAlignment="1">
      <alignment horizontal="center"/>
    </xf>
    <xf numFmtId="44" fontId="0" fillId="2" borderId="38" xfId="1" applyFont="1" applyFill="1" applyBorder="1" applyAlignment="1">
      <alignment horizontal="center"/>
    </xf>
    <xf numFmtId="0" fontId="0" fillId="2" borderId="0" xfId="0" applyFill="1" applyAlignment="1">
      <alignment horizontal="center"/>
    </xf>
    <xf numFmtId="171" fontId="0" fillId="2" borderId="28" xfId="3" applyNumberFormat="1" applyFont="1" applyFill="1" applyBorder="1" applyAlignment="1">
      <alignment horizontal="center"/>
    </xf>
    <xf numFmtId="169" fontId="0" fillId="2" borderId="12" xfId="0" applyNumberFormat="1" applyFill="1" applyBorder="1" applyAlignment="1">
      <alignment horizontal="center"/>
    </xf>
    <xf numFmtId="169" fontId="0" fillId="2" borderId="3" xfId="0" applyNumberFormat="1" applyFill="1" applyBorder="1" applyAlignment="1">
      <alignment horizontal="center"/>
    </xf>
    <xf numFmtId="44" fontId="0" fillId="2" borderId="2" xfId="1" applyFont="1" applyFill="1" applyBorder="1" applyAlignment="1">
      <alignment horizontal="center"/>
    </xf>
    <xf numFmtId="0" fontId="0" fillId="2" borderId="12" xfId="0" applyFill="1" applyBorder="1"/>
    <xf numFmtId="169" fontId="0" fillId="2" borderId="30" xfId="0" applyNumberFormat="1" applyFill="1" applyBorder="1" applyAlignment="1">
      <alignment horizontal="center"/>
    </xf>
    <xf numFmtId="0" fontId="0" fillId="2" borderId="9" xfId="0" applyFill="1" applyBorder="1" applyAlignment="1">
      <alignment horizontal="center"/>
    </xf>
    <xf numFmtId="0" fontId="6" fillId="2" borderId="2" xfId="0" applyFont="1" applyFill="1" applyBorder="1"/>
    <xf numFmtId="169" fontId="0" fillId="2" borderId="0" xfId="0" applyNumberFormat="1" applyFill="1" applyAlignment="1">
      <alignment horizontal="center"/>
    </xf>
    <xf numFmtId="169" fontId="0" fillId="2" borderId="7" xfId="0" applyNumberFormat="1" applyFill="1" applyBorder="1"/>
    <xf numFmtId="0" fontId="6" fillId="2" borderId="5" xfId="0" applyFont="1" applyFill="1" applyBorder="1"/>
    <xf numFmtId="0" fontId="6" fillId="2" borderId="0" xfId="0" applyFont="1" applyFill="1"/>
    <xf numFmtId="169" fontId="0" fillId="2" borderId="34" xfId="0" applyNumberFormat="1" applyFill="1" applyBorder="1" applyAlignment="1">
      <alignment horizontal="center" vertical="center"/>
    </xf>
    <xf numFmtId="172" fontId="0" fillId="2" borderId="0" xfId="0" applyNumberFormat="1" applyFill="1"/>
    <xf numFmtId="169" fontId="0" fillId="2" borderId="36" xfId="3" applyNumberFormat="1" applyFont="1" applyFill="1" applyBorder="1" applyAlignment="1">
      <alignment horizontal="center"/>
    </xf>
    <xf numFmtId="0" fontId="0" fillId="2" borderId="5" xfId="0" applyFill="1" applyBorder="1"/>
    <xf numFmtId="0" fontId="0" fillId="2" borderId="4" xfId="0" applyFill="1" applyBorder="1"/>
    <xf numFmtId="0" fontId="0" fillId="2" borderId="6" xfId="0" applyFill="1" applyBorder="1"/>
    <xf numFmtId="169" fontId="0" fillId="3" borderId="9" xfId="0" applyNumberFormat="1" applyFill="1" applyBorder="1" applyAlignment="1">
      <alignment horizontal="center"/>
    </xf>
    <xf numFmtId="169" fontId="0" fillId="3" borderId="21" xfId="3" applyNumberFormat="1" applyFont="1" applyFill="1" applyBorder="1" applyAlignment="1">
      <alignment horizontal="center"/>
    </xf>
    <xf numFmtId="9" fontId="0" fillId="3" borderId="32" xfId="0" applyNumberFormat="1" applyFill="1" applyBorder="1" applyAlignment="1">
      <alignment horizontal="center"/>
    </xf>
    <xf numFmtId="9" fontId="0" fillId="3" borderId="33" xfId="2" applyFont="1" applyFill="1" applyBorder="1" applyAlignment="1">
      <alignment horizontal="center"/>
    </xf>
    <xf numFmtId="166" fontId="0" fillId="2" borderId="3" xfId="0" applyNumberFormat="1" applyFill="1" applyBorder="1" applyAlignment="1">
      <alignment horizontal="center"/>
    </xf>
    <xf numFmtId="0" fontId="0" fillId="2" borderId="9" xfId="0" applyFill="1" applyBorder="1"/>
    <xf numFmtId="0" fontId="0" fillId="2" borderId="11" xfId="0" applyFill="1" applyBorder="1" applyAlignment="1">
      <alignment horizontal="left"/>
    </xf>
    <xf numFmtId="174" fontId="0" fillId="2" borderId="10" xfId="0" applyNumberFormat="1" applyFill="1" applyBorder="1" applyAlignment="1">
      <alignment horizontal="center"/>
    </xf>
    <xf numFmtId="0" fontId="5" fillId="2" borderId="1" xfId="0" applyFont="1" applyFill="1" applyBorder="1" applyAlignment="1">
      <alignment vertical="center"/>
    </xf>
    <xf numFmtId="0" fontId="0" fillId="2" borderId="0" xfId="0" applyFill="1" applyAlignment="1">
      <alignment vertical="center"/>
    </xf>
    <xf numFmtId="0" fontId="0" fillId="2" borderId="7" xfId="0" applyFill="1" applyBorder="1" applyAlignment="1">
      <alignment vertical="center"/>
    </xf>
    <xf numFmtId="0" fontId="0" fillId="2" borderId="0" xfId="0" applyFill="1" applyBorder="1" applyAlignment="1"/>
    <xf numFmtId="0" fontId="0" fillId="2" borderId="7" xfId="0" applyFill="1" applyBorder="1" applyAlignment="1"/>
    <xf numFmtId="0" fontId="0" fillId="2" borderId="0" xfId="0" applyFill="1" applyBorder="1" applyAlignment="1">
      <alignment vertical="center" wrapText="1"/>
    </xf>
    <xf numFmtId="0" fontId="0" fillId="2" borderId="7" xfId="0" applyFill="1" applyBorder="1" applyAlignment="1">
      <alignment vertical="center" wrapText="1"/>
    </xf>
    <xf numFmtId="0" fontId="0" fillId="2" borderId="0" xfId="0" applyFill="1" applyAlignment="1">
      <alignment vertical="center" wrapText="1"/>
    </xf>
    <xf numFmtId="0" fontId="0" fillId="2" borderId="0" xfId="0" applyFill="1" applyAlignment="1"/>
    <xf numFmtId="0" fontId="0" fillId="2" borderId="8" xfId="0" applyFill="1" applyBorder="1" applyAlignment="1">
      <alignment vertical="center"/>
    </xf>
    <xf numFmtId="0" fontId="5" fillId="2" borderId="2" xfId="0" applyFont="1" applyFill="1" applyBorder="1" applyAlignment="1">
      <alignment vertical="center"/>
    </xf>
    <xf numFmtId="9" fontId="0" fillId="2" borderId="10" xfId="2" applyFont="1" applyFill="1" applyBorder="1" applyAlignment="1">
      <alignment horizontal="center"/>
    </xf>
    <xf numFmtId="2" fontId="9" fillId="2" borderId="5" xfId="0" applyNumberFormat="1" applyFont="1" applyFill="1" applyBorder="1" applyAlignment="1">
      <alignment horizontal="center"/>
    </xf>
    <xf numFmtId="164" fontId="0" fillId="5" borderId="9" xfId="0" applyNumberFormat="1" applyFill="1" applyBorder="1" applyAlignment="1"/>
    <xf numFmtId="174" fontId="0" fillId="5" borderId="10" xfId="0" applyNumberFormat="1" applyFill="1" applyBorder="1" applyAlignment="1">
      <alignment horizontal="center"/>
    </xf>
    <xf numFmtId="0" fontId="0" fillId="5" borderId="11" xfId="0" applyFill="1" applyBorder="1" applyAlignment="1">
      <alignment horizontal="left"/>
    </xf>
    <xf numFmtId="165" fontId="0" fillId="5" borderId="3" xfId="0" applyNumberFormat="1" applyFill="1" applyBorder="1" applyAlignment="1">
      <alignment horizontal="center"/>
    </xf>
    <xf numFmtId="0" fontId="0" fillId="5" borderId="9" xfId="0" applyFill="1" applyBorder="1"/>
    <xf numFmtId="9" fontId="0" fillId="5" borderId="10" xfId="2" applyFont="1" applyFill="1" applyBorder="1" applyAlignment="1">
      <alignment horizontal="center"/>
    </xf>
    <xf numFmtId="0" fontId="0" fillId="0" borderId="4" xfId="0" applyBorder="1"/>
    <xf numFmtId="0" fontId="9" fillId="0" borderId="4" xfId="0" applyFont="1" applyBorder="1"/>
    <xf numFmtId="172" fontId="0" fillId="2" borderId="9" xfId="0" applyNumberFormat="1" applyFill="1" applyBorder="1" applyAlignment="1">
      <alignment horizontal="center"/>
    </xf>
    <xf numFmtId="172" fontId="0" fillId="3" borderId="12" xfId="0" applyNumberFormat="1" applyFill="1" applyBorder="1" applyAlignment="1">
      <alignment horizontal="center"/>
    </xf>
    <xf numFmtId="0" fontId="2" fillId="2" borderId="1" xfId="0" applyFont="1" applyFill="1" applyBorder="1" applyAlignment="1">
      <alignment horizontal="center"/>
    </xf>
    <xf numFmtId="0" fontId="2" fillId="2" borderId="4" xfId="0" applyFont="1" applyFill="1" applyBorder="1" applyAlignment="1">
      <alignment horizontal="center"/>
    </xf>
    <xf numFmtId="0" fontId="0" fillId="0" borderId="12" xfId="0" applyBorder="1"/>
    <xf numFmtId="0" fontId="0" fillId="0" borderId="9" xfId="0" applyBorder="1"/>
    <xf numFmtId="0" fontId="0" fillId="5" borderId="12" xfId="0" applyFill="1" applyBorder="1"/>
    <xf numFmtId="0" fontId="0" fillId="2" borderId="8" xfId="0" applyFill="1" applyBorder="1" applyAlignment="1">
      <alignment vertical="center" wrapText="1"/>
    </xf>
    <xf numFmtId="172" fontId="0" fillId="2" borderId="12" xfId="0" applyNumberFormat="1" applyFill="1" applyBorder="1" applyAlignment="1">
      <alignment horizontal="center"/>
    </xf>
    <xf numFmtId="0" fontId="0" fillId="5" borderId="9" xfId="0" applyFill="1" applyBorder="1" applyAlignment="1">
      <alignment horizontal="center"/>
    </xf>
    <xf numFmtId="0" fontId="0" fillId="5" borderId="3" xfId="0" applyNumberFormat="1" applyFill="1" applyBorder="1" applyAlignment="1">
      <alignment horizontal="center"/>
    </xf>
    <xf numFmtId="0" fontId="0" fillId="5" borderId="7" xfId="0" applyFill="1" applyBorder="1" applyAlignment="1">
      <alignment horizontal="center"/>
    </xf>
    <xf numFmtId="0" fontId="0" fillId="0" borderId="7" xfId="0" applyBorder="1"/>
    <xf numFmtId="0" fontId="0" fillId="0" borderId="6" xfId="0" applyBorder="1"/>
    <xf numFmtId="0" fontId="0" fillId="2" borderId="8" xfId="0" applyFill="1" applyBorder="1" applyAlignment="1">
      <alignment vertical="top" wrapText="1"/>
    </xf>
    <xf numFmtId="0" fontId="0" fillId="2" borderId="0" xfId="0" applyFill="1" applyAlignment="1">
      <alignment vertical="top" wrapText="1"/>
    </xf>
    <xf numFmtId="0" fontId="0" fillId="2" borderId="7" xfId="0" applyFill="1" applyBorder="1" applyAlignment="1">
      <alignment vertical="top" wrapText="1"/>
    </xf>
    <xf numFmtId="0" fontId="0" fillId="2" borderId="0" xfId="0" applyFill="1" applyAlignment="1">
      <alignment vertical="top"/>
    </xf>
    <xf numFmtId="0" fontId="0" fillId="2" borderId="7" xfId="0" applyFill="1" applyBorder="1" applyAlignment="1">
      <alignment vertical="top"/>
    </xf>
    <xf numFmtId="0" fontId="0" fillId="2" borderId="8" xfId="0" applyFill="1" applyBorder="1" applyAlignment="1">
      <alignment vertical="top"/>
    </xf>
    <xf numFmtId="0" fontId="0" fillId="2" borderId="0" xfId="0" applyFill="1" applyBorder="1" applyAlignment="1">
      <alignment vertical="top" wrapText="1"/>
    </xf>
    <xf numFmtId="0" fontId="11" fillId="2" borderId="0" xfId="0" applyFont="1" applyFill="1" applyAlignment="1">
      <alignment vertical="center"/>
    </xf>
    <xf numFmtId="0" fontId="11" fillId="2" borderId="0" xfId="0" applyFont="1" applyFill="1" applyAlignment="1">
      <alignment vertical="center" wrapText="1"/>
    </xf>
    <xf numFmtId="0" fontId="0" fillId="2" borderId="31" xfId="0" applyFill="1" applyBorder="1"/>
    <xf numFmtId="172" fontId="0" fillId="2" borderId="4" xfId="0" applyNumberFormat="1" applyFill="1" applyBorder="1" applyAlignment="1">
      <alignment horizontal="center"/>
    </xf>
    <xf numFmtId="9" fontId="0" fillId="2" borderId="1" xfId="0" applyNumberFormat="1" applyFill="1" applyBorder="1" applyAlignment="1">
      <alignment horizontal="center"/>
    </xf>
    <xf numFmtId="9" fontId="0" fillId="2" borderId="0" xfId="2" applyFont="1" applyFill="1" applyBorder="1" applyAlignment="1">
      <alignment horizontal="center"/>
    </xf>
    <xf numFmtId="0" fontId="6" fillId="2" borderId="0" xfId="0" applyFont="1" applyFill="1" applyBorder="1"/>
    <xf numFmtId="0" fontId="0" fillId="2" borderId="0" xfId="0" applyFill="1" applyBorder="1"/>
    <xf numFmtId="169" fontId="0" fillId="2" borderId="0" xfId="3" applyNumberFormat="1" applyFont="1" applyFill="1" applyBorder="1" applyAlignment="1">
      <alignment horizontal="center"/>
    </xf>
    <xf numFmtId="169" fontId="2" fillId="3" borderId="9" xfId="0" applyNumberFormat="1" applyFont="1" applyFill="1" applyBorder="1" applyAlignment="1">
      <alignment horizontal="center"/>
    </xf>
    <xf numFmtId="172" fontId="2" fillId="3" borderId="12" xfId="0" applyNumberFormat="1" applyFont="1" applyFill="1" applyBorder="1" applyAlignment="1">
      <alignment horizontal="center"/>
    </xf>
    <xf numFmtId="172" fontId="2" fillId="5" borderId="9" xfId="4" applyNumberFormat="1" applyFont="1" applyFill="1" applyBorder="1" applyAlignment="1">
      <alignment horizontal="center" vertical="center"/>
    </xf>
    <xf numFmtId="164" fontId="2" fillId="2" borderId="9" xfId="0" applyNumberFormat="1" applyFont="1" applyFill="1" applyBorder="1" applyAlignment="1"/>
    <xf numFmtId="0" fontId="2" fillId="2" borderId="11" xfId="0" applyFont="1" applyFill="1" applyBorder="1" applyAlignment="1">
      <alignment horizontal="left"/>
    </xf>
    <xf numFmtId="0" fontId="2" fillId="2" borderId="9" xfId="0" applyFont="1" applyFill="1" applyBorder="1" applyAlignment="1">
      <alignment horizontal="center"/>
    </xf>
    <xf numFmtId="0" fontId="2" fillId="2" borderId="9" xfId="0" applyFont="1" applyFill="1" applyBorder="1"/>
    <xf numFmtId="0" fontId="2" fillId="2" borderId="12" xfId="0" applyFont="1" applyFill="1" applyBorder="1"/>
    <xf numFmtId="0" fontId="0" fillId="0" borderId="0" xfId="0" applyBorder="1"/>
    <xf numFmtId="0" fontId="0" fillId="0" borderId="5" xfId="0" applyBorder="1"/>
    <xf numFmtId="0" fontId="0" fillId="2" borderId="0" xfId="0" applyFill="1" applyBorder="1" applyAlignment="1">
      <alignment horizontal="center"/>
    </xf>
    <xf numFmtId="0" fontId="0" fillId="2" borderId="12" xfId="0" applyFill="1" applyBorder="1" applyAlignment="1">
      <alignment horizontal="center"/>
    </xf>
    <xf numFmtId="0" fontId="0" fillId="3" borderId="8" xfId="0" applyFill="1" applyBorder="1" applyAlignment="1">
      <alignment horizontal="center"/>
    </xf>
    <xf numFmtId="0" fontId="0" fillId="3" borderId="37" xfId="0" applyFill="1" applyBorder="1" applyAlignment="1">
      <alignment horizontal="center"/>
    </xf>
    <xf numFmtId="0" fontId="0" fillId="2" borderId="9" xfId="0" applyFill="1" applyBorder="1" applyAlignment="1">
      <alignment horizontal="center"/>
    </xf>
    <xf numFmtId="0" fontId="6" fillId="2" borderId="13" xfId="0" applyFont="1" applyFill="1" applyBorder="1" applyAlignment="1">
      <alignment horizontal="center" vertical="center"/>
    </xf>
    <xf numFmtId="0" fontId="7" fillId="2" borderId="13"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0" fillId="3" borderId="22" xfId="0" applyFill="1" applyBorder="1" applyAlignment="1">
      <alignment horizontal="center" vertical="center"/>
    </xf>
    <xf numFmtId="0" fontId="0" fillId="3" borderId="17" xfId="0" applyFill="1" applyBorder="1" applyAlignment="1">
      <alignment horizontal="center"/>
    </xf>
    <xf numFmtId="0" fontId="2" fillId="2" borderId="9" xfId="0" applyFont="1" applyFill="1" applyBorder="1" applyAlignment="1">
      <alignment horizontal="center"/>
    </xf>
    <xf numFmtId="0" fontId="0" fillId="0" borderId="0" xfId="0" applyBorder="1" applyAlignment="1"/>
    <xf numFmtId="0" fontId="0" fillId="0" borderId="31" xfId="0" applyBorder="1"/>
    <xf numFmtId="0" fontId="10" fillId="4" borderId="0" xfId="0" applyFont="1" applyFill="1" applyBorder="1" applyAlignment="1">
      <alignment vertical="center" wrapText="1"/>
    </xf>
    <xf numFmtId="167" fontId="0" fillId="2" borderId="1" xfId="0" applyNumberFormat="1" applyFill="1" applyBorder="1" applyAlignment="1">
      <alignment horizontal="center" vertical="center"/>
    </xf>
    <xf numFmtId="0" fontId="0" fillId="0" borderId="2" xfId="0" applyBorder="1"/>
    <xf numFmtId="0" fontId="0" fillId="3" borderId="11" xfId="0" applyFill="1" applyBorder="1" applyAlignment="1">
      <alignment horizontal="center"/>
    </xf>
    <xf numFmtId="0" fontId="0" fillId="3" borderId="34" xfId="0" applyFill="1" applyBorder="1" applyAlignment="1">
      <alignment horizontal="center" vertical="center"/>
    </xf>
    <xf numFmtId="0" fontId="0" fillId="3" borderId="45" xfId="0" applyFill="1" applyBorder="1" applyAlignment="1">
      <alignment horizontal="center"/>
    </xf>
    <xf numFmtId="0" fontId="0" fillId="3" borderId="44" xfId="0" applyFill="1" applyBorder="1" applyAlignment="1">
      <alignment horizontal="center"/>
    </xf>
    <xf numFmtId="0" fontId="0" fillId="3" borderId="0" xfId="0" applyFill="1" applyBorder="1" applyAlignment="1">
      <alignment horizontal="center"/>
    </xf>
    <xf numFmtId="0" fontId="0" fillId="3" borderId="18" xfId="0" applyFill="1" applyBorder="1" applyAlignment="1">
      <alignment horizontal="center"/>
    </xf>
    <xf numFmtId="167" fontId="7" fillId="2" borderId="46" xfId="0" applyNumberFormat="1" applyFont="1" applyFill="1" applyBorder="1" applyAlignment="1">
      <alignment horizontal="center" vertical="center"/>
    </xf>
    <xf numFmtId="44" fontId="0" fillId="2" borderId="25" xfId="1" applyFont="1" applyFill="1" applyBorder="1" applyAlignment="1">
      <alignment horizontal="center"/>
    </xf>
    <xf numFmtId="44" fontId="0" fillId="2" borderId="30" xfId="1" applyFont="1" applyFill="1" applyBorder="1" applyAlignment="1">
      <alignment horizontal="center"/>
    </xf>
    <xf numFmtId="0" fontId="0" fillId="2" borderId="34" xfId="0" applyFill="1" applyBorder="1" applyAlignment="1"/>
    <xf numFmtId="0" fontId="0" fillId="2" borderId="35" xfId="0" applyFill="1" applyBorder="1" applyAlignment="1"/>
    <xf numFmtId="0" fontId="0" fillId="2" borderId="18" xfId="0" applyFill="1" applyBorder="1" applyAlignment="1"/>
    <xf numFmtId="0" fontId="0" fillId="2" borderId="39" xfId="0" applyFill="1" applyBorder="1" applyAlignment="1"/>
    <xf numFmtId="0" fontId="0" fillId="2" borderId="31" xfId="0" applyFill="1" applyBorder="1" applyAlignment="1"/>
    <xf numFmtId="0" fontId="0" fillId="2" borderId="10" xfId="0" applyFill="1" applyBorder="1" applyAlignment="1"/>
    <xf numFmtId="0" fontId="0" fillId="0" borderId="28" xfId="0" applyBorder="1"/>
    <xf numFmtId="0" fontId="0" fillId="2" borderId="3" xfId="0" applyFill="1" applyBorder="1"/>
    <xf numFmtId="0" fontId="0" fillId="2" borderId="13" xfId="0" applyFill="1" applyBorder="1"/>
    <xf numFmtId="169" fontId="0" fillId="2" borderId="12" xfId="0" applyNumberFormat="1" applyFill="1" applyBorder="1"/>
    <xf numFmtId="0" fontId="8" fillId="2" borderId="7" xfId="0" applyFont="1" applyFill="1" applyBorder="1" applyAlignment="1">
      <alignment horizontal="center"/>
    </xf>
    <xf numFmtId="0" fontId="0" fillId="2" borderId="6" xfId="0" applyFill="1" applyBorder="1" applyAlignment="1">
      <alignment horizontal="center"/>
    </xf>
    <xf numFmtId="0" fontId="0" fillId="3" borderId="30" xfId="0" applyFill="1" applyBorder="1" applyAlignment="1">
      <alignment horizontal="center"/>
    </xf>
    <xf numFmtId="0" fontId="0" fillId="2" borderId="13" xfId="0" applyFill="1" applyBorder="1" applyAlignment="1">
      <alignment horizontal="center"/>
    </xf>
    <xf numFmtId="0" fontId="9" fillId="2" borderId="4" xfId="0" applyFont="1" applyFill="1" applyBorder="1"/>
    <xf numFmtId="0" fontId="0" fillId="0" borderId="13" xfId="0" applyBorder="1"/>
    <xf numFmtId="0" fontId="8" fillId="2" borderId="0" xfId="0" applyFont="1" applyFill="1" applyBorder="1" applyAlignment="1">
      <alignment horizontal="center"/>
    </xf>
    <xf numFmtId="172" fontId="0" fillId="2" borderId="2" xfId="0" applyNumberFormat="1" applyFill="1" applyBorder="1"/>
    <xf numFmtId="172" fontId="0" fillId="2" borderId="2" xfId="0" applyNumberFormat="1" applyFill="1" applyBorder="1" applyAlignment="1">
      <alignment horizontal="center"/>
    </xf>
    <xf numFmtId="0" fontId="0" fillId="2" borderId="2" xfId="0" applyFill="1" applyBorder="1"/>
    <xf numFmtId="169" fontId="2" fillId="2" borderId="2" xfId="0" applyNumberFormat="1" applyFont="1" applyFill="1" applyBorder="1"/>
    <xf numFmtId="0" fontId="3" fillId="2" borderId="2" xfId="0" applyFont="1" applyFill="1" applyBorder="1" applyAlignment="1">
      <alignment vertical="center"/>
    </xf>
    <xf numFmtId="0" fontId="3" fillId="2" borderId="0" xfId="0" applyFont="1" applyFill="1" applyBorder="1" applyAlignment="1">
      <alignment vertical="center"/>
    </xf>
    <xf numFmtId="0" fontId="0" fillId="2" borderId="51" xfId="0" applyFill="1" applyBorder="1"/>
    <xf numFmtId="0" fontId="5" fillId="2" borderId="10" xfId="0" applyFont="1" applyFill="1" applyBorder="1" applyAlignment="1">
      <alignment vertical="center"/>
    </xf>
    <xf numFmtId="167" fontId="9" fillId="2" borderId="1" xfId="0" applyNumberFormat="1" applyFont="1" applyFill="1" applyBorder="1" applyAlignment="1">
      <alignment horizontal="center" vertical="center"/>
    </xf>
    <xf numFmtId="0" fontId="0" fillId="2" borderId="0" xfId="0" applyFill="1" applyBorder="1" applyAlignment="1">
      <alignment vertical="center"/>
    </xf>
    <xf numFmtId="0" fontId="2" fillId="2" borderId="1" xfId="0" applyFont="1" applyFill="1" applyBorder="1" applyAlignment="1"/>
    <xf numFmtId="170" fontId="0" fillId="2" borderId="28" xfId="3" applyNumberFormat="1" applyFont="1" applyFill="1" applyBorder="1" applyAlignment="1">
      <alignment horizontal="center"/>
    </xf>
    <xf numFmtId="0" fontId="5" fillId="2" borderId="31" xfId="0" applyFont="1" applyFill="1" applyBorder="1" applyAlignment="1">
      <alignment vertical="center"/>
    </xf>
    <xf numFmtId="0" fontId="0" fillId="6" borderId="0" xfId="0" applyFont="1" applyFill="1" applyBorder="1"/>
    <xf numFmtId="0" fontId="0" fillId="0" borderId="0" xfId="0" applyFill="1" applyBorder="1"/>
    <xf numFmtId="0" fontId="2" fillId="0" borderId="0" xfId="0" applyFont="1" applyBorder="1"/>
    <xf numFmtId="0" fontId="13" fillId="0" borderId="0" xfId="0" applyFont="1" applyBorder="1" applyAlignment="1">
      <alignment vertical="center"/>
    </xf>
    <xf numFmtId="169" fontId="0" fillId="2" borderId="0" xfId="0" applyNumberFormat="1" applyFill="1" applyBorder="1" applyAlignment="1">
      <alignment horizontal="center" vertical="center"/>
    </xf>
    <xf numFmtId="169" fontId="0" fillId="2" borderId="0" xfId="3" applyNumberFormat="1" applyFont="1" applyFill="1" applyBorder="1" applyAlignment="1"/>
    <xf numFmtId="0" fontId="0" fillId="4" borderId="0" xfId="0" applyFill="1" applyBorder="1" applyAlignment="1">
      <alignment vertical="center" wrapText="1"/>
    </xf>
    <xf numFmtId="0" fontId="10" fillId="2" borderId="0" xfId="0" applyFont="1" applyFill="1" applyBorder="1" applyAlignment="1">
      <alignment vertical="center" wrapText="1"/>
    </xf>
    <xf numFmtId="0" fontId="0" fillId="0" borderId="28" xfId="0" applyBorder="1" applyAlignment="1">
      <alignment horizontal="center"/>
    </xf>
    <xf numFmtId="0" fontId="0" fillId="0" borderId="0" xfId="0" applyAlignment="1">
      <alignment horizontal="right"/>
    </xf>
    <xf numFmtId="0" fontId="0" fillId="0" borderId="8" xfId="0" applyBorder="1" applyAlignment="1">
      <alignment horizontal="right"/>
    </xf>
    <xf numFmtId="0" fontId="0" fillId="0" borderId="56" xfId="0" applyBorder="1" applyAlignment="1">
      <alignment horizontal="right"/>
    </xf>
    <xf numFmtId="0" fontId="0" fillId="0" borderId="0" xfId="0" applyBorder="1" applyAlignment="1">
      <alignment horizontal="right"/>
    </xf>
    <xf numFmtId="0" fontId="8" fillId="2" borderId="9" xfId="0" applyFont="1" applyFill="1" applyBorder="1" applyAlignment="1">
      <alignment horizontal="center"/>
    </xf>
    <xf numFmtId="0" fontId="8" fillId="2" borderId="31" xfId="0" applyFont="1" applyFill="1" applyBorder="1" applyAlignment="1">
      <alignment horizontal="center"/>
    </xf>
    <xf numFmtId="0" fontId="0" fillId="2" borderId="22" xfId="0" applyFill="1" applyBorder="1" applyAlignment="1">
      <alignment horizontal="center"/>
    </xf>
    <xf numFmtId="0" fontId="0" fillId="2" borderId="34" xfId="0" applyFill="1" applyBorder="1" applyAlignment="1">
      <alignment horizontal="center"/>
    </xf>
    <xf numFmtId="0" fontId="0" fillId="2" borderId="17" xfId="0" applyFill="1" applyBorder="1" applyAlignment="1">
      <alignment horizontal="center"/>
    </xf>
    <xf numFmtId="0" fontId="0" fillId="2" borderId="18" xfId="0" applyFill="1" applyBorder="1" applyAlignment="1">
      <alignment horizontal="center"/>
    </xf>
    <xf numFmtId="0" fontId="2" fillId="2" borderId="13" xfId="0" applyFont="1" applyFill="1" applyBorder="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9" xfId="0" applyFill="1" applyBorder="1" applyAlignment="1">
      <alignment horizontal="center"/>
    </xf>
    <xf numFmtId="0" fontId="0" fillId="2" borderId="31" xfId="0" applyFill="1" applyBorder="1" applyAlignment="1">
      <alignment horizontal="center"/>
    </xf>
    <xf numFmtId="0" fontId="0" fillId="2" borderId="10" xfId="0" applyFill="1" applyBorder="1" applyAlignment="1">
      <alignment horizontal="center"/>
    </xf>
    <xf numFmtId="0" fontId="8" fillId="2" borderId="10" xfId="0" applyFont="1" applyFill="1" applyBorder="1" applyAlignment="1">
      <alignment horizontal="center"/>
    </xf>
    <xf numFmtId="0" fontId="0" fillId="2" borderId="0" xfId="0" applyFill="1" applyBorder="1" applyAlignment="1">
      <alignment horizontal="center"/>
    </xf>
    <xf numFmtId="0" fontId="3" fillId="2" borderId="1"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6"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5" borderId="9" xfId="0" applyFont="1" applyFill="1" applyBorder="1" applyAlignment="1">
      <alignment horizontal="center"/>
    </xf>
    <xf numFmtId="0" fontId="2" fillId="5" borderId="31" xfId="0" applyFont="1" applyFill="1" applyBorder="1" applyAlignment="1">
      <alignment horizontal="center"/>
    </xf>
    <xf numFmtId="0" fontId="0" fillId="2" borderId="12" xfId="0" applyFill="1" applyBorder="1" applyAlignment="1">
      <alignment horizontal="center"/>
    </xf>
    <xf numFmtId="0" fontId="0" fillId="2" borderId="0" xfId="0" applyFill="1" applyBorder="1" applyAlignment="1">
      <alignment horizontal="center" vertical="center"/>
    </xf>
    <xf numFmtId="0" fontId="8" fillId="2" borderId="9" xfId="0" applyFont="1" applyFill="1" applyBorder="1" applyAlignment="1">
      <alignment horizontal="center" vertical="center"/>
    </xf>
    <xf numFmtId="0" fontId="8" fillId="2" borderId="31" xfId="0" applyFont="1" applyFill="1" applyBorder="1" applyAlignment="1">
      <alignment horizontal="center" vertical="center"/>
    </xf>
    <xf numFmtId="0" fontId="8" fillId="2" borderId="10" xfId="0" applyFont="1" applyFill="1" applyBorder="1" applyAlignment="1">
      <alignment horizontal="center" vertical="center"/>
    </xf>
    <xf numFmtId="0" fontId="0" fillId="2" borderId="8" xfId="0" applyFill="1" applyBorder="1" applyAlignment="1">
      <alignment horizontal="center"/>
    </xf>
    <xf numFmtId="0" fontId="14" fillId="2" borderId="47" xfId="0" applyFont="1" applyFill="1" applyBorder="1" applyAlignment="1">
      <alignment horizontal="center" vertical="center"/>
    </xf>
    <xf numFmtId="0" fontId="14" fillId="2" borderId="48" xfId="0" applyFont="1" applyFill="1" applyBorder="1" applyAlignment="1">
      <alignment horizontal="center" vertical="center"/>
    </xf>
    <xf numFmtId="0" fontId="14" fillId="2" borderId="49" xfId="0" applyFont="1" applyFill="1" applyBorder="1" applyAlignment="1">
      <alignment horizontal="center" vertical="center"/>
    </xf>
    <xf numFmtId="0" fontId="14" fillId="2" borderId="50"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51" xfId="0" applyFont="1" applyFill="1" applyBorder="1" applyAlignment="1">
      <alignment horizontal="center" vertical="center"/>
    </xf>
    <xf numFmtId="0" fontId="14" fillId="2" borderId="52" xfId="0" applyFont="1" applyFill="1" applyBorder="1" applyAlignment="1">
      <alignment horizontal="center" vertical="center"/>
    </xf>
    <xf numFmtId="0" fontId="14" fillId="2" borderId="53" xfId="0" applyFont="1" applyFill="1" applyBorder="1" applyAlignment="1">
      <alignment horizontal="center" vertical="center"/>
    </xf>
    <xf numFmtId="0" fontId="14" fillId="2" borderId="54" xfId="0" applyFont="1" applyFill="1" applyBorder="1" applyAlignment="1">
      <alignment horizontal="center" vertical="center"/>
    </xf>
    <xf numFmtId="0" fontId="13" fillId="0" borderId="40" xfId="0" applyFont="1" applyBorder="1" applyAlignment="1">
      <alignment horizontal="center" vertical="center"/>
    </xf>
    <xf numFmtId="0" fontId="13" fillId="0" borderId="55" xfId="0" applyFont="1" applyBorder="1" applyAlignment="1">
      <alignment horizontal="center" vertical="center"/>
    </xf>
    <xf numFmtId="0" fontId="13" fillId="0" borderId="41" xfId="0" applyFont="1" applyBorder="1" applyAlignment="1">
      <alignment horizontal="center" vertical="center"/>
    </xf>
    <xf numFmtId="0" fontId="13" fillId="0" borderId="0" xfId="0" applyFont="1" applyBorder="1" applyAlignment="1">
      <alignment horizontal="center"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12" fillId="0" borderId="0" xfId="0" applyFont="1" applyAlignment="1">
      <alignment horizontal="center" vertical="center"/>
    </xf>
    <xf numFmtId="0" fontId="0" fillId="0" borderId="0" xfId="0" applyAlignment="1">
      <alignment horizontal="center" vertical="center" wrapText="1"/>
    </xf>
    <xf numFmtId="0" fontId="2" fillId="5" borderId="10" xfId="0" applyFont="1" applyFill="1" applyBorder="1" applyAlignment="1">
      <alignment horizontal="center"/>
    </xf>
    <xf numFmtId="0" fontId="0" fillId="3" borderId="8" xfId="0" applyFill="1" applyBorder="1" applyAlignment="1">
      <alignment horizontal="center"/>
    </xf>
    <xf numFmtId="0" fontId="0" fillId="3" borderId="7" xfId="0" applyFill="1" applyBorder="1" applyAlignment="1">
      <alignment horizontal="center"/>
    </xf>
    <xf numFmtId="0" fontId="2" fillId="2" borderId="12" xfId="0" applyFont="1" applyFill="1" applyBorder="1" applyAlignment="1">
      <alignment horizontal="center"/>
    </xf>
    <xf numFmtId="0" fontId="2" fillId="2" borderId="9" xfId="0" applyFont="1" applyFill="1" applyBorder="1" applyAlignment="1">
      <alignment horizontal="center" vertical="center"/>
    </xf>
    <xf numFmtId="0" fontId="2" fillId="2" borderId="31" xfId="0" applyFont="1" applyFill="1" applyBorder="1" applyAlignment="1">
      <alignment horizontal="center" vertical="center"/>
    </xf>
    <xf numFmtId="0" fontId="2" fillId="2" borderId="10"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20" xfId="0" applyFont="1" applyFill="1" applyBorder="1" applyAlignment="1">
      <alignment horizontal="center" vertical="center"/>
    </xf>
    <xf numFmtId="0" fontId="7" fillId="2" borderId="13"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0" fillId="3" borderId="26" xfId="0" applyFill="1" applyBorder="1" applyAlignment="1">
      <alignment horizontal="center"/>
    </xf>
    <xf numFmtId="0" fontId="0" fillId="3" borderId="27" xfId="0" applyFill="1" applyBorder="1" applyAlignment="1">
      <alignment horizont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6" fillId="2" borderId="17" xfId="0" applyFont="1" applyFill="1" applyBorder="1" applyAlignment="1">
      <alignment horizontal="center" vertical="top"/>
    </xf>
    <xf numFmtId="0" fontId="6" fillId="2" borderId="18" xfId="0" applyFont="1" applyFill="1" applyBorder="1" applyAlignment="1">
      <alignment horizontal="center" vertical="top"/>
    </xf>
    <xf numFmtId="0" fontId="6" fillId="2" borderId="19" xfId="0" applyFont="1" applyFill="1" applyBorder="1" applyAlignment="1">
      <alignment horizontal="center" vertical="top"/>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0" fillId="3" borderId="37" xfId="0" applyFill="1" applyBorder="1" applyAlignment="1">
      <alignment horizontal="center"/>
    </xf>
    <xf numFmtId="0" fontId="0" fillId="3" borderId="29" xfId="0" applyFill="1" applyBorder="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8" xfId="0" applyFill="1" applyBorder="1" applyAlignment="1">
      <alignment horizontal="left" vertical="top" wrapText="1"/>
    </xf>
    <xf numFmtId="0" fontId="0" fillId="2" borderId="0" xfId="0" applyFill="1" applyBorder="1" applyAlignment="1">
      <alignment horizontal="left" vertical="top" wrapText="1"/>
    </xf>
    <xf numFmtId="0" fontId="0" fillId="2" borderId="7" xfId="0" applyFill="1" applyBorder="1" applyAlignment="1">
      <alignment horizontal="left" vertical="top" wrapText="1"/>
    </xf>
    <xf numFmtId="0" fontId="0" fillId="3" borderId="17" xfId="0" applyFill="1" applyBorder="1" applyAlignment="1">
      <alignment horizontal="center"/>
    </xf>
    <xf numFmtId="0" fontId="0" fillId="3" borderId="19" xfId="0"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2" borderId="31" xfId="0" applyFont="1" applyFill="1" applyBorder="1" applyAlignment="1">
      <alignment horizontal="center"/>
    </xf>
    <xf numFmtId="0" fontId="0" fillId="2" borderId="31" xfId="0" applyFont="1" applyFill="1" applyBorder="1" applyAlignment="1">
      <alignment horizontal="center"/>
    </xf>
    <xf numFmtId="0" fontId="2" fillId="2" borderId="5" xfId="0" applyFont="1" applyFill="1" applyBorder="1" applyAlignment="1">
      <alignment horizontal="center"/>
    </xf>
    <xf numFmtId="0" fontId="0" fillId="2" borderId="8" xfId="0" applyFill="1" applyBorder="1" applyAlignment="1">
      <alignment horizontal="left" vertical="center" wrapText="1"/>
    </xf>
    <xf numFmtId="0" fontId="0" fillId="2" borderId="0" xfId="0" applyFill="1" applyAlignment="1">
      <alignment horizontal="left" vertical="center" wrapText="1"/>
    </xf>
    <xf numFmtId="0" fontId="0" fillId="2" borderId="7" xfId="0" applyFill="1" applyBorder="1" applyAlignment="1">
      <alignment horizontal="left" vertical="center" wrapText="1"/>
    </xf>
    <xf numFmtId="0" fontId="0" fillId="2" borderId="35" xfId="0" applyFill="1" applyBorder="1" applyAlignment="1">
      <alignment horizontal="center"/>
    </xf>
    <xf numFmtId="0" fontId="0" fillId="2" borderId="39" xfId="0" applyFill="1" applyBorder="1" applyAlignment="1">
      <alignment horizontal="center"/>
    </xf>
    <xf numFmtId="0" fontId="0" fillId="2" borderId="0" xfId="0" applyFill="1" applyAlignment="1">
      <alignment horizontal="left" vertical="top" wrapText="1"/>
    </xf>
    <xf numFmtId="0" fontId="0" fillId="2" borderId="8" xfId="0" applyFill="1" applyBorder="1" applyAlignment="1">
      <alignment horizontal="left" vertical="top"/>
    </xf>
    <xf numFmtId="0" fontId="0" fillId="2" borderId="0" xfId="0" applyFill="1" applyBorder="1" applyAlignment="1">
      <alignment horizontal="left" vertical="top"/>
    </xf>
    <xf numFmtId="0" fontId="0" fillId="2" borderId="7" xfId="0" applyFill="1" applyBorder="1" applyAlignment="1">
      <alignment horizontal="left" vertical="top"/>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8" xfId="0"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0" fillId="0" borderId="1" xfId="0" applyBorder="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8" xfId="0" applyBorder="1" applyAlignment="1">
      <alignment horizontal="center" vertical="top" wrapText="1"/>
    </xf>
    <xf numFmtId="0" fontId="0" fillId="0" borderId="0" xfId="0" applyBorder="1" applyAlignment="1">
      <alignment horizontal="center" vertical="top" wrapText="1"/>
    </xf>
    <xf numFmtId="0" fontId="0" fillId="0" borderId="7" xfId="0" applyBorder="1" applyAlignment="1">
      <alignment horizontal="center" vertical="top" wrapText="1"/>
    </xf>
  </cellXfs>
  <cellStyles count="5">
    <cellStyle name="Milliers" xfId="4" builtinId="3"/>
    <cellStyle name="Milliers 2" xfId="3" xr:uid="{1FB0FF29-83B5-4403-8D41-DE6638D1980A}"/>
    <cellStyle name="Monétaire" xfId="1" builtinId="4"/>
    <cellStyle name="Normal" xfId="0" builtinId="0"/>
    <cellStyle name="Pourcentage" xfId="2" builtinId="5"/>
  </cellStyles>
  <dxfs count="30">
    <dxf>
      <border diagonalUp="0" diagonalDown="0">
        <left style="double">
          <color indexed="64"/>
        </left>
        <right style="double">
          <color indexed="64"/>
        </right>
        <top/>
        <bottom/>
        <vertical/>
        <horizontal/>
      </border>
    </dxf>
    <dxf>
      <border diagonalUp="0" diagonalDown="0">
        <left style="double">
          <color indexed="64"/>
        </left>
        <right style="double">
          <color indexed="64"/>
        </right>
        <top/>
        <bottom/>
        <vertical/>
        <horizontal/>
      </border>
    </dxf>
    <dxf>
      <border diagonalUp="0" diagonalDown="0">
        <left style="double">
          <color indexed="64"/>
        </left>
        <right style="double">
          <color indexed="64"/>
        </right>
        <top/>
        <bottom/>
        <vertical/>
        <horizontal/>
      </border>
    </dxf>
    <dxf>
      <border diagonalUp="0" diagonalDown="0">
        <left style="double">
          <color indexed="64"/>
        </left>
        <right style="double">
          <color indexed="64"/>
        </right>
        <top/>
        <bottom/>
        <vertical/>
        <horizontal/>
      </border>
    </dxf>
    <dxf>
      <border diagonalUp="0" diagonalDown="0">
        <left style="double">
          <color indexed="64"/>
        </left>
        <right style="double">
          <color indexed="64"/>
        </right>
        <top/>
        <bottom/>
        <vertical/>
        <horizontal/>
      </border>
    </dxf>
    <dxf>
      <border diagonalUp="0" diagonalDown="0">
        <left/>
        <right style="double">
          <color indexed="64"/>
        </right>
        <top/>
        <bottom/>
        <vertical/>
        <horizontal/>
      </border>
    </dxf>
    <dxf>
      <border diagonalUp="0" diagonalDown="0">
        <left style="double">
          <color indexed="64"/>
        </left>
        <right style="double">
          <color indexed="64"/>
        </right>
        <top style="double">
          <color indexed="64"/>
        </top>
        <bottom style="double">
          <color indexed="64"/>
        </bottom>
      </border>
    </dxf>
    <dxf>
      <font>
        <strike val="0"/>
        <outline val="0"/>
        <shadow val="0"/>
        <u val="none"/>
        <vertAlign val="baseline"/>
        <sz val="11"/>
        <color theme="1"/>
        <name val="Calibri"/>
        <family val="2"/>
        <scheme val="minor"/>
      </font>
      <fill>
        <patternFill patternType="solid">
          <fgColor indexed="64"/>
          <bgColor theme="1"/>
        </patternFill>
      </fill>
    </dxf>
    <dxf>
      <alignment horizontal="right" textRotation="0" wrapText="0" indent="0" justifyLastLine="0" shrinkToFit="0" readingOrder="0"/>
    </dxf>
    <dxf>
      <border diagonalUp="0" diagonalDown="0">
        <left/>
        <right style="double">
          <color indexed="64"/>
        </right>
        <top/>
        <bottom/>
        <vertical/>
        <horizontal/>
      </border>
    </dxf>
    <dxf>
      <border diagonalUp="0" diagonalDown="0">
        <left style="thin">
          <color indexed="64"/>
        </left>
        <right style="thin">
          <color indexed="64"/>
        </right>
        <top style="thin">
          <color indexed="64"/>
        </top>
        <bottom style="thin">
          <color indexed="64"/>
        </bottom>
      </border>
    </dxf>
    <dxf>
      <fill>
        <patternFill patternType="solid">
          <fgColor indexed="64"/>
          <bgColor rgb="FFF5F5F5"/>
        </patternFill>
      </fill>
      <alignment horizontal="center" vertical="bottom" textRotation="0" wrapText="0" indent="0" justifyLastLine="0" shrinkToFit="0" readingOrder="0"/>
      <border diagonalUp="0" diagonalDown="0">
        <left style="double">
          <color indexed="64"/>
        </left>
        <right/>
        <top style="thin">
          <color indexed="64"/>
        </top>
        <bottom/>
        <vertical/>
        <horizontal/>
      </border>
    </dxf>
    <dxf>
      <fill>
        <patternFill patternType="solid">
          <fgColor indexed="64"/>
          <bgColor theme="0"/>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73" formatCode="_-* #,##0.00\ [$CHF-100C]_-;\-* #,##0.00\ [$CHF-100C]_-;_-* &quot;-&quot;??\ [$CHF-100C]_-;_-@_-"/>
      <fill>
        <patternFill patternType="solid">
          <fgColor indexed="64"/>
          <bgColor theme="0"/>
        </patternFill>
      </fill>
      <alignment horizontal="center" vertical="bottom" textRotation="0" wrapText="0" indent="0" justifyLastLine="0" shrinkToFit="0" readingOrder="0"/>
      <border diagonalUp="0" diagonalDown="0">
        <left style="double">
          <color indexed="64"/>
        </left>
        <right style="double">
          <color indexed="64"/>
        </right>
        <top/>
        <bottom/>
        <vertical/>
        <horizontal/>
      </border>
    </dxf>
    <dxf>
      <font>
        <b val="0"/>
        <i val="0"/>
        <strike val="0"/>
        <condense val="0"/>
        <extend val="0"/>
        <outline val="0"/>
        <shadow val="0"/>
        <u val="none"/>
        <vertAlign val="baseline"/>
        <sz val="11"/>
        <color theme="1"/>
        <name val="Calibri"/>
        <family val="2"/>
        <scheme val="minor"/>
      </font>
      <numFmt numFmtId="170" formatCode="#,##0.0&quot; Gr&quot;"/>
      <fill>
        <patternFill patternType="solid">
          <fgColor indexed="64"/>
          <bgColor theme="0"/>
        </patternFill>
      </fill>
      <alignment horizontal="center" vertical="bottom" textRotation="0" wrapText="0" indent="0" justifyLastLine="0" shrinkToFit="0" readingOrder="0"/>
      <border diagonalUp="0" diagonalDown="0">
        <left style="double">
          <color indexed="64"/>
        </left>
        <right style="double">
          <color indexed="64"/>
        </right>
        <top style="double">
          <color indexed="64"/>
        </top>
        <bottom/>
        <vertical/>
        <horizontal/>
      </border>
    </dxf>
    <dxf>
      <font>
        <b val="0"/>
        <i val="0"/>
        <strike val="0"/>
        <condense val="0"/>
        <extend val="0"/>
        <outline val="0"/>
        <shadow val="0"/>
        <u val="none"/>
        <vertAlign val="baseline"/>
        <sz val="11"/>
        <color theme="1"/>
        <name val="Calibri"/>
        <family val="2"/>
        <scheme val="minor"/>
      </font>
      <numFmt numFmtId="169" formatCode="#,##0&quot; Gr&quot;"/>
      <fill>
        <patternFill patternType="solid">
          <fgColor indexed="64"/>
          <bgColor rgb="FFF5F5F5"/>
        </patternFill>
      </fill>
      <alignment horizontal="center" vertical="bottom" textRotation="0" wrapText="0" indent="0" justifyLastLine="0" shrinkToFit="0" readingOrder="0"/>
      <border diagonalUp="0" diagonalDown="0">
        <left style="double">
          <color indexed="64"/>
        </left>
        <right style="double">
          <color indexed="64"/>
        </right>
        <top style="double">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9" formatCode="#,##0&quot; Gr&quot;"/>
      <fill>
        <patternFill patternType="solid">
          <fgColor indexed="64"/>
          <bgColor theme="0"/>
        </patternFill>
      </fill>
      <alignment horizontal="center" vertical="bottom" textRotation="0" wrapText="0" indent="0" justifyLastLine="0" shrinkToFit="0" readingOrder="0"/>
      <border diagonalUp="0" diagonalDown="0">
        <left style="double">
          <color indexed="64"/>
        </left>
        <right style="double">
          <color indexed="64"/>
        </right>
        <top style="thin">
          <color indexed="64"/>
        </top>
        <bottom/>
        <vertical/>
        <horizontal/>
      </border>
    </dxf>
    <dxf>
      <border outline="0">
        <right style="double">
          <color indexed="64"/>
        </right>
        <top style="double">
          <color indexed="64"/>
        </top>
      </border>
    </dxf>
    <dxf>
      <font>
        <b val="0"/>
        <i val="0"/>
        <strike val="0"/>
        <condense val="0"/>
        <extend val="0"/>
        <outline val="0"/>
        <shadow val="0"/>
        <u/>
        <vertAlign val="baseline"/>
        <sz val="11"/>
        <color theme="1"/>
        <name val="Calibri"/>
        <family val="2"/>
        <scheme val="minor"/>
      </font>
      <fill>
        <patternFill patternType="solid">
          <fgColor indexed="64"/>
          <bgColor theme="0"/>
        </patternFill>
      </fill>
      <alignment horizontal="center" vertical="center" textRotation="0" wrapText="0" indent="0" justifyLastLine="0" shrinkToFit="0" readingOrder="0"/>
    </dxf>
    <dxf>
      <fill>
        <patternFill patternType="solid">
          <fgColor indexed="64"/>
          <bgColor rgb="FFF5F5F5"/>
        </patternFill>
      </fill>
      <alignment horizontal="center" vertical="bottom" textRotation="0" wrapText="0" indent="0" justifyLastLine="0" shrinkToFit="0" readingOrder="0"/>
      <border diagonalUp="0" diagonalDown="0">
        <left/>
        <right/>
        <top style="thin">
          <color indexed="64"/>
        </top>
        <bottom/>
        <vertical/>
        <horizontal/>
      </border>
    </dxf>
    <dxf>
      <fill>
        <patternFill patternType="solid">
          <fgColor indexed="64"/>
          <bgColor rgb="FFF5F5F5"/>
        </patternFill>
      </fill>
      <alignment horizontal="center" vertical="bottom" textRotation="0" wrapText="0" indent="0" justifyLastLine="0" shrinkToFit="0" readingOrder="0"/>
      <border diagonalUp="0" diagonalDown="0">
        <left style="double">
          <color indexed="64"/>
        </left>
        <right/>
        <top style="thin">
          <color indexed="64"/>
        </top>
        <bottom/>
        <vertical/>
        <horizontal/>
      </border>
    </dxf>
    <dxf>
      <fill>
        <patternFill patternType="solid">
          <fgColor indexed="64"/>
          <bgColor theme="0"/>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73" formatCode="_-* #,##0.00\ [$CHF-100C]_-;\-* #,##0.00\ [$CHF-100C]_-;_-* &quot;-&quot;??\ [$CHF-100C]_-;_-@_-"/>
      <fill>
        <patternFill patternType="solid">
          <fgColor indexed="64"/>
          <bgColor theme="0"/>
        </patternFill>
      </fill>
      <alignment horizontal="center" vertical="bottom" textRotation="0" wrapText="0" indent="0" justifyLastLine="0" shrinkToFit="0" readingOrder="0"/>
      <border diagonalUp="0" diagonalDown="0">
        <left style="double">
          <color indexed="64"/>
        </left>
        <right style="double">
          <color indexed="64"/>
        </right>
        <top/>
        <bottom/>
        <vertical/>
        <horizontal/>
      </border>
    </dxf>
    <dxf>
      <font>
        <b val="0"/>
        <i val="0"/>
        <strike val="0"/>
        <condense val="0"/>
        <extend val="0"/>
        <outline val="0"/>
        <shadow val="0"/>
        <u val="none"/>
        <vertAlign val="baseline"/>
        <sz val="11"/>
        <color theme="1"/>
        <name val="Calibri"/>
        <family val="2"/>
        <scheme val="minor"/>
      </font>
      <numFmt numFmtId="170" formatCode="#,##0.0&quot; Gr&quot;"/>
      <fill>
        <patternFill patternType="solid">
          <fgColor indexed="64"/>
          <bgColor theme="0"/>
        </patternFill>
      </fill>
      <alignment horizontal="center" vertical="bottom" textRotation="0" wrapText="0" indent="0" justifyLastLine="0" shrinkToFit="0" readingOrder="0"/>
      <border diagonalUp="0" diagonalDown="0">
        <left style="double">
          <color indexed="64"/>
        </left>
        <right style="double">
          <color indexed="64"/>
        </right>
        <top style="double">
          <color indexed="64"/>
        </top>
        <bottom/>
        <vertical/>
        <horizontal/>
      </border>
    </dxf>
    <dxf>
      <font>
        <b val="0"/>
        <i val="0"/>
        <strike val="0"/>
        <condense val="0"/>
        <extend val="0"/>
        <outline val="0"/>
        <shadow val="0"/>
        <u val="none"/>
        <vertAlign val="baseline"/>
        <sz val="11"/>
        <color theme="1"/>
        <name val="Calibri"/>
        <family val="2"/>
        <scheme val="minor"/>
      </font>
      <numFmt numFmtId="169" formatCode="#,##0&quot; Gr&quot;"/>
      <fill>
        <patternFill patternType="solid">
          <fgColor indexed="64"/>
          <bgColor rgb="FFF5F5F5"/>
        </patternFill>
      </fill>
      <alignment horizontal="center" vertical="bottom" textRotation="0" wrapText="0" indent="0" justifyLastLine="0" shrinkToFit="0" readingOrder="0"/>
      <border diagonalUp="0" diagonalDown="0">
        <left style="double">
          <color indexed="64"/>
        </left>
        <right style="double">
          <color indexed="64"/>
        </right>
        <top style="double">
          <color indexed="64"/>
        </top>
        <bottom style="thin">
          <color indexed="64"/>
        </bottom>
        <vertical/>
        <horizontal/>
      </border>
    </dxf>
    <dxf>
      <font>
        <b val="0"/>
        <i val="0"/>
        <strike val="0"/>
        <condense val="0"/>
        <extend val="0"/>
        <outline val="0"/>
        <shadow val="0"/>
        <u val="none"/>
        <vertAlign val="baseline"/>
        <sz val="11"/>
        <color theme="1"/>
        <name val="Calibri"/>
        <family val="2"/>
        <scheme val="minor"/>
      </font>
      <numFmt numFmtId="169" formatCode="#,##0&quot; Gr&quot;"/>
      <fill>
        <patternFill patternType="solid">
          <fgColor indexed="64"/>
          <bgColor theme="0"/>
        </patternFill>
      </fill>
      <alignment horizontal="center" vertical="bottom" textRotation="0" wrapText="0" indent="0" justifyLastLine="0" shrinkToFit="0" readingOrder="0"/>
      <border diagonalUp="0" diagonalDown="0">
        <left style="double">
          <color indexed="64"/>
        </left>
        <right style="double">
          <color indexed="64"/>
        </right>
        <top style="thin">
          <color indexed="64"/>
        </top>
        <bottom/>
        <vertical/>
        <horizontal/>
      </border>
    </dxf>
    <dxf>
      <border outline="0">
        <right style="double">
          <color rgb="FF000000"/>
        </right>
        <top style="double">
          <color rgb="FF000000"/>
        </top>
      </border>
    </dxf>
    <dxf>
      <font>
        <b val="0"/>
        <i val="0"/>
        <strike val="0"/>
        <condense val="0"/>
        <extend val="0"/>
        <outline val="0"/>
        <shadow val="0"/>
        <u/>
        <vertAlign val="baseline"/>
        <sz val="11"/>
        <color theme="1"/>
        <name val="Calibri"/>
        <family val="2"/>
        <scheme val="minor"/>
      </font>
      <fill>
        <patternFill patternType="solid">
          <fgColor indexed="64"/>
          <bgColor theme="0"/>
        </patternFill>
      </fill>
      <alignment horizontal="center" vertical="center" textRotation="0" wrapText="0" indent="0" justifyLastLine="0" shrinkToFit="0" readingOrder="0"/>
    </dxf>
  </dxfs>
  <tableStyles count="0" defaultTableStyle="TableStyleMedium2" defaultPivotStyle="PivotStyleLight16"/>
  <colors>
    <mruColors>
      <color rgb="FFF5F5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995BCB8E-C0B8-45C8-9E3C-CB0F9DE4678D}"/>
            </a:ext>
          </a:extLst>
        </xdr:cNvPr>
        <xdr:cNvSpPr/>
      </xdr:nvSpPr>
      <xdr:spPr>
        <a:xfrm>
          <a:off x="3661410" y="511492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2CDFB50E-AD77-4E6E-921D-E34A04B6E239}"/>
            </a:ext>
          </a:extLst>
        </xdr:cNvPr>
        <xdr:cNvSpPr/>
      </xdr:nvSpPr>
      <xdr:spPr>
        <a:xfrm>
          <a:off x="1217295" y="531114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293370</xdr:colOff>
      <xdr:row>23</xdr:row>
      <xdr:rowOff>62865</xdr:rowOff>
    </xdr:from>
    <xdr:to>
      <xdr:col>5</xdr:col>
      <xdr:colOff>502921</xdr:colOff>
      <xdr:row>23</xdr:row>
      <xdr:rowOff>139065</xdr:rowOff>
    </xdr:to>
    <xdr:sp macro="" textlink="">
      <xdr:nvSpPr>
        <xdr:cNvPr id="2" name="Flèche gauche 1">
          <a:extLst>
            <a:ext uri="{FF2B5EF4-FFF2-40B4-BE49-F238E27FC236}">
              <a16:creationId xmlns:a16="http://schemas.microsoft.com/office/drawing/2014/main" id="{0311AD47-EFB2-4512-90EA-8996CABF5AEA}"/>
            </a:ext>
          </a:extLst>
        </xdr:cNvPr>
        <xdr:cNvSpPr/>
      </xdr:nvSpPr>
      <xdr:spPr>
        <a:xfrm>
          <a:off x="267081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24</xdr:row>
      <xdr:rowOff>60960</xdr:rowOff>
    </xdr:from>
    <xdr:to>
      <xdr:col>1</xdr:col>
      <xdr:colOff>506731</xdr:colOff>
      <xdr:row>24</xdr:row>
      <xdr:rowOff>137160</xdr:rowOff>
    </xdr:to>
    <xdr:sp macro="" textlink="">
      <xdr:nvSpPr>
        <xdr:cNvPr id="3" name="Flèche gauche 2">
          <a:extLst>
            <a:ext uri="{FF2B5EF4-FFF2-40B4-BE49-F238E27FC236}">
              <a16:creationId xmlns:a16="http://schemas.microsoft.com/office/drawing/2014/main" id="{3443FB9D-B614-446F-936D-2A565B1DBF53}"/>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AA40FCBC-B6DD-4B4E-8216-AB04A601B240}"/>
            </a:ext>
          </a:extLst>
        </xdr:cNvPr>
        <xdr:cNvSpPr/>
      </xdr:nvSpPr>
      <xdr:spPr>
        <a:xfrm>
          <a:off x="267081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4230920C-7459-4E69-843C-EF06C856D98F}"/>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602084BC-5DB0-4F64-A717-8F58754D5BAC}"/>
            </a:ext>
          </a:extLst>
        </xdr:cNvPr>
        <xdr:cNvSpPr/>
      </xdr:nvSpPr>
      <xdr:spPr>
        <a:xfrm>
          <a:off x="267081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52084DEA-3933-4F97-835B-44C2D1F51AAB}"/>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BEB87FBC-651F-46E1-BF73-E4902CBFDE27}"/>
            </a:ext>
          </a:extLst>
        </xdr:cNvPr>
        <xdr:cNvSpPr/>
      </xdr:nvSpPr>
      <xdr:spPr>
        <a:xfrm>
          <a:off x="347853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AC44B3BC-D18A-4DFD-9C58-8BF0826078B1}"/>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679981CE-1D1E-4AFE-B827-5152A4C13BD7}"/>
            </a:ext>
          </a:extLst>
        </xdr:cNvPr>
        <xdr:cNvSpPr/>
      </xdr:nvSpPr>
      <xdr:spPr>
        <a:xfrm>
          <a:off x="347853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FAFABCF9-C168-444A-9E5B-5DF3038C2400}"/>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AD6B2729-302D-438E-A37C-B9C8838C25A3}"/>
            </a:ext>
          </a:extLst>
        </xdr:cNvPr>
        <xdr:cNvSpPr/>
      </xdr:nvSpPr>
      <xdr:spPr>
        <a:xfrm>
          <a:off x="347853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0E1C4672-7103-44E1-ACA6-7842C7C1C08D}"/>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BF570C36-68B2-40E8-A8BC-B25289E05C8E}"/>
            </a:ext>
          </a:extLst>
        </xdr:cNvPr>
        <xdr:cNvSpPr/>
      </xdr:nvSpPr>
      <xdr:spPr>
        <a:xfrm>
          <a:off x="347853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D6379F92-A5B5-4534-806A-8C4F826E816F}"/>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363555F7-5172-4D02-B101-395D38D81815}"/>
            </a:ext>
          </a:extLst>
        </xdr:cNvPr>
        <xdr:cNvSpPr/>
      </xdr:nvSpPr>
      <xdr:spPr>
        <a:xfrm>
          <a:off x="347853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17AB4453-769E-4E09-B2DD-339EE8D39503}"/>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293370</xdr:colOff>
      <xdr:row>25</xdr:row>
      <xdr:rowOff>62865</xdr:rowOff>
    </xdr:from>
    <xdr:to>
      <xdr:col>5</xdr:col>
      <xdr:colOff>502921</xdr:colOff>
      <xdr:row>25</xdr:row>
      <xdr:rowOff>139065</xdr:rowOff>
    </xdr:to>
    <xdr:sp macro="" textlink="">
      <xdr:nvSpPr>
        <xdr:cNvPr id="2" name="Flèche gauche 1">
          <a:extLst>
            <a:ext uri="{FF2B5EF4-FFF2-40B4-BE49-F238E27FC236}">
              <a16:creationId xmlns:a16="http://schemas.microsoft.com/office/drawing/2014/main" id="{77341656-8A60-4A73-BC9A-6B0CC481E761}"/>
            </a:ext>
          </a:extLst>
        </xdr:cNvPr>
        <xdr:cNvSpPr/>
      </xdr:nvSpPr>
      <xdr:spPr>
        <a:xfrm>
          <a:off x="3478530" y="4985385"/>
          <a:ext cx="209551"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1</xdr:col>
      <xdr:colOff>249555</xdr:colOff>
      <xdr:row>26</xdr:row>
      <xdr:rowOff>60960</xdr:rowOff>
    </xdr:from>
    <xdr:to>
      <xdr:col>1</xdr:col>
      <xdr:colOff>506731</xdr:colOff>
      <xdr:row>26</xdr:row>
      <xdr:rowOff>137160</xdr:rowOff>
    </xdr:to>
    <xdr:sp macro="" textlink="">
      <xdr:nvSpPr>
        <xdr:cNvPr id="3" name="Flèche gauche 2">
          <a:extLst>
            <a:ext uri="{FF2B5EF4-FFF2-40B4-BE49-F238E27FC236}">
              <a16:creationId xmlns:a16="http://schemas.microsoft.com/office/drawing/2014/main" id="{81320672-4E31-48AE-B744-F89693AEC4D4}"/>
            </a:ext>
          </a:extLst>
        </xdr:cNvPr>
        <xdr:cNvSpPr/>
      </xdr:nvSpPr>
      <xdr:spPr>
        <a:xfrm>
          <a:off x="1034415" y="5181600"/>
          <a:ext cx="257176" cy="76200"/>
        </a:xfrm>
        <a:prstGeom prst="leftArrow">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83324C1-C12E-4977-8A60-553CE029DC81}" name="Tableau35" displayName="Tableau35" ref="A9:H25" totalsRowShown="0" headerRowDxfId="29" tableBorderDxfId="28">
  <autoFilter ref="A9:H25" xr:uid="{3012F1EB-9673-47D4-AE6D-AB32472B472A}"/>
  <tableColumns count="8">
    <tableColumn id="1" xr3:uid="{F93028E2-19E6-4668-BC69-F7EC5F36FDA5}" name="Recipe TOTAL" dataDxfId="27" dataCellStyle="Milliers 2"/>
    <tableColumn id="2" xr3:uid="{35334657-75F2-4664-9D46-E338FF7226CB}" name="Base" dataDxfId="26" dataCellStyle="Milliers 2"/>
    <tableColumn id="3" xr3:uid="{BD45A520-F3A0-45DE-BC8E-EC5036A0BAFB}" name="1 Pc." dataDxfId="25" dataCellStyle="Milliers 2"/>
    <tableColumn id="4" xr3:uid="{605FF567-CFAD-450E-8E36-CA76770855EF}" name="Food Cost" dataDxfId="24" dataCellStyle="Milliers 2">
      <calculatedColumnFormula>IFERROR(E10/1000*A10,0)</calculatedColumnFormula>
    </tableColumn>
    <tableColumn id="5" xr3:uid="{6E420A06-23C4-44FF-9EF9-1F0BA0A7E93A}" name="Prix / Kilo " dataDxfId="23" dataCellStyle="Monétaire"/>
    <tableColumn id="6" xr3:uid="{BED17EFA-4740-47EF-9E51-54960A43CC75}" name="Piece " dataDxfId="22"/>
    <tableColumn id="7" xr3:uid="{92F2EA51-41DA-4C3D-B472-99F786DF0BF6}" name="Raw Materials" dataDxfId="21"/>
    <tableColumn id="8" xr3:uid="{B7AA9CED-A47E-49CD-A945-B1E725ED5FF3}" name="Colonne1" dataDxfId="20"/>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676AB69-7A85-4BDE-909B-02E4E50F0F4E}" name="Tableau3" displayName="Tableau3" ref="A7:G23" totalsRowShown="0" headerRowDxfId="19" tableBorderDxfId="18">
  <autoFilter ref="A7:G23" xr:uid="{3012F1EB-9673-47D4-AE6D-AB32472B472A}"/>
  <tableColumns count="7">
    <tableColumn id="1" xr3:uid="{8BDABD8F-9AF9-4ED5-8B2F-4F6A4974A841}" name="Recipe TOTAL" dataDxfId="17" dataCellStyle="Milliers 2"/>
    <tableColumn id="2" xr3:uid="{7B1E6B9A-D1A2-43BB-AB45-1A2A52A25FB2}" name="Base" dataDxfId="16" dataCellStyle="Milliers 2"/>
    <tableColumn id="3" xr3:uid="{091A7E3E-786A-4A0C-B334-D0F1C813DB37}" name="1 Pc." dataDxfId="15" dataCellStyle="Milliers 2"/>
    <tableColumn id="4" xr3:uid="{61E329B4-E959-4CA7-89ED-D9928C79DE6D}" name="Food Cost" dataDxfId="14" dataCellStyle="Milliers 2">
      <calculatedColumnFormula>IFERROR(E8/1000*A8,0)</calculatedColumnFormula>
    </tableColumn>
    <tableColumn id="5" xr3:uid="{CC20BC61-B088-42F5-8ABE-9BFEEA456137}" name="Prix / Kilo " dataDxfId="13" dataCellStyle="Monétaire"/>
    <tableColumn id="6" xr3:uid="{3BE478D1-6E72-444A-87A2-E175ABEE43B6}" name="Piece " dataDxfId="12"/>
    <tableColumn id="7" xr3:uid="{AEB62638-A3B0-4636-A81C-5AF2F0E99FE2}" name="Ingredients " dataDxfId="11"/>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914BDC3-454E-42F0-87D9-E601EEF959DD}" name="Tableau1" displayName="Tableau1" ref="A6:D150" totalsRowShown="0" tableBorderDxfId="10">
  <autoFilter ref="A6:D150" xr:uid="{D3494FE1-0E89-4929-A3E6-00621063D1F9}"/>
  <sortState xmlns:xlrd2="http://schemas.microsoft.com/office/spreadsheetml/2017/richdata2" ref="A7:D150">
    <sortCondition ref="A6:A150"/>
  </sortState>
  <tableColumns count="4">
    <tableColumn id="1" xr3:uid="{0699A956-2861-4DE3-9E0F-542D4A94B44F}" name="ingredients "/>
    <tableColumn id="4" xr3:uid="{0F046FA7-8D62-4098-9C1F-C5498A6FEF75}" name="Frish/eco/TK"/>
    <tableColumn id="2" xr3:uid="{83C54E3C-537D-4EBA-89CA-AF47A9779982}" name="prix Kg/Stk" dataDxfId="9"/>
    <tableColumn id="3" xr3:uid="{11CD5376-8914-466C-9950-50559FC34E4C}" name="Fournisseur " dataDxfId="8"/>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3028697-5F2D-4D10-98E0-010A58681A35}" name="Tableau5" displayName="Tableau5" ref="A7:I150" totalsRowShown="0" headerRowDxfId="7" tableBorderDxfId="6">
  <autoFilter ref="A7:I150" xr:uid="{1D3C3158-A55E-4266-9361-60B2FBB50D95}"/>
  <tableColumns count="9">
    <tableColumn id="1" xr3:uid="{83535A26-8D73-4311-887A-BDAF4F72FBA8}" name="Name Recipe" dataDxfId="5"/>
    <tableColumn id="2" xr3:uid="{8CC4B836-690C-4DE0-84FC-149558FABEBF}" name="Nbr.Pce 1" dataDxfId="4"/>
    <tableColumn id="3" xr3:uid="{64B70D5D-F929-4BA4-858C-BB039DB8CC86}" name="Gr/Pce" dataDxfId="3"/>
    <tableColumn id="4" xr3:uid="{9BCA4D72-19D6-44CC-B6A3-9005E0D43A98}" name="Nbr.Pce2" dataDxfId="2"/>
    <tableColumn id="5" xr3:uid="{33EE27EF-FFC6-4CEE-B536-9E07D10D361C}" name="Gr/Pce2"/>
    <tableColumn id="6" xr3:uid="{2C356994-1476-4390-9E3B-C7B0CD07D34B}" name="Nbr.Pc3" dataDxfId="1"/>
    <tableColumn id="7" xr3:uid="{3B52B982-3F85-40C7-847E-01CD9B8FC40C}" name="Gr/Pce3"/>
    <tableColumn id="8" xr3:uid="{36E74869-C3EE-4C90-9277-AA43E31FA080}" name="ToTal Gr " dataDxfId="0">
      <calculatedColumnFormula>SUM(G8+E8+C8)</calculatedColumnFormula>
    </tableColumn>
    <tableColumn id="9" xr3:uid="{96D2BB89-2342-475A-B7DA-B1407A6B727D}" name="Prix "/>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A4A91-C9E9-45A0-A4D1-026A6D597ED7}">
  <sheetPr codeName="Feuil2"/>
  <dimension ref="A1:N33"/>
  <sheetViews>
    <sheetView topLeftCell="A9" workbookViewId="0">
      <selection activeCell="C27" sqref="C27:H27"/>
    </sheetView>
  </sheetViews>
  <sheetFormatPr baseColWidth="10" defaultColWidth="11.44140625" defaultRowHeight="14.4" x14ac:dyDescent="0.3"/>
  <cols>
    <col min="1" max="1" width="14.109375" customWidth="1"/>
    <col min="2" max="2" width="11.109375" customWidth="1"/>
    <col min="3" max="3" width="14.44140625" hidden="1" customWidth="1"/>
    <col min="4" max="4" width="12.109375" customWidth="1"/>
    <col min="5" max="5" width="11.77734375" customWidth="1"/>
    <col min="7" max="7" width="14.5546875" customWidth="1"/>
  </cols>
  <sheetData>
    <row r="1" spans="1:14" ht="15" thickTop="1" x14ac:dyDescent="0.3">
      <c r="A1" s="206" t="s">
        <v>23</v>
      </c>
      <c r="B1" s="207"/>
      <c r="C1" s="210"/>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c r="B3" s="217"/>
      <c r="C3" s="12"/>
      <c r="D3" s="56"/>
      <c r="E3" s="12"/>
      <c r="F3" s="66"/>
      <c r="G3" s="13"/>
      <c r="H3" s="14"/>
      <c r="I3" s="14"/>
      <c r="J3" s="14"/>
      <c r="K3" s="14"/>
      <c r="L3" s="14"/>
      <c r="M3" s="15"/>
    </row>
    <row r="4" spans="1:14" ht="15.6" thickTop="1" thickBot="1" x14ac:dyDescent="0.35">
      <c r="A4" s="132" t="e">
        <f>SUM(K28*K27)/C26</f>
        <v>#DIV/0!</v>
      </c>
      <c r="B4" s="1"/>
      <c r="C4" s="1"/>
      <c r="D4" s="1"/>
      <c r="E4" s="1"/>
      <c r="F4" s="14"/>
      <c r="G4" s="14"/>
      <c r="H4" s="14"/>
      <c r="I4" s="14"/>
      <c r="J4" s="14"/>
      <c r="K4" s="14"/>
      <c r="L4" s="22" t="s">
        <v>45</v>
      </c>
      <c r="M4" s="55">
        <v>0</v>
      </c>
    </row>
    <row r="5" spans="1:14" ht="15.6" thickTop="1" thickBot="1" x14ac:dyDescent="0.35">
      <c r="A5" s="80"/>
      <c r="B5" s="1"/>
      <c r="C5" s="1"/>
      <c r="D5" s="1"/>
      <c r="E5" s="1"/>
      <c r="F5" s="14"/>
      <c r="G5" s="14"/>
      <c r="H5" s="14"/>
      <c r="I5" s="14"/>
      <c r="J5" s="14"/>
      <c r="K5" s="14"/>
      <c r="L5" s="54" t="s">
        <v>41</v>
      </c>
      <c r="M5" s="16">
        <v>0</v>
      </c>
    </row>
    <row r="6" spans="1:14" ht="15.6" thickTop="1" thickBot="1" x14ac:dyDescent="0.35">
      <c r="A6" s="218" t="s">
        <v>3</v>
      </c>
      <c r="B6" s="218"/>
      <c r="C6" s="17"/>
      <c r="D6" s="17"/>
      <c r="E6" s="17"/>
      <c r="F6" s="14"/>
      <c r="G6" s="14"/>
      <c r="H6" s="219"/>
      <c r="I6" s="219"/>
      <c r="J6" s="26"/>
      <c r="K6" s="14"/>
      <c r="L6" s="121" t="s">
        <v>4</v>
      </c>
      <c r="M6" s="52">
        <v>0</v>
      </c>
    </row>
    <row r="7" spans="1:14" ht="15.6" thickTop="1" thickBot="1" x14ac:dyDescent="0.35">
      <c r="A7" s="18"/>
      <c r="B7" s="14"/>
      <c r="C7" s="14"/>
      <c r="D7" s="14"/>
      <c r="E7" s="14"/>
      <c r="F7" s="19"/>
      <c r="G7" s="14"/>
      <c r="H7" s="205"/>
      <c r="I7" s="205"/>
      <c r="J7" s="29"/>
      <c r="K7" s="14"/>
      <c r="L7" s="53" t="s">
        <v>42</v>
      </c>
      <c r="M7" s="67">
        <v>0</v>
      </c>
      <c r="N7" s="2"/>
    </row>
    <row r="8" spans="1:14" ht="15.6" thickTop="1" thickBot="1" x14ac:dyDescent="0.35">
      <c r="A8" s="192" t="s">
        <v>21</v>
      </c>
      <c r="B8" s="192"/>
      <c r="C8" s="192"/>
      <c r="D8" s="193"/>
      <c r="E8" s="194"/>
      <c r="F8" s="195" t="s">
        <v>20</v>
      </c>
      <c r="G8" s="196"/>
      <c r="H8" s="197"/>
      <c r="I8" s="76" t="s">
        <v>5</v>
      </c>
      <c r="J8" s="68" t="e">
        <f>SUM(B26/K27)</f>
        <v>#DIV/0!</v>
      </c>
      <c r="K8" s="45"/>
      <c r="L8" s="34" t="s">
        <v>43</v>
      </c>
      <c r="M8" s="7" t="s">
        <v>46</v>
      </c>
    </row>
    <row r="9" spans="1:14" ht="24.6" customHeight="1" thickTop="1" thickBot="1" x14ac:dyDescent="0.35">
      <c r="A9" t="s">
        <v>92</v>
      </c>
      <c r="B9" s="140" t="s">
        <v>0</v>
      </c>
      <c r="C9" s="4" t="s">
        <v>1</v>
      </c>
      <c r="D9" s="122" t="s">
        <v>30</v>
      </c>
      <c r="E9" s="123" t="s">
        <v>6</v>
      </c>
      <c r="F9" s="122" t="s">
        <v>19</v>
      </c>
      <c r="G9" s="124" t="s">
        <v>29</v>
      </c>
      <c r="H9" s="125" t="s">
        <v>91</v>
      </c>
      <c r="I9" s="198" t="s">
        <v>57</v>
      </c>
      <c r="J9" s="199"/>
      <c r="K9" s="199"/>
      <c r="L9" s="199"/>
      <c r="M9" s="200"/>
    </row>
    <row r="10" spans="1:14" ht="15.6" thickTop="1" thickBot="1" x14ac:dyDescent="0.35">
      <c r="A10" s="5" t="e">
        <f>SUM(A4*C10)</f>
        <v>#DIV/0!</v>
      </c>
      <c r="B10" s="49">
        <v>0</v>
      </c>
      <c r="C10" s="23" t="e">
        <f>SUM(B10/J8)</f>
        <v>#DIV/0!</v>
      </c>
      <c r="D10" s="24">
        <f>IFERROR(E10/1000*A10,0)</f>
        <v>0</v>
      </c>
      <c r="E10" s="25" t="e">
        <f>VLOOKUP(G10,ingredients!A7:C491,2,0)</f>
        <v>#N/A</v>
      </c>
      <c r="F10" s="14"/>
      <c r="G10" s="126"/>
      <c r="H10" s="135"/>
      <c r="I10" s="57"/>
      <c r="J10" s="57"/>
      <c r="K10" s="57"/>
      <c r="L10" s="57"/>
      <c r="M10" s="58"/>
    </row>
    <row r="11" spans="1:14" ht="15.6" thickTop="1" thickBot="1" x14ac:dyDescent="0.35">
      <c r="A11" s="6" t="e">
        <f>SUM(A4*C11)</f>
        <v>#DIV/0!</v>
      </c>
      <c r="B11" s="49">
        <v>0</v>
      </c>
      <c r="C11" s="6" t="e">
        <f>SUM(B11/J8)</f>
        <v>#DIV/0!</v>
      </c>
      <c r="D11" s="24">
        <f>IFERROR(E11/1000*A11,0)</f>
        <v>0</v>
      </c>
      <c r="E11" s="24" t="e">
        <f>VLOOKUP(G11,ingredients!A7:C491,2,0)</f>
        <v>#N/A</v>
      </c>
      <c r="F11" s="14"/>
      <c r="G11" s="120"/>
      <c r="H11" s="136"/>
      <c r="I11" s="57"/>
      <c r="J11" s="57"/>
      <c r="K11" s="57"/>
      <c r="L11" s="57"/>
      <c r="M11" s="58"/>
    </row>
    <row r="12" spans="1:14" ht="15.6" thickTop="1" thickBot="1" x14ac:dyDescent="0.35">
      <c r="A12" s="6" t="e">
        <f>SUM(A4*C12)</f>
        <v>#DIV/0!</v>
      </c>
      <c r="B12" s="49">
        <v>0</v>
      </c>
      <c r="C12" s="27" t="e">
        <f>SUM(B12/J8)</f>
        <v>#DIV/0!</v>
      </c>
      <c r="D12" s="24">
        <f>IFERROR(E12/1000*A12,0)</f>
        <v>0</v>
      </c>
      <c r="E12" s="24" t="e">
        <f>VLOOKUP(G12,ingredients!A7:C491,2,0)</f>
        <v>#N/A</v>
      </c>
      <c r="F12" s="29"/>
      <c r="G12" s="120"/>
      <c r="H12" s="136"/>
      <c r="I12" s="84"/>
      <c r="J12" s="61"/>
      <c r="K12" s="61"/>
      <c r="L12" s="61"/>
      <c r="M12" s="62"/>
    </row>
    <row r="13" spans="1:14" ht="15.6" thickTop="1" thickBot="1" x14ac:dyDescent="0.35">
      <c r="A13" s="6" t="e">
        <f>SUM(A4*C13)</f>
        <v>#DIV/0!</v>
      </c>
      <c r="B13" s="49">
        <v>0</v>
      </c>
      <c r="C13" s="8" t="e">
        <f>SUM(B13/J8)</f>
        <v>#DIV/0!</v>
      </c>
      <c r="D13" s="24">
        <f>IFERROR(E13/1000*A13,0)</f>
        <v>0</v>
      </c>
      <c r="E13" s="141" t="e">
        <f>VLOOKUP(G13,ingredients!A7:C491,2,0)</f>
        <v>#N/A</v>
      </c>
      <c r="F13" s="14"/>
      <c r="G13" s="120"/>
      <c r="H13" s="136"/>
      <c r="I13" s="84"/>
      <c r="J13" s="61"/>
      <c r="K13" s="61"/>
      <c r="L13" s="61"/>
      <c r="M13" s="62"/>
    </row>
    <row r="14" spans="1:14" ht="15.6" thickTop="1" thickBot="1" x14ac:dyDescent="0.35">
      <c r="A14" s="6" t="e">
        <f>SUM(A4*C14)</f>
        <v>#DIV/0!</v>
      </c>
      <c r="B14" s="49">
        <v>0</v>
      </c>
      <c r="C14" s="23" t="e">
        <f>SUM(B14/J8)</f>
        <v>#DIV/0!</v>
      </c>
      <c r="D14" s="24">
        <f>IFERROR(E14/1000*A14,0)</f>
        <v>0</v>
      </c>
      <c r="E14" s="141" t="e">
        <f>VLOOKUP(G14,ingredients!A7:C491,2,0)</f>
        <v>#N/A</v>
      </c>
      <c r="F14" s="14"/>
      <c r="G14" s="120"/>
      <c r="H14" s="136"/>
      <c r="I14" s="57"/>
      <c r="J14" s="14"/>
      <c r="K14" s="14"/>
      <c r="L14" s="14"/>
      <c r="M14" s="14"/>
      <c r="N14" s="2"/>
    </row>
    <row r="15" spans="1:14" ht="15.6" thickTop="1" thickBot="1" x14ac:dyDescent="0.35">
      <c r="A15" s="6" t="e">
        <f>SUM(A4*C15)</f>
        <v>#DIV/0!</v>
      </c>
      <c r="B15" s="49">
        <v>0</v>
      </c>
      <c r="C15" s="23" t="e">
        <f>SUM(B15/J8)</f>
        <v>#DIV/0!</v>
      </c>
      <c r="D15" s="24">
        <f t="shared" ref="D15:D25" si="0">IFERROR(E15/1000*A15,0)</f>
        <v>0</v>
      </c>
      <c r="E15" s="141" t="e">
        <f>VLOOKUP(G15,ingredients!A7:C491,2,0)</f>
        <v>#N/A</v>
      </c>
      <c r="F15" s="14"/>
      <c r="G15" s="120"/>
      <c r="H15" s="136"/>
      <c r="I15" s="65"/>
      <c r="J15" s="59"/>
      <c r="K15" s="59"/>
      <c r="L15" s="59"/>
      <c r="M15" s="60"/>
    </row>
    <row r="16" spans="1:14" ht="15.6" thickTop="1" thickBot="1" x14ac:dyDescent="0.35">
      <c r="A16" s="6" t="e">
        <f>SUM(A4*C16)</f>
        <v>#DIV/0!</v>
      </c>
      <c r="B16" s="49">
        <v>0</v>
      </c>
      <c r="C16" s="27" t="e">
        <f>SUM(B16/J8)</f>
        <v>#DIV/0!</v>
      </c>
      <c r="D16" s="24">
        <f t="shared" si="0"/>
        <v>0</v>
      </c>
      <c r="E16" s="141" t="e">
        <f>VLOOKUP(G16,ingredients!A7:C491,2,0)</f>
        <v>#N/A</v>
      </c>
      <c r="F16" s="14"/>
      <c r="G16" s="120"/>
      <c r="H16" s="136"/>
      <c r="I16" s="18"/>
      <c r="J16" s="61"/>
      <c r="K16" s="61"/>
      <c r="L16" s="61"/>
      <c r="M16" s="62"/>
    </row>
    <row r="17" spans="1:13" ht="15.6" thickTop="1" thickBot="1" x14ac:dyDescent="0.35">
      <c r="A17" s="6" t="e">
        <f>SUM(A4*C17)</f>
        <v>#DIV/0!</v>
      </c>
      <c r="B17" s="49">
        <v>0</v>
      </c>
      <c r="C17" s="27" t="e">
        <f>SUM(B17/J8)</f>
        <v>#DIV/0!</v>
      </c>
      <c r="D17" s="24">
        <f t="shared" si="0"/>
        <v>0</v>
      </c>
      <c r="E17" s="141" t="e">
        <f>VLOOKUP(G17,ingredients!A7:C491,2,0)</f>
        <v>#N/A</v>
      </c>
      <c r="F17" s="14"/>
      <c r="G17" s="120"/>
      <c r="H17" s="136"/>
      <c r="I17" s="63"/>
      <c r="J17" s="63"/>
      <c r="K17" s="63"/>
      <c r="L17" s="63"/>
      <c r="M17" s="62"/>
    </row>
    <row r="18" spans="1:13" ht="15.6" thickTop="1" thickBot="1" x14ac:dyDescent="0.35">
      <c r="A18" s="6" t="e">
        <f>SUM(A4*C18)</f>
        <v>#DIV/0!</v>
      </c>
      <c r="B18" s="49">
        <v>0</v>
      </c>
      <c r="C18" s="30" t="e">
        <f>SUM(B18/J8)</f>
        <v>#DIV/0!</v>
      </c>
      <c r="D18" s="24">
        <f t="shared" si="0"/>
        <v>0</v>
      </c>
      <c r="E18" s="141" t="e">
        <f>VLOOKUP(G18,ingredients!A7:C491,2,0)</f>
        <v>#N/A</v>
      </c>
      <c r="F18" s="14"/>
      <c r="G18" s="120"/>
      <c r="H18" s="136"/>
      <c r="I18" s="63"/>
      <c r="J18" s="63"/>
      <c r="K18" s="63"/>
      <c r="L18" s="63"/>
      <c r="M18" s="62"/>
    </row>
    <row r="19" spans="1:13" ht="15.6" thickTop="1" thickBot="1" x14ac:dyDescent="0.35">
      <c r="A19" s="6" t="e">
        <f>SUM(A4*C19)</f>
        <v>#DIV/0!</v>
      </c>
      <c r="B19" s="49">
        <v>0</v>
      </c>
      <c r="C19" s="27" t="e">
        <f>SUM(B19/J8)</f>
        <v>#DIV/0!</v>
      </c>
      <c r="D19" s="24">
        <f t="shared" si="0"/>
        <v>0</v>
      </c>
      <c r="E19" s="141" t="e">
        <f>VLOOKUP(G19,ingredients!A7:C491,2,0)</f>
        <v>#N/A</v>
      </c>
      <c r="F19" s="14"/>
      <c r="G19" s="120"/>
      <c r="H19" s="136"/>
      <c r="I19" s="64"/>
      <c r="J19" s="64"/>
      <c r="K19" s="64"/>
      <c r="L19" s="64"/>
      <c r="M19" s="60"/>
    </row>
    <row r="20" spans="1:13" ht="15.6" thickTop="1" thickBot="1" x14ac:dyDescent="0.35">
      <c r="A20" s="6" t="e">
        <f>SUM(A4*C20)</f>
        <v>#DIV/0!</v>
      </c>
      <c r="B20" s="49">
        <v>0</v>
      </c>
      <c r="C20" s="23" t="e">
        <f>SUM(B20/J8)</f>
        <v>#DIV/0!</v>
      </c>
      <c r="D20" s="24">
        <f t="shared" si="0"/>
        <v>0</v>
      </c>
      <c r="E20" s="141" t="e">
        <f>VLOOKUP(G20,ingredients!A7:C491,2,0)</f>
        <v>#N/A</v>
      </c>
      <c r="F20" s="14"/>
      <c r="G20" s="120"/>
      <c r="H20" s="136"/>
      <c r="I20" s="64"/>
      <c r="J20" s="64"/>
      <c r="K20" s="64"/>
      <c r="L20" s="64"/>
      <c r="M20" s="60"/>
    </row>
    <row r="21" spans="1:13" ht="15.6" thickTop="1" thickBot="1" x14ac:dyDescent="0.35">
      <c r="A21" s="6" t="e">
        <f>SUM(A4*C21)</f>
        <v>#DIV/0!</v>
      </c>
      <c r="B21" s="49">
        <v>0</v>
      </c>
      <c r="C21" s="23" t="e">
        <f>SUM(B21/J8)</f>
        <v>#DIV/0!</v>
      </c>
      <c r="D21" s="24">
        <f t="shared" si="0"/>
        <v>0</v>
      </c>
      <c r="E21" s="141" t="e">
        <f>VLOOKUP(G21,ingredients!A7:C491,2,0)</f>
        <v>#N/A</v>
      </c>
      <c r="F21" s="14"/>
      <c r="G21" s="120"/>
      <c r="H21" s="136"/>
      <c r="I21" s="14"/>
      <c r="J21" s="14"/>
      <c r="K21" s="14"/>
      <c r="L21" s="14"/>
      <c r="M21" s="15"/>
    </row>
    <row r="22" spans="1:13" ht="15.6" thickTop="1" thickBot="1" x14ac:dyDescent="0.35">
      <c r="A22" s="6" t="e">
        <f>SUM(A4*C22)</f>
        <v>#DIV/0!</v>
      </c>
      <c r="B22" s="49">
        <v>0</v>
      </c>
      <c r="C22" s="23" t="e">
        <f>SUM(B22/J8)</f>
        <v>#DIV/0!</v>
      </c>
      <c r="D22" s="24">
        <f t="shared" si="0"/>
        <v>0</v>
      </c>
      <c r="E22" s="141" t="e">
        <f>VLOOKUP(G22,ingredients!A7:C491,2,0)</f>
        <v>#N/A</v>
      </c>
      <c r="F22" s="14"/>
      <c r="G22" s="120"/>
      <c r="H22" s="136"/>
      <c r="I22" s="14"/>
      <c r="J22" s="14"/>
      <c r="K22" s="14"/>
      <c r="L22" s="14"/>
      <c r="M22" s="15"/>
    </row>
    <row r="23" spans="1:13" ht="15.6" thickTop="1" thickBot="1" x14ac:dyDescent="0.35">
      <c r="A23" s="6" t="e">
        <f>SUM(A4*C23)</f>
        <v>#DIV/0!</v>
      </c>
      <c r="B23" s="49">
        <v>0</v>
      </c>
      <c r="C23" s="23" t="e">
        <f>SUM(B23/J8)</f>
        <v>#DIV/0!</v>
      </c>
      <c r="D23" s="24">
        <f t="shared" si="0"/>
        <v>0</v>
      </c>
      <c r="E23" s="141" t="e">
        <f>VLOOKUP(G23,ingredients!A7:C491,2,0)</f>
        <v>#N/A</v>
      </c>
      <c r="F23" s="14"/>
      <c r="G23" s="134"/>
      <c r="H23" s="137"/>
      <c r="I23" s="14"/>
      <c r="J23" s="14"/>
      <c r="K23" s="14"/>
      <c r="L23" s="14"/>
      <c r="M23" s="15"/>
    </row>
    <row r="24" spans="1:13" ht="15.6" thickTop="1" thickBot="1" x14ac:dyDescent="0.35">
      <c r="A24" s="6" t="e">
        <f>SUM(A4*C24)</f>
        <v>#DIV/0!</v>
      </c>
      <c r="B24" s="49"/>
      <c r="C24" s="23"/>
      <c r="D24" s="24">
        <f>IFERROR(E24/1000*A24,0)</f>
        <v>0</v>
      </c>
      <c r="E24" s="141" t="e">
        <f>VLOOKUP(G24,ingredients!A7:C491,2,0)</f>
        <v>#N/A</v>
      </c>
      <c r="F24" s="14"/>
      <c r="G24" s="119"/>
      <c r="H24" s="138"/>
      <c r="I24" s="14"/>
      <c r="J24" s="14"/>
      <c r="K24" s="14"/>
      <c r="L24" s="14"/>
      <c r="M24" s="15"/>
    </row>
    <row r="25" spans="1:13" ht="15.6" thickTop="1" thickBot="1" x14ac:dyDescent="0.35">
      <c r="A25" s="6" t="e">
        <f>SUM(A4*C25)</f>
        <v>#DIV/0!</v>
      </c>
      <c r="B25" s="49">
        <v>0</v>
      </c>
      <c r="C25" s="23" t="e">
        <f>SUM(B25/J8)</f>
        <v>#DIV/0!</v>
      </c>
      <c r="D25" s="24">
        <f t="shared" si="0"/>
        <v>0</v>
      </c>
      <c r="E25" s="142" t="e">
        <f>VLOOKUP(G25,ingredients!A7:C491,2,0)</f>
        <v>#N/A</v>
      </c>
      <c r="F25" s="14"/>
      <c r="G25" s="127"/>
      <c r="H25" s="139"/>
      <c r="I25" s="14"/>
      <c r="J25" s="14"/>
      <c r="K25" s="14"/>
      <c r="L25" s="14"/>
      <c r="M25" s="15"/>
    </row>
    <row r="26" spans="1:13" ht="15.6" thickTop="1" thickBot="1" x14ac:dyDescent="0.35">
      <c r="A26" s="6"/>
      <c r="B26" s="31">
        <f>SUM(B10:B25)</f>
        <v>0</v>
      </c>
      <c r="C26" s="32" t="e">
        <f>SUM(C10:C25)</f>
        <v>#DIV/0!</v>
      </c>
      <c r="D26" s="33">
        <f>SUM(D10:D25)</f>
        <v>0</v>
      </c>
      <c r="E26" s="31"/>
      <c r="F26" s="34"/>
      <c r="G26" s="193" t="s">
        <v>33</v>
      </c>
      <c r="H26" s="194"/>
      <c r="I26" s="14"/>
      <c r="J26" s="14"/>
      <c r="K26" s="14"/>
      <c r="L26" s="14"/>
      <c r="M26" s="15"/>
    </row>
    <row r="27" spans="1:13" ht="15.6" thickTop="1" thickBot="1" x14ac:dyDescent="0.35">
      <c r="A27" s="35" t="e">
        <f>SUM(A10:A25)</f>
        <v>#DIV/0!</v>
      </c>
      <c r="B27" s="118"/>
      <c r="C27" s="201" t="s">
        <v>34</v>
      </c>
      <c r="D27" s="202"/>
      <c r="E27" s="202"/>
      <c r="F27" s="202"/>
      <c r="G27" s="202"/>
      <c r="H27" s="203"/>
      <c r="I27" s="186" t="s">
        <v>35</v>
      </c>
      <c r="J27" s="204"/>
      <c r="K27" s="48">
        <v>0</v>
      </c>
      <c r="L27" s="18"/>
      <c r="M27" s="15"/>
    </row>
    <row r="28" spans="1:13" ht="15.6" thickTop="1" thickBot="1" x14ac:dyDescent="0.35">
      <c r="A28" s="50">
        <v>0</v>
      </c>
      <c r="B28" s="37" t="s">
        <v>31</v>
      </c>
      <c r="C28" s="14"/>
      <c r="D28" s="14"/>
      <c r="E28" s="14"/>
      <c r="F28" s="14"/>
      <c r="G28" s="14"/>
      <c r="H28" s="14"/>
      <c r="I28" s="186" t="s">
        <v>36</v>
      </c>
      <c r="J28" s="187"/>
      <c r="K28" s="78">
        <v>0</v>
      </c>
      <c r="L28" s="38"/>
      <c r="M28" s="39"/>
    </row>
    <row r="29" spans="1:13" ht="15.6" thickTop="1" thickBot="1" x14ac:dyDescent="0.35">
      <c r="A29" s="51">
        <v>0</v>
      </c>
      <c r="B29" s="40" t="s">
        <v>32</v>
      </c>
      <c r="C29" s="41"/>
      <c r="D29" s="41"/>
      <c r="E29" s="41"/>
      <c r="F29" s="14"/>
      <c r="G29" s="14"/>
      <c r="H29" s="14"/>
      <c r="I29" s="186" t="s">
        <v>37</v>
      </c>
      <c r="J29" s="187"/>
      <c r="K29" s="77" t="e">
        <f>INT((B26/K27))</f>
        <v>#DIV/0!</v>
      </c>
      <c r="L29" s="18"/>
      <c r="M29" s="15"/>
    </row>
    <row r="30" spans="1:13" ht="15" thickTop="1" x14ac:dyDescent="0.3">
      <c r="A30" s="188" t="s">
        <v>38</v>
      </c>
      <c r="B30" s="189"/>
      <c r="C30" s="143"/>
      <c r="D30" s="42">
        <f>SUM(K27)-(K27*A29)</f>
        <v>0</v>
      </c>
      <c r="E30" s="143"/>
      <c r="F30" s="144"/>
      <c r="H30" s="18"/>
      <c r="I30" s="18"/>
      <c r="J30" s="14"/>
      <c r="K30" s="43"/>
      <c r="L30" s="9"/>
      <c r="M30" s="15"/>
    </row>
    <row r="31" spans="1:13" ht="15" thickBot="1" x14ac:dyDescent="0.35">
      <c r="A31" s="190" t="s">
        <v>17</v>
      </c>
      <c r="B31" s="191"/>
      <c r="C31" s="145"/>
      <c r="D31" s="44" t="e">
        <f>SUM(A10:A25)-(SUM(A10:A25)*A28)</f>
        <v>#DIV/0!</v>
      </c>
      <c r="E31" s="145"/>
      <c r="F31" s="146"/>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mergeCells count="17">
    <mergeCell ref="H7:I7"/>
    <mergeCell ref="A1:B2"/>
    <mergeCell ref="C1:M2"/>
    <mergeCell ref="A3:B3"/>
    <mergeCell ref="A6:B6"/>
    <mergeCell ref="H6:I6"/>
    <mergeCell ref="I28:J28"/>
    <mergeCell ref="I29:J29"/>
    <mergeCell ref="A30:B30"/>
    <mergeCell ref="A31:B31"/>
    <mergeCell ref="A8:C8"/>
    <mergeCell ref="D8:E8"/>
    <mergeCell ref="F8:H8"/>
    <mergeCell ref="I9:M9"/>
    <mergeCell ref="G26:H26"/>
    <mergeCell ref="C27:H27"/>
    <mergeCell ref="I27:J27"/>
  </mergeCells>
  <dataValidations count="1">
    <dataValidation type="list" allowBlank="1" showInputMessage="1" showErrorMessage="1" sqref="G10:H25" xr:uid="{30C23404-FCE5-4514-BEED-2922186BCAF9}">
      <formula1>IF(G10&lt;&gt;"",OFFSET(f_ing,MATCH(G10&amp;"*",f_ing,0)-1,,COUNTIF(f_ing,G10&amp;"*"),1),f_ing)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4AE5B-29CD-494E-AF19-8EF5B6663D64}">
  <sheetPr codeName="Feuil4"/>
  <dimension ref="A1:O34"/>
  <sheetViews>
    <sheetView topLeftCell="A4" workbookViewId="0">
      <selection activeCell="K9" sqref="K9"/>
    </sheetView>
  </sheetViews>
  <sheetFormatPr baseColWidth="10" defaultColWidth="11.44140625" defaultRowHeight="14.4" x14ac:dyDescent="0.3"/>
  <cols>
    <col min="1" max="1" width="13.88671875" customWidth="1"/>
    <col min="2" max="2" width="11.44140625" customWidth="1"/>
    <col min="3" max="3" width="8.88671875" customWidth="1"/>
    <col min="4" max="5" width="12.109375" customWidth="1"/>
    <col min="7" max="7" width="36" customWidth="1"/>
    <col min="11" max="12" width="11.44140625" customWidth="1"/>
  </cols>
  <sheetData>
    <row r="1" spans="1:15" ht="15.75" customHeight="1" thickTop="1" thickBot="1" x14ac:dyDescent="0.35">
      <c r="A1" s="216" t="s">
        <v>23</v>
      </c>
      <c r="B1" s="217"/>
      <c r="C1" s="172"/>
      <c r="D1" s="172"/>
      <c r="E1" s="167"/>
      <c r="F1" s="164"/>
      <c r="G1" s="164"/>
      <c r="H1" s="162"/>
      <c r="I1" s="162"/>
      <c r="J1" s="162"/>
      <c r="K1" s="162"/>
      <c r="L1" s="162"/>
      <c r="M1" s="100"/>
      <c r="N1" s="150"/>
      <c r="O1" s="115"/>
    </row>
    <row r="2" spans="1:15" ht="15.6" thickTop="1" thickBot="1" x14ac:dyDescent="0.35">
      <c r="A2" s="2"/>
      <c r="B2" s="1"/>
      <c r="C2" s="1"/>
      <c r="D2" s="1"/>
      <c r="E2" s="1"/>
      <c r="F2" s="165"/>
      <c r="G2" s="224" t="s">
        <v>100</v>
      </c>
      <c r="H2" s="225"/>
      <c r="I2" s="225"/>
      <c r="J2" s="225"/>
      <c r="K2" s="226"/>
      <c r="L2" s="14"/>
      <c r="M2" s="22" t="s">
        <v>99</v>
      </c>
      <c r="N2" s="55">
        <v>0</v>
      </c>
    </row>
    <row r="3" spans="1:15" ht="15.6" thickTop="1" thickBot="1" x14ac:dyDescent="0.35">
      <c r="A3" s="80"/>
      <c r="B3" s="1"/>
      <c r="C3" s="1"/>
      <c r="D3" s="1"/>
      <c r="E3" s="1"/>
      <c r="F3" s="14"/>
      <c r="G3" s="227"/>
      <c r="H3" s="228"/>
      <c r="I3" s="228"/>
      <c r="J3" s="228"/>
      <c r="K3" s="229"/>
      <c r="L3" s="14"/>
      <c r="M3" s="54" t="s">
        <v>41</v>
      </c>
      <c r="N3" s="16">
        <v>0</v>
      </c>
    </row>
    <row r="4" spans="1:15" ht="15.6" thickTop="1" thickBot="1" x14ac:dyDescent="0.35">
      <c r="A4" s="218" t="s">
        <v>3</v>
      </c>
      <c r="B4" s="218"/>
      <c r="C4" s="17"/>
      <c r="D4" s="17"/>
      <c r="E4" s="17"/>
      <c r="F4" s="166"/>
      <c r="G4" s="230"/>
      <c r="H4" s="231"/>
      <c r="I4" s="231"/>
      <c r="J4" s="231"/>
      <c r="K4" s="232"/>
      <c r="L4" s="14"/>
      <c r="M4" s="121" t="s">
        <v>4</v>
      </c>
      <c r="N4" s="52">
        <v>0</v>
      </c>
    </row>
    <row r="5" spans="1:15" ht="15.6" thickTop="1" thickBot="1" x14ac:dyDescent="0.35">
      <c r="A5" s="168" t="e">
        <f>SUM(H28*I28+J28*K28+L28*M28)/C24</f>
        <v>#DIV/0!</v>
      </c>
      <c r="B5" s="14"/>
      <c r="C5" s="14"/>
      <c r="D5" s="14"/>
      <c r="E5" s="14"/>
      <c r="F5" s="19"/>
      <c r="G5" s="14"/>
      <c r="H5" s="117"/>
      <c r="I5" s="29"/>
      <c r="J5" s="14"/>
      <c r="K5" s="14"/>
      <c r="L5" s="14"/>
      <c r="M5" s="53" t="s">
        <v>42</v>
      </c>
      <c r="N5" s="67">
        <v>0</v>
      </c>
    </row>
    <row r="6" spans="1:15" ht="15.6" thickTop="1" thickBot="1" x14ac:dyDescent="0.35">
      <c r="A6" s="192" t="s">
        <v>21</v>
      </c>
      <c r="B6" s="192"/>
      <c r="C6" s="192"/>
      <c r="D6" s="193"/>
      <c r="E6" s="194"/>
      <c r="F6" s="195" t="s">
        <v>20</v>
      </c>
      <c r="G6" s="196"/>
      <c r="H6" s="157" t="s">
        <v>5</v>
      </c>
      <c r="I6" s="68" t="e">
        <f>SUM(B24/I28)</f>
        <v>#DIV/0!</v>
      </c>
      <c r="J6" s="45"/>
      <c r="K6" s="45"/>
      <c r="L6" s="45"/>
      <c r="M6" s="34" t="s">
        <v>43</v>
      </c>
      <c r="N6" s="154" t="s">
        <v>46</v>
      </c>
    </row>
    <row r="7" spans="1:15" ht="24.6" customHeight="1" thickTop="1" thickBot="1" x14ac:dyDescent="0.35">
      <c r="A7" t="s">
        <v>92</v>
      </c>
      <c r="B7" s="140" t="s">
        <v>0</v>
      </c>
      <c r="C7" s="4" t="s">
        <v>1</v>
      </c>
      <c r="D7" s="122" t="s">
        <v>30</v>
      </c>
      <c r="E7" s="123" t="s">
        <v>6</v>
      </c>
      <c r="F7" s="122" t="s">
        <v>19</v>
      </c>
      <c r="G7" s="124" t="s">
        <v>255</v>
      </c>
      <c r="H7" s="220" t="s">
        <v>57</v>
      </c>
      <c r="I7" s="221"/>
      <c r="J7" s="221"/>
      <c r="K7" s="221"/>
      <c r="L7" s="221"/>
      <c r="M7" s="221"/>
      <c r="N7" s="222"/>
    </row>
    <row r="8" spans="1:15" ht="15.6" thickTop="1" thickBot="1" x14ac:dyDescent="0.35">
      <c r="A8" s="5" t="e">
        <f>SUM(A5*C8)</f>
        <v>#DIV/0!</v>
      </c>
      <c r="B8" s="49">
        <v>0</v>
      </c>
      <c r="C8" s="23" t="e">
        <f>SUM(B8/I6)</f>
        <v>#DIV/0!</v>
      </c>
      <c r="D8" s="24">
        <f>IFERROR(E8/1000*A8,0)</f>
        <v>0</v>
      </c>
      <c r="E8" s="25" t="e">
        <f>VLOOKUP(G8,ingredients!A7:C491,3,0)</f>
        <v>#N/A</v>
      </c>
      <c r="F8" s="14"/>
      <c r="G8" s="126"/>
      <c r="H8" s="57"/>
      <c r="I8" s="57"/>
      <c r="J8" s="57"/>
      <c r="K8" s="57"/>
      <c r="L8" s="57"/>
      <c r="M8" s="57"/>
      <c r="N8" s="58"/>
    </row>
    <row r="9" spans="1:15" ht="15.6" thickTop="1" thickBot="1" x14ac:dyDescent="0.35">
      <c r="A9" s="6" t="e">
        <f>SUM(A5*C9)</f>
        <v>#DIV/0!</v>
      </c>
      <c r="B9" s="49">
        <v>0</v>
      </c>
      <c r="C9" s="6" t="e">
        <f>SUM(B9/I6)</f>
        <v>#DIV/0!</v>
      </c>
      <c r="D9" s="24">
        <f>IFERROR(E9/1000*A9,0)</f>
        <v>0</v>
      </c>
      <c r="E9" s="24" t="e">
        <f>VLOOKUP(G9,ingredients!A7:C491,3,0)</f>
        <v>#N/A</v>
      </c>
      <c r="F9" s="14"/>
      <c r="G9" s="120"/>
      <c r="H9" s="57"/>
      <c r="I9" s="57"/>
      <c r="J9" s="57"/>
      <c r="K9" s="57"/>
      <c r="L9" s="57"/>
      <c r="M9" s="57"/>
      <c r="N9" s="58"/>
    </row>
    <row r="10" spans="1:15" ht="15.6" thickTop="1" thickBot="1" x14ac:dyDescent="0.35">
      <c r="A10" s="6" t="e">
        <f>SUM(A5*C10)</f>
        <v>#DIV/0!</v>
      </c>
      <c r="B10" s="49">
        <v>0</v>
      </c>
      <c r="C10" s="27" t="e">
        <f>SUM(B10/I6)</f>
        <v>#DIV/0!</v>
      </c>
      <c r="D10" s="24">
        <f>IFERROR(E10/1000*A10,0)</f>
        <v>0</v>
      </c>
      <c r="E10" s="24" t="e">
        <f>VLOOKUP(G10,ingredients!A7:C491,3,0)</f>
        <v>#N/A</v>
      </c>
      <c r="F10" s="29"/>
      <c r="G10" s="120"/>
      <c r="H10" s="57"/>
      <c r="I10" s="57"/>
      <c r="J10" s="57"/>
      <c r="K10" s="57"/>
      <c r="L10" s="57"/>
      <c r="M10" s="57"/>
      <c r="N10" s="58"/>
    </row>
    <row r="11" spans="1:15" ht="15.6" thickTop="1" thickBot="1" x14ac:dyDescent="0.35">
      <c r="A11" s="6" t="e">
        <f>SUM(A5*C11)</f>
        <v>#DIV/0!</v>
      </c>
      <c r="B11" s="49">
        <v>0</v>
      </c>
      <c r="C11" s="8" t="e">
        <f>SUM(B11/I6)</f>
        <v>#DIV/0!</v>
      </c>
      <c r="D11" s="24">
        <f>IFERROR(E11/1000*A11,0)</f>
        <v>0</v>
      </c>
      <c r="E11" s="141" t="e">
        <f>VLOOKUP(G11,ingredients!A7:C491,3,0)</f>
        <v>#N/A</v>
      </c>
      <c r="F11" s="14"/>
      <c r="G11" s="120"/>
      <c r="H11" s="57"/>
      <c r="I11" s="57"/>
      <c r="J11" s="57"/>
      <c r="K11" s="57"/>
      <c r="L11" s="57"/>
      <c r="M11" s="57"/>
      <c r="N11" s="58"/>
    </row>
    <row r="12" spans="1:15" ht="15.6" thickTop="1" thickBot="1" x14ac:dyDescent="0.35">
      <c r="A12" s="6" t="e">
        <f>SUM(A5*C12)</f>
        <v>#DIV/0!</v>
      </c>
      <c r="B12" s="49">
        <v>0</v>
      </c>
      <c r="C12" s="23" t="e">
        <f>SUM(B12/I6)</f>
        <v>#DIV/0!</v>
      </c>
      <c r="D12" s="24">
        <f>IFERROR(E12/1000*A12,0)</f>
        <v>0</v>
      </c>
      <c r="E12" s="141" t="e">
        <f>VLOOKUP(G12,ingredients!A7:C491,3,0)</f>
        <v>#N/A</v>
      </c>
      <c r="F12" s="14"/>
      <c r="G12" s="120"/>
      <c r="H12" s="57"/>
      <c r="I12" s="57"/>
      <c r="J12" s="57"/>
      <c r="K12" s="57"/>
      <c r="L12" s="57"/>
      <c r="M12" s="57"/>
      <c r="N12" s="58"/>
    </row>
    <row r="13" spans="1:15" ht="15.6" thickTop="1" thickBot="1" x14ac:dyDescent="0.35">
      <c r="A13" s="6" t="e">
        <f>SUM(A5*C13)</f>
        <v>#DIV/0!</v>
      </c>
      <c r="B13" s="49">
        <v>0</v>
      </c>
      <c r="C13" s="23" t="e">
        <f>SUM(B13/I6)</f>
        <v>#DIV/0!</v>
      </c>
      <c r="D13" s="24">
        <f t="shared" ref="D13:D23" si="0">IFERROR(E13/1000*A13,0)</f>
        <v>0</v>
      </c>
      <c r="E13" s="141" t="e">
        <f>VLOOKUP(G13,ingredients!A7:C491,3,0)</f>
        <v>#N/A</v>
      </c>
      <c r="F13" s="14"/>
      <c r="G13" s="120"/>
      <c r="H13" s="57"/>
      <c r="I13" s="57"/>
      <c r="J13" s="57"/>
      <c r="K13" s="57"/>
      <c r="L13" s="57"/>
      <c r="M13" s="57"/>
      <c r="N13" s="58"/>
    </row>
    <row r="14" spans="1:15" ht="15.6" thickTop="1" thickBot="1" x14ac:dyDescent="0.35">
      <c r="A14" s="6" t="e">
        <f>SUM(A5*C14)</f>
        <v>#DIV/0!</v>
      </c>
      <c r="B14" s="49">
        <v>0</v>
      </c>
      <c r="C14" s="27" t="e">
        <f>SUM(B14/I6)</f>
        <v>#DIV/0!</v>
      </c>
      <c r="D14" s="24">
        <f t="shared" si="0"/>
        <v>0</v>
      </c>
      <c r="E14" s="141" t="e">
        <f>VLOOKUP(G14,ingredients!A7:C491,3,0)</f>
        <v>#N/A</v>
      </c>
      <c r="F14" s="14"/>
      <c r="G14" s="120"/>
      <c r="H14" s="57"/>
      <c r="I14" s="57"/>
      <c r="J14" s="57"/>
      <c r="K14" s="57"/>
      <c r="L14" s="57"/>
      <c r="M14" s="57"/>
      <c r="N14" s="58"/>
    </row>
    <row r="15" spans="1:15" ht="15.6" thickTop="1" thickBot="1" x14ac:dyDescent="0.35">
      <c r="A15" s="6" t="e">
        <f>SUM(A5*C15)</f>
        <v>#DIV/0!</v>
      </c>
      <c r="B15" s="49">
        <v>0</v>
      </c>
      <c r="C15" s="27" t="e">
        <f>SUM(B15/I6)</f>
        <v>#DIV/0!</v>
      </c>
      <c r="D15" s="24">
        <f t="shared" si="0"/>
        <v>0</v>
      </c>
      <c r="E15" s="141" t="e">
        <f>VLOOKUP(G15,ingredients!A7:C491,3,0)</f>
        <v>#N/A</v>
      </c>
      <c r="F15" s="14"/>
      <c r="G15" s="120"/>
      <c r="H15" s="57"/>
      <c r="I15" s="57"/>
      <c r="J15" s="57"/>
      <c r="K15" s="57"/>
      <c r="L15" s="57"/>
      <c r="M15" s="57"/>
      <c r="N15" s="58"/>
    </row>
    <row r="16" spans="1:15" ht="15.6" thickTop="1" thickBot="1" x14ac:dyDescent="0.35">
      <c r="A16" s="6" t="e">
        <f>SUM(A5*C16)</f>
        <v>#DIV/0!</v>
      </c>
      <c r="B16" s="49">
        <v>0</v>
      </c>
      <c r="C16" s="171" t="e">
        <f>SUM(B16/I6)</f>
        <v>#DIV/0!</v>
      </c>
      <c r="D16" s="24">
        <f t="shared" si="0"/>
        <v>0</v>
      </c>
      <c r="E16" s="141" t="e">
        <f>VLOOKUP(G16,ingredients!A7:C491,3,0)</f>
        <v>#N/A</v>
      </c>
      <c r="F16" s="14"/>
      <c r="G16" s="120"/>
      <c r="H16" s="57"/>
      <c r="I16" s="57"/>
      <c r="J16" s="57"/>
      <c r="K16" s="57"/>
      <c r="L16" s="57"/>
      <c r="M16" s="57"/>
      <c r="N16" s="58"/>
    </row>
    <row r="17" spans="1:14" ht="15.6" thickTop="1" thickBot="1" x14ac:dyDescent="0.35">
      <c r="A17" s="6" t="e">
        <f>SUM(A5*C17)</f>
        <v>#DIV/0!</v>
      </c>
      <c r="B17" s="49">
        <v>0</v>
      </c>
      <c r="C17" s="27" t="e">
        <f>SUM(B17/I6)</f>
        <v>#DIV/0!</v>
      </c>
      <c r="D17" s="24">
        <f t="shared" si="0"/>
        <v>0</v>
      </c>
      <c r="E17" s="141" t="e">
        <f>VLOOKUP(G17,ingredients!A7:C491,3,0)</f>
        <v>#N/A</v>
      </c>
      <c r="F17" s="14"/>
      <c r="G17" s="120"/>
      <c r="H17" s="57"/>
      <c r="I17" s="57"/>
      <c r="J17" s="57"/>
      <c r="K17" s="57"/>
      <c r="L17" s="57"/>
      <c r="M17" s="57"/>
      <c r="N17" s="58"/>
    </row>
    <row r="18" spans="1:14" ht="15.6" thickTop="1" thickBot="1" x14ac:dyDescent="0.35">
      <c r="A18" s="6" t="e">
        <f>SUM(A5*C18)</f>
        <v>#DIV/0!</v>
      </c>
      <c r="B18" s="49">
        <v>0</v>
      </c>
      <c r="C18" s="23" t="e">
        <f>SUM(B18/I6)</f>
        <v>#DIV/0!</v>
      </c>
      <c r="D18" s="24">
        <f t="shared" si="0"/>
        <v>0</v>
      </c>
      <c r="E18" s="141" t="e">
        <f>VLOOKUP(G18,ingredients!A7:C491,3,0)</f>
        <v>#N/A</v>
      </c>
      <c r="F18" s="14"/>
      <c r="G18" s="120"/>
      <c r="H18" s="57"/>
      <c r="I18" s="57"/>
      <c r="J18" s="57"/>
      <c r="K18" s="57"/>
      <c r="L18" s="57"/>
      <c r="M18" s="57"/>
      <c r="N18" s="58"/>
    </row>
    <row r="19" spans="1:14" ht="15.6" thickTop="1" thickBot="1" x14ac:dyDescent="0.35">
      <c r="A19" s="6" t="e">
        <f>SUM(A5*C19)</f>
        <v>#DIV/0!</v>
      </c>
      <c r="B19" s="49">
        <v>0</v>
      </c>
      <c r="C19" s="23" t="e">
        <f>SUM(B19/I6)</f>
        <v>#DIV/0!</v>
      </c>
      <c r="D19" s="24">
        <f t="shared" si="0"/>
        <v>0</v>
      </c>
      <c r="E19" s="141" t="e">
        <f>VLOOKUP(G19,ingredients!A7:C491,3,0)</f>
        <v>#N/A</v>
      </c>
      <c r="F19" s="14"/>
      <c r="G19" s="120"/>
      <c r="H19" s="57"/>
      <c r="I19" s="57"/>
      <c r="J19" s="57"/>
      <c r="K19" s="57"/>
      <c r="L19" s="57"/>
      <c r="M19" s="57"/>
      <c r="N19" s="58"/>
    </row>
    <row r="20" spans="1:14" ht="15.6" thickTop="1" thickBot="1" x14ac:dyDescent="0.35">
      <c r="A20" s="6" t="e">
        <f>SUM(A5*C20)</f>
        <v>#DIV/0!</v>
      </c>
      <c r="B20" s="49">
        <v>0</v>
      </c>
      <c r="C20" s="23" t="e">
        <f>SUM(B20/I6)</f>
        <v>#DIV/0!</v>
      </c>
      <c r="D20" s="24">
        <f t="shared" si="0"/>
        <v>0</v>
      </c>
      <c r="E20" s="141" t="e">
        <f>VLOOKUP(G20,ingredients!A7:C491,3,0)</f>
        <v>#N/A</v>
      </c>
      <c r="F20" s="14"/>
      <c r="G20" s="120"/>
      <c r="H20" s="57"/>
      <c r="I20" s="57"/>
      <c r="J20" s="57"/>
      <c r="K20" s="57"/>
      <c r="L20" s="57"/>
      <c r="M20" s="57"/>
      <c r="N20" s="58"/>
    </row>
    <row r="21" spans="1:14" ht="15.6" thickTop="1" thickBot="1" x14ac:dyDescent="0.35">
      <c r="A21" s="6" t="e">
        <f>SUM(A5*C21)</f>
        <v>#DIV/0!</v>
      </c>
      <c r="B21" s="49">
        <v>0</v>
      </c>
      <c r="C21" s="23" t="e">
        <f>SUM(B21/I6)</f>
        <v>#DIV/0!</v>
      </c>
      <c r="D21" s="24">
        <f t="shared" si="0"/>
        <v>0</v>
      </c>
      <c r="E21" s="141" t="e">
        <f>VLOOKUP(G21,ingredients!A7:C491,3,0)</f>
        <v>#N/A</v>
      </c>
      <c r="F21" s="14"/>
      <c r="G21" s="120"/>
      <c r="H21" s="57"/>
      <c r="I21" s="57"/>
      <c r="J21" s="57"/>
      <c r="K21" s="57"/>
      <c r="L21" s="57"/>
      <c r="M21" s="57"/>
      <c r="N21" s="58"/>
    </row>
    <row r="22" spans="1:14" ht="15.6" thickTop="1" thickBot="1" x14ac:dyDescent="0.35">
      <c r="A22" s="6" t="e">
        <f>SUM(A5*C22)</f>
        <v>#DIV/0!</v>
      </c>
      <c r="B22" s="49"/>
      <c r="C22" s="23"/>
      <c r="D22" s="24">
        <f>IFERROR(E22/1000*A22,0)</f>
        <v>0</v>
      </c>
      <c r="E22" s="141" t="e">
        <f>VLOOKUP(G22,ingredients!A7:C491,3,0)</f>
        <v>#N/A</v>
      </c>
      <c r="F22" s="14"/>
      <c r="G22" s="119"/>
      <c r="H22" s="57"/>
      <c r="I22" s="57"/>
      <c r="J22" s="57"/>
      <c r="K22" s="57"/>
      <c r="L22" s="57"/>
      <c r="M22" s="57"/>
      <c r="N22" s="58"/>
    </row>
    <row r="23" spans="1:14" ht="15.6" thickTop="1" thickBot="1" x14ac:dyDescent="0.35">
      <c r="A23" s="6" t="e">
        <f>SUM(A5*C23)</f>
        <v>#DIV/0!</v>
      </c>
      <c r="B23" s="49">
        <v>0</v>
      </c>
      <c r="C23" s="23" t="e">
        <f>SUM(B23/I6)</f>
        <v>#DIV/0!</v>
      </c>
      <c r="D23" s="24">
        <f t="shared" si="0"/>
        <v>0</v>
      </c>
      <c r="E23" s="142" t="e">
        <f>VLOOKUP(G23,ingredients!A7:C491,3,0)</f>
        <v>#N/A</v>
      </c>
      <c r="F23" s="14"/>
      <c r="G23" s="155"/>
      <c r="H23" s="57"/>
      <c r="I23" s="57"/>
      <c r="J23" s="57"/>
      <c r="K23" s="57"/>
      <c r="L23" s="57"/>
      <c r="M23" s="57"/>
      <c r="N23" s="58"/>
    </row>
    <row r="24" spans="1:14" ht="15.6" thickTop="1" thickBot="1" x14ac:dyDescent="0.35">
      <c r="A24" s="6"/>
      <c r="B24" s="31">
        <f>SUM(B8:B23)</f>
        <v>0</v>
      </c>
      <c r="C24" s="32" t="e">
        <f>SUM(C8:C23)</f>
        <v>#DIV/0!</v>
      </c>
      <c r="D24" s="33">
        <f>SUM(D8:D23)</f>
        <v>0</v>
      </c>
      <c r="E24" s="31"/>
      <c r="F24" s="34"/>
      <c r="G24" s="156" t="s">
        <v>33</v>
      </c>
      <c r="H24" s="57"/>
      <c r="I24" s="57"/>
      <c r="J24" s="57"/>
      <c r="K24" s="57"/>
      <c r="L24" s="57"/>
      <c r="M24" s="57"/>
      <c r="N24" s="58"/>
    </row>
    <row r="25" spans="1:14" ht="15.6" thickTop="1" thickBot="1" x14ac:dyDescent="0.35">
      <c r="A25" s="35" t="e">
        <f>SUM(A8:A23)</f>
        <v>#DIV/0!</v>
      </c>
      <c r="B25" s="20"/>
      <c r="C25" s="201" t="s">
        <v>34</v>
      </c>
      <c r="D25" s="202"/>
      <c r="E25" s="147"/>
      <c r="F25" s="147"/>
      <c r="G25" s="148"/>
      <c r="H25" s="169"/>
      <c r="I25" s="169"/>
      <c r="J25" s="169"/>
      <c r="K25" s="169"/>
      <c r="L25" s="169"/>
      <c r="M25" s="169"/>
      <c r="N25" s="58"/>
    </row>
    <row r="26" spans="1:14" ht="15.6" thickTop="1" thickBot="1" x14ac:dyDescent="0.35">
      <c r="A26" s="102"/>
      <c r="C26" s="14"/>
      <c r="D26" s="14"/>
      <c r="E26" s="14"/>
      <c r="F26" s="37"/>
      <c r="G26" s="89"/>
      <c r="H26" s="75"/>
      <c r="K26" s="116"/>
      <c r="L26" s="116"/>
      <c r="N26" s="89"/>
    </row>
    <row r="27" spans="1:14" ht="15.6" thickTop="1" thickBot="1" x14ac:dyDescent="0.35">
      <c r="A27" s="128" t="s">
        <v>101</v>
      </c>
      <c r="B27" s="2"/>
      <c r="C27" s="104"/>
      <c r="D27" s="104"/>
      <c r="E27" s="105"/>
      <c r="F27" s="85" t="e">
        <f>INT((B24/I28))</f>
        <v>#DIV/0!</v>
      </c>
      <c r="G27" s="153"/>
      <c r="H27" s="130" t="s">
        <v>94</v>
      </c>
      <c r="I27" s="81" t="s">
        <v>95</v>
      </c>
      <c r="J27" s="82" t="s">
        <v>96</v>
      </c>
      <c r="K27" s="81" t="s">
        <v>95</v>
      </c>
      <c r="L27" s="152" t="s">
        <v>97</v>
      </c>
      <c r="M27" s="81" t="s">
        <v>95</v>
      </c>
      <c r="N27" s="149"/>
    </row>
    <row r="28" spans="1:14" ht="15.6" thickTop="1" thickBot="1" x14ac:dyDescent="0.35">
      <c r="A28" s="223"/>
      <c r="B28" s="205"/>
      <c r="C28" s="59"/>
      <c r="D28" s="177"/>
      <c r="E28" s="105"/>
      <c r="F28" s="105"/>
      <c r="G28" s="159"/>
      <c r="H28" s="78">
        <v>0</v>
      </c>
      <c r="I28" s="48">
        <v>0</v>
      </c>
      <c r="J28" s="2">
        <v>2</v>
      </c>
      <c r="K28" s="151">
        <v>120</v>
      </c>
      <c r="L28" s="150">
        <v>3</v>
      </c>
      <c r="M28" s="81">
        <v>10</v>
      </c>
      <c r="N28" s="89"/>
    </row>
    <row r="29" spans="1:14" ht="15" thickTop="1" x14ac:dyDescent="0.3">
      <c r="A29" s="2"/>
      <c r="B29" s="59"/>
      <c r="C29" s="59"/>
      <c r="D29" s="178"/>
      <c r="E29" s="59"/>
      <c r="F29" s="59"/>
      <c r="G29" s="115"/>
      <c r="H29" s="170" t="s">
        <v>98</v>
      </c>
      <c r="I29" s="163">
        <f>SUM((I28*H28)+(K28*J28)+(M28+L28))</f>
        <v>253</v>
      </c>
      <c r="J29" s="160"/>
      <c r="K29" s="161"/>
      <c r="L29" s="162"/>
      <c r="M29" s="133"/>
      <c r="N29" s="89"/>
    </row>
    <row r="30" spans="1:14" ht="15" thickBot="1" x14ac:dyDescent="0.35">
      <c r="A30" s="75"/>
      <c r="B30" s="45"/>
      <c r="C30" s="45"/>
      <c r="D30" s="45"/>
      <c r="E30" s="45"/>
      <c r="F30" s="115"/>
      <c r="G30" s="45"/>
      <c r="H30" s="46"/>
      <c r="I30" s="45"/>
      <c r="J30" s="45"/>
      <c r="K30" s="45"/>
      <c r="L30" s="45"/>
      <c r="M30" s="116"/>
      <c r="N30" s="90"/>
    </row>
    <row r="31" spans="1:14" ht="15" thickTop="1" x14ac:dyDescent="0.3">
      <c r="A31" s="133"/>
      <c r="F31" s="133"/>
    </row>
    <row r="34" spans="13:13" x14ac:dyDescent="0.3">
      <c r="M34" s="14"/>
    </row>
  </sheetData>
  <mergeCells count="9">
    <mergeCell ref="H7:N7"/>
    <mergeCell ref="A28:B28"/>
    <mergeCell ref="C25:D25"/>
    <mergeCell ref="A1:B1"/>
    <mergeCell ref="A4:B4"/>
    <mergeCell ref="G2:K4"/>
    <mergeCell ref="A6:C6"/>
    <mergeCell ref="D6:E6"/>
    <mergeCell ref="F6:G6"/>
  </mergeCells>
  <dataValidations count="1">
    <dataValidation type="list" allowBlank="1" showInputMessage="1" showErrorMessage="1" sqref="G8:G23" xr:uid="{FA138FB6-C36F-460D-B41E-BBE7D9D4AD70}">
      <formula1>IF(G8&lt;&gt;"",OFFSET(f_ing,MATCH(G8&amp;"*",f_ing,0)-1,,COUNTIF(f_ing,G8&amp;"*"),1),f_ing)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51311-F067-48C1-9030-F813BB39F66A}">
  <sheetPr codeName="Feuil1"/>
  <dimension ref="A1:Q502"/>
  <sheetViews>
    <sheetView topLeftCell="A118" workbookViewId="0">
      <selection activeCell="E146" sqref="E146"/>
    </sheetView>
  </sheetViews>
  <sheetFormatPr baseColWidth="10" defaultRowHeight="14.4" x14ac:dyDescent="0.3"/>
  <cols>
    <col min="1" max="1" width="32.88671875" customWidth="1"/>
    <col min="2" max="2" width="11.44140625" customWidth="1"/>
    <col min="4" max="4" width="24.33203125" style="182" customWidth="1"/>
    <col min="7" max="8" width="14.109375" customWidth="1"/>
    <col min="9" max="10" width="13.44140625" customWidth="1"/>
    <col min="11" max="11" width="14.33203125" customWidth="1"/>
    <col min="12" max="12" width="14.21875" customWidth="1"/>
    <col min="13" max="13" width="13.6640625" customWidth="1"/>
    <col min="14" max="14" width="14.21875" customWidth="1"/>
  </cols>
  <sheetData>
    <row r="1" spans="1:17" ht="31.2" customHeight="1" x14ac:dyDescent="0.3">
      <c r="A1" s="233" t="s">
        <v>90</v>
      </c>
      <c r="B1" s="234"/>
      <c r="C1" s="234"/>
      <c r="D1" s="234"/>
      <c r="E1" s="234"/>
      <c r="F1" s="234"/>
      <c r="G1" s="176"/>
      <c r="H1" s="176"/>
      <c r="I1" s="176"/>
      <c r="J1" s="176"/>
      <c r="K1" s="176"/>
      <c r="L1" s="176"/>
      <c r="M1" s="176"/>
      <c r="N1" s="176"/>
      <c r="O1" s="176"/>
      <c r="P1" s="176"/>
      <c r="Q1" s="176"/>
    </row>
    <row r="2" spans="1:17" ht="31.2" customHeight="1" x14ac:dyDescent="0.3">
      <c r="A2" s="235"/>
      <c r="B2" s="236"/>
      <c r="C2" s="236"/>
      <c r="D2" s="236"/>
      <c r="E2" s="236"/>
      <c r="F2" s="236"/>
      <c r="G2" s="176"/>
      <c r="H2" s="176"/>
      <c r="I2" s="176"/>
      <c r="J2" s="176"/>
      <c r="K2" s="176"/>
      <c r="L2" s="176"/>
      <c r="M2" s="176"/>
      <c r="N2" s="176"/>
      <c r="O2" s="176"/>
      <c r="P2" s="176"/>
      <c r="Q2" s="176"/>
    </row>
    <row r="3" spans="1:17" ht="31.2" customHeight="1" thickBot="1" x14ac:dyDescent="0.35">
      <c r="A3" s="237"/>
      <c r="B3" s="238"/>
      <c r="C3" s="238"/>
      <c r="D3" s="238"/>
      <c r="E3" s="238"/>
      <c r="F3" s="238"/>
      <c r="G3" s="176"/>
      <c r="H3" s="176"/>
      <c r="I3" s="176"/>
      <c r="J3" s="176"/>
      <c r="K3" s="176"/>
      <c r="L3" s="176"/>
      <c r="M3" s="176"/>
      <c r="N3" s="176"/>
      <c r="O3" s="176"/>
      <c r="P3" s="176"/>
      <c r="Q3" s="176"/>
    </row>
    <row r="4" spans="1:17" x14ac:dyDescent="0.3">
      <c r="G4" s="115"/>
      <c r="H4" s="115"/>
      <c r="I4" s="115"/>
      <c r="J4" s="115"/>
      <c r="K4" s="115"/>
      <c r="L4" s="115"/>
      <c r="M4" s="115"/>
      <c r="N4" s="115"/>
      <c r="O4" s="115"/>
      <c r="P4" s="115"/>
      <c r="Q4" s="115"/>
    </row>
    <row r="5" spans="1:17" x14ac:dyDescent="0.3">
      <c r="G5" s="115"/>
      <c r="H5" s="115"/>
      <c r="I5" s="115"/>
      <c r="J5" s="115"/>
      <c r="K5" s="115"/>
      <c r="L5" s="115"/>
      <c r="M5" s="115"/>
      <c r="N5" s="115"/>
      <c r="O5" s="115"/>
      <c r="P5" s="115"/>
      <c r="Q5" s="115"/>
    </row>
    <row r="6" spans="1:17" x14ac:dyDescent="0.3">
      <c r="A6" s="115" t="s">
        <v>2</v>
      </c>
      <c r="B6" s="115" t="s">
        <v>135</v>
      </c>
      <c r="C6" s="181" t="s">
        <v>168</v>
      </c>
      <c r="D6" s="183" t="s">
        <v>89</v>
      </c>
      <c r="E6" s="129"/>
      <c r="G6" s="115"/>
      <c r="H6" s="115"/>
      <c r="I6" s="115"/>
      <c r="J6" s="115"/>
      <c r="K6" s="115"/>
      <c r="L6" s="115"/>
      <c r="M6" s="115"/>
      <c r="N6" s="115"/>
      <c r="O6" s="174"/>
      <c r="P6" s="174"/>
      <c r="Q6" s="174"/>
    </row>
    <row r="7" spans="1:17" x14ac:dyDescent="0.3">
      <c r="A7" t="s">
        <v>113</v>
      </c>
      <c r="B7" t="s">
        <v>160</v>
      </c>
      <c r="C7" s="89">
        <v>3.7</v>
      </c>
      <c r="D7" s="184" t="s">
        <v>114</v>
      </c>
      <c r="G7" s="115"/>
      <c r="H7" s="115"/>
      <c r="I7" s="115"/>
      <c r="J7" s="115"/>
      <c r="K7" s="115"/>
      <c r="L7" s="115"/>
      <c r="M7" s="115"/>
      <c r="N7" s="115"/>
      <c r="O7" s="115"/>
      <c r="P7" s="115"/>
      <c r="Q7" s="115"/>
    </row>
    <row r="8" spans="1:17" x14ac:dyDescent="0.3">
      <c r="A8" t="s">
        <v>124</v>
      </c>
      <c r="B8" t="s">
        <v>160</v>
      </c>
      <c r="C8" s="89">
        <v>15.8</v>
      </c>
      <c r="D8" s="185" t="s">
        <v>114</v>
      </c>
      <c r="G8" s="115"/>
      <c r="H8" s="115"/>
      <c r="I8" s="115"/>
      <c r="J8" s="115"/>
      <c r="K8" s="115"/>
      <c r="L8" s="115"/>
      <c r="M8" s="115"/>
      <c r="N8" s="115"/>
      <c r="O8" s="115"/>
      <c r="P8" s="115"/>
      <c r="Q8" s="115"/>
    </row>
    <row r="9" spans="1:17" x14ac:dyDescent="0.3">
      <c r="A9" t="s">
        <v>123</v>
      </c>
      <c r="B9" t="s">
        <v>160</v>
      </c>
      <c r="C9" s="89">
        <v>15.8</v>
      </c>
      <c r="D9" s="185" t="s">
        <v>114</v>
      </c>
      <c r="G9" s="115"/>
      <c r="H9" s="115"/>
      <c r="I9" s="115"/>
      <c r="J9" s="115"/>
      <c r="K9" s="115"/>
      <c r="L9" s="115"/>
      <c r="M9" s="115"/>
      <c r="N9" s="115"/>
      <c r="O9" s="115"/>
      <c r="P9" s="115"/>
      <c r="Q9" s="115"/>
    </row>
    <row r="10" spans="1:17" x14ac:dyDescent="0.3">
      <c r="A10" t="s">
        <v>115</v>
      </c>
      <c r="B10" t="s">
        <v>160</v>
      </c>
      <c r="C10" s="89">
        <v>2.2999999999999998</v>
      </c>
      <c r="D10" s="185" t="s">
        <v>114</v>
      </c>
      <c r="G10" s="175"/>
      <c r="H10" s="115"/>
      <c r="I10" s="115"/>
      <c r="J10" s="115"/>
      <c r="K10" s="115"/>
      <c r="L10" s="115"/>
      <c r="M10" s="115"/>
      <c r="N10" s="115"/>
      <c r="O10" s="115"/>
      <c r="P10" s="115"/>
      <c r="Q10" s="115"/>
    </row>
    <row r="11" spans="1:17" x14ac:dyDescent="0.3">
      <c r="A11" t="s">
        <v>116</v>
      </c>
      <c r="B11" t="s">
        <v>160</v>
      </c>
      <c r="C11" s="89">
        <v>2.8</v>
      </c>
      <c r="D11" s="185" t="s">
        <v>114</v>
      </c>
      <c r="G11" s="115"/>
      <c r="H11" s="115"/>
      <c r="I11" s="115"/>
      <c r="J11" s="115"/>
      <c r="K11" s="115"/>
      <c r="L11" s="115"/>
      <c r="M11" s="115"/>
      <c r="N11" s="115"/>
      <c r="O11" s="115"/>
      <c r="P11" s="115"/>
      <c r="Q11" s="115"/>
    </row>
    <row r="12" spans="1:17" x14ac:dyDescent="0.3">
      <c r="A12" t="s">
        <v>139</v>
      </c>
      <c r="B12" t="s">
        <v>137</v>
      </c>
      <c r="C12" s="89">
        <v>3.7</v>
      </c>
      <c r="D12" s="185" t="s">
        <v>111</v>
      </c>
      <c r="G12" s="115"/>
      <c r="H12" s="115"/>
      <c r="I12" s="115"/>
      <c r="J12" s="115"/>
      <c r="K12" s="115"/>
      <c r="L12" s="115"/>
      <c r="M12" s="115"/>
      <c r="N12" s="115"/>
      <c r="O12" s="115"/>
      <c r="P12" s="115"/>
      <c r="Q12" s="115"/>
    </row>
    <row r="13" spans="1:17" x14ac:dyDescent="0.3">
      <c r="A13" s="115" t="s">
        <v>125</v>
      </c>
      <c r="B13" s="115" t="s">
        <v>160</v>
      </c>
      <c r="C13" s="89">
        <v>8</v>
      </c>
      <c r="D13" s="185" t="s">
        <v>114</v>
      </c>
    </row>
    <row r="14" spans="1:17" x14ac:dyDescent="0.3">
      <c r="A14" s="115" t="s">
        <v>161</v>
      </c>
      <c r="B14" s="115" t="s">
        <v>162</v>
      </c>
      <c r="C14" s="89">
        <v>5.04</v>
      </c>
      <c r="D14" s="185" t="s">
        <v>136</v>
      </c>
    </row>
    <row r="15" spans="1:17" x14ac:dyDescent="0.3">
      <c r="A15" s="115" t="s">
        <v>159</v>
      </c>
      <c r="B15" s="115" t="s">
        <v>160</v>
      </c>
      <c r="C15" s="89">
        <v>7</v>
      </c>
      <c r="D15" s="185" t="s">
        <v>136</v>
      </c>
    </row>
    <row r="16" spans="1:17" x14ac:dyDescent="0.3">
      <c r="A16" s="115" t="s">
        <v>165</v>
      </c>
      <c r="B16" s="115" t="s">
        <v>162</v>
      </c>
      <c r="C16" s="89">
        <v>0.192</v>
      </c>
      <c r="D16" s="185" t="s">
        <v>136</v>
      </c>
    </row>
    <row r="17" spans="1:4" x14ac:dyDescent="0.3">
      <c r="A17" s="115" t="s">
        <v>166</v>
      </c>
      <c r="B17" s="115" t="s">
        <v>162</v>
      </c>
      <c r="C17" s="89">
        <v>0.22700000000000001</v>
      </c>
      <c r="D17" s="185" t="s">
        <v>136</v>
      </c>
    </row>
    <row r="18" spans="1:4" x14ac:dyDescent="0.3">
      <c r="A18" s="115" t="s">
        <v>180</v>
      </c>
      <c r="B18" s="115" t="s">
        <v>164</v>
      </c>
      <c r="C18" s="89">
        <v>9.0489999999999995</v>
      </c>
      <c r="D18" s="185" t="s">
        <v>136</v>
      </c>
    </row>
    <row r="19" spans="1:4" x14ac:dyDescent="0.3">
      <c r="A19" s="115" t="s">
        <v>181</v>
      </c>
      <c r="B19" s="115" t="s">
        <v>162</v>
      </c>
      <c r="C19" s="89">
        <v>8.6</v>
      </c>
      <c r="D19" s="185" t="s">
        <v>136</v>
      </c>
    </row>
    <row r="20" spans="1:4" x14ac:dyDescent="0.3">
      <c r="A20" s="131" t="s">
        <v>109</v>
      </c>
      <c r="B20" s="131" t="s">
        <v>160</v>
      </c>
      <c r="C20" s="89">
        <v>8.77</v>
      </c>
      <c r="D20" s="185" t="s">
        <v>111</v>
      </c>
    </row>
    <row r="21" spans="1:4" x14ac:dyDescent="0.3">
      <c r="A21" s="115" t="s">
        <v>149</v>
      </c>
      <c r="B21" s="115" t="s">
        <v>137</v>
      </c>
      <c r="C21" s="89">
        <v>10.5</v>
      </c>
      <c r="D21" s="185" t="s">
        <v>156</v>
      </c>
    </row>
    <row r="22" spans="1:4" x14ac:dyDescent="0.3">
      <c r="A22" s="115" t="s">
        <v>143</v>
      </c>
      <c r="B22" s="115" t="s">
        <v>137</v>
      </c>
      <c r="C22" s="89">
        <v>10.35</v>
      </c>
      <c r="D22" s="185" t="s">
        <v>141</v>
      </c>
    </row>
    <row r="23" spans="1:4" x14ac:dyDescent="0.3">
      <c r="A23" s="115" t="s">
        <v>144</v>
      </c>
      <c r="B23" s="115" t="s">
        <v>145</v>
      </c>
      <c r="C23" s="89">
        <v>11.07</v>
      </c>
      <c r="D23" s="185" t="s">
        <v>156</v>
      </c>
    </row>
    <row r="24" spans="1:4" x14ac:dyDescent="0.3">
      <c r="A24" s="115" t="s">
        <v>146</v>
      </c>
      <c r="B24" s="115" t="s">
        <v>137</v>
      </c>
      <c r="C24" s="89">
        <v>12</v>
      </c>
      <c r="D24" s="185" t="s">
        <v>156</v>
      </c>
    </row>
    <row r="25" spans="1:4" x14ac:dyDescent="0.3">
      <c r="A25" s="115" t="s">
        <v>147</v>
      </c>
      <c r="B25" s="115" t="s">
        <v>137</v>
      </c>
      <c r="C25" s="89">
        <v>11.9</v>
      </c>
      <c r="D25" s="185" t="s">
        <v>156</v>
      </c>
    </row>
    <row r="26" spans="1:4" x14ac:dyDescent="0.3">
      <c r="A26" s="115" t="s">
        <v>148</v>
      </c>
      <c r="B26" s="115" t="s">
        <v>137</v>
      </c>
      <c r="C26" s="89">
        <v>10.4</v>
      </c>
      <c r="D26" s="185" t="s">
        <v>156</v>
      </c>
    </row>
    <row r="27" spans="1:4" x14ac:dyDescent="0.3">
      <c r="A27" s="115" t="s">
        <v>142</v>
      </c>
      <c r="B27" s="115" t="s">
        <v>137</v>
      </c>
      <c r="C27" s="89">
        <v>13</v>
      </c>
      <c r="D27" s="185" t="s">
        <v>141</v>
      </c>
    </row>
    <row r="28" spans="1:4" x14ac:dyDescent="0.3">
      <c r="A28" s="115" t="s">
        <v>140</v>
      </c>
      <c r="B28" s="115" t="s">
        <v>137</v>
      </c>
      <c r="C28" s="89">
        <v>11</v>
      </c>
      <c r="D28" s="185" t="s">
        <v>141</v>
      </c>
    </row>
    <row r="29" spans="1:4" x14ac:dyDescent="0.3">
      <c r="A29" s="115" t="s">
        <v>150</v>
      </c>
      <c r="B29" s="115" t="s">
        <v>137</v>
      </c>
      <c r="C29" s="89">
        <v>11.7</v>
      </c>
      <c r="D29" s="185" t="s">
        <v>156</v>
      </c>
    </row>
    <row r="30" spans="1:4" x14ac:dyDescent="0.3">
      <c r="A30" s="115" t="s">
        <v>151</v>
      </c>
      <c r="B30" s="115" t="s">
        <v>137</v>
      </c>
      <c r="C30" s="89">
        <v>11.4</v>
      </c>
      <c r="D30" s="185" t="s">
        <v>156</v>
      </c>
    </row>
    <row r="31" spans="1:4" x14ac:dyDescent="0.3">
      <c r="A31" s="115" t="s">
        <v>152</v>
      </c>
      <c r="B31" s="115" t="s">
        <v>137</v>
      </c>
      <c r="C31" s="89">
        <v>10.6</v>
      </c>
      <c r="D31" s="185" t="s">
        <v>156</v>
      </c>
    </row>
    <row r="32" spans="1:4" x14ac:dyDescent="0.3">
      <c r="A32" s="115" t="s">
        <v>154</v>
      </c>
      <c r="B32" s="115" t="s">
        <v>137</v>
      </c>
      <c r="C32" s="89">
        <v>11.4</v>
      </c>
      <c r="D32" s="185" t="s">
        <v>156</v>
      </c>
    </row>
    <row r="33" spans="1:4" x14ac:dyDescent="0.3">
      <c r="A33" s="115" t="s">
        <v>153</v>
      </c>
      <c r="B33" s="115" t="s">
        <v>137</v>
      </c>
      <c r="C33" s="89">
        <v>12.4</v>
      </c>
      <c r="D33" s="185" t="s">
        <v>156</v>
      </c>
    </row>
    <row r="34" spans="1:4" x14ac:dyDescent="0.3">
      <c r="A34" t="s">
        <v>155</v>
      </c>
      <c r="B34" t="s">
        <v>137</v>
      </c>
      <c r="C34" s="89">
        <v>10.35</v>
      </c>
      <c r="D34" s="185" t="s">
        <v>156</v>
      </c>
    </row>
    <row r="35" spans="1:4" x14ac:dyDescent="0.3">
      <c r="A35" t="s">
        <v>110</v>
      </c>
      <c r="B35" t="s">
        <v>182</v>
      </c>
      <c r="C35" s="89">
        <v>4.7</v>
      </c>
      <c r="D35" s="185" t="s">
        <v>111</v>
      </c>
    </row>
    <row r="36" spans="1:4" x14ac:dyDescent="0.3">
      <c r="A36" t="s">
        <v>179</v>
      </c>
      <c r="B36" t="s">
        <v>162</v>
      </c>
      <c r="C36" s="89">
        <v>4.5</v>
      </c>
      <c r="D36" s="185" t="s">
        <v>136</v>
      </c>
    </row>
    <row r="37" spans="1:4" x14ac:dyDescent="0.3">
      <c r="A37" s="115" t="s">
        <v>171</v>
      </c>
      <c r="B37" s="115" t="s">
        <v>164</v>
      </c>
      <c r="C37" s="89">
        <v>11.6</v>
      </c>
      <c r="D37" s="185" t="s">
        <v>136</v>
      </c>
    </row>
    <row r="38" spans="1:4" x14ac:dyDescent="0.3">
      <c r="A38" s="115" t="s">
        <v>172</v>
      </c>
      <c r="B38" s="115" t="s">
        <v>162</v>
      </c>
      <c r="C38" s="89">
        <v>10.34</v>
      </c>
      <c r="D38" s="185" t="s">
        <v>136</v>
      </c>
    </row>
    <row r="39" spans="1:4" x14ac:dyDescent="0.3">
      <c r="A39" s="115" t="s">
        <v>173</v>
      </c>
      <c r="B39" s="115" t="s">
        <v>164</v>
      </c>
      <c r="C39" s="89">
        <v>10</v>
      </c>
      <c r="D39" s="185" t="s">
        <v>136</v>
      </c>
    </row>
    <row r="40" spans="1:4" x14ac:dyDescent="0.3">
      <c r="A40" s="115" t="s">
        <v>174</v>
      </c>
      <c r="B40" s="115" t="s">
        <v>162</v>
      </c>
      <c r="C40" s="89">
        <v>11.9</v>
      </c>
      <c r="D40" s="185" t="s">
        <v>136</v>
      </c>
    </row>
    <row r="41" spans="1:4" x14ac:dyDescent="0.3">
      <c r="A41" s="115" t="s">
        <v>175</v>
      </c>
      <c r="B41" s="115" t="s">
        <v>162</v>
      </c>
      <c r="C41" s="89">
        <v>12.8</v>
      </c>
      <c r="D41" s="185" t="s">
        <v>136</v>
      </c>
    </row>
    <row r="42" spans="1:4" x14ac:dyDescent="0.3">
      <c r="A42" s="115" t="s">
        <v>177</v>
      </c>
      <c r="B42" s="115" t="s">
        <v>162</v>
      </c>
      <c r="C42" s="89">
        <v>10.8</v>
      </c>
      <c r="D42" s="185" t="s">
        <v>136</v>
      </c>
    </row>
    <row r="43" spans="1:4" x14ac:dyDescent="0.3">
      <c r="A43" s="115" t="s">
        <v>178</v>
      </c>
      <c r="B43" s="115" t="s">
        <v>162</v>
      </c>
      <c r="C43" s="89">
        <v>14.6</v>
      </c>
      <c r="D43" s="185" t="s">
        <v>136</v>
      </c>
    </row>
    <row r="44" spans="1:4" x14ac:dyDescent="0.3">
      <c r="A44" t="s">
        <v>176</v>
      </c>
      <c r="B44" t="s">
        <v>162</v>
      </c>
      <c r="C44" s="89">
        <v>12</v>
      </c>
      <c r="D44" s="185" t="s">
        <v>136</v>
      </c>
    </row>
    <row r="45" spans="1:4" x14ac:dyDescent="0.3">
      <c r="A45" t="s">
        <v>117</v>
      </c>
      <c r="B45" t="s">
        <v>182</v>
      </c>
      <c r="C45" s="89">
        <v>13.4</v>
      </c>
      <c r="D45" s="185" t="s">
        <v>114</v>
      </c>
    </row>
    <row r="46" spans="1:4" x14ac:dyDescent="0.3">
      <c r="A46" t="s">
        <v>118</v>
      </c>
      <c r="B46" t="s">
        <v>182</v>
      </c>
      <c r="C46" s="89">
        <v>11.8</v>
      </c>
      <c r="D46" s="185" t="s">
        <v>114</v>
      </c>
    </row>
    <row r="47" spans="1:4" x14ac:dyDescent="0.3">
      <c r="A47" s="115" t="s">
        <v>163</v>
      </c>
      <c r="B47" s="115" t="s">
        <v>164</v>
      </c>
      <c r="C47" s="89">
        <v>16.579999999999998</v>
      </c>
      <c r="D47" s="185" t="s">
        <v>136</v>
      </c>
    </row>
    <row r="48" spans="1:4" x14ac:dyDescent="0.3">
      <c r="A48" s="115" t="s">
        <v>167</v>
      </c>
      <c r="B48" s="115" t="s">
        <v>162</v>
      </c>
      <c r="C48" s="89">
        <v>13.37</v>
      </c>
      <c r="D48" s="185" t="s">
        <v>136</v>
      </c>
    </row>
    <row r="49" spans="1:4" x14ac:dyDescent="0.3">
      <c r="A49" s="115" t="s">
        <v>120</v>
      </c>
      <c r="B49" s="115" t="s">
        <v>182</v>
      </c>
      <c r="C49" s="89">
        <v>15.9</v>
      </c>
      <c r="D49" s="185" t="s">
        <v>114</v>
      </c>
    </row>
    <row r="50" spans="1:4" x14ac:dyDescent="0.3">
      <c r="A50" s="115" t="s">
        <v>138</v>
      </c>
      <c r="B50" s="115" t="s">
        <v>137</v>
      </c>
      <c r="C50" s="89">
        <v>5.4</v>
      </c>
      <c r="D50" s="185" t="s">
        <v>136</v>
      </c>
    </row>
    <row r="51" spans="1:4" x14ac:dyDescent="0.3">
      <c r="A51" s="115" t="s">
        <v>119</v>
      </c>
      <c r="B51" s="115" t="s">
        <v>182</v>
      </c>
      <c r="C51" s="89">
        <v>25.9</v>
      </c>
      <c r="D51" s="185" t="s">
        <v>114</v>
      </c>
    </row>
    <row r="52" spans="1:4" x14ac:dyDescent="0.3">
      <c r="A52" s="115" t="s">
        <v>134</v>
      </c>
      <c r="B52" s="115" t="s">
        <v>182</v>
      </c>
      <c r="C52" s="89">
        <v>4.8</v>
      </c>
      <c r="D52" s="185" t="s">
        <v>114</v>
      </c>
    </row>
    <row r="53" spans="1:4" x14ac:dyDescent="0.3">
      <c r="A53" s="115" t="s">
        <v>122</v>
      </c>
      <c r="B53" s="115" t="s">
        <v>182</v>
      </c>
      <c r="C53" s="89">
        <v>4.03</v>
      </c>
      <c r="D53" s="185" t="s">
        <v>114</v>
      </c>
    </row>
    <row r="54" spans="1:4" x14ac:dyDescent="0.3">
      <c r="A54" s="115" t="s">
        <v>121</v>
      </c>
      <c r="B54" s="115" t="s">
        <v>182</v>
      </c>
      <c r="C54" s="89">
        <v>3.88</v>
      </c>
      <c r="D54" s="185" t="s">
        <v>114</v>
      </c>
    </row>
    <row r="55" spans="1:4" x14ac:dyDescent="0.3">
      <c r="A55" s="115" t="s">
        <v>128</v>
      </c>
      <c r="B55" s="115" t="s">
        <v>182</v>
      </c>
      <c r="C55" s="89">
        <v>16.7</v>
      </c>
      <c r="D55" s="185" t="s">
        <v>114</v>
      </c>
    </row>
    <row r="56" spans="1:4" x14ac:dyDescent="0.3">
      <c r="A56" s="115" t="s">
        <v>126</v>
      </c>
      <c r="B56" s="115" t="s">
        <v>160</v>
      </c>
      <c r="C56" s="89">
        <v>4.04</v>
      </c>
      <c r="D56" s="185" t="s">
        <v>114</v>
      </c>
    </row>
    <row r="57" spans="1:4" x14ac:dyDescent="0.3">
      <c r="A57" s="115" t="s">
        <v>127</v>
      </c>
      <c r="B57" s="115" t="s">
        <v>160</v>
      </c>
      <c r="C57" s="89">
        <v>13.7</v>
      </c>
      <c r="D57" s="185" t="s">
        <v>114</v>
      </c>
    </row>
    <row r="58" spans="1:4" x14ac:dyDescent="0.3">
      <c r="A58" s="115" t="s">
        <v>157</v>
      </c>
      <c r="B58" s="115" t="s">
        <v>160</v>
      </c>
      <c r="C58" s="89">
        <v>1.8</v>
      </c>
      <c r="D58" s="185" t="s">
        <v>114</v>
      </c>
    </row>
    <row r="59" spans="1:4" x14ac:dyDescent="0.3">
      <c r="A59" s="115" t="s">
        <v>170</v>
      </c>
      <c r="B59" s="115" t="s">
        <v>162</v>
      </c>
      <c r="C59" s="89">
        <v>8.6</v>
      </c>
      <c r="D59" s="185" t="s">
        <v>136</v>
      </c>
    </row>
    <row r="60" spans="1:4" x14ac:dyDescent="0.3">
      <c r="A60" s="115" t="s">
        <v>158</v>
      </c>
      <c r="B60" s="115" t="s">
        <v>160</v>
      </c>
      <c r="C60" s="89">
        <v>18</v>
      </c>
      <c r="D60" s="185" t="s">
        <v>114</v>
      </c>
    </row>
    <row r="61" spans="1:4" x14ac:dyDescent="0.3">
      <c r="A61" s="115" t="s">
        <v>129</v>
      </c>
      <c r="B61" s="115" t="s">
        <v>160</v>
      </c>
      <c r="C61" s="89">
        <v>8.1199999999999992</v>
      </c>
      <c r="D61" s="185" t="s">
        <v>114</v>
      </c>
    </row>
    <row r="62" spans="1:4" x14ac:dyDescent="0.3">
      <c r="A62" s="115" t="s">
        <v>132</v>
      </c>
      <c r="B62" s="115" t="s">
        <v>160</v>
      </c>
      <c r="C62" s="89">
        <v>4.8</v>
      </c>
      <c r="D62" s="185" t="s">
        <v>114</v>
      </c>
    </row>
    <row r="63" spans="1:4" x14ac:dyDescent="0.3">
      <c r="A63" s="115" t="s">
        <v>131</v>
      </c>
      <c r="B63" s="115" t="s">
        <v>160</v>
      </c>
      <c r="C63" s="89">
        <v>6.6</v>
      </c>
      <c r="D63" s="185" t="s">
        <v>114</v>
      </c>
    </row>
    <row r="64" spans="1:4" x14ac:dyDescent="0.3">
      <c r="A64" s="115" t="s">
        <v>133</v>
      </c>
      <c r="B64" s="115" t="s">
        <v>160</v>
      </c>
      <c r="C64" s="89">
        <v>6.7</v>
      </c>
      <c r="D64" s="185" t="s">
        <v>114</v>
      </c>
    </row>
    <row r="65" spans="1:4" x14ac:dyDescent="0.3">
      <c r="A65" t="s">
        <v>169</v>
      </c>
      <c r="B65" t="s">
        <v>160</v>
      </c>
      <c r="C65" s="89">
        <v>9.5500000000000007</v>
      </c>
      <c r="D65" s="185" t="s">
        <v>136</v>
      </c>
    </row>
    <row r="66" spans="1:4" x14ac:dyDescent="0.3">
      <c r="A66" t="s">
        <v>112</v>
      </c>
      <c r="B66" t="s">
        <v>160</v>
      </c>
      <c r="C66" s="89">
        <v>4.9000000000000004</v>
      </c>
      <c r="D66" s="185" t="s">
        <v>111</v>
      </c>
    </row>
    <row r="67" spans="1:4" x14ac:dyDescent="0.3">
      <c r="A67" t="s">
        <v>130</v>
      </c>
      <c r="B67" t="s">
        <v>160</v>
      </c>
      <c r="C67" s="89">
        <v>2.79</v>
      </c>
      <c r="D67" s="185" t="s">
        <v>114</v>
      </c>
    </row>
    <row r="68" spans="1:4" x14ac:dyDescent="0.3">
      <c r="A68" t="s">
        <v>186</v>
      </c>
      <c r="B68" t="s">
        <v>162</v>
      </c>
      <c r="C68" s="89">
        <v>5.21</v>
      </c>
      <c r="D68" s="185" t="s">
        <v>111</v>
      </c>
    </row>
    <row r="69" spans="1:4" x14ac:dyDescent="0.3">
      <c r="A69" t="s">
        <v>183</v>
      </c>
      <c r="B69" t="s">
        <v>162</v>
      </c>
      <c r="C69" s="89">
        <v>8.032</v>
      </c>
      <c r="D69" s="185" t="s">
        <v>111</v>
      </c>
    </row>
    <row r="70" spans="1:4" x14ac:dyDescent="0.3">
      <c r="A70" t="s">
        <v>184</v>
      </c>
      <c r="B70" t="s">
        <v>164</v>
      </c>
      <c r="C70" s="89">
        <v>3.4</v>
      </c>
      <c r="D70" s="185" t="s">
        <v>111</v>
      </c>
    </row>
    <row r="71" spans="1:4" x14ac:dyDescent="0.3">
      <c r="A71" t="s">
        <v>185</v>
      </c>
      <c r="B71" t="s">
        <v>162</v>
      </c>
      <c r="C71" s="89">
        <v>1.23</v>
      </c>
      <c r="D71" s="185" t="s">
        <v>111</v>
      </c>
    </row>
    <row r="72" spans="1:4" x14ac:dyDescent="0.3">
      <c r="A72" t="s">
        <v>187</v>
      </c>
      <c r="B72" t="s">
        <v>182</v>
      </c>
      <c r="C72" s="89">
        <v>2.57</v>
      </c>
      <c r="D72" s="185" t="s">
        <v>111</v>
      </c>
    </row>
    <row r="73" spans="1:4" x14ac:dyDescent="0.3">
      <c r="A73" t="s">
        <v>189</v>
      </c>
      <c r="B73" t="s">
        <v>182</v>
      </c>
      <c r="C73" s="89">
        <v>3.04</v>
      </c>
      <c r="D73" s="185" t="s">
        <v>111</v>
      </c>
    </row>
    <row r="74" spans="1:4" x14ac:dyDescent="0.3">
      <c r="A74" t="s">
        <v>190</v>
      </c>
      <c r="B74" t="s">
        <v>182</v>
      </c>
      <c r="C74" s="89">
        <v>3.0150000000000001</v>
      </c>
      <c r="D74" s="185" t="s">
        <v>111</v>
      </c>
    </row>
    <row r="75" spans="1:4" x14ac:dyDescent="0.3">
      <c r="A75" t="s">
        <v>195</v>
      </c>
      <c r="B75" t="s">
        <v>182</v>
      </c>
      <c r="C75" s="89">
        <v>3.0129999999999999</v>
      </c>
      <c r="D75" s="185" t="s">
        <v>111</v>
      </c>
    </row>
    <row r="76" spans="1:4" x14ac:dyDescent="0.3">
      <c r="A76" t="s">
        <v>191</v>
      </c>
      <c r="B76" t="s">
        <v>182</v>
      </c>
      <c r="C76" s="89">
        <v>2.38</v>
      </c>
      <c r="D76" s="185" t="s">
        <v>111</v>
      </c>
    </row>
    <row r="77" spans="1:4" x14ac:dyDescent="0.3">
      <c r="A77" t="s">
        <v>192</v>
      </c>
      <c r="B77" t="s">
        <v>182</v>
      </c>
      <c r="C77" s="89">
        <v>2.57</v>
      </c>
      <c r="D77" s="185" t="s">
        <v>111</v>
      </c>
    </row>
    <row r="78" spans="1:4" x14ac:dyDescent="0.3">
      <c r="A78" t="s">
        <v>193</v>
      </c>
      <c r="B78" t="s">
        <v>182</v>
      </c>
      <c r="C78" s="89">
        <v>10.9</v>
      </c>
      <c r="D78" s="185" t="s">
        <v>111</v>
      </c>
    </row>
    <row r="79" spans="1:4" x14ac:dyDescent="0.3">
      <c r="A79" t="s">
        <v>194</v>
      </c>
      <c r="B79" t="s">
        <v>188</v>
      </c>
      <c r="C79" s="89">
        <v>2.76</v>
      </c>
      <c r="D79" s="185" t="s">
        <v>111</v>
      </c>
    </row>
    <row r="80" spans="1:4" x14ac:dyDescent="0.3">
      <c r="A80" t="s">
        <v>196</v>
      </c>
      <c r="B80" t="s">
        <v>182</v>
      </c>
      <c r="C80" s="89">
        <v>1.89</v>
      </c>
      <c r="D80" s="185" t="s">
        <v>111</v>
      </c>
    </row>
    <row r="81" spans="1:4" x14ac:dyDescent="0.3">
      <c r="A81" t="s">
        <v>197</v>
      </c>
      <c r="B81" t="s">
        <v>182</v>
      </c>
      <c r="C81" s="89">
        <v>3.5</v>
      </c>
      <c r="D81" s="185" t="s">
        <v>111</v>
      </c>
    </row>
    <row r="82" spans="1:4" x14ac:dyDescent="0.3">
      <c r="A82" t="s">
        <v>198</v>
      </c>
      <c r="B82" t="s">
        <v>199</v>
      </c>
      <c r="C82" s="89">
        <v>9.57</v>
      </c>
      <c r="D82" s="185" t="s">
        <v>111</v>
      </c>
    </row>
    <row r="83" spans="1:4" x14ac:dyDescent="0.3">
      <c r="A83" t="s">
        <v>200</v>
      </c>
      <c r="B83" t="s">
        <v>182</v>
      </c>
      <c r="C83" s="89">
        <v>7.62</v>
      </c>
      <c r="D83" s="185" t="s">
        <v>111</v>
      </c>
    </row>
    <row r="84" spans="1:4" x14ac:dyDescent="0.3">
      <c r="A84" t="s">
        <v>201</v>
      </c>
      <c r="B84" t="s">
        <v>182</v>
      </c>
      <c r="C84" s="89">
        <v>7.96</v>
      </c>
      <c r="D84" s="185" t="s">
        <v>111</v>
      </c>
    </row>
    <row r="85" spans="1:4" x14ac:dyDescent="0.3">
      <c r="A85" t="s">
        <v>202</v>
      </c>
      <c r="B85" t="s">
        <v>182</v>
      </c>
      <c r="C85" s="89">
        <v>7.08</v>
      </c>
      <c r="D85" s="185" t="s">
        <v>111</v>
      </c>
    </row>
    <row r="86" spans="1:4" x14ac:dyDescent="0.3">
      <c r="A86" s="180" t="s">
        <v>203</v>
      </c>
      <c r="B86" s="180" t="s">
        <v>182</v>
      </c>
      <c r="C86" s="89">
        <v>5.19</v>
      </c>
      <c r="D86" s="185" t="s">
        <v>111</v>
      </c>
    </row>
    <row r="87" spans="1:4" x14ac:dyDescent="0.3">
      <c r="A87" s="105" t="s">
        <v>204</v>
      </c>
      <c r="B87" s="105" t="s">
        <v>182</v>
      </c>
      <c r="C87" s="89">
        <v>14.35</v>
      </c>
      <c r="D87" s="185" t="s">
        <v>111</v>
      </c>
    </row>
    <row r="88" spans="1:4" x14ac:dyDescent="0.3">
      <c r="A88" s="105" t="s">
        <v>205</v>
      </c>
      <c r="B88" s="105" t="s">
        <v>182</v>
      </c>
      <c r="C88" s="89">
        <v>13.43</v>
      </c>
      <c r="D88" s="185" t="s">
        <v>111</v>
      </c>
    </row>
    <row r="89" spans="1:4" x14ac:dyDescent="0.3">
      <c r="A89" s="105" t="s">
        <v>206</v>
      </c>
      <c r="B89" s="105" t="s">
        <v>182</v>
      </c>
      <c r="C89" s="89">
        <v>10.6</v>
      </c>
      <c r="D89" s="185" t="s">
        <v>111</v>
      </c>
    </row>
    <row r="90" spans="1:4" x14ac:dyDescent="0.3">
      <c r="A90" s="179" t="s">
        <v>207</v>
      </c>
      <c r="B90" s="179" t="s">
        <v>182</v>
      </c>
      <c r="C90" s="89">
        <v>10.68</v>
      </c>
      <c r="D90" s="185" t="s">
        <v>208</v>
      </c>
    </row>
    <row r="91" spans="1:4" x14ac:dyDescent="0.3">
      <c r="A91" s="131" t="s">
        <v>209</v>
      </c>
      <c r="B91" s="131" t="s">
        <v>182</v>
      </c>
      <c r="C91" s="89">
        <v>2.9</v>
      </c>
      <c r="D91" s="185" t="s">
        <v>111</v>
      </c>
    </row>
    <row r="92" spans="1:4" x14ac:dyDescent="0.3">
      <c r="A92" s="179" t="s">
        <v>210</v>
      </c>
      <c r="B92" s="179" t="s">
        <v>182</v>
      </c>
      <c r="C92" s="89">
        <v>8.64</v>
      </c>
      <c r="D92" s="185" t="s">
        <v>114</v>
      </c>
    </row>
    <row r="93" spans="1:4" x14ac:dyDescent="0.3">
      <c r="A93" s="131" t="s">
        <v>211</v>
      </c>
      <c r="B93" s="131" t="s">
        <v>182</v>
      </c>
      <c r="C93" s="89">
        <v>9.14</v>
      </c>
      <c r="D93" s="185" t="s">
        <v>111</v>
      </c>
    </row>
    <row r="94" spans="1:4" x14ac:dyDescent="0.3">
      <c r="A94" s="131" t="s">
        <v>212</v>
      </c>
      <c r="B94" s="131" t="s">
        <v>182</v>
      </c>
      <c r="C94" s="89">
        <v>10.02</v>
      </c>
      <c r="D94" s="185" t="s">
        <v>111</v>
      </c>
    </row>
    <row r="95" spans="1:4" x14ac:dyDescent="0.3">
      <c r="A95" s="131" t="s">
        <v>213</v>
      </c>
      <c r="B95" s="131" t="s">
        <v>182</v>
      </c>
      <c r="C95" s="89">
        <v>7.7</v>
      </c>
      <c r="D95" s="185" t="s">
        <v>111</v>
      </c>
    </row>
    <row r="96" spans="1:4" x14ac:dyDescent="0.3">
      <c r="A96" s="131" t="s">
        <v>214</v>
      </c>
      <c r="B96" s="131" t="s">
        <v>162</v>
      </c>
      <c r="C96" s="89">
        <v>0.24</v>
      </c>
      <c r="D96" s="185" t="s">
        <v>136</v>
      </c>
    </row>
    <row r="97" spans="1:4" x14ac:dyDescent="0.3">
      <c r="A97" s="115" t="s">
        <v>215</v>
      </c>
      <c r="B97" s="115" t="s">
        <v>162</v>
      </c>
      <c r="C97" s="89">
        <v>0.13</v>
      </c>
      <c r="D97" s="185" t="s">
        <v>136</v>
      </c>
    </row>
    <row r="98" spans="1:4" x14ac:dyDescent="0.3">
      <c r="A98" s="131" t="s">
        <v>216</v>
      </c>
      <c r="B98" s="131" t="s">
        <v>162</v>
      </c>
      <c r="C98" s="89">
        <v>0.17699999999999999</v>
      </c>
      <c r="D98" s="185" t="s">
        <v>136</v>
      </c>
    </row>
    <row r="99" spans="1:4" x14ac:dyDescent="0.3">
      <c r="A99" s="115" t="s">
        <v>217</v>
      </c>
      <c r="B99" s="115" t="s">
        <v>162</v>
      </c>
      <c r="C99" s="89">
        <v>0.18</v>
      </c>
      <c r="D99" s="185" t="s">
        <v>136</v>
      </c>
    </row>
    <row r="100" spans="1:4" x14ac:dyDescent="0.3">
      <c r="A100" s="131" t="s">
        <v>218</v>
      </c>
      <c r="B100" s="131" t="s">
        <v>162</v>
      </c>
      <c r="C100" s="89">
        <v>0.27700000000000002</v>
      </c>
      <c r="D100" s="185" t="s">
        <v>136</v>
      </c>
    </row>
    <row r="101" spans="1:4" x14ac:dyDescent="0.3">
      <c r="A101" s="131" t="s">
        <v>219</v>
      </c>
      <c r="B101" s="131" t="s">
        <v>162</v>
      </c>
      <c r="C101" s="89">
        <v>21.85</v>
      </c>
      <c r="D101" s="185" t="s">
        <v>136</v>
      </c>
    </row>
    <row r="102" spans="1:4" x14ac:dyDescent="0.3">
      <c r="A102" s="179" t="s">
        <v>220</v>
      </c>
      <c r="B102" s="179" t="s">
        <v>162</v>
      </c>
      <c r="C102" s="89">
        <v>8.76</v>
      </c>
      <c r="D102" s="185" t="s">
        <v>136</v>
      </c>
    </row>
    <row r="103" spans="1:4" x14ac:dyDescent="0.3">
      <c r="A103" s="131" t="s">
        <v>221</v>
      </c>
      <c r="B103" s="131" t="s">
        <v>162</v>
      </c>
      <c r="C103" s="89">
        <v>7.91</v>
      </c>
      <c r="D103" s="185" t="s">
        <v>114</v>
      </c>
    </row>
    <row r="104" spans="1:4" x14ac:dyDescent="0.3">
      <c r="A104" s="131" t="s">
        <v>222</v>
      </c>
      <c r="B104" s="131" t="s">
        <v>162</v>
      </c>
      <c r="C104" s="89">
        <v>21.39</v>
      </c>
      <c r="D104" s="185" t="s">
        <v>136</v>
      </c>
    </row>
    <row r="105" spans="1:4" x14ac:dyDescent="0.3">
      <c r="A105" s="115" t="s">
        <v>223</v>
      </c>
      <c r="B105" s="115" t="s">
        <v>162</v>
      </c>
      <c r="C105" s="89">
        <v>114</v>
      </c>
      <c r="D105" s="185" t="s">
        <v>208</v>
      </c>
    </row>
    <row r="106" spans="1:4" x14ac:dyDescent="0.3">
      <c r="A106" s="115" t="s">
        <v>224</v>
      </c>
      <c r="B106" s="115" t="s">
        <v>162</v>
      </c>
      <c r="C106" s="89">
        <v>2.88</v>
      </c>
      <c r="D106" s="185" t="s">
        <v>136</v>
      </c>
    </row>
    <row r="107" spans="1:4" x14ac:dyDescent="0.3">
      <c r="A107" s="115" t="s">
        <v>225</v>
      </c>
      <c r="B107" s="115" t="s">
        <v>162</v>
      </c>
      <c r="C107" s="89">
        <v>5.43</v>
      </c>
      <c r="D107" s="185" t="s">
        <v>136</v>
      </c>
    </row>
    <row r="108" spans="1:4" x14ac:dyDescent="0.3">
      <c r="A108" s="115" t="s">
        <v>226</v>
      </c>
      <c r="B108" s="115" t="s">
        <v>162</v>
      </c>
      <c r="C108" s="89">
        <v>25.24</v>
      </c>
      <c r="D108" s="185" t="s">
        <v>136</v>
      </c>
    </row>
    <row r="109" spans="1:4" x14ac:dyDescent="0.3">
      <c r="A109" s="115" t="s">
        <v>227</v>
      </c>
      <c r="B109" s="115" t="s">
        <v>162</v>
      </c>
      <c r="C109" s="89">
        <v>53</v>
      </c>
      <c r="D109" s="185" t="s">
        <v>228</v>
      </c>
    </row>
    <row r="110" spans="1:4" x14ac:dyDescent="0.3">
      <c r="A110" s="115" t="s">
        <v>229</v>
      </c>
      <c r="B110" s="115" t="s">
        <v>162</v>
      </c>
      <c r="C110" s="89">
        <v>21</v>
      </c>
      <c r="D110" s="185" t="s">
        <v>230</v>
      </c>
    </row>
    <row r="111" spans="1:4" x14ac:dyDescent="0.3">
      <c r="A111" s="115" t="s">
        <v>231</v>
      </c>
      <c r="B111" s="115" t="s">
        <v>162</v>
      </c>
      <c r="C111" s="89">
        <v>17.399999999999999</v>
      </c>
      <c r="D111" s="185" t="s">
        <v>232</v>
      </c>
    </row>
    <row r="112" spans="1:4" x14ac:dyDescent="0.3">
      <c r="A112" s="115" t="s">
        <v>233</v>
      </c>
      <c r="B112" s="115" t="s">
        <v>162</v>
      </c>
      <c r="C112" s="89">
        <v>14.05</v>
      </c>
      <c r="D112" s="185" t="s">
        <v>136</v>
      </c>
    </row>
    <row r="113" spans="1:4" x14ac:dyDescent="0.3">
      <c r="A113" s="115" t="s">
        <v>234</v>
      </c>
      <c r="B113" s="115" t="s">
        <v>162</v>
      </c>
      <c r="C113" s="89">
        <v>7.57</v>
      </c>
      <c r="D113" s="185" t="s">
        <v>136</v>
      </c>
    </row>
    <row r="114" spans="1:4" x14ac:dyDescent="0.3">
      <c r="A114" s="115" t="s">
        <v>236</v>
      </c>
      <c r="B114" s="115" t="s">
        <v>162</v>
      </c>
      <c r="C114" s="89">
        <v>4.0270000000000001</v>
      </c>
      <c r="D114" s="185" t="s">
        <v>136</v>
      </c>
    </row>
    <row r="115" spans="1:4" x14ac:dyDescent="0.3">
      <c r="A115" s="115" t="s">
        <v>235</v>
      </c>
      <c r="B115" s="115" t="s">
        <v>162</v>
      </c>
      <c r="C115" s="89">
        <v>4.29</v>
      </c>
      <c r="D115" s="185" t="s">
        <v>136</v>
      </c>
    </row>
    <row r="116" spans="1:4" x14ac:dyDescent="0.3">
      <c r="A116" s="115" t="s">
        <v>237</v>
      </c>
      <c r="B116" s="115" t="s">
        <v>162</v>
      </c>
      <c r="C116" s="89">
        <v>18.54</v>
      </c>
      <c r="D116" s="185" t="s">
        <v>136</v>
      </c>
    </row>
    <row r="117" spans="1:4" x14ac:dyDescent="0.3">
      <c r="A117" s="115" t="s">
        <v>238</v>
      </c>
      <c r="B117" s="115" t="s">
        <v>162</v>
      </c>
      <c r="C117" s="89">
        <v>9.9700000000000006</v>
      </c>
      <c r="D117" s="185" t="s">
        <v>136</v>
      </c>
    </row>
    <row r="118" spans="1:4" x14ac:dyDescent="0.3">
      <c r="A118" s="115" t="s">
        <v>239</v>
      </c>
      <c r="B118" s="115" t="s">
        <v>182</v>
      </c>
      <c r="C118" s="89">
        <v>5.65</v>
      </c>
      <c r="D118" s="185" t="s">
        <v>111</v>
      </c>
    </row>
    <row r="119" spans="1:4" x14ac:dyDescent="0.3">
      <c r="A119" s="115" t="s">
        <v>240</v>
      </c>
      <c r="B119" s="115" t="s">
        <v>162</v>
      </c>
      <c r="C119" s="89">
        <v>3.12</v>
      </c>
      <c r="D119" s="185" t="s">
        <v>136</v>
      </c>
    </row>
    <row r="120" spans="1:4" x14ac:dyDescent="0.3">
      <c r="A120" s="115" t="s">
        <v>241</v>
      </c>
      <c r="B120" s="115" t="s">
        <v>162</v>
      </c>
      <c r="C120" s="89">
        <v>17.13</v>
      </c>
      <c r="D120" s="185" t="s">
        <v>136</v>
      </c>
    </row>
    <row r="121" spans="1:4" x14ac:dyDescent="0.3">
      <c r="A121" s="115" t="s">
        <v>242</v>
      </c>
      <c r="B121" s="115" t="s">
        <v>162</v>
      </c>
      <c r="C121" s="89">
        <v>5.0999999999999997E-2</v>
      </c>
      <c r="D121" s="185" t="s">
        <v>136</v>
      </c>
    </row>
    <row r="122" spans="1:4" x14ac:dyDescent="0.3">
      <c r="A122" s="115" t="s">
        <v>243</v>
      </c>
      <c r="B122" s="115" t="s">
        <v>162</v>
      </c>
      <c r="C122" s="89">
        <v>23.43</v>
      </c>
      <c r="D122" s="185" t="s">
        <v>136</v>
      </c>
    </row>
    <row r="123" spans="1:4" x14ac:dyDescent="0.3">
      <c r="A123" s="115" t="s">
        <v>244</v>
      </c>
      <c r="B123" s="115" t="s">
        <v>162</v>
      </c>
      <c r="C123" s="89">
        <v>11.57</v>
      </c>
      <c r="D123" s="185" t="s">
        <v>136</v>
      </c>
    </row>
    <row r="124" spans="1:4" x14ac:dyDescent="0.3">
      <c r="A124" s="115" t="s">
        <v>245</v>
      </c>
      <c r="B124" s="115" t="s">
        <v>162</v>
      </c>
      <c r="C124" s="89">
        <v>17.54</v>
      </c>
      <c r="D124" s="185" t="s">
        <v>136</v>
      </c>
    </row>
    <row r="125" spans="1:4" x14ac:dyDescent="0.3">
      <c r="A125" s="115" t="s">
        <v>246</v>
      </c>
      <c r="B125" s="115" t="s">
        <v>162</v>
      </c>
      <c r="C125" s="89">
        <v>12.66</v>
      </c>
      <c r="D125" s="185" t="s">
        <v>136</v>
      </c>
    </row>
    <row r="126" spans="1:4" x14ac:dyDescent="0.3">
      <c r="A126" s="115" t="s">
        <v>247</v>
      </c>
      <c r="B126" s="115" t="s">
        <v>162</v>
      </c>
      <c r="C126" s="89">
        <v>9.1199999999999992</v>
      </c>
      <c r="D126" s="185" t="s">
        <v>136</v>
      </c>
    </row>
    <row r="127" spans="1:4" x14ac:dyDescent="0.3">
      <c r="A127" s="115" t="s">
        <v>248</v>
      </c>
      <c r="B127" s="115" t="s">
        <v>162</v>
      </c>
      <c r="C127" s="89">
        <v>15.33</v>
      </c>
      <c r="D127" s="185" t="s">
        <v>136</v>
      </c>
    </row>
    <row r="128" spans="1:4" x14ac:dyDescent="0.3">
      <c r="A128" s="115" t="s">
        <v>249</v>
      </c>
      <c r="B128" s="115" t="s">
        <v>162</v>
      </c>
      <c r="C128" s="89">
        <v>3.94</v>
      </c>
      <c r="D128" s="185" t="s">
        <v>136</v>
      </c>
    </row>
    <row r="129" spans="1:4" x14ac:dyDescent="0.3">
      <c r="A129" s="115" t="s">
        <v>250</v>
      </c>
      <c r="B129" s="115" t="s">
        <v>162</v>
      </c>
      <c r="C129" s="89">
        <v>15.14</v>
      </c>
      <c r="D129" s="185" t="s">
        <v>251</v>
      </c>
    </row>
    <row r="130" spans="1:4" x14ac:dyDescent="0.3">
      <c r="A130" s="115" t="s">
        <v>252</v>
      </c>
      <c r="B130" s="115" t="s">
        <v>162</v>
      </c>
      <c r="C130" s="89">
        <v>53.42</v>
      </c>
      <c r="D130" s="185" t="s">
        <v>136</v>
      </c>
    </row>
    <row r="131" spans="1:4" x14ac:dyDescent="0.3">
      <c r="A131" s="115" t="s">
        <v>253</v>
      </c>
      <c r="B131" s="115" t="s">
        <v>162</v>
      </c>
      <c r="C131" s="89">
        <v>6.0000000000000001E-3</v>
      </c>
      <c r="D131" s="185" t="s">
        <v>136</v>
      </c>
    </row>
    <row r="132" spans="1:4" x14ac:dyDescent="0.3">
      <c r="A132" s="115" t="s">
        <v>254</v>
      </c>
      <c r="B132" s="115" t="s">
        <v>162</v>
      </c>
      <c r="C132" s="89">
        <v>6.0000000000000001E-3</v>
      </c>
      <c r="D132" s="185" t="s">
        <v>136</v>
      </c>
    </row>
    <row r="133" spans="1:4" x14ac:dyDescent="0.3">
      <c r="A133" s="115"/>
      <c r="B133" s="115"/>
      <c r="C133" s="89"/>
      <c r="D133" s="185"/>
    </row>
    <row r="134" spans="1:4" x14ac:dyDescent="0.3">
      <c r="A134" s="115"/>
      <c r="B134" s="115"/>
      <c r="C134" s="89"/>
      <c r="D134" s="185"/>
    </row>
    <row r="135" spans="1:4" x14ac:dyDescent="0.3">
      <c r="A135" s="115"/>
      <c r="B135" s="115"/>
      <c r="C135" s="89"/>
      <c r="D135" s="185"/>
    </row>
    <row r="136" spans="1:4" x14ac:dyDescent="0.3">
      <c r="A136" s="115"/>
      <c r="B136" s="115"/>
      <c r="C136" s="89"/>
      <c r="D136" s="185"/>
    </row>
    <row r="137" spans="1:4" x14ac:dyDescent="0.3">
      <c r="A137" s="115"/>
      <c r="B137" s="115"/>
      <c r="C137" s="89"/>
      <c r="D137" s="185"/>
    </row>
    <row r="138" spans="1:4" x14ac:dyDescent="0.3">
      <c r="A138" s="115"/>
      <c r="B138" s="115"/>
      <c r="C138" s="89"/>
      <c r="D138" s="185"/>
    </row>
    <row r="139" spans="1:4" x14ac:dyDescent="0.3">
      <c r="A139" s="115"/>
      <c r="B139" s="115"/>
      <c r="C139" s="89"/>
      <c r="D139" s="185"/>
    </row>
    <row r="140" spans="1:4" x14ac:dyDescent="0.3">
      <c r="A140" s="115"/>
      <c r="B140" s="115"/>
      <c r="C140" s="89"/>
      <c r="D140" s="185"/>
    </row>
    <row r="141" spans="1:4" x14ac:dyDescent="0.3">
      <c r="A141" s="115"/>
      <c r="B141" s="115"/>
      <c r="C141" s="89"/>
      <c r="D141" s="185"/>
    </row>
    <row r="142" spans="1:4" x14ac:dyDescent="0.3">
      <c r="A142" s="115"/>
      <c r="B142" s="115"/>
      <c r="C142" s="89"/>
      <c r="D142" s="185"/>
    </row>
    <row r="143" spans="1:4" x14ac:dyDescent="0.3">
      <c r="A143" s="115"/>
      <c r="B143" s="115"/>
      <c r="C143" s="89"/>
      <c r="D143" s="185"/>
    </row>
    <row r="144" spans="1:4" x14ac:dyDescent="0.3">
      <c r="A144" s="115"/>
      <c r="B144" s="115"/>
      <c r="C144" s="89"/>
      <c r="D144" s="185"/>
    </row>
    <row r="145" spans="1:4" x14ac:dyDescent="0.3">
      <c r="A145" s="115"/>
      <c r="B145" s="115"/>
      <c r="C145" s="89"/>
      <c r="D145" s="185"/>
    </row>
    <row r="146" spans="1:4" x14ac:dyDescent="0.3">
      <c r="A146" s="115"/>
      <c r="B146" s="115"/>
      <c r="C146" s="89"/>
      <c r="D146" s="185"/>
    </row>
    <row r="147" spans="1:4" x14ac:dyDescent="0.3">
      <c r="A147" s="115"/>
      <c r="B147" s="115"/>
      <c r="C147" s="89"/>
      <c r="D147" s="185"/>
    </row>
    <row r="148" spans="1:4" x14ac:dyDescent="0.3">
      <c r="A148" s="115"/>
      <c r="B148" s="115"/>
      <c r="C148" s="89"/>
      <c r="D148" s="185"/>
    </row>
    <row r="149" spans="1:4" x14ac:dyDescent="0.3">
      <c r="A149" s="115"/>
      <c r="B149" s="115"/>
      <c r="C149" s="89"/>
      <c r="D149" s="185"/>
    </row>
    <row r="150" spans="1:4" x14ac:dyDescent="0.3">
      <c r="A150" s="115"/>
      <c r="B150" s="115"/>
      <c r="C150" s="89"/>
      <c r="D150" s="185"/>
    </row>
    <row r="151" spans="1:4" x14ac:dyDescent="0.3">
      <c r="A151" s="2"/>
      <c r="B151" s="115"/>
      <c r="C151" s="89"/>
    </row>
    <row r="152" spans="1:4" x14ac:dyDescent="0.3">
      <c r="A152" s="2"/>
      <c r="B152" s="115"/>
      <c r="C152" s="89"/>
    </row>
    <row r="153" spans="1:4" x14ac:dyDescent="0.3">
      <c r="A153" s="2"/>
      <c r="B153" s="115"/>
      <c r="C153" s="89"/>
    </row>
    <row r="154" spans="1:4" x14ac:dyDescent="0.3">
      <c r="A154" s="2"/>
      <c r="B154" s="115"/>
      <c r="C154" s="89"/>
    </row>
    <row r="155" spans="1:4" x14ac:dyDescent="0.3">
      <c r="A155" s="2"/>
      <c r="B155" s="115"/>
      <c r="C155" s="89"/>
    </row>
    <row r="156" spans="1:4" x14ac:dyDescent="0.3">
      <c r="A156" s="2"/>
      <c r="B156" s="115"/>
      <c r="C156" s="89"/>
    </row>
    <row r="157" spans="1:4" x14ac:dyDescent="0.3">
      <c r="A157" s="2"/>
      <c r="B157" s="115"/>
      <c r="C157" s="89"/>
    </row>
    <row r="158" spans="1:4" x14ac:dyDescent="0.3">
      <c r="A158" s="2"/>
      <c r="B158" s="115"/>
      <c r="C158" s="89"/>
    </row>
    <row r="159" spans="1:4" x14ac:dyDescent="0.3">
      <c r="A159" s="2"/>
      <c r="B159" s="115"/>
      <c r="C159" s="89"/>
    </row>
    <row r="160" spans="1:4" x14ac:dyDescent="0.3">
      <c r="A160" s="2"/>
      <c r="B160" s="115"/>
      <c r="C160" s="89"/>
    </row>
    <row r="161" spans="1:3" x14ac:dyDescent="0.3">
      <c r="A161" s="2"/>
      <c r="B161" s="115"/>
      <c r="C161" s="89"/>
    </row>
    <row r="162" spans="1:3" x14ac:dyDescent="0.3">
      <c r="A162" s="2"/>
      <c r="B162" s="115"/>
      <c r="C162" s="89"/>
    </row>
    <row r="163" spans="1:3" x14ac:dyDescent="0.3">
      <c r="A163" s="2"/>
      <c r="B163" s="115"/>
      <c r="C163" s="89"/>
    </row>
    <row r="164" spans="1:3" x14ac:dyDescent="0.3">
      <c r="A164" s="2"/>
      <c r="B164" s="115"/>
      <c r="C164" s="89"/>
    </row>
    <row r="165" spans="1:3" x14ac:dyDescent="0.3">
      <c r="A165" s="2"/>
      <c r="B165" s="115"/>
      <c r="C165" s="89"/>
    </row>
    <row r="166" spans="1:3" x14ac:dyDescent="0.3">
      <c r="A166" s="2"/>
      <c r="B166" s="115"/>
      <c r="C166" s="89"/>
    </row>
    <row r="167" spans="1:3" x14ac:dyDescent="0.3">
      <c r="A167" s="2"/>
      <c r="B167" s="115"/>
      <c r="C167" s="89"/>
    </row>
    <row r="168" spans="1:3" x14ac:dyDescent="0.3">
      <c r="A168" s="2"/>
      <c r="B168" s="115"/>
      <c r="C168" s="89"/>
    </row>
    <row r="169" spans="1:3" x14ac:dyDescent="0.3">
      <c r="A169" s="2"/>
      <c r="B169" s="115"/>
      <c r="C169" s="89"/>
    </row>
    <row r="170" spans="1:3" x14ac:dyDescent="0.3">
      <c r="A170" s="2"/>
      <c r="B170" s="115"/>
      <c r="C170" s="89"/>
    </row>
    <row r="171" spans="1:3" x14ac:dyDescent="0.3">
      <c r="A171" s="2"/>
      <c r="B171" s="115"/>
      <c r="C171" s="89"/>
    </row>
    <row r="172" spans="1:3" x14ac:dyDescent="0.3">
      <c r="A172" s="2"/>
      <c r="B172" s="115"/>
      <c r="C172" s="89"/>
    </row>
    <row r="173" spans="1:3" x14ac:dyDescent="0.3">
      <c r="A173" s="2"/>
      <c r="B173" s="115"/>
      <c r="C173" s="89"/>
    </row>
    <row r="174" spans="1:3" x14ac:dyDescent="0.3">
      <c r="A174" s="2"/>
      <c r="B174" s="115"/>
      <c r="C174" s="89"/>
    </row>
    <row r="175" spans="1:3" x14ac:dyDescent="0.3">
      <c r="A175" s="2"/>
      <c r="B175" s="115"/>
      <c r="C175" s="89"/>
    </row>
    <row r="176" spans="1:3" x14ac:dyDescent="0.3">
      <c r="A176" s="2"/>
      <c r="B176" s="115"/>
      <c r="C176" s="89"/>
    </row>
    <row r="177" spans="1:3" x14ac:dyDescent="0.3">
      <c r="A177" s="2"/>
      <c r="B177" s="115"/>
      <c r="C177" s="89"/>
    </row>
    <row r="178" spans="1:3" x14ac:dyDescent="0.3">
      <c r="A178" s="2"/>
      <c r="B178" s="115"/>
      <c r="C178" s="89"/>
    </row>
    <row r="179" spans="1:3" x14ac:dyDescent="0.3">
      <c r="A179" s="2"/>
      <c r="B179" s="115"/>
      <c r="C179" s="89"/>
    </row>
    <row r="180" spans="1:3" x14ac:dyDescent="0.3">
      <c r="A180" s="2"/>
      <c r="B180" s="115"/>
      <c r="C180" s="89"/>
    </row>
    <row r="181" spans="1:3" x14ac:dyDescent="0.3">
      <c r="A181" s="2"/>
      <c r="B181" s="115"/>
      <c r="C181" s="89"/>
    </row>
    <row r="182" spans="1:3" x14ac:dyDescent="0.3">
      <c r="A182" s="2"/>
      <c r="B182" s="115"/>
      <c r="C182" s="89"/>
    </row>
    <row r="183" spans="1:3" x14ac:dyDescent="0.3">
      <c r="A183" s="2"/>
      <c r="B183" s="115"/>
      <c r="C183" s="89"/>
    </row>
    <row r="184" spans="1:3" x14ac:dyDescent="0.3">
      <c r="A184" s="2"/>
      <c r="B184" s="115"/>
      <c r="C184" s="89"/>
    </row>
    <row r="185" spans="1:3" x14ac:dyDescent="0.3">
      <c r="A185" s="2"/>
      <c r="B185" s="115"/>
      <c r="C185" s="89"/>
    </row>
    <row r="186" spans="1:3" x14ac:dyDescent="0.3">
      <c r="A186" s="2"/>
      <c r="B186" s="115"/>
      <c r="C186" s="89"/>
    </row>
    <row r="187" spans="1:3" x14ac:dyDescent="0.3">
      <c r="A187" s="2"/>
      <c r="B187" s="115"/>
      <c r="C187" s="89"/>
    </row>
    <row r="188" spans="1:3" x14ac:dyDescent="0.3">
      <c r="A188" s="2"/>
      <c r="B188" s="115"/>
      <c r="C188" s="89"/>
    </row>
    <row r="189" spans="1:3" x14ac:dyDescent="0.3">
      <c r="A189" s="2"/>
      <c r="B189" s="115"/>
      <c r="C189" s="89"/>
    </row>
    <row r="190" spans="1:3" x14ac:dyDescent="0.3">
      <c r="A190" s="2"/>
      <c r="B190" s="115"/>
      <c r="C190" s="89"/>
    </row>
    <row r="191" spans="1:3" x14ac:dyDescent="0.3">
      <c r="A191" s="2"/>
      <c r="B191" s="115"/>
      <c r="C191" s="89"/>
    </row>
    <row r="192" spans="1:3" x14ac:dyDescent="0.3">
      <c r="A192" s="2"/>
      <c r="B192" s="115"/>
      <c r="C192" s="89"/>
    </row>
    <row r="193" spans="1:3" x14ac:dyDescent="0.3">
      <c r="A193" s="2"/>
      <c r="B193" s="115"/>
      <c r="C193" s="89"/>
    </row>
    <row r="194" spans="1:3" x14ac:dyDescent="0.3">
      <c r="A194" s="2"/>
      <c r="B194" s="115"/>
      <c r="C194" s="89"/>
    </row>
    <row r="195" spans="1:3" x14ac:dyDescent="0.3">
      <c r="A195" s="2"/>
      <c r="B195" s="115"/>
      <c r="C195" s="89"/>
    </row>
    <row r="196" spans="1:3" x14ac:dyDescent="0.3">
      <c r="A196" s="2"/>
      <c r="B196" s="115"/>
      <c r="C196" s="89"/>
    </row>
    <row r="197" spans="1:3" x14ac:dyDescent="0.3">
      <c r="A197" s="2"/>
      <c r="B197" s="115"/>
      <c r="C197" s="89"/>
    </row>
    <row r="198" spans="1:3" x14ac:dyDescent="0.3">
      <c r="A198" s="2"/>
      <c r="B198" s="115"/>
      <c r="C198" s="89"/>
    </row>
    <row r="199" spans="1:3" x14ac:dyDescent="0.3">
      <c r="A199" s="2"/>
      <c r="B199" s="115"/>
      <c r="C199" s="89"/>
    </row>
    <row r="200" spans="1:3" x14ac:dyDescent="0.3">
      <c r="A200" s="2"/>
      <c r="B200" s="115"/>
      <c r="C200" s="89"/>
    </row>
    <row r="201" spans="1:3" x14ac:dyDescent="0.3">
      <c r="A201" s="2"/>
      <c r="B201" s="115"/>
      <c r="C201" s="89"/>
    </row>
    <row r="202" spans="1:3" x14ac:dyDescent="0.3">
      <c r="A202" s="2"/>
      <c r="B202" s="115"/>
      <c r="C202" s="89"/>
    </row>
    <row r="203" spans="1:3" x14ac:dyDescent="0.3">
      <c r="A203" s="2"/>
      <c r="B203" s="115"/>
      <c r="C203" s="89"/>
    </row>
    <row r="204" spans="1:3" x14ac:dyDescent="0.3">
      <c r="A204" s="2"/>
      <c r="B204" s="115"/>
      <c r="C204" s="89"/>
    </row>
    <row r="205" spans="1:3" x14ac:dyDescent="0.3">
      <c r="A205" s="2"/>
      <c r="B205" s="115"/>
      <c r="C205" s="89"/>
    </row>
    <row r="206" spans="1:3" x14ac:dyDescent="0.3">
      <c r="A206" s="2"/>
      <c r="B206" s="115"/>
      <c r="C206" s="89"/>
    </row>
    <row r="207" spans="1:3" x14ac:dyDescent="0.3">
      <c r="A207" s="2"/>
      <c r="B207" s="115"/>
      <c r="C207" s="89"/>
    </row>
    <row r="208" spans="1:3" x14ac:dyDescent="0.3">
      <c r="A208" s="2"/>
      <c r="B208" s="115"/>
      <c r="C208" s="89"/>
    </row>
    <row r="209" spans="1:3" x14ac:dyDescent="0.3">
      <c r="A209" s="2"/>
      <c r="B209" s="115"/>
      <c r="C209" s="89"/>
    </row>
    <row r="210" spans="1:3" x14ac:dyDescent="0.3">
      <c r="A210" s="2"/>
      <c r="B210" s="115"/>
      <c r="C210" s="89"/>
    </row>
    <row r="211" spans="1:3" x14ac:dyDescent="0.3">
      <c r="A211" s="2"/>
      <c r="B211" s="115"/>
      <c r="C211" s="89"/>
    </row>
    <row r="212" spans="1:3" x14ac:dyDescent="0.3">
      <c r="A212" s="2"/>
      <c r="B212" s="115"/>
      <c r="C212" s="89"/>
    </row>
    <row r="213" spans="1:3" x14ac:dyDescent="0.3">
      <c r="A213" s="2"/>
      <c r="B213" s="115"/>
      <c r="C213" s="89"/>
    </row>
    <row r="214" spans="1:3" x14ac:dyDescent="0.3">
      <c r="A214" s="2"/>
      <c r="B214" s="115"/>
      <c r="C214" s="89"/>
    </row>
    <row r="215" spans="1:3" x14ac:dyDescent="0.3">
      <c r="A215" s="2"/>
      <c r="B215" s="115"/>
      <c r="C215" s="89"/>
    </row>
    <row r="216" spans="1:3" x14ac:dyDescent="0.3">
      <c r="A216" s="2"/>
      <c r="B216" s="115"/>
      <c r="C216" s="89"/>
    </row>
    <row r="217" spans="1:3" x14ac:dyDescent="0.3">
      <c r="A217" s="2"/>
      <c r="B217" s="115"/>
      <c r="C217" s="89"/>
    </row>
    <row r="218" spans="1:3" x14ac:dyDescent="0.3">
      <c r="A218" s="2"/>
      <c r="B218" s="115"/>
      <c r="C218" s="89"/>
    </row>
    <row r="219" spans="1:3" x14ac:dyDescent="0.3">
      <c r="A219" s="2"/>
      <c r="B219" s="115"/>
      <c r="C219" s="89"/>
    </row>
    <row r="220" spans="1:3" x14ac:dyDescent="0.3">
      <c r="A220" s="2"/>
      <c r="B220" s="115"/>
      <c r="C220" s="89"/>
    </row>
    <row r="221" spans="1:3" x14ac:dyDescent="0.3">
      <c r="A221" s="2"/>
      <c r="B221" s="115"/>
      <c r="C221" s="89"/>
    </row>
    <row r="222" spans="1:3" x14ac:dyDescent="0.3">
      <c r="A222" s="2"/>
      <c r="B222" s="115"/>
      <c r="C222" s="89"/>
    </row>
    <row r="223" spans="1:3" x14ac:dyDescent="0.3">
      <c r="A223" s="2"/>
      <c r="B223" s="115"/>
      <c r="C223" s="89"/>
    </row>
    <row r="224" spans="1:3" x14ac:dyDescent="0.3">
      <c r="A224" s="2"/>
      <c r="B224" s="115"/>
      <c r="C224" s="89"/>
    </row>
    <row r="225" spans="1:3" x14ac:dyDescent="0.3">
      <c r="A225" s="2"/>
      <c r="B225" s="115"/>
      <c r="C225" s="89"/>
    </row>
    <row r="226" spans="1:3" x14ac:dyDescent="0.3">
      <c r="A226" s="2"/>
      <c r="B226" s="115"/>
      <c r="C226" s="89"/>
    </row>
    <row r="227" spans="1:3" x14ac:dyDescent="0.3">
      <c r="A227" s="2"/>
      <c r="B227" s="115"/>
      <c r="C227" s="89"/>
    </row>
    <row r="228" spans="1:3" x14ac:dyDescent="0.3">
      <c r="A228" s="2"/>
      <c r="B228" s="115"/>
      <c r="C228" s="89"/>
    </row>
    <row r="229" spans="1:3" x14ac:dyDescent="0.3">
      <c r="A229" s="2"/>
      <c r="B229" s="115"/>
      <c r="C229" s="89"/>
    </row>
    <row r="230" spans="1:3" x14ac:dyDescent="0.3">
      <c r="A230" s="2"/>
      <c r="B230" s="115"/>
      <c r="C230" s="89"/>
    </row>
    <row r="231" spans="1:3" x14ac:dyDescent="0.3">
      <c r="A231" s="2"/>
      <c r="B231" s="115"/>
      <c r="C231" s="89"/>
    </row>
    <row r="232" spans="1:3" x14ac:dyDescent="0.3">
      <c r="A232" s="2"/>
      <c r="B232" s="115"/>
      <c r="C232" s="89"/>
    </row>
    <row r="233" spans="1:3" x14ac:dyDescent="0.3">
      <c r="A233" s="2"/>
      <c r="B233" s="115"/>
      <c r="C233" s="89"/>
    </row>
    <row r="234" spans="1:3" x14ac:dyDescent="0.3">
      <c r="A234" s="2"/>
      <c r="B234" s="115"/>
      <c r="C234" s="89"/>
    </row>
    <row r="235" spans="1:3" x14ac:dyDescent="0.3">
      <c r="A235" s="2"/>
      <c r="B235" s="115"/>
      <c r="C235" s="89"/>
    </row>
    <row r="236" spans="1:3" x14ac:dyDescent="0.3">
      <c r="A236" s="2"/>
      <c r="B236" s="115"/>
      <c r="C236" s="89"/>
    </row>
    <row r="237" spans="1:3" x14ac:dyDescent="0.3">
      <c r="A237" s="2"/>
      <c r="B237" s="115"/>
      <c r="C237" s="89"/>
    </row>
    <row r="238" spans="1:3" x14ac:dyDescent="0.3">
      <c r="A238" s="2"/>
      <c r="B238" s="115"/>
      <c r="C238" s="89"/>
    </row>
    <row r="239" spans="1:3" x14ac:dyDescent="0.3">
      <c r="A239" s="2"/>
      <c r="B239" s="115"/>
      <c r="C239" s="89"/>
    </row>
    <row r="240" spans="1:3" x14ac:dyDescent="0.3">
      <c r="A240" s="2"/>
      <c r="B240" s="115"/>
      <c r="C240" s="89"/>
    </row>
    <row r="241" spans="1:3" x14ac:dyDescent="0.3">
      <c r="A241" s="2"/>
      <c r="B241" s="115"/>
      <c r="C241" s="89"/>
    </row>
    <row r="242" spans="1:3" x14ac:dyDescent="0.3">
      <c r="A242" s="2"/>
      <c r="B242" s="115"/>
      <c r="C242" s="89"/>
    </row>
    <row r="243" spans="1:3" x14ac:dyDescent="0.3">
      <c r="A243" s="2"/>
      <c r="B243" s="115"/>
      <c r="C243" s="89"/>
    </row>
    <row r="244" spans="1:3" x14ac:dyDescent="0.3">
      <c r="A244" s="2"/>
      <c r="B244" s="115"/>
      <c r="C244" s="89"/>
    </row>
    <row r="245" spans="1:3" x14ac:dyDescent="0.3">
      <c r="A245" s="2"/>
      <c r="B245" s="115"/>
      <c r="C245" s="89"/>
    </row>
    <row r="246" spans="1:3" x14ac:dyDescent="0.3">
      <c r="A246" s="2"/>
      <c r="B246" s="115"/>
      <c r="C246" s="89"/>
    </row>
    <row r="247" spans="1:3" x14ac:dyDescent="0.3">
      <c r="A247" s="2"/>
      <c r="B247" s="115"/>
      <c r="C247" s="89"/>
    </row>
    <row r="248" spans="1:3" x14ac:dyDescent="0.3">
      <c r="A248" s="2"/>
      <c r="B248" s="115"/>
      <c r="C248" s="89"/>
    </row>
    <row r="249" spans="1:3" x14ac:dyDescent="0.3">
      <c r="A249" s="2"/>
      <c r="B249" s="115"/>
      <c r="C249" s="89"/>
    </row>
    <row r="250" spans="1:3" x14ac:dyDescent="0.3">
      <c r="A250" s="2"/>
      <c r="B250" s="115"/>
      <c r="C250" s="89"/>
    </row>
    <row r="251" spans="1:3" x14ac:dyDescent="0.3">
      <c r="A251" s="2"/>
      <c r="B251" s="115"/>
      <c r="C251" s="89"/>
    </row>
    <row r="252" spans="1:3" x14ac:dyDescent="0.3">
      <c r="A252" s="2"/>
      <c r="B252" s="115"/>
      <c r="C252" s="89"/>
    </row>
    <row r="253" spans="1:3" x14ac:dyDescent="0.3">
      <c r="A253" s="2"/>
      <c r="B253" s="115"/>
      <c r="C253" s="89"/>
    </row>
    <row r="254" spans="1:3" x14ac:dyDescent="0.3">
      <c r="A254" s="2"/>
      <c r="B254" s="115"/>
      <c r="C254" s="89"/>
    </row>
    <row r="255" spans="1:3" x14ac:dyDescent="0.3">
      <c r="A255" s="2"/>
      <c r="B255" s="115"/>
      <c r="C255" s="89"/>
    </row>
    <row r="256" spans="1:3" x14ac:dyDescent="0.3">
      <c r="A256" s="2"/>
      <c r="B256" s="115"/>
      <c r="C256" s="89"/>
    </row>
    <row r="257" spans="1:3" x14ac:dyDescent="0.3">
      <c r="A257" s="2"/>
      <c r="B257" s="115"/>
      <c r="C257" s="89"/>
    </row>
    <row r="258" spans="1:3" x14ac:dyDescent="0.3">
      <c r="A258" s="2"/>
      <c r="B258" s="115"/>
      <c r="C258" s="89"/>
    </row>
    <row r="259" spans="1:3" x14ac:dyDescent="0.3">
      <c r="A259" s="2"/>
      <c r="B259" s="115"/>
      <c r="C259" s="89"/>
    </row>
    <row r="260" spans="1:3" x14ac:dyDescent="0.3">
      <c r="A260" s="2"/>
      <c r="B260" s="115"/>
      <c r="C260" s="89"/>
    </row>
    <row r="261" spans="1:3" x14ac:dyDescent="0.3">
      <c r="A261" s="2"/>
      <c r="B261" s="115"/>
      <c r="C261" s="89"/>
    </row>
    <row r="262" spans="1:3" x14ac:dyDescent="0.3">
      <c r="A262" s="2"/>
      <c r="B262" s="115"/>
      <c r="C262" s="89"/>
    </row>
    <row r="263" spans="1:3" x14ac:dyDescent="0.3">
      <c r="A263" s="2"/>
      <c r="B263" s="115"/>
      <c r="C263" s="89"/>
    </row>
    <row r="264" spans="1:3" x14ac:dyDescent="0.3">
      <c r="A264" s="2"/>
      <c r="B264" s="115"/>
      <c r="C264" s="89"/>
    </row>
    <row r="265" spans="1:3" x14ac:dyDescent="0.3">
      <c r="A265" s="2"/>
      <c r="B265" s="115"/>
      <c r="C265" s="89"/>
    </row>
    <row r="266" spans="1:3" x14ac:dyDescent="0.3">
      <c r="A266" s="2"/>
      <c r="B266" s="115"/>
      <c r="C266" s="89"/>
    </row>
    <row r="267" spans="1:3" x14ac:dyDescent="0.3">
      <c r="A267" s="2"/>
      <c r="B267" s="115"/>
      <c r="C267" s="89"/>
    </row>
    <row r="268" spans="1:3" x14ac:dyDescent="0.3">
      <c r="A268" s="2"/>
      <c r="B268" s="115"/>
      <c r="C268" s="89"/>
    </row>
    <row r="269" spans="1:3" x14ac:dyDescent="0.3">
      <c r="A269" s="2"/>
      <c r="B269" s="115"/>
      <c r="C269" s="89"/>
    </row>
    <row r="270" spans="1:3" x14ac:dyDescent="0.3">
      <c r="A270" s="2"/>
      <c r="B270" s="115"/>
      <c r="C270" s="89"/>
    </row>
    <row r="271" spans="1:3" x14ac:dyDescent="0.3">
      <c r="A271" s="2"/>
      <c r="B271" s="115"/>
      <c r="C271" s="89"/>
    </row>
    <row r="272" spans="1:3" x14ac:dyDescent="0.3">
      <c r="A272" s="2"/>
      <c r="B272" s="115"/>
      <c r="C272" s="89"/>
    </row>
    <row r="273" spans="1:3" x14ac:dyDescent="0.3">
      <c r="A273" s="2"/>
      <c r="B273" s="115"/>
      <c r="C273" s="89"/>
    </row>
    <row r="274" spans="1:3" x14ac:dyDescent="0.3">
      <c r="A274" s="2"/>
      <c r="B274" s="115"/>
      <c r="C274" s="89"/>
    </row>
    <row r="275" spans="1:3" x14ac:dyDescent="0.3">
      <c r="A275" s="2"/>
      <c r="B275" s="115"/>
      <c r="C275" s="89"/>
    </row>
    <row r="276" spans="1:3" x14ac:dyDescent="0.3">
      <c r="A276" s="2"/>
      <c r="B276" s="115"/>
      <c r="C276" s="89"/>
    </row>
    <row r="277" spans="1:3" x14ac:dyDescent="0.3">
      <c r="A277" s="2"/>
      <c r="B277" s="115"/>
      <c r="C277" s="89"/>
    </row>
    <row r="278" spans="1:3" x14ac:dyDescent="0.3">
      <c r="A278" s="2"/>
      <c r="B278" s="115"/>
      <c r="C278" s="89"/>
    </row>
    <row r="279" spans="1:3" x14ac:dyDescent="0.3">
      <c r="A279" s="2"/>
      <c r="B279" s="115"/>
      <c r="C279" s="89"/>
    </row>
    <row r="280" spans="1:3" x14ac:dyDescent="0.3">
      <c r="A280" s="2"/>
      <c r="B280" s="115"/>
      <c r="C280" s="89"/>
    </row>
    <row r="281" spans="1:3" x14ac:dyDescent="0.3">
      <c r="A281" s="2"/>
      <c r="B281" s="115"/>
      <c r="C281" s="89"/>
    </row>
    <row r="282" spans="1:3" x14ac:dyDescent="0.3">
      <c r="A282" s="2"/>
      <c r="B282" s="115"/>
      <c r="C282" s="89"/>
    </row>
    <row r="283" spans="1:3" x14ac:dyDescent="0.3">
      <c r="A283" s="2"/>
      <c r="B283" s="115"/>
      <c r="C283" s="89"/>
    </row>
    <row r="284" spans="1:3" x14ac:dyDescent="0.3">
      <c r="A284" s="2"/>
      <c r="B284" s="115"/>
      <c r="C284" s="89"/>
    </row>
    <row r="285" spans="1:3" x14ac:dyDescent="0.3">
      <c r="A285" s="2"/>
      <c r="B285" s="115"/>
      <c r="C285" s="89"/>
    </row>
    <row r="286" spans="1:3" x14ac:dyDescent="0.3">
      <c r="A286" s="2"/>
      <c r="B286" s="115"/>
      <c r="C286" s="89"/>
    </row>
    <row r="287" spans="1:3" x14ac:dyDescent="0.3">
      <c r="A287" s="2"/>
      <c r="B287" s="115"/>
      <c r="C287" s="89"/>
    </row>
    <row r="288" spans="1:3" x14ac:dyDescent="0.3">
      <c r="A288" s="2"/>
      <c r="B288" s="115"/>
      <c r="C288" s="89"/>
    </row>
    <row r="289" spans="1:3" x14ac:dyDescent="0.3">
      <c r="A289" s="2"/>
      <c r="B289" s="115"/>
      <c r="C289" s="89"/>
    </row>
    <row r="290" spans="1:3" x14ac:dyDescent="0.3">
      <c r="A290" s="2"/>
      <c r="B290" s="115"/>
      <c r="C290" s="89"/>
    </row>
    <row r="291" spans="1:3" x14ac:dyDescent="0.3">
      <c r="A291" s="2"/>
      <c r="B291" s="115"/>
      <c r="C291" s="89"/>
    </row>
    <row r="292" spans="1:3" x14ac:dyDescent="0.3">
      <c r="A292" s="2"/>
      <c r="B292" s="115"/>
      <c r="C292" s="89"/>
    </row>
    <row r="293" spans="1:3" x14ac:dyDescent="0.3">
      <c r="A293" s="2"/>
      <c r="B293" s="115"/>
      <c r="C293" s="89"/>
    </row>
    <row r="294" spans="1:3" x14ac:dyDescent="0.3">
      <c r="A294" s="2"/>
      <c r="B294" s="115"/>
      <c r="C294" s="89"/>
    </row>
    <row r="295" spans="1:3" x14ac:dyDescent="0.3">
      <c r="A295" s="2"/>
      <c r="B295" s="115"/>
      <c r="C295" s="89"/>
    </row>
    <row r="296" spans="1:3" x14ac:dyDescent="0.3">
      <c r="A296" s="2"/>
      <c r="B296" s="115"/>
      <c r="C296" s="89"/>
    </row>
    <row r="297" spans="1:3" x14ac:dyDescent="0.3">
      <c r="A297" s="2"/>
      <c r="B297" s="115"/>
      <c r="C297" s="89"/>
    </row>
    <row r="298" spans="1:3" x14ac:dyDescent="0.3">
      <c r="A298" s="2"/>
      <c r="B298" s="115"/>
      <c r="C298" s="89"/>
    </row>
    <row r="299" spans="1:3" x14ac:dyDescent="0.3">
      <c r="A299" s="2"/>
      <c r="B299" s="115"/>
      <c r="C299" s="89"/>
    </row>
    <row r="300" spans="1:3" x14ac:dyDescent="0.3">
      <c r="A300" s="2"/>
      <c r="B300" s="115"/>
      <c r="C300" s="89"/>
    </row>
    <row r="301" spans="1:3" x14ac:dyDescent="0.3">
      <c r="A301" s="2"/>
      <c r="B301" s="115"/>
      <c r="C301" s="89"/>
    </row>
    <row r="302" spans="1:3" x14ac:dyDescent="0.3">
      <c r="A302" s="2"/>
      <c r="B302" s="115"/>
      <c r="C302" s="89"/>
    </row>
    <row r="303" spans="1:3" x14ac:dyDescent="0.3">
      <c r="A303" s="2"/>
      <c r="B303" s="115"/>
      <c r="C303" s="89"/>
    </row>
    <row r="304" spans="1:3" x14ac:dyDescent="0.3">
      <c r="A304" s="2"/>
      <c r="B304" s="115"/>
      <c r="C304" s="89"/>
    </row>
    <row r="305" spans="1:3" x14ac:dyDescent="0.3">
      <c r="A305" s="2"/>
      <c r="B305" s="115"/>
      <c r="C305" s="89"/>
    </row>
    <row r="306" spans="1:3" x14ac:dyDescent="0.3">
      <c r="A306" s="2"/>
      <c r="B306" s="115"/>
      <c r="C306" s="89"/>
    </row>
    <row r="307" spans="1:3" x14ac:dyDescent="0.3">
      <c r="A307" s="2"/>
      <c r="B307" s="115"/>
      <c r="C307" s="89"/>
    </row>
    <row r="308" spans="1:3" x14ac:dyDescent="0.3">
      <c r="A308" s="2"/>
      <c r="B308" s="115"/>
      <c r="C308" s="89"/>
    </row>
    <row r="309" spans="1:3" x14ac:dyDescent="0.3">
      <c r="A309" s="2"/>
      <c r="B309" s="115"/>
      <c r="C309" s="89"/>
    </row>
    <row r="310" spans="1:3" x14ac:dyDescent="0.3">
      <c r="A310" s="2"/>
      <c r="B310" s="115"/>
      <c r="C310" s="89"/>
    </row>
    <row r="311" spans="1:3" x14ac:dyDescent="0.3">
      <c r="A311" s="2"/>
      <c r="B311" s="115"/>
      <c r="C311" s="89"/>
    </row>
    <row r="312" spans="1:3" x14ac:dyDescent="0.3">
      <c r="A312" s="2"/>
      <c r="B312" s="115"/>
      <c r="C312" s="89"/>
    </row>
    <row r="313" spans="1:3" x14ac:dyDescent="0.3">
      <c r="A313" s="2"/>
      <c r="B313" s="115"/>
      <c r="C313" s="89"/>
    </row>
    <row r="314" spans="1:3" x14ac:dyDescent="0.3">
      <c r="A314" s="2"/>
      <c r="B314" s="115"/>
      <c r="C314" s="89"/>
    </row>
    <row r="315" spans="1:3" x14ac:dyDescent="0.3">
      <c r="A315" s="2"/>
      <c r="B315" s="115"/>
      <c r="C315" s="89"/>
    </row>
    <row r="316" spans="1:3" x14ac:dyDescent="0.3">
      <c r="A316" s="2"/>
      <c r="B316" s="115"/>
      <c r="C316" s="89"/>
    </row>
    <row r="317" spans="1:3" x14ac:dyDescent="0.3">
      <c r="A317" s="2"/>
      <c r="B317" s="115"/>
      <c r="C317" s="89"/>
    </row>
    <row r="318" spans="1:3" x14ac:dyDescent="0.3">
      <c r="A318" s="2"/>
      <c r="B318" s="115"/>
      <c r="C318" s="89"/>
    </row>
    <row r="319" spans="1:3" x14ac:dyDescent="0.3">
      <c r="A319" s="2"/>
      <c r="B319" s="115"/>
      <c r="C319" s="89"/>
    </row>
    <row r="320" spans="1:3" x14ac:dyDescent="0.3">
      <c r="A320" s="2"/>
      <c r="B320" s="115"/>
      <c r="C320" s="89"/>
    </row>
    <row r="321" spans="1:3" x14ac:dyDescent="0.3">
      <c r="A321" s="2"/>
      <c r="B321" s="115"/>
      <c r="C321" s="89"/>
    </row>
    <row r="322" spans="1:3" x14ac:dyDescent="0.3">
      <c r="A322" s="2"/>
      <c r="B322" s="115"/>
      <c r="C322" s="89"/>
    </row>
    <row r="323" spans="1:3" x14ac:dyDescent="0.3">
      <c r="A323" s="2"/>
      <c r="B323" s="115"/>
      <c r="C323" s="89"/>
    </row>
    <row r="324" spans="1:3" x14ac:dyDescent="0.3">
      <c r="A324" s="2"/>
      <c r="B324" s="115"/>
      <c r="C324" s="89"/>
    </row>
    <row r="325" spans="1:3" x14ac:dyDescent="0.3">
      <c r="A325" s="2"/>
      <c r="B325" s="115"/>
      <c r="C325" s="89"/>
    </row>
    <row r="326" spans="1:3" x14ac:dyDescent="0.3">
      <c r="A326" s="2"/>
      <c r="B326" s="115"/>
      <c r="C326" s="89"/>
    </row>
    <row r="327" spans="1:3" x14ac:dyDescent="0.3">
      <c r="A327" s="2"/>
      <c r="B327" s="115"/>
      <c r="C327" s="89"/>
    </row>
    <row r="328" spans="1:3" x14ac:dyDescent="0.3">
      <c r="A328" s="2"/>
      <c r="B328" s="115"/>
      <c r="C328" s="89"/>
    </row>
    <row r="329" spans="1:3" x14ac:dyDescent="0.3">
      <c r="A329" s="2"/>
      <c r="B329" s="115"/>
      <c r="C329" s="89"/>
    </row>
    <row r="330" spans="1:3" x14ac:dyDescent="0.3">
      <c r="A330" s="2"/>
      <c r="B330" s="115"/>
      <c r="C330" s="89"/>
    </row>
    <row r="331" spans="1:3" x14ac:dyDescent="0.3">
      <c r="A331" s="2"/>
      <c r="B331" s="115"/>
      <c r="C331" s="89"/>
    </row>
    <row r="332" spans="1:3" x14ac:dyDescent="0.3">
      <c r="A332" s="2"/>
      <c r="B332" s="115"/>
      <c r="C332" s="89"/>
    </row>
    <row r="333" spans="1:3" x14ac:dyDescent="0.3">
      <c r="A333" s="2"/>
      <c r="B333" s="115"/>
      <c r="C333" s="89"/>
    </row>
    <row r="334" spans="1:3" x14ac:dyDescent="0.3">
      <c r="A334" s="2"/>
      <c r="B334" s="115"/>
      <c r="C334" s="89"/>
    </row>
    <row r="335" spans="1:3" x14ac:dyDescent="0.3">
      <c r="A335" s="2"/>
      <c r="B335" s="115"/>
      <c r="C335" s="89"/>
    </row>
    <row r="336" spans="1:3" x14ac:dyDescent="0.3">
      <c r="A336" s="2"/>
      <c r="B336" s="115"/>
      <c r="C336" s="89"/>
    </row>
    <row r="337" spans="1:3" x14ac:dyDescent="0.3">
      <c r="A337" s="2"/>
      <c r="B337" s="115"/>
      <c r="C337" s="89"/>
    </row>
    <row r="338" spans="1:3" x14ac:dyDescent="0.3">
      <c r="A338" s="2"/>
      <c r="B338" s="115"/>
      <c r="C338" s="89"/>
    </row>
    <row r="339" spans="1:3" x14ac:dyDescent="0.3">
      <c r="A339" s="2"/>
      <c r="B339" s="115"/>
      <c r="C339" s="89"/>
    </row>
    <row r="340" spans="1:3" x14ac:dyDescent="0.3">
      <c r="A340" s="2"/>
      <c r="B340" s="115"/>
      <c r="C340" s="89"/>
    </row>
    <row r="341" spans="1:3" x14ac:dyDescent="0.3">
      <c r="A341" s="2"/>
      <c r="B341" s="115"/>
      <c r="C341" s="89"/>
    </row>
    <row r="342" spans="1:3" x14ac:dyDescent="0.3">
      <c r="A342" s="2"/>
      <c r="B342" s="115"/>
      <c r="C342" s="89"/>
    </row>
    <row r="343" spans="1:3" x14ac:dyDescent="0.3">
      <c r="A343" s="2"/>
      <c r="B343" s="115"/>
      <c r="C343" s="89"/>
    </row>
    <row r="344" spans="1:3" x14ac:dyDescent="0.3">
      <c r="A344" s="2"/>
      <c r="B344" s="115"/>
      <c r="C344" s="89"/>
    </row>
    <row r="345" spans="1:3" x14ac:dyDescent="0.3">
      <c r="A345" s="2"/>
      <c r="B345" s="115"/>
      <c r="C345" s="89"/>
    </row>
    <row r="346" spans="1:3" x14ac:dyDescent="0.3">
      <c r="A346" s="2"/>
      <c r="B346" s="115"/>
      <c r="C346" s="89"/>
    </row>
    <row r="347" spans="1:3" x14ac:dyDescent="0.3">
      <c r="A347" s="2"/>
      <c r="B347" s="115"/>
      <c r="C347" s="89"/>
    </row>
    <row r="348" spans="1:3" x14ac:dyDescent="0.3">
      <c r="A348" s="2"/>
      <c r="B348" s="115"/>
      <c r="C348" s="89"/>
    </row>
    <row r="349" spans="1:3" x14ac:dyDescent="0.3">
      <c r="A349" s="2"/>
      <c r="B349" s="115"/>
      <c r="C349" s="89"/>
    </row>
    <row r="350" spans="1:3" x14ac:dyDescent="0.3">
      <c r="A350" s="2"/>
      <c r="B350" s="115"/>
      <c r="C350" s="89"/>
    </row>
    <row r="351" spans="1:3" x14ac:dyDescent="0.3">
      <c r="A351" s="2"/>
      <c r="B351" s="115"/>
      <c r="C351" s="89"/>
    </row>
    <row r="352" spans="1:3" x14ac:dyDescent="0.3">
      <c r="A352" s="2"/>
      <c r="B352" s="115"/>
      <c r="C352" s="89"/>
    </row>
    <row r="353" spans="1:3" x14ac:dyDescent="0.3">
      <c r="A353" s="2"/>
      <c r="B353" s="115"/>
      <c r="C353" s="89"/>
    </row>
    <row r="354" spans="1:3" x14ac:dyDescent="0.3">
      <c r="A354" s="2"/>
      <c r="B354" s="115"/>
      <c r="C354" s="89"/>
    </row>
    <row r="355" spans="1:3" x14ac:dyDescent="0.3">
      <c r="A355" s="2"/>
      <c r="B355" s="115"/>
      <c r="C355" s="89"/>
    </row>
    <row r="356" spans="1:3" x14ac:dyDescent="0.3">
      <c r="A356" s="2"/>
      <c r="B356" s="115"/>
      <c r="C356" s="89"/>
    </row>
    <row r="357" spans="1:3" x14ac:dyDescent="0.3">
      <c r="A357" s="2"/>
      <c r="B357" s="115"/>
      <c r="C357" s="89"/>
    </row>
    <row r="358" spans="1:3" x14ac:dyDescent="0.3">
      <c r="A358" s="2"/>
      <c r="B358" s="115"/>
      <c r="C358" s="89"/>
    </row>
    <row r="359" spans="1:3" x14ac:dyDescent="0.3">
      <c r="A359" s="2"/>
      <c r="B359" s="115"/>
      <c r="C359" s="89"/>
    </row>
    <row r="360" spans="1:3" x14ac:dyDescent="0.3">
      <c r="A360" s="2"/>
      <c r="B360" s="115"/>
      <c r="C360" s="89"/>
    </row>
    <row r="361" spans="1:3" x14ac:dyDescent="0.3">
      <c r="A361" s="2"/>
      <c r="B361" s="115"/>
      <c r="C361" s="89"/>
    </row>
    <row r="362" spans="1:3" x14ac:dyDescent="0.3">
      <c r="A362" s="2"/>
      <c r="B362" s="115"/>
      <c r="C362" s="89"/>
    </row>
    <row r="363" spans="1:3" x14ac:dyDescent="0.3">
      <c r="A363" s="2"/>
      <c r="B363" s="115"/>
      <c r="C363" s="89"/>
    </row>
    <row r="364" spans="1:3" x14ac:dyDescent="0.3">
      <c r="A364" s="2"/>
      <c r="B364" s="115"/>
      <c r="C364" s="89"/>
    </row>
    <row r="365" spans="1:3" x14ac:dyDescent="0.3">
      <c r="A365" s="2"/>
      <c r="B365" s="115"/>
      <c r="C365" s="89"/>
    </row>
    <row r="366" spans="1:3" x14ac:dyDescent="0.3">
      <c r="A366" s="2"/>
      <c r="B366" s="115"/>
      <c r="C366" s="89"/>
    </row>
    <row r="367" spans="1:3" x14ac:dyDescent="0.3">
      <c r="A367" s="2"/>
      <c r="B367" s="115"/>
      <c r="C367" s="89"/>
    </row>
    <row r="368" spans="1:3" x14ac:dyDescent="0.3">
      <c r="A368" s="2"/>
      <c r="B368" s="115"/>
      <c r="C368" s="89"/>
    </row>
    <row r="369" spans="1:3" x14ac:dyDescent="0.3">
      <c r="A369" s="2"/>
      <c r="B369" s="115"/>
      <c r="C369" s="89"/>
    </row>
    <row r="370" spans="1:3" x14ac:dyDescent="0.3">
      <c r="A370" s="2"/>
      <c r="B370" s="115"/>
      <c r="C370" s="89"/>
    </row>
    <row r="371" spans="1:3" x14ac:dyDescent="0.3">
      <c r="A371" s="2"/>
      <c r="B371" s="115"/>
      <c r="C371" s="89"/>
    </row>
    <row r="372" spans="1:3" x14ac:dyDescent="0.3">
      <c r="A372" s="2"/>
      <c r="B372" s="115"/>
      <c r="C372" s="89"/>
    </row>
    <row r="373" spans="1:3" x14ac:dyDescent="0.3">
      <c r="A373" s="2"/>
      <c r="B373" s="115"/>
      <c r="C373" s="89"/>
    </row>
    <row r="374" spans="1:3" x14ac:dyDescent="0.3">
      <c r="A374" s="2"/>
      <c r="B374" s="115"/>
      <c r="C374" s="89"/>
    </row>
    <row r="375" spans="1:3" x14ac:dyDescent="0.3">
      <c r="A375" s="2"/>
      <c r="B375" s="115"/>
      <c r="C375" s="89"/>
    </row>
    <row r="376" spans="1:3" x14ac:dyDescent="0.3">
      <c r="A376" s="2"/>
      <c r="B376" s="115"/>
      <c r="C376" s="89"/>
    </row>
    <row r="377" spans="1:3" x14ac:dyDescent="0.3">
      <c r="A377" s="2"/>
      <c r="B377" s="115"/>
      <c r="C377" s="89"/>
    </row>
    <row r="378" spans="1:3" x14ac:dyDescent="0.3">
      <c r="A378" s="2"/>
      <c r="B378" s="115"/>
      <c r="C378" s="89"/>
    </row>
    <row r="379" spans="1:3" x14ac:dyDescent="0.3">
      <c r="A379" s="2"/>
      <c r="B379" s="115"/>
      <c r="C379" s="89"/>
    </row>
    <row r="380" spans="1:3" x14ac:dyDescent="0.3">
      <c r="A380" s="2"/>
      <c r="B380" s="115"/>
      <c r="C380" s="89"/>
    </row>
    <row r="381" spans="1:3" x14ac:dyDescent="0.3">
      <c r="A381" s="2"/>
      <c r="B381" s="115"/>
      <c r="C381" s="89"/>
    </row>
    <row r="382" spans="1:3" x14ac:dyDescent="0.3">
      <c r="A382" s="2"/>
      <c r="B382" s="115"/>
      <c r="C382" s="89"/>
    </row>
    <row r="383" spans="1:3" x14ac:dyDescent="0.3">
      <c r="A383" s="2"/>
      <c r="B383" s="115"/>
      <c r="C383" s="89"/>
    </row>
    <row r="384" spans="1:3" x14ac:dyDescent="0.3">
      <c r="A384" s="2"/>
      <c r="B384" s="115"/>
      <c r="C384" s="89"/>
    </row>
    <row r="385" spans="1:3" x14ac:dyDescent="0.3">
      <c r="A385" s="2"/>
      <c r="B385" s="115"/>
      <c r="C385" s="89"/>
    </row>
    <row r="386" spans="1:3" x14ac:dyDescent="0.3">
      <c r="A386" s="2"/>
      <c r="B386" s="115"/>
      <c r="C386" s="89"/>
    </row>
    <row r="387" spans="1:3" x14ac:dyDescent="0.3">
      <c r="A387" s="2"/>
      <c r="B387" s="115"/>
      <c r="C387" s="89"/>
    </row>
    <row r="388" spans="1:3" x14ac:dyDescent="0.3">
      <c r="A388" s="2"/>
      <c r="B388" s="115"/>
      <c r="C388" s="89"/>
    </row>
    <row r="389" spans="1:3" x14ac:dyDescent="0.3">
      <c r="A389" s="2"/>
      <c r="B389" s="115"/>
      <c r="C389" s="89"/>
    </row>
    <row r="390" spans="1:3" x14ac:dyDescent="0.3">
      <c r="A390" s="2"/>
      <c r="B390" s="115"/>
      <c r="C390" s="89"/>
    </row>
    <row r="391" spans="1:3" x14ac:dyDescent="0.3">
      <c r="A391" s="2"/>
      <c r="B391" s="115"/>
      <c r="C391" s="89"/>
    </row>
    <row r="392" spans="1:3" x14ac:dyDescent="0.3">
      <c r="A392" s="2"/>
      <c r="B392" s="115"/>
      <c r="C392" s="89"/>
    </row>
    <row r="393" spans="1:3" x14ac:dyDescent="0.3">
      <c r="A393" s="2"/>
      <c r="B393" s="115"/>
      <c r="C393" s="89"/>
    </row>
    <row r="394" spans="1:3" x14ac:dyDescent="0.3">
      <c r="A394" s="2"/>
      <c r="B394" s="115"/>
      <c r="C394" s="89"/>
    </row>
    <row r="395" spans="1:3" x14ac:dyDescent="0.3">
      <c r="A395" s="2"/>
      <c r="B395" s="115"/>
      <c r="C395" s="89"/>
    </row>
    <row r="396" spans="1:3" x14ac:dyDescent="0.3">
      <c r="A396" s="2"/>
      <c r="B396" s="115"/>
      <c r="C396" s="89"/>
    </row>
    <row r="397" spans="1:3" x14ac:dyDescent="0.3">
      <c r="A397" s="2"/>
      <c r="B397" s="115"/>
      <c r="C397" s="89"/>
    </row>
    <row r="398" spans="1:3" x14ac:dyDescent="0.3">
      <c r="A398" s="2"/>
      <c r="B398" s="115"/>
      <c r="C398" s="89"/>
    </row>
    <row r="399" spans="1:3" x14ac:dyDescent="0.3">
      <c r="A399" s="2"/>
      <c r="B399" s="115"/>
      <c r="C399" s="89"/>
    </row>
    <row r="400" spans="1:3" x14ac:dyDescent="0.3">
      <c r="A400" s="2"/>
      <c r="B400" s="115"/>
      <c r="C400" s="89"/>
    </row>
    <row r="401" spans="1:3" x14ac:dyDescent="0.3">
      <c r="A401" s="2"/>
      <c r="B401" s="115"/>
      <c r="C401" s="89"/>
    </row>
    <row r="402" spans="1:3" x14ac:dyDescent="0.3">
      <c r="A402" s="2"/>
      <c r="B402" s="115"/>
      <c r="C402" s="89"/>
    </row>
    <row r="403" spans="1:3" x14ac:dyDescent="0.3">
      <c r="A403" s="2"/>
      <c r="B403" s="115"/>
      <c r="C403" s="89"/>
    </row>
    <row r="404" spans="1:3" x14ac:dyDescent="0.3">
      <c r="A404" s="2"/>
      <c r="B404" s="115"/>
      <c r="C404" s="89"/>
    </row>
    <row r="405" spans="1:3" x14ac:dyDescent="0.3">
      <c r="A405" s="2"/>
      <c r="B405" s="115"/>
      <c r="C405" s="89"/>
    </row>
    <row r="406" spans="1:3" x14ac:dyDescent="0.3">
      <c r="A406" s="2"/>
      <c r="B406" s="115"/>
      <c r="C406" s="89"/>
    </row>
    <row r="407" spans="1:3" x14ac:dyDescent="0.3">
      <c r="A407" s="2"/>
      <c r="B407" s="115"/>
      <c r="C407" s="89"/>
    </row>
    <row r="408" spans="1:3" x14ac:dyDescent="0.3">
      <c r="A408" s="2"/>
      <c r="B408" s="115"/>
      <c r="C408" s="89"/>
    </row>
    <row r="409" spans="1:3" x14ac:dyDescent="0.3">
      <c r="A409" s="2"/>
      <c r="B409" s="115"/>
      <c r="C409" s="89"/>
    </row>
    <row r="410" spans="1:3" x14ac:dyDescent="0.3">
      <c r="A410" s="2"/>
      <c r="B410" s="115"/>
      <c r="C410" s="89"/>
    </row>
    <row r="411" spans="1:3" x14ac:dyDescent="0.3">
      <c r="A411" s="2"/>
      <c r="B411" s="115"/>
      <c r="C411" s="89"/>
    </row>
    <row r="412" spans="1:3" x14ac:dyDescent="0.3">
      <c r="A412" s="2"/>
      <c r="B412" s="115"/>
      <c r="C412" s="89"/>
    </row>
    <row r="413" spans="1:3" x14ac:dyDescent="0.3">
      <c r="A413" s="2"/>
      <c r="B413" s="115"/>
      <c r="C413" s="89"/>
    </row>
    <row r="414" spans="1:3" x14ac:dyDescent="0.3">
      <c r="A414" s="2"/>
      <c r="B414" s="115"/>
      <c r="C414" s="89"/>
    </row>
    <row r="415" spans="1:3" x14ac:dyDescent="0.3">
      <c r="A415" s="2"/>
      <c r="B415" s="115"/>
      <c r="C415" s="89"/>
    </row>
    <row r="416" spans="1:3" x14ac:dyDescent="0.3">
      <c r="A416" s="2"/>
      <c r="B416" s="115"/>
      <c r="C416" s="89"/>
    </row>
    <row r="417" spans="1:3" x14ac:dyDescent="0.3">
      <c r="A417" s="2"/>
      <c r="B417" s="115"/>
      <c r="C417" s="89"/>
    </row>
    <row r="418" spans="1:3" x14ac:dyDescent="0.3">
      <c r="A418" s="2"/>
      <c r="B418" s="115"/>
      <c r="C418" s="89"/>
    </row>
    <row r="419" spans="1:3" x14ac:dyDescent="0.3">
      <c r="A419" s="2"/>
      <c r="B419" s="115"/>
      <c r="C419" s="89"/>
    </row>
    <row r="420" spans="1:3" x14ac:dyDescent="0.3">
      <c r="A420" s="2"/>
      <c r="B420" s="115"/>
      <c r="C420" s="89"/>
    </row>
    <row r="421" spans="1:3" x14ac:dyDescent="0.3">
      <c r="A421" s="2"/>
      <c r="B421" s="115"/>
      <c r="C421" s="89"/>
    </row>
    <row r="422" spans="1:3" x14ac:dyDescent="0.3">
      <c r="A422" s="2"/>
      <c r="B422" s="115"/>
      <c r="C422" s="89"/>
    </row>
    <row r="423" spans="1:3" x14ac:dyDescent="0.3">
      <c r="A423" s="2"/>
      <c r="B423" s="115"/>
      <c r="C423" s="89"/>
    </row>
    <row r="424" spans="1:3" x14ac:dyDescent="0.3">
      <c r="A424" s="2"/>
      <c r="B424" s="115"/>
      <c r="C424" s="89"/>
    </row>
    <row r="425" spans="1:3" x14ac:dyDescent="0.3">
      <c r="A425" s="2"/>
      <c r="B425" s="115"/>
      <c r="C425" s="89"/>
    </row>
    <row r="426" spans="1:3" x14ac:dyDescent="0.3">
      <c r="A426" s="2"/>
      <c r="B426" s="115"/>
      <c r="C426" s="89"/>
    </row>
    <row r="427" spans="1:3" x14ac:dyDescent="0.3">
      <c r="A427" s="2"/>
      <c r="B427" s="115"/>
      <c r="C427" s="89"/>
    </row>
    <row r="428" spans="1:3" x14ac:dyDescent="0.3">
      <c r="A428" s="2"/>
      <c r="B428" s="115"/>
      <c r="C428" s="89"/>
    </row>
    <row r="429" spans="1:3" x14ac:dyDescent="0.3">
      <c r="A429" s="2"/>
      <c r="B429" s="115"/>
      <c r="C429" s="89"/>
    </row>
    <row r="430" spans="1:3" x14ac:dyDescent="0.3">
      <c r="A430" s="2"/>
      <c r="B430" s="115"/>
      <c r="C430" s="89"/>
    </row>
    <row r="431" spans="1:3" x14ac:dyDescent="0.3">
      <c r="A431" s="2"/>
      <c r="B431" s="115"/>
      <c r="C431" s="89"/>
    </row>
    <row r="432" spans="1:3" x14ac:dyDescent="0.3">
      <c r="A432" s="2"/>
      <c r="B432" s="115"/>
      <c r="C432" s="89"/>
    </row>
    <row r="433" spans="1:3" x14ac:dyDescent="0.3">
      <c r="A433" s="2"/>
      <c r="B433" s="115"/>
      <c r="C433" s="89"/>
    </row>
    <row r="434" spans="1:3" x14ac:dyDescent="0.3">
      <c r="A434" s="2"/>
      <c r="B434" s="115"/>
      <c r="C434" s="89"/>
    </row>
    <row r="435" spans="1:3" x14ac:dyDescent="0.3">
      <c r="A435" s="2"/>
      <c r="B435" s="115"/>
      <c r="C435" s="89"/>
    </row>
    <row r="436" spans="1:3" x14ac:dyDescent="0.3">
      <c r="A436" s="2"/>
      <c r="B436" s="115"/>
      <c r="C436" s="89"/>
    </row>
    <row r="437" spans="1:3" x14ac:dyDescent="0.3">
      <c r="A437" s="2"/>
      <c r="B437" s="115"/>
      <c r="C437" s="89"/>
    </row>
    <row r="438" spans="1:3" x14ac:dyDescent="0.3">
      <c r="A438" s="2"/>
      <c r="B438" s="115"/>
      <c r="C438" s="89"/>
    </row>
    <row r="439" spans="1:3" x14ac:dyDescent="0.3">
      <c r="A439" s="2"/>
      <c r="B439" s="115"/>
      <c r="C439" s="89"/>
    </row>
    <row r="440" spans="1:3" x14ac:dyDescent="0.3">
      <c r="A440" s="2"/>
      <c r="B440" s="115"/>
      <c r="C440" s="89"/>
    </row>
    <row r="441" spans="1:3" x14ac:dyDescent="0.3">
      <c r="A441" s="2"/>
      <c r="B441" s="115"/>
      <c r="C441" s="89"/>
    </row>
    <row r="442" spans="1:3" x14ac:dyDescent="0.3">
      <c r="A442" s="2"/>
      <c r="B442" s="115"/>
      <c r="C442" s="89"/>
    </row>
    <row r="443" spans="1:3" x14ac:dyDescent="0.3">
      <c r="A443" s="2"/>
      <c r="B443" s="115"/>
      <c r="C443" s="89"/>
    </row>
    <row r="444" spans="1:3" x14ac:dyDescent="0.3">
      <c r="A444" s="2"/>
      <c r="B444" s="115"/>
      <c r="C444" s="89"/>
    </row>
    <row r="445" spans="1:3" x14ac:dyDescent="0.3">
      <c r="A445" s="2"/>
      <c r="B445" s="115"/>
      <c r="C445" s="89"/>
    </row>
    <row r="446" spans="1:3" x14ac:dyDescent="0.3">
      <c r="A446" s="2"/>
      <c r="B446" s="115"/>
      <c r="C446" s="89"/>
    </row>
    <row r="447" spans="1:3" x14ac:dyDescent="0.3">
      <c r="A447" s="2"/>
      <c r="B447" s="115"/>
      <c r="C447" s="89"/>
    </row>
    <row r="448" spans="1:3" x14ac:dyDescent="0.3">
      <c r="A448" s="2"/>
      <c r="B448" s="115"/>
      <c r="C448" s="89"/>
    </row>
    <row r="449" spans="1:3" x14ac:dyDescent="0.3">
      <c r="A449" s="2"/>
      <c r="B449" s="115"/>
      <c r="C449" s="89"/>
    </row>
    <row r="450" spans="1:3" x14ac:dyDescent="0.3">
      <c r="A450" s="2"/>
      <c r="B450" s="115"/>
      <c r="C450" s="89"/>
    </row>
    <row r="451" spans="1:3" x14ac:dyDescent="0.3">
      <c r="A451" s="2"/>
      <c r="B451" s="115"/>
      <c r="C451" s="89"/>
    </row>
    <row r="452" spans="1:3" x14ac:dyDescent="0.3">
      <c r="A452" s="2"/>
      <c r="B452" s="115"/>
      <c r="C452" s="89"/>
    </row>
    <row r="453" spans="1:3" x14ac:dyDescent="0.3">
      <c r="A453" s="2"/>
      <c r="B453" s="115"/>
      <c r="C453" s="89"/>
    </row>
    <row r="454" spans="1:3" x14ac:dyDescent="0.3">
      <c r="A454" s="2"/>
      <c r="B454" s="115"/>
      <c r="C454" s="89"/>
    </row>
    <row r="455" spans="1:3" x14ac:dyDescent="0.3">
      <c r="A455" s="2"/>
      <c r="B455" s="115"/>
      <c r="C455" s="89"/>
    </row>
    <row r="456" spans="1:3" x14ac:dyDescent="0.3">
      <c r="A456" s="2"/>
      <c r="B456" s="115"/>
      <c r="C456" s="89"/>
    </row>
    <row r="457" spans="1:3" x14ac:dyDescent="0.3">
      <c r="A457" s="2"/>
      <c r="B457" s="115"/>
      <c r="C457" s="89"/>
    </row>
    <row r="458" spans="1:3" x14ac:dyDescent="0.3">
      <c r="A458" s="2"/>
      <c r="B458" s="115"/>
      <c r="C458" s="89"/>
    </row>
    <row r="459" spans="1:3" x14ac:dyDescent="0.3">
      <c r="A459" s="2"/>
      <c r="B459" s="115"/>
      <c r="C459" s="89"/>
    </row>
    <row r="460" spans="1:3" x14ac:dyDescent="0.3">
      <c r="A460" s="2"/>
      <c r="B460" s="115"/>
      <c r="C460" s="89"/>
    </row>
    <row r="461" spans="1:3" x14ac:dyDescent="0.3">
      <c r="A461" s="2"/>
      <c r="B461" s="115"/>
      <c r="C461" s="89"/>
    </row>
    <row r="462" spans="1:3" x14ac:dyDescent="0.3">
      <c r="A462" s="2"/>
      <c r="B462" s="115"/>
      <c r="C462" s="89"/>
    </row>
    <row r="463" spans="1:3" x14ac:dyDescent="0.3">
      <c r="A463" s="2"/>
      <c r="B463" s="115"/>
      <c r="C463" s="89"/>
    </row>
    <row r="464" spans="1:3" x14ac:dyDescent="0.3">
      <c r="A464" s="2"/>
      <c r="B464" s="115"/>
      <c r="C464" s="89"/>
    </row>
    <row r="465" spans="1:3" x14ac:dyDescent="0.3">
      <c r="A465" s="2"/>
      <c r="B465" s="115"/>
      <c r="C465" s="89"/>
    </row>
    <row r="466" spans="1:3" x14ac:dyDescent="0.3">
      <c r="A466" s="2"/>
      <c r="B466" s="115"/>
      <c r="C466" s="89"/>
    </row>
    <row r="467" spans="1:3" x14ac:dyDescent="0.3">
      <c r="A467" s="2"/>
      <c r="B467" s="115"/>
      <c r="C467" s="89"/>
    </row>
    <row r="468" spans="1:3" x14ac:dyDescent="0.3">
      <c r="A468" s="2"/>
      <c r="B468" s="115"/>
      <c r="C468" s="89"/>
    </row>
    <row r="469" spans="1:3" x14ac:dyDescent="0.3">
      <c r="A469" s="2"/>
      <c r="B469" s="115"/>
      <c r="C469" s="89"/>
    </row>
    <row r="470" spans="1:3" x14ac:dyDescent="0.3">
      <c r="A470" s="2"/>
      <c r="B470" s="115"/>
      <c r="C470" s="89"/>
    </row>
    <row r="471" spans="1:3" x14ac:dyDescent="0.3">
      <c r="A471" s="2"/>
      <c r="B471" s="115"/>
      <c r="C471" s="89"/>
    </row>
    <row r="472" spans="1:3" x14ac:dyDescent="0.3">
      <c r="A472" s="2"/>
      <c r="B472" s="115"/>
      <c r="C472" s="89"/>
    </row>
    <row r="473" spans="1:3" x14ac:dyDescent="0.3">
      <c r="A473" s="2"/>
      <c r="B473" s="115"/>
      <c r="C473" s="89"/>
    </row>
    <row r="474" spans="1:3" x14ac:dyDescent="0.3">
      <c r="A474" s="2"/>
      <c r="B474" s="115"/>
      <c r="C474" s="89"/>
    </row>
    <row r="475" spans="1:3" x14ac:dyDescent="0.3">
      <c r="A475" s="2"/>
      <c r="B475" s="115"/>
      <c r="C475" s="89"/>
    </row>
    <row r="476" spans="1:3" x14ac:dyDescent="0.3">
      <c r="A476" s="2"/>
      <c r="B476" s="115"/>
      <c r="C476" s="89"/>
    </row>
    <row r="477" spans="1:3" x14ac:dyDescent="0.3">
      <c r="A477" s="2"/>
      <c r="B477" s="115"/>
      <c r="C477" s="89"/>
    </row>
    <row r="478" spans="1:3" x14ac:dyDescent="0.3">
      <c r="A478" s="2"/>
      <c r="B478" s="115"/>
      <c r="C478" s="89"/>
    </row>
    <row r="479" spans="1:3" x14ac:dyDescent="0.3">
      <c r="A479" s="2"/>
      <c r="B479" s="115"/>
      <c r="C479" s="89"/>
    </row>
    <row r="480" spans="1:3" x14ac:dyDescent="0.3">
      <c r="A480" s="2"/>
      <c r="B480" s="115"/>
      <c r="C480" s="89"/>
    </row>
    <row r="481" spans="1:3" x14ac:dyDescent="0.3">
      <c r="A481" s="2"/>
      <c r="B481" s="115"/>
      <c r="C481" s="89"/>
    </row>
    <row r="482" spans="1:3" x14ac:dyDescent="0.3">
      <c r="A482" s="2"/>
      <c r="B482" s="115"/>
      <c r="C482" s="89"/>
    </row>
    <row r="483" spans="1:3" x14ac:dyDescent="0.3">
      <c r="A483" s="2"/>
      <c r="B483" s="115"/>
      <c r="C483" s="89"/>
    </row>
    <row r="484" spans="1:3" x14ac:dyDescent="0.3">
      <c r="A484" s="2"/>
      <c r="B484" s="115"/>
      <c r="C484" s="89"/>
    </row>
    <row r="485" spans="1:3" x14ac:dyDescent="0.3">
      <c r="A485" s="2"/>
      <c r="B485" s="115"/>
      <c r="C485" s="89"/>
    </row>
    <row r="486" spans="1:3" x14ac:dyDescent="0.3">
      <c r="A486" s="2"/>
      <c r="B486" s="115"/>
      <c r="C486" s="89"/>
    </row>
    <row r="487" spans="1:3" x14ac:dyDescent="0.3">
      <c r="A487" s="2"/>
      <c r="B487" s="115"/>
      <c r="C487" s="89"/>
    </row>
    <row r="488" spans="1:3" x14ac:dyDescent="0.3">
      <c r="A488" s="2"/>
      <c r="B488" s="115"/>
      <c r="C488" s="89"/>
    </row>
    <row r="489" spans="1:3" x14ac:dyDescent="0.3">
      <c r="A489" s="2"/>
      <c r="B489" s="115"/>
      <c r="C489" s="89"/>
    </row>
    <row r="490" spans="1:3" x14ac:dyDescent="0.3">
      <c r="A490" s="2"/>
      <c r="B490" s="115"/>
      <c r="C490" s="89"/>
    </row>
    <row r="491" spans="1:3" x14ac:dyDescent="0.3">
      <c r="A491" s="2"/>
      <c r="B491" s="115"/>
      <c r="C491" s="89"/>
    </row>
    <row r="492" spans="1:3" x14ac:dyDescent="0.3">
      <c r="A492" s="2"/>
      <c r="B492" s="115"/>
      <c r="C492" s="89"/>
    </row>
    <row r="493" spans="1:3" x14ac:dyDescent="0.3">
      <c r="A493" s="2"/>
      <c r="B493" s="115"/>
      <c r="C493" s="89"/>
    </row>
    <row r="494" spans="1:3" x14ac:dyDescent="0.3">
      <c r="A494" s="2"/>
      <c r="B494" s="115"/>
      <c r="C494" s="89"/>
    </row>
    <row r="495" spans="1:3" x14ac:dyDescent="0.3">
      <c r="A495" s="2"/>
      <c r="B495" s="115"/>
      <c r="C495" s="89"/>
    </row>
    <row r="496" spans="1:3" x14ac:dyDescent="0.3">
      <c r="A496" s="2"/>
      <c r="B496" s="115"/>
      <c r="C496" s="89"/>
    </row>
    <row r="497" spans="1:3" x14ac:dyDescent="0.3">
      <c r="A497" s="2"/>
      <c r="B497" s="115"/>
      <c r="C497" s="89"/>
    </row>
    <row r="498" spans="1:3" ht="15" thickBot="1" x14ac:dyDescent="0.35">
      <c r="A498" s="75"/>
      <c r="B498" s="115"/>
      <c r="C498" s="89"/>
    </row>
    <row r="499" spans="1:3" ht="15" thickTop="1" x14ac:dyDescent="0.3">
      <c r="C499" s="89"/>
    </row>
    <row r="500" spans="1:3" x14ac:dyDescent="0.3">
      <c r="C500" s="89"/>
    </row>
    <row r="501" spans="1:3" ht="15" thickBot="1" x14ac:dyDescent="0.35">
      <c r="C501" s="90"/>
    </row>
    <row r="502" spans="1:3" ht="15" thickTop="1" x14ac:dyDescent="0.3"/>
  </sheetData>
  <sortState xmlns:xlrd2="http://schemas.microsoft.com/office/spreadsheetml/2017/richdata2" ref="A7:C42">
    <sortCondition ref="A42"/>
  </sortState>
  <mergeCells count="1">
    <mergeCell ref="A1:F3"/>
  </mergeCells>
  <pageMargins left="0.25" right="0.25" top="0.75" bottom="0.75" header="0.3" footer="0.3"/>
  <pageSetup paperSize="9" orientation="portrait"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3462E-A19D-4B5C-BBEE-4B3C1BF2765C}">
  <sheetPr codeName="Feuil3">
    <tabColor rgb="FFFF0000"/>
  </sheetPr>
  <dimension ref="A1:P150"/>
  <sheetViews>
    <sheetView workbookViewId="0">
      <selection activeCell="K10" sqref="K10"/>
    </sheetView>
  </sheetViews>
  <sheetFormatPr baseColWidth="10" defaultRowHeight="14.4" x14ac:dyDescent="0.3"/>
  <cols>
    <col min="1" max="1" width="23.44140625" customWidth="1"/>
  </cols>
  <sheetData>
    <row r="1" spans="1:16" ht="14.4" customHeight="1" x14ac:dyDescent="0.3">
      <c r="A1" s="239" t="s">
        <v>108</v>
      </c>
      <c r="B1" s="239"/>
      <c r="C1" s="239"/>
      <c r="D1" s="239"/>
      <c r="E1" s="239"/>
      <c r="F1" s="239"/>
      <c r="G1" s="239"/>
      <c r="H1" s="239"/>
      <c r="I1" s="239"/>
    </row>
    <row r="2" spans="1:16" ht="14.4" customHeight="1" x14ac:dyDescent="0.3">
      <c r="A2" s="239"/>
      <c r="B2" s="239"/>
      <c r="C2" s="239"/>
      <c r="D2" s="239"/>
      <c r="E2" s="239"/>
      <c r="F2" s="239"/>
      <c r="G2" s="239"/>
      <c r="H2" s="239"/>
      <c r="I2" s="239"/>
    </row>
    <row r="3" spans="1:16" ht="14.4" customHeight="1" x14ac:dyDescent="0.3">
      <c r="A3" s="239"/>
      <c r="B3" s="239"/>
      <c r="C3" s="239"/>
      <c r="D3" s="239"/>
      <c r="E3" s="239"/>
      <c r="F3" s="239"/>
      <c r="G3" s="239"/>
      <c r="H3" s="239"/>
      <c r="I3" s="239"/>
    </row>
    <row r="4" spans="1:16" x14ac:dyDescent="0.3">
      <c r="A4" s="239"/>
      <c r="B4" s="239"/>
      <c r="C4" s="239"/>
      <c r="D4" s="239"/>
      <c r="E4" s="239"/>
      <c r="F4" s="239"/>
      <c r="G4" s="239"/>
      <c r="H4" s="239"/>
      <c r="I4" s="239"/>
    </row>
    <row r="5" spans="1:16" x14ac:dyDescent="0.3">
      <c r="A5" s="239"/>
      <c r="B5" s="239"/>
      <c r="C5" s="239"/>
      <c r="D5" s="239"/>
      <c r="E5" s="239"/>
      <c r="F5" s="239"/>
      <c r="G5" s="239"/>
      <c r="H5" s="239"/>
      <c r="I5" s="239"/>
    </row>
    <row r="7" spans="1:16" ht="15" thickBot="1" x14ac:dyDescent="0.35">
      <c r="A7" s="173" t="s">
        <v>93</v>
      </c>
      <c r="B7" s="173" t="s">
        <v>94</v>
      </c>
      <c r="C7" s="173" t="s">
        <v>95</v>
      </c>
      <c r="D7" s="173" t="s">
        <v>96</v>
      </c>
      <c r="E7" s="173" t="s">
        <v>106</v>
      </c>
      <c r="F7" s="173" t="s">
        <v>103</v>
      </c>
      <c r="G7" s="173" t="s">
        <v>107</v>
      </c>
      <c r="H7" s="173" t="s">
        <v>102</v>
      </c>
      <c r="I7" s="173" t="s">
        <v>104</v>
      </c>
    </row>
    <row r="8" spans="1:16" ht="15" thickTop="1" x14ac:dyDescent="0.3">
      <c r="A8" s="89" t="s">
        <v>105</v>
      </c>
      <c r="B8" s="149"/>
      <c r="C8" s="149"/>
      <c r="D8" s="149"/>
      <c r="E8" s="115"/>
      <c r="F8" s="158"/>
      <c r="G8" s="115"/>
      <c r="H8" s="158">
        <f>SUM(G8+E8+C8)</f>
        <v>0</v>
      </c>
      <c r="I8" s="115"/>
      <c r="L8" t="s">
        <v>256</v>
      </c>
    </row>
    <row r="9" spans="1:16" x14ac:dyDescent="0.3">
      <c r="A9" s="89"/>
      <c r="B9" s="149"/>
      <c r="C9" s="149"/>
      <c r="D9" s="149"/>
      <c r="E9" s="115"/>
      <c r="F9" s="149"/>
      <c r="G9" s="115"/>
      <c r="H9" s="149">
        <f t="shared" ref="H9:H72" si="0">SUM(G9+E9+C9)</f>
        <v>0</v>
      </c>
      <c r="I9" s="115"/>
    </row>
    <row r="10" spans="1:16" x14ac:dyDescent="0.3">
      <c r="A10" s="89"/>
      <c r="B10" s="149"/>
      <c r="C10" s="149"/>
      <c r="D10" s="149"/>
      <c r="E10" s="115"/>
      <c r="F10" s="149"/>
      <c r="G10" s="115"/>
      <c r="H10" s="149">
        <f t="shared" si="0"/>
        <v>0</v>
      </c>
      <c r="I10" s="115"/>
      <c r="L10" s="240" t="s">
        <v>259</v>
      </c>
      <c r="M10" s="240"/>
      <c r="N10" s="240"/>
      <c r="O10" s="240"/>
      <c r="P10" s="240"/>
    </row>
    <row r="11" spans="1:16" x14ac:dyDescent="0.3">
      <c r="A11" s="89"/>
      <c r="B11" s="149"/>
      <c r="C11" s="149"/>
      <c r="D11" s="149"/>
      <c r="E11" s="115"/>
      <c r="F11" s="149"/>
      <c r="G11" s="115"/>
      <c r="H11" s="149">
        <f t="shared" si="0"/>
        <v>0</v>
      </c>
      <c r="I11" s="115"/>
      <c r="L11" s="240"/>
      <c r="M11" s="240"/>
      <c r="N11" s="240"/>
      <c r="O11" s="240"/>
      <c r="P11" s="240"/>
    </row>
    <row r="12" spans="1:16" x14ac:dyDescent="0.3">
      <c r="A12" s="89"/>
      <c r="B12" s="149"/>
      <c r="C12" s="149"/>
      <c r="D12" s="149"/>
      <c r="E12" s="115"/>
      <c r="F12" s="149"/>
      <c r="G12" s="115"/>
      <c r="H12" s="149">
        <f t="shared" si="0"/>
        <v>0</v>
      </c>
      <c r="I12" s="115"/>
      <c r="L12" s="240"/>
      <c r="M12" s="240"/>
      <c r="N12" s="240"/>
      <c r="O12" s="240"/>
      <c r="P12" s="240"/>
    </row>
    <row r="13" spans="1:16" x14ac:dyDescent="0.3">
      <c r="A13" s="89"/>
      <c r="B13" s="149"/>
      <c r="C13" s="149"/>
      <c r="D13" s="149"/>
      <c r="E13" s="115"/>
      <c r="F13" s="149"/>
      <c r="G13" s="115"/>
      <c r="H13" s="149">
        <f t="shared" si="0"/>
        <v>0</v>
      </c>
      <c r="I13" s="115"/>
    </row>
    <row r="14" spans="1:16" x14ac:dyDescent="0.3">
      <c r="A14" s="89"/>
      <c r="B14" s="149"/>
      <c r="C14" s="149"/>
      <c r="D14" s="149"/>
      <c r="E14" s="115"/>
      <c r="F14" s="149"/>
      <c r="G14" s="115"/>
      <c r="H14" s="149">
        <f t="shared" si="0"/>
        <v>0</v>
      </c>
      <c r="I14" s="115"/>
      <c r="L14" t="s">
        <v>257</v>
      </c>
    </row>
    <row r="15" spans="1:16" x14ac:dyDescent="0.3">
      <c r="A15" s="89"/>
      <c r="B15" s="149"/>
      <c r="C15" s="149"/>
      <c r="D15" s="149"/>
      <c r="E15" s="115"/>
      <c r="F15" s="149"/>
      <c r="G15" s="115"/>
      <c r="H15" s="149">
        <f t="shared" si="0"/>
        <v>0</v>
      </c>
      <c r="I15" s="115"/>
      <c r="L15" t="s">
        <v>258</v>
      </c>
    </row>
    <row r="16" spans="1:16" x14ac:dyDescent="0.3">
      <c r="A16" s="89"/>
      <c r="B16" s="149"/>
      <c r="C16" s="149"/>
      <c r="D16" s="149"/>
      <c r="E16" s="115"/>
      <c r="F16" s="149"/>
      <c r="G16" s="115"/>
      <c r="H16" s="149">
        <f t="shared" si="0"/>
        <v>0</v>
      </c>
      <c r="I16" s="115"/>
    </row>
    <row r="17" spans="1:9" x14ac:dyDescent="0.3">
      <c r="A17" s="89"/>
      <c r="B17" s="149"/>
      <c r="C17" s="149"/>
      <c r="D17" s="149"/>
      <c r="E17" s="115"/>
      <c r="F17" s="149"/>
      <c r="G17" s="115"/>
      <c r="H17" s="149">
        <f t="shared" si="0"/>
        <v>0</v>
      </c>
      <c r="I17" s="115"/>
    </row>
    <row r="18" spans="1:9" x14ac:dyDescent="0.3">
      <c r="A18" s="89"/>
      <c r="B18" s="149"/>
      <c r="C18" s="149"/>
      <c r="D18" s="149"/>
      <c r="E18" s="115"/>
      <c r="F18" s="149"/>
      <c r="G18" s="115"/>
      <c r="H18" s="149">
        <f t="shared" si="0"/>
        <v>0</v>
      </c>
      <c r="I18" s="115"/>
    </row>
    <row r="19" spans="1:9" x14ac:dyDescent="0.3">
      <c r="A19" s="89"/>
      <c r="B19" s="149"/>
      <c r="C19" s="149"/>
      <c r="D19" s="149"/>
      <c r="E19" s="115"/>
      <c r="F19" s="149"/>
      <c r="G19" s="115"/>
      <c r="H19" s="149">
        <f t="shared" si="0"/>
        <v>0</v>
      </c>
      <c r="I19" s="115"/>
    </row>
    <row r="20" spans="1:9" x14ac:dyDescent="0.3">
      <c r="A20" s="89"/>
      <c r="B20" s="149"/>
      <c r="C20" s="149"/>
      <c r="D20" s="149"/>
      <c r="E20" s="115"/>
      <c r="F20" s="149"/>
      <c r="G20" s="115"/>
      <c r="H20" s="149">
        <f t="shared" si="0"/>
        <v>0</v>
      </c>
      <c r="I20" s="115"/>
    </row>
    <row r="21" spans="1:9" x14ac:dyDescent="0.3">
      <c r="A21" s="89"/>
      <c r="B21" s="149"/>
      <c r="C21" s="149"/>
      <c r="D21" s="149"/>
      <c r="E21" s="115"/>
      <c r="F21" s="149"/>
      <c r="G21" s="115"/>
      <c r="H21" s="149">
        <f t="shared" si="0"/>
        <v>0</v>
      </c>
      <c r="I21" s="115"/>
    </row>
    <row r="22" spans="1:9" x14ac:dyDescent="0.3">
      <c r="A22" s="89"/>
      <c r="B22" s="149"/>
      <c r="C22" s="149"/>
      <c r="D22" s="149"/>
      <c r="E22" s="115"/>
      <c r="F22" s="149"/>
      <c r="G22" s="115"/>
      <c r="H22" s="149">
        <f t="shared" si="0"/>
        <v>0</v>
      </c>
      <c r="I22" s="115"/>
    </row>
    <row r="23" spans="1:9" x14ac:dyDescent="0.3">
      <c r="A23" s="89"/>
      <c r="B23" s="149"/>
      <c r="C23" s="149"/>
      <c r="D23" s="149"/>
      <c r="E23" s="115"/>
      <c r="F23" s="149"/>
      <c r="G23" s="115"/>
      <c r="H23" s="149">
        <f t="shared" si="0"/>
        <v>0</v>
      </c>
      <c r="I23" s="115"/>
    </row>
    <row r="24" spans="1:9" x14ac:dyDescent="0.3">
      <c r="A24" s="89"/>
      <c r="B24" s="149"/>
      <c r="C24" s="149"/>
      <c r="D24" s="149"/>
      <c r="E24" s="115"/>
      <c r="F24" s="149"/>
      <c r="G24" s="115"/>
      <c r="H24" s="149">
        <f t="shared" si="0"/>
        <v>0</v>
      </c>
      <c r="I24" s="115"/>
    </row>
    <row r="25" spans="1:9" x14ac:dyDescent="0.3">
      <c r="A25" s="89"/>
      <c r="B25" s="149"/>
      <c r="C25" s="149"/>
      <c r="D25" s="149"/>
      <c r="E25" s="115"/>
      <c r="F25" s="149"/>
      <c r="G25" s="115"/>
      <c r="H25" s="149">
        <f t="shared" si="0"/>
        <v>0</v>
      </c>
      <c r="I25" s="115"/>
    </row>
    <row r="26" spans="1:9" x14ac:dyDescent="0.3">
      <c r="A26" s="89"/>
      <c r="B26" s="149"/>
      <c r="C26" s="149"/>
      <c r="D26" s="149"/>
      <c r="E26" s="115"/>
      <c r="F26" s="149"/>
      <c r="G26" s="115"/>
      <c r="H26" s="149">
        <f t="shared" si="0"/>
        <v>0</v>
      </c>
      <c r="I26" s="115"/>
    </row>
    <row r="27" spans="1:9" x14ac:dyDescent="0.3">
      <c r="A27" s="89"/>
      <c r="B27" s="149"/>
      <c r="C27" s="149"/>
      <c r="D27" s="149"/>
      <c r="E27" s="115"/>
      <c r="F27" s="149"/>
      <c r="G27" s="115"/>
      <c r="H27" s="149">
        <f t="shared" si="0"/>
        <v>0</v>
      </c>
      <c r="I27" s="115"/>
    </row>
    <row r="28" spans="1:9" x14ac:dyDescent="0.3">
      <c r="A28" s="89"/>
      <c r="B28" s="149"/>
      <c r="C28" s="149"/>
      <c r="D28" s="149"/>
      <c r="E28" s="115"/>
      <c r="F28" s="149"/>
      <c r="G28" s="115"/>
      <c r="H28" s="149">
        <f t="shared" si="0"/>
        <v>0</v>
      </c>
      <c r="I28" s="115"/>
    </row>
    <row r="29" spans="1:9" x14ac:dyDescent="0.3">
      <c r="A29" s="89"/>
      <c r="B29" s="149"/>
      <c r="C29" s="149"/>
      <c r="D29" s="149"/>
      <c r="E29" s="115"/>
      <c r="F29" s="149"/>
      <c r="G29" s="115"/>
      <c r="H29" s="149">
        <f t="shared" si="0"/>
        <v>0</v>
      </c>
      <c r="I29" s="115"/>
    </row>
    <row r="30" spans="1:9" x14ac:dyDescent="0.3">
      <c r="A30" s="89"/>
      <c r="B30" s="149"/>
      <c r="C30" s="149"/>
      <c r="D30" s="149"/>
      <c r="E30" s="115"/>
      <c r="F30" s="149"/>
      <c r="G30" s="115"/>
      <c r="H30" s="149">
        <f t="shared" si="0"/>
        <v>0</v>
      </c>
      <c r="I30" s="115"/>
    </row>
    <row r="31" spans="1:9" x14ac:dyDescent="0.3">
      <c r="A31" s="89"/>
      <c r="B31" s="149"/>
      <c r="C31" s="149"/>
      <c r="D31" s="149"/>
      <c r="E31" s="115"/>
      <c r="F31" s="149"/>
      <c r="G31" s="115"/>
      <c r="H31" s="149">
        <f t="shared" si="0"/>
        <v>0</v>
      </c>
      <c r="I31" s="115"/>
    </row>
    <row r="32" spans="1:9" x14ac:dyDescent="0.3">
      <c r="A32" s="89"/>
      <c r="B32" s="149"/>
      <c r="C32" s="149"/>
      <c r="D32" s="149"/>
      <c r="E32" s="115"/>
      <c r="F32" s="149"/>
      <c r="G32" s="115"/>
      <c r="H32" s="149">
        <f t="shared" si="0"/>
        <v>0</v>
      </c>
      <c r="I32" s="115"/>
    </row>
    <row r="33" spans="1:9" x14ac:dyDescent="0.3">
      <c r="A33" s="89"/>
      <c r="B33" s="149"/>
      <c r="C33" s="149"/>
      <c r="D33" s="149"/>
      <c r="E33" s="115"/>
      <c r="F33" s="149"/>
      <c r="G33" s="115"/>
      <c r="H33" s="149">
        <f t="shared" si="0"/>
        <v>0</v>
      </c>
      <c r="I33" s="115"/>
    </row>
    <row r="34" spans="1:9" x14ac:dyDescent="0.3">
      <c r="A34" s="89"/>
      <c r="B34" s="149"/>
      <c r="C34" s="149"/>
      <c r="D34" s="149"/>
      <c r="E34" s="115"/>
      <c r="F34" s="149"/>
      <c r="G34" s="115"/>
      <c r="H34" s="149">
        <f t="shared" si="0"/>
        <v>0</v>
      </c>
      <c r="I34" s="115"/>
    </row>
    <row r="35" spans="1:9" x14ac:dyDescent="0.3">
      <c r="A35" s="89"/>
      <c r="B35" s="149"/>
      <c r="C35" s="149"/>
      <c r="D35" s="149"/>
      <c r="E35" s="115"/>
      <c r="F35" s="149"/>
      <c r="G35" s="115"/>
      <c r="H35" s="149">
        <f t="shared" si="0"/>
        <v>0</v>
      </c>
      <c r="I35" s="115"/>
    </row>
    <row r="36" spans="1:9" x14ac:dyDescent="0.3">
      <c r="A36" s="89"/>
      <c r="B36" s="149"/>
      <c r="C36" s="149"/>
      <c r="D36" s="149"/>
      <c r="E36" s="115"/>
      <c r="F36" s="149"/>
      <c r="G36" s="115"/>
      <c r="H36" s="149">
        <f t="shared" si="0"/>
        <v>0</v>
      </c>
      <c r="I36" s="115"/>
    </row>
    <row r="37" spans="1:9" x14ac:dyDescent="0.3">
      <c r="A37" s="89"/>
      <c r="B37" s="149"/>
      <c r="C37" s="149"/>
      <c r="D37" s="149"/>
      <c r="E37" s="115"/>
      <c r="F37" s="149"/>
      <c r="G37" s="115"/>
      <c r="H37" s="149">
        <f t="shared" si="0"/>
        <v>0</v>
      </c>
      <c r="I37" s="115"/>
    </row>
    <row r="38" spans="1:9" x14ac:dyDescent="0.3">
      <c r="A38" s="89"/>
      <c r="B38" s="149"/>
      <c r="C38" s="149"/>
      <c r="D38" s="149"/>
      <c r="E38" s="115"/>
      <c r="F38" s="149"/>
      <c r="G38" s="115"/>
      <c r="H38" s="149">
        <f t="shared" si="0"/>
        <v>0</v>
      </c>
      <c r="I38" s="115"/>
    </row>
    <row r="39" spans="1:9" x14ac:dyDescent="0.3">
      <c r="A39" s="89"/>
      <c r="B39" s="149"/>
      <c r="C39" s="149"/>
      <c r="D39" s="149"/>
      <c r="E39" s="115"/>
      <c r="F39" s="149"/>
      <c r="G39" s="115"/>
      <c r="H39" s="149">
        <f t="shared" si="0"/>
        <v>0</v>
      </c>
      <c r="I39" s="115"/>
    </row>
    <row r="40" spans="1:9" x14ac:dyDescent="0.3">
      <c r="A40" s="89"/>
      <c r="B40" s="149"/>
      <c r="C40" s="149"/>
      <c r="D40" s="149"/>
      <c r="E40" s="115"/>
      <c r="F40" s="149"/>
      <c r="G40" s="115"/>
      <c r="H40" s="149">
        <f t="shared" si="0"/>
        <v>0</v>
      </c>
      <c r="I40" s="115"/>
    </row>
    <row r="41" spans="1:9" x14ac:dyDescent="0.3">
      <c r="A41" s="89"/>
      <c r="B41" s="149"/>
      <c r="C41" s="149"/>
      <c r="D41" s="149"/>
      <c r="E41" s="115"/>
      <c r="F41" s="149"/>
      <c r="G41" s="115"/>
      <c r="H41" s="149">
        <f t="shared" si="0"/>
        <v>0</v>
      </c>
      <c r="I41" s="115"/>
    </row>
    <row r="42" spans="1:9" x14ac:dyDescent="0.3">
      <c r="A42" s="89"/>
      <c r="B42" s="149"/>
      <c r="C42" s="149"/>
      <c r="D42" s="149"/>
      <c r="E42" s="115"/>
      <c r="F42" s="149"/>
      <c r="G42" s="115"/>
      <c r="H42" s="149">
        <f t="shared" si="0"/>
        <v>0</v>
      </c>
      <c r="I42" s="115"/>
    </row>
    <row r="43" spans="1:9" x14ac:dyDescent="0.3">
      <c r="A43" s="89"/>
      <c r="B43" s="149"/>
      <c r="C43" s="149"/>
      <c r="D43" s="149"/>
      <c r="E43" s="115"/>
      <c r="F43" s="149"/>
      <c r="G43" s="115"/>
      <c r="H43" s="149">
        <f t="shared" si="0"/>
        <v>0</v>
      </c>
      <c r="I43" s="115"/>
    </row>
    <row r="44" spans="1:9" x14ac:dyDescent="0.3">
      <c r="A44" s="89"/>
      <c r="B44" s="149"/>
      <c r="C44" s="149"/>
      <c r="D44" s="149"/>
      <c r="E44" s="115"/>
      <c r="F44" s="149"/>
      <c r="G44" s="115"/>
      <c r="H44" s="149">
        <f t="shared" si="0"/>
        <v>0</v>
      </c>
      <c r="I44" s="115"/>
    </row>
    <row r="45" spans="1:9" x14ac:dyDescent="0.3">
      <c r="A45" s="89"/>
      <c r="B45" s="149"/>
      <c r="C45" s="149"/>
      <c r="D45" s="149"/>
      <c r="E45" s="115"/>
      <c r="F45" s="149"/>
      <c r="G45" s="115"/>
      <c r="H45" s="149">
        <f t="shared" si="0"/>
        <v>0</v>
      </c>
      <c r="I45" s="115"/>
    </row>
    <row r="46" spans="1:9" x14ac:dyDescent="0.3">
      <c r="A46" s="89"/>
      <c r="B46" s="149"/>
      <c r="C46" s="149"/>
      <c r="D46" s="149"/>
      <c r="E46" s="115"/>
      <c r="F46" s="149"/>
      <c r="G46" s="115"/>
      <c r="H46" s="149">
        <f t="shared" si="0"/>
        <v>0</v>
      </c>
      <c r="I46" s="115"/>
    </row>
    <row r="47" spans="1:9" x14ac:dyDescent="0.3">
      <c r="A47" s="89"/>
      <c r="B47" s="149"/>
      <c r="C47" s="149"/>
      <c r="D47" s="149"/>
      <c r="E47" s="115"/>
      <c r="F47" s="149"/>
      <c r="G47" s="115"/>
      <c r="H47" s="149">
        <f t="shared" si="0"/>
        <v>0</v>
      </c>
      <c r="I47" s="115"/>
    </row>
    <row r="48" spans="1:9" x14ac:dyDescent="0.3">
      <c r="A48" s="89"/>
      <c r="B48" s="149"/>
      <c r="C48" s="149"/>
      <c r="D48" s="149"/>
      <c r="E48" s="115"/>
      <c r="F48" s="149"/>
      <c r="G48" s="115"/>
      <c r="H48" s="149">
        <f t="shared" si="0"/>
        <v>0</v>
      </c>
      <c r="I48" s="115"/>
    </row>
    <row r="49" spans="1:9" x14ac:dyDescent="0.3">
      <c r="A49" s="89"/>
      <c r="B49" s="149"/>
      <c r="C49" s="149"/>
      <c r="D49" s="149"/>
      <c r="E49" s="115"/>
      <c r="F49" s="149"/>
      <c r="G49" s="115"/>
      <c r="H49" s="149">
        <f t="shared" si="0"/>
        <v>0</v>
      </c>
      <c r="I49" s="115"/>
    </row>
    <row r="50" spans="1:9" x14ac:dyDescent="0.3">
      <c r="A50" s="89"/>
      <c r="B50" s="149"/>
      <c r="C50" s="149"/>
      <c r="D50" s="149"/>
      <c r="E50" s="115"/>
      <c r="F50" s="149"/>
      <c r="G50" s="115"/>
      <c r="H50" s="149">
        <f t="shared" si="0"/>
        <v>0</v>
      </c>
      <c r="I50" s="115"/>
    </row>
    <row r="51" spans="1:9" x14ac:dyDescent="0.3">
      <c r="A51" s="89"/>
      <c r="B51" s="149"/>
      <c r="C51" s="149"/>
      <c r="D51" s="149"/>
      <c r="E51" s="115"/>
      <c r="F51" s="149"/>
      <c r="G51" s="115"/>
      <c r="H51" s="149">
        <f t="shared" si="0"/>
        <v>0</v>
      </c>
      <c r="I51" s="115"/>
    </row>
    <row r="52" spans="1:9" x14ac:dyDescent="0.3">
      <c r="A52" s="89"/>
      <c r="B52" s="149"/>
      <c r="C52" s="149"/>
      <c r="D52" s="149"/>
      <c r="E52" s="115"/>
      <c r="F52" s="149"/>
      <c r="G52" s="115"/>
      <c r="H52" s="149">
        <f t="shared" si="0"/>
        <v>0</v>
      </c>
      <c r="I52" s="115"/>
    </row>
    <row r="53" spans="1:9" x14ac:dyDescent="0.3">
      <c r="A53" s="89"/>
      <c r="B53" s="149"/>
      <c r="C53" s="149"/>
      <c r="D53" s="149"/>
      <c r="E53" s="115"/>
      <c r="F53" s="149"/>
      <c r="G53" s="115"/>
      <c r="H53" s="149">
        <f t="shared" si="0"/>
        <v>0</v>
      </c>
      <c r="I53" s="115"/>
    </row>
    <row r="54" spans="1:9" x14ac:dyDescent="0.3">
      <c r="A54" s="89"/>
      <c r="B54" s="149"/>
      <c r="C54" s="149"/>
      <c r="D54" s="149"/>
      <c r="E54" s="115"/>
      <c r="F54" s="149"/>
      <c r="G54" s="115"/>
      <c r="H54" s="149">
        <f t="shared" si="0"/>
        <v>0</v>
      </c>
      <c r="I54" s="115"/>
    </row>
    <row r="55" spans="1:9" x14ac:dyDescent="0.3">
      <c r="A55" s="89"/>
      <c r="B55" s="149"/>
      <c r="C55" s="149"/>
      <c r="D55" s="149"/>
      <c r="E55" s="115"/>
      <c r="F55" s="149"/>
      <c r="G55" s="115"/>
      <c r="H55" s="149">
        <f t="shared" si="0"/>
        <v>0</v>
      </c>
      <c r="I55" s="115"/>
    </row>
    <row r="56" spans="1:9" x14ac:dyDescent="0.3">
      <c r="A56" s="89"/>
      <c r="B56" s="149"/>
      <c r="C56" s="149"/>
      <c r="D56" s="149"/>
      <c r="E56" s="115"/>
      <c r="F56" s="149"/>
      <c r="G56" s="115"/>
      <c r="H56" s="149">
        <f t="shared" si="0"/>
        <v>0</v>
      </c>
      <c r="I56" s="115"/>
    </row>
    <row r="57" spans="1:9" x14ac:dyDescent="0.3">
      <c r="A57" s="89"/>
      <c r="B57" s="149"/>
      <c r="C57" s="149"/>
      <c r="D57" s="149"/>
      <c r="E57" s="115"/>
      <c r="F57" s="149"/>
      <c r="G57" s="115"/>
      <c r="H57" s="149">
        <f t="shared" si="0"/>
        <v>0</v>
      </c>
      <c r="I57" s="115"/>
    </row>
    <row r="58" spans="1:9" x14ac:dyDescent="0.3">
      <c r="A58" s="89"/>
      <c r="B58" s="149"/>
      <c r="C58" s="149"/>
      <c r="D58" s="149"/>
      <c r="E58" s="115"/>
      <c r="F58" s="149"/>
      <c r="G58" s="115"/>
      <c r="H58" s="149">
        <f t="shared" si="0"/>
        <v>0</v>
      </c>
      <c r="I58" s="115"/>
    </row>
    <row r="59" spans="1:9" x14ac:dyDescent="0.3">
      <c r="A59" s="89"/>
      <c r="B59" s="149"/>
      <c r="C59" s="149"/>
      <c r="D59" s="149"/>
      <c r="E59" s="115"/>
      <c r="F59" s="149"/>
      <c r="G59" s="115"/>
      <c r="H59" s="149">
        <f t="shared" si="0"/>
        <v>0</v>
      </c>
      <c r="I59" s="115"/>
    </row>
    <row r="60" spans="1:9" x14ac:dyDescent="0.3">
      <c r="A60" s="89"/>
      <c r="B60" s="149"/>
      <c r="C60" s="149"/>
      <c r="D60" s="149"/>
      <c r="E60" s="115"/>
      <c r="F60" s="149"/>
      <c r="G60" s="115"/>
      <c r="H60" s="149">
        <f t="shared" si="0"/>
        <v>0</v>
      </c>
      <c r="I60" s="115"/>
    </row>
    <row r="61" spans="1:9" x14ac:dyDescent="0.3">
      <c r="A61" s="89"/>
      <c r="B61" s="149"/>
      <c r="C61" s="149"/>
      <c r="D61" s="149"/>
      <c r="E61" s="115"/>
      <c r="F61" s="149"/>
      <c r="G61" s="115"/>
      <c r="H61" s="149">
        <f t="shared" si="0"/>
        <v>0</v>
      </c>
      <c r="I61" s="115"/>
    </row>
    <row r="62" spans="1:9" x14ac:dyDescent="0.3">
      <c r="A62" s="89"/>
      <c r="B62" s="149"/>
      <c r="C62" s="149"/>
      <c r="D62" s="149"/>
      <c r="E62" s="115"/>
      <c r="F62" s="149"/>
      <c r="G62" s="115"/>
      <c r="H62" s="149">
        <f t="shared" si="0"/>
        <v>0</v>
      </c>
      <c r="I62" s="115"/>
    </row>
    <row r="63" spans="1:9" x14ac:dyDescent="0.3">
      <c r="A63" s="89"/>
      <c r="B63" s="149"/>
      <c r="C63" s="149"/>
      <c r="D63" s="149"/>
      <c r="E63" s="115"/>
      <c r="F63" s="149"/>
      <c r="G63" s="115"/>
      <c r="H63" s="149">
        <f t="shared" si="0"/>
        <v>0</v>
      </c>
      <c r="I63" s="115"/>
    </row>
    <row r="64" spans="1:9" x14ac:dyDescent="0.3">
      <c r="A64" s="89"/>
      <c r="B64" s="149"/>
      <c r="C64" s="149"/>
      <c r="D64" s="149"/>
      <c r="E64" s="115"/>
      <c r="F64" s="149"/>
      <c r="G64" s="115"/>
      <c r="H64" s="149">
        <f t="shared" si="0"/>
        <v>0</v>
      </c>
      <c r="I64" s="115"/>
    </row>
    <row r="65" spans="1:9" x14ac:dyDescent="0.3">
      <c r="A65" s="89"/>
      <c r="B65" s="149"/>
      <c r="C65" s="149"/>
      <c r="D65" s="149"/>
      <c r="E65" s="115"/>
      <c r="F65" s="149"/>
      <c r="G65" s="115"/>
      <c r="H65" s="149">
        <f t="shared" si="0"/>
        <v>0</v>
      </c>
      <c r="I65" s="115"/>
    </row>
    <row r="66" spans="1:9" x14ac:dyDescent="0.3">
      <c r="A66" s="89"/>
      <c r="B66" s="149"/>
      <c r="C66" s="149"/>
      <c r="D66" s="149"/>
      <c r="E66" s="115"/>
      <c r="F66" s="149"/>
      <c r="G66" s="115"/>
      <c r="H66" s="149">
        <f t="shared" si="0"/>
        <v>0</v>
      </c>
      <c r="I66" s="115"/>
    </row>
    <row r="67" spans="1:9" x14ac:dyDescent="0.3">
      <c r="A67" s="89"/>
      <c r="B67" s="149"/>
      <c r="C67" s="149"/>
      <c r="D67" s="149"/>
      <c r="E67" s="115"/>
      <c r="F67" s="149"/>
      <c r="G67" s="115"/>
      <c r="H67" s="149">
        <f t="shared" si="0"/>
        <v>0</v>
      </c>
      <c r="I67" s="115"/>
    </row>
    <row r="68" spans="1:9" x14ac:dyDescent="0.3">
      <c r="A68" s="89"/>
      <c r="B68" s="149"/>
      <c r="C68" s="149"/>
      <c r="D68" s="149"/>
      <c r="E68" s="115"/>
      <c r="F68" s="149"/>
      <c r="G68" s="115"/>
      <c r="H68" s="149">
        <f t="shared" si="0"/>
        <v>0</v>
      </c>
      <c r="I68" s="115"/>
    </row>
    <row r="69" spans="1:9" x14ac:dyDescent="0.3">
      <c r="A69" s="89"/>
      <c r="B69" s="149"/>
      <c r="C69" s="149"/>
      <c r="D69" s="149"/>
      <c r="E69" s="115"/>
      <c r="F69" s="149"/>
      <c r="G69" s="115"/>
      <c r="H69" s="149">
        <f t="shared" si="0"/>
        <v>0</v>
      </c>
      <c r="I69" s="115"/>
    </row>
    <row r="70" spans="1:9" x14ac:dyDescent="0.3">
      <c r="A70" s="89"/>
      <c r="B70" s="149"/>
      <c r="C70" s="149"/>
      <c r="D70" s="149"/>
      <c r="E70" s="115"/>
      <c r="F70" s="149"/>
      <c r="G70" s="115"/>
      <c r="H70" s="149">
        <f t="shared" si="0"/>
        <v>0</v>
      </c>
      <c r="I70" s="115"/>
    </row>
    <row r="71" spans="1:9" x14ac:dyDescent="0.3">
      <c r="A71" s="89"/>
      <c r="B71" s="149"/>
      <c r="C71" s="149"/>
      <c r="D71" s="149"/>
      <c r="E71" s="115"/>
      <c r="F71" s="149"/>
      <c r="G71" s="115"/>
      <c r="H71" s="149">
        <f t="shared" si="0"/>
        <v>0</v>
      </c>
      <c r="I71" s="115"/>
    </row>
    <row r="72" spans="1:9" x14ac:dyDescent="0.3">
      <c r="A72" s="89"/>
      <c r="B72" s="149"/>
      <c r="C72" s="149"/>
      <c r="D72" s="149"/>
      <c r="E72" s="115"/>
      <c r="F72" s="149"/>
      <c r="G72" s="115"/>
      <c r="H72" s="149">
        <f t="shared" si="0"/>
        <v>0</v>
      </c>
      <c r="I72" s="115"/>
    </row>
    <row r="73" spans="1:9" x14ac:dyDescent="0.3">
      <c r="A73" s="89"/>
      <c r="B73" s="149"/>
      <c r="C73" s="149"/>
      <c r="D73" s="149"/>
      <c r="E73" s="115"/>
      <c r="F73" s="149"/>
      <c r="G73" s="115"/>
      <c r="H73" s="149">
        <f t="shared" ref="H73:H136" si="1">SUM(G73+E73+C73)</f>
        <v>0</v>
      </c>
      <c r="I73" s="115"/>
    </row>
    <row r="74" spans="1:9" x14ac:dyDescent="0.3">
      <c r="A74" s="89"/>
      <c r="B74" s="149"/>
      <c r="C74" s="149"/>
      <c r="D74" s="149"/>
      <c r="E74" s="115"/>
      <c r="F74" s="149"/>
      <c r="G74" s="115"/>
      <c r="H74" s="149">
        <f t="shared" si="1"/>
        <v>0</v>
      </c>
      <c r="I74" s="115"/>
    </row>
    <row r="75" spans="1:9" x14ac:dyDescent="0.3">
      <c r="A75" s="89"/>
      <c r="B75" s="149"/>
      <c r="C75" s="149"/>
      <c r="D75" s="149"/>
      <c r="E75" s="115"/>
      <c r="F75" s="149"/>
      <c r="G75" s="115"/>
      <c r="H75" s="149">
        <f t="shared" si="1"/>
        <v>0</v>
      </c>
      <c r="I75" s="115"/>
    </row>
    <row r="76" spans="1:9" x14ac:dyDescent="0.3">
      <c r="A76" s="89"/>
      <c r="B76" s="149"/>
      <c r="C76" s="149"/>
      <c r="D76" s="149"/>
      <c r="E76" s="115"/>
      <c r="F76" s="149"/>
      <c r="G76" s="115"/>
      <c r="H76" s="149">
        <f t="shared" si="1"/>
        <v>0</v>
      </c>
      <c r="I76" s="115"/>
    </row>
    <row r="77" spans="1:9" x14ac:dyDescent="0.3">
      <c r="A77" s="89"/>
      <c r="B77" s="149"/>
      <c r="C77" s="149"/>
      <c r="D77" s="149"/>
      <c r="E77" s="115"/>
      <c r="F77" s="149"/>
      <c r="G77" s="115"/>
      <c r="H77" s="149">
        <f t="shared" si="1"/>
        <v>0</v>
      </c>
      <c r="I77" s="115"/>
    </row>
    <row r="78" spans="1:9" x14ac:dyDescent="0.3">
      <c r="A78" s="89"/>
      <c r="B78" s="149"/>
      <c r="C78" s="149"/>
      <c r="D78" s="149"/>
      <c r="E78" s="115"/>
      <c r="F78" s="149"/>
      <c r="G78" s="115"/>
      <c r="H78" s="149">
        <f t="shared" si="1"/>
        <v>0</v>
      </c>
      <c r="I78" s="115"/>
    </row>
    <row r="79" spans="1:9" x14ac:dyDescent="0.3">
      <c r="A79" s="89"/>
      <c r="B79" s="149"/>
      <c r="C79" s="149"/>
      <c r="D79" s="149"/>
      <c r="E79" s="115"/>
      <c r="F79" s="149"/>
      <c r="G79" s="115"/>
      <c r="H79" s="149">
        <f t="shared" si="1"/>
        <v>0</v>
      </c>
      <c r="I79" s="115"/>
    </row>
    <row r="80" spans="1:9" x14ac:dyDescent="0.3">
      <c r="A80" s="89"/>
      <c r="B80" s="149"/>
      <c r="C80" s="149"/>
      <c r="D80" s="149"/>
      <c r="E80" s="115"/>
      <c r="F80" s="149"/>
      <c r="G80" s="115"/>
      <c r="H80" s="149">
        <f t="shared" si="1"/>
        <v>0</v>
      </c>
      <c r="I80" s="115"/>
    </row>
    <row r="81" spans="1:9" x14ac:dyDescent="0.3">
      <c r="A81" s="89"/>
      <c r="B81" s="149"/>
      <c r="C81" s="149"/>
      <c r="D81" s="149"/>
      <c r="E81" s="115"/>
      <c r="F81" s="149"/>
      <c r="G81" s="115"/>
      <c r="H81" s="149">
        <f t="shared" si="1"/>
        <v>0</v>
      </c>
      <c r="I81" s="115"/>
    </row>
    <row r="82" spans="1:9" x14ac:dyDescent="0.3">
      <c r="A82" s="89"/>
      <c r="B82" s="149"/>
      <c r="C82" s="149"/>
      <c r="D82" s="149"/>
      <c r="E82" s="115"/>
      <c r="F82" s="149"/>
      <c r="G82" s="115"/>
      <c r="H82" s="149">
        <f t="shared" si="1"/>
        <v>0</v>
      </c>
      <c r="I82" s="115"/>
    </row>
    <row r="83" spans="1:9" x14ac:dyDescent="0.3">
      <c r="A83" s="89"/>
      <c r="B83" s="149"/>
      <c r="C83" s="149"/>
      <c r="D83" s="149"/>
      <c r="E83" s="115"/>
      <c r="F83" s="149"/>
      <c r="G83" s="115"/>
      <c r="H83" s="149">
        <f t="shared" si="1"/>
        <v>0</v>
      </c>
      <c r="I83" s="115"/>
    </row>
    <row r="84" spans="1:9" x14ac:dyDescent="0.3">
      <c r="A84" s="89"/>
      <c r="B84" s="149"/>
      <c r="C84" s="149"/>
      <c r="D84" s="149"/>
      <c r="E84" s="115"/>
      <c r="F84" s="149"/>
      <c r="G84" s="115"/>
      <c r="H84" s="149">
        <f t="shared" si="1"/>
        <v>0</v>
      </c>
      <c r="I84" s="115"/>
    </row>
    <row r="85" spans="1:9" x14ac:dyDescent="0.3">
      <c r="A85" s="89"/>
      <c r="B85" s="149"/>
      <c r="C85" s="149"/>
      <c r="D85" s="149"/>
      <c r="E85" s="115"/>
      <c r="F85" s="149"/>
      <c r="G85" s="115"/>
      <c r="H85" s="149">
        <f t="shared" si="1"/>
        <v>0</v>
      </c>
      <c r="I85" s="115"/>
    </row>
    <row r="86" spans="1:9" x14ac:dyDescent="0.3">
      <c r="A86" s="89"/>
      <c r="B86" s="149"/>
      <c r="C86" s="149"/>
      <c r="D86" s="149"/>
      <c r="E86" s="115"/>
      <c r="F86" s="149"/>
      <c r="G86" s="115"/>
      <c r="H86" s="149">
        <f t="shared" si="1"/>
        <v>0</v>
      </c>
      <c r="I86" s="115"/>
    </row>
    <row r="87" spans="1:9" x14ac:dyDescent="0.3">
      <c r="A87" s="89"/>
      <c r="B87" s="149"/>
      <c r="C87" s="149"/>
      <c r="D87" s="149"/>
      <c r="E87" s="115"/>
      <c r="F87" s="149"/>
      <c r="G87" s="115"/>
      <c r="H87" s="149">
        <f t="shared" si="1"/>
        <v>0</v>
      </c>
      <c r="I87" s="115"/>
    </row>
    <row r="88" spans="1:9" x14ac:dyDescent="0.3">
      <c r="A88" s="89"/>
      <c r="B88" s="149"/>
      <c r="C88" s="149"/>
      <c r="D88" s="149"/>
      <c r="E88" s="115"/>
      <c r="F88" s="149"/>
      <c r="G88" s="115"/>
      <c r="H88" s="149">
        <f t="shared" si="1"/>
        <v>0</v>
      </c>
      <c r="I88" s="115"/>
    </row>
    <row r="89" spans="1:9" x14ac:dyDescent="0.3">
      <c r="A89" s="89"/>
      <c r="B89" s="149"/>
      <c r="C89" s="149"/>
      <c r="D89" s="149"/>
      <c r="E89" s="115"/>
      <c r="F89" s="149"/>
      <c r="G89" s="115"/>
      <c r="H89" s="149">
        <f t="shared" si="1"/>
        <v>0</v>
      </c>
      <c r="I89" s="115"/>
    </row>
    <row r="90" spans="1:9" x14ac:dyDescent="0.3">
      <c r="A90" s="89"/>
      <c r="B90" s="149"/>
      <c r="C90" s="149"/>
      <c r="D90" s="149"/>
      <c r="E90" s="115"/>
      <c r="F90" s="149"/>
      <c r="G90" s="115"/>
      <c r="H90" s="149">
        <f t="shared" si="1"/>
        <v>0</v>
      </c>
      <c r="I90" s="115"/>
    </row>
    <row r="91" spans="1:9" x14ac:dyDescent="0.3">
      <c r="A91" s="89"/>
      <c r="B91" s="149"/>
      <c r="C91" s="149"/>
      <c r="D91" s="149"/>
      <c r="E91" s="115"/>
      <c r="F91" s="149"/>
      <c r="G91" s="115"/>
      <c r="H91" s="149">
        <f t="shared" si="1"/>
        <v>0</v>
      </c>
      <c r="I91" s="115"/>
    </row>
    <row r="92" spans="1:9" x14ac:dyDescent="0.3">
      <c r="A92" s="89"/>
      <c r="B92" s="149"/>
      <c r="C92" s="149"/>
      <c r="D92" s="149"/>
      <c r="E92" s="115"/>
      <c r="F92" s="149"/>
      <c r="G92" s="115"/>
      <c r="H92" s="149">
        <f t="shared" si="1"/>
        <v>0</v>
      </c>
      <c r="I92" s="115"/>
    </row>
    <row r="93" spans="1:9" x14ac:dyDescent="0.3">
      <c r="A93" s="89"/>
      <c r="B93" s="149"/>
      <c r="C93" s="149"/>
      <c r="D93" s="149"/>
      <c r="E93" s="115"/>
      <c r="F93" s="149"/>
      <c r="G93" s="115"/>
      <c r="H93" s="149">
        <f t="shared" si="1"/>
        <v>0</v>
      </c>
      <c r="I93" s="115"/>
    </row>
    <row r="94" spans="1:9" x14ac:dyDescent="0.3">
      <c r="A94" s="89"/>
      <c r="B94" s="149"/>
      <c r="C94" s="149"/>
      <c r="D94" s="149"/>
      <c r="E94" s="115"/>
      <c r="F94" s="149"/>
      <c r="G94" s="115"/>
      <c r="H94" s="149">
        <f t="shared" si="1"/>
        <v>0</v>
      </c>
      <c r="I94" s="115"/>
    </row>
    <row r="95" spans="1:9" x14ac:dyDescent="0.3">
      <c r="A95" s="89"/>
      <c r="B95" s="149"/>
      <c r="C95" s="149"/>
      <c r="D95" s="149"/>
      <c r="E95" s="115"/>
      <c r="F95" s="149"/>
      <c r="G95" s="115"/>
      <c r="H95" s="149">
        <f t="shared" si="1"/>
        <v>0</v>
      </c>
      <c r="I95" s="115"/>
    </row>
    <row r="96" spans="1:9" x14ac:dyDescent="0.3">
      <c r="A96" s="89"/>
      <c r="B96" s="149"/>
      <c r="C96" s="149"/>
      <c r="D96" s="149"/>
      <c r="E96" s="115"/>
      <c r="F96" s="149"/>
      <c r="G96" s="115"/>
      <c r="H96" s="149">
        <f t="shared" si="1"/>
        <v>0</v>
      </c>
      <c r="I96" s="115"/>
    </row>
    <row r="97" spans="1:9" x14ac:dyDescent="0.3">
      <c r="A97" s="89"/>
      <c r="B97" s="149"/>
      <c r="C97" s="149"/>
      <c r="D97" s="149"/>
      <c r="E97" s="115"/>
      <c r="F97" s="149"/>
      <c r="G97" s="115"/>
      <c r="H97" s="149">
        <f t="shared" si="1"/>
        <v>0</v>
      </c>
      <c r="I97" s="115"/>
    </row>
    <row r="98" spans="1:9" x14ac:dyDescent="0.3">
      <c r="A98" s="89"/>
      <c r="B98" s="149"/>
      <c r="C98" s="149"/>
      <c r="D98" s="149"/>
      <c r="E98" s="115"/>
      <c r="F98" s="149"/>
      <c r="G98" s="115"/>
      <c r="H98" s="149">
        <f t="shared" si="1"/>
        <v>0</v>
      </c>
      <c r="I98" s="115"/>
    </row>
    <row r="99" spans="1:9" x14ac:dyDescent="0.3">
      <c r="A99" s="89"/>
      <c r="B99" s="149"/>
      <c r="C99" s="149"/>
      <c r="D99" s="149"/>
      <c r="E99" s="115"/>
      <c r="F99" s="149"/>
      <c r="G99" s="115"/>
      <c r="H99" s="149">
        <f t="shared" si="1"/>
        <v>0</v>
      </c>
      <c r="I99" s="115"/>
    </row>
    <row r="100" spans="1:9" x14ac:dyDescent="0.3">
      <c r="A100" s="89"/>
      <c r="B100" s="149"/>
      <c r="C100" s="149"/>
      <c r="D100" s="149"/>
      <c r="E100" s="115"/>
      <c r="F100" s="149"/>
      <c r="G100" s="115"/>
      <c r="H100" s="149">
        <f t="shared" si="1"/>
        <v>0</v>
      </c>
      <c r="I100" s="115"/>
    </row>
    <row r="101" spans="1:9" x14ac:dyDescent="0.3">
      <c r="A101" s="89"/>
      <c r="B101" s="149"/>
      <c r="C101" s="149"/>
      <c r="D101" s="149"/>
      <c r="E101" s="115"/>
      <c r="F101" s="149"/>
      <c r="G101" s="115"/>
      <c r="H101" s="149">
        <f t="shared" si="1"/>
        <v>0</v>
      </c>
      <c r="I101" s="115"/>
    </row>
    <row r="102" spans="1:9" x14ac:dyDescent="0.3">
      <c r="A102" s="89"/>
      <c r="B102" s="149"/>
      <c r="C102" s="149"/>
      <c r="D102" s="149"/>
      <c r="E102" s="115"/>
      <c r="F102" s="149"/>
      <c r="G102" s="115"/>
      <c r="H102" s="149">
        <f t="shared" si="1"/>
        <v>0</v>
      </c>
      <c r="I102" s="115"/>
    </row>
    <row r="103" spans="1:9" x14ac:dyDescent="0.3">
      <c r="A103" s="89"/>
      <c r="B103" s="149"/>
      <c r="C103" s="149"/>
      <c r="D103" s="149"/>
      <c r="E103" s="115"/>
      <c r="F103" s="149"/>
      <c r="G103" s="115"/>
      <c r="H103" s="149">
        <f t="shared" si="1"/>
        <v>0</v>
      </c>
      <c r="I103" s="115"/>
    </row>
    <row r="104" spans="1:9" x14ac:dyDescent="0.3">
      <c r="A104" s="89"/>
      <c r="B104" s="149"/>
      <c r="C104" s="149"/>
      <c r="D104" s="149"/>
      <c r="E104" s="115"/>
      <c r="F104" s="149"/>
      <c r="G104" s="115"/>
      <c r="H104" s="149">
        <f t="shared" si="1"/>
        <v>0</v>
      </c>
      <c r="I104" s="115"/>
    </row>
    <row r="105" spans="1:9" x14ac:dyDescent="0.3">
      <c r="A105" s="89"/>
      <c r="B105" s="149"/>
      <c r="C105" s="149"/>
      <c r="D105" s="149"/>
      <c r="E105" s="115"/>
      <c r="F105" s="149"/>
      <c r="G105" s="115"/>
      <c r="H105" s="149">
        <f t="shared" si="1"/>
        <v>0</v>
      </c>
      <c r="I105" s="115"/>
    </row>
    <row r="106" spans="1:9" x14ac:dyDescent="0.3">
      <c r="A106" s="89"/>
      <c r="B106" s="149"/>
      <c r="C106" s="149"/>
      <c r="D106" s="149"/>
      <c r="E106" s="115"/>
      <c r="F106" s="149"/>
      <c r="G106" s="115"/>
      <c r="H106" s="149">
        <f t="shared" si="1"/>
        <v>0</v>
      </c>
      <c r="I106" s="115"/>
    </row>
    <row r="107" spans="1:9" x14ac:dyDescent="0.3">
      <c r="A107" s="89"/>
      <c r="B107" s="149"/>
      <c r="C107" s="149"/>
      <c r="D107" s="149"/>
      <c r="E107" s="115"/>
      <c r="F107" s="149"/>
      <c r="G107" s="115"/>
      <c r="H107" s="149">
        <f t="shared" si="1"/>
        <v>0</v>
      </c>
      <c r="I107" s="115"/>
    </row>
    <row r="108" spans="1:9" x14ac:dyDescent="0.3">
      <c r="A108" s="89"/>
      <c r="B108" s="149"/>
      <c r="C108" s="149"/>
      <c r="D108" s="149"/>
      <c r="E108" s="115"/>
      <c r="F108" s="149"/>
      <c r="G108" s="115"/>
      <c r="H108" s="149">
        <f t="shared" si="1"/>
        <v>0</v>
      </c>
      <c r="I108" s="115"/>
    </row>
    <row r="109" spans="1:9" x14ac:dyDescent="0.3">
      <c r="A109" s="89"/>
      <c r="B109" s="149"/>
      <c r="C109" s="149"/>
      <c r="D109" s="149"/>
      <c r="E109" s="115"/>
      <c r="F109" s="149"/>
      <c r="G109" s="115"/>
      <c r="H109" s="149">
        <f t="shared" si="1"/>
        <v>0</v>
      </c>
      <c r="I109" s="115"/>
    </row>
    <row r="110" spans="1:9" x14ac:dyDescent="0.3">
      <c r="A110" s="89"/>
      <c r="B110" s="149"/>
      <c r="C110" s="149"/>
      <c r="D110" s="149"/>
      <c r="E110" s="115"/>
      <c r="F110" s="149"/>
      <c r="G110" s="115"/>
      <c r="H110" s="149">
        <f t="shared" si="1"/>
        <v>0</v>
      </c>
      <c r="I110" s="115"/>
    </row>
    <row r="111" spans="1:9" x14ac:dyDescent="0.3">
      <c r="A111" s="89"/>
      <c r="B111" s="149"/>
      <c r="C111" s="149"/>
      <c r="D111" s="149"/>
      <c r="E111" s="115"/>
      <c r="F111" s="149"/>
      <c r="G111" s="115"/>
      <c r="H111" s="149">
        <f t="shared" si="1"/>
        <v>0</v>
      </c>
      <c r="I111" s="115"/>
    </row>
    <row r="112" spans="1:9" x14ac:dyDescent="0.3">
      <c r="A112" s="89"/>
      <c r="B112" s="149"/>
      <c r="C112" s="149"/>
      <c r="D112" s="149"/>
      <c r="E112" s="115"/>
      <c r="F112" s="149"/>
      <c r="G112" s="115"/>
      <c r="H112" s="149">
        <f t="shared" si="1"/>
        <v>0</v>
      </c>
      <c r="I112" s="115"/>
    </row>
    <row r="113" spans="1:9" x14ac:dyDescent="0.3">
      <c r="A113" s="89"/>
      <c r="B113" s="149"/>
      <c r="C113" s="149"/>
      <c r="D113" s="149"/>
      <c r="E113" s="115"/>
      <c r="F113" s="149"/>
      <c r="G113" s="115"/>
      <c r="H113" s="149">
        <f t="shared" si="1"/>
        <v>0</v>
      </c>
      <c r="I113" s="115"/>
    </row>
    <row r="114" spans="1:9" x14ac:dyDescent="0.3">
      <c r="A114" s="89"/>
      <c r="B114" s="149"/>
      <c r="C114" s="149"/>
      <c r="D114" s="149"/>
      <c r="E114" s="115"/>
      <c r="F114" s="149"/>
      <c r="G114" s="115"/>
      <c r="H114" s="149">
        <f t="shared" si="1"/>
        <v>0</v>
      </c>
      <c r="I114" s="115"/>
    </row>
    <row r="115" spans="1:9" x14ac:dyDescent="0.3">
      <c r="A115" s="89"/>
      <c r="B115" s="149"/>
      <c r="C115" s="149"/>
      <c r="D115" s="149"/>
      <c r="E115" s="115"/>
      <c r="F115" s="149"/>
      <c r="G115" s="115"/>
      <c r="H115" s="149">
        <f t="shared" si="1"/>
        <v>0</v>
      </c>
      <c r="I115" s="115"/>
    </row>
    <row r="116" spans="1:9" x14ac:dyDescent="0.3">
      <c r="A116" s="89"/>
      <c r="B116" s="149"/>
      <c r="C116" s="149"/>
      <c r="D116" s="149"/>
      <c r="E116" s="115"/>
      <c r="F116" s="149"/>
      <c r="G116" s="115"/>
      <c r="H116" s="149">
        <f t="shared" si="1"/>
        <v>0</v>
      </c>
      <c r="I116" s="115"/>
    </row>
    <row r="117" spans="1:9" x14ac:dyDescent="0.3">
      <c r="A117" s="89"/>
      <c r="B117" s="149"/>
      <c r="C117" s="149"/>
      <c r="D117" s="149"/>
      <c r="E117" s="115"/>
      <c r="F117" s="149"/>
      <c r="G117" s="115"/>
      <c r="H117" s="149">
        <f t="shared" si="1"/>
        <v>0</v>
      </c>
      <c r="I117" s="115"/>
    </row>
    <row r="118" spans="1:9" x14ac:dyDescent="0.3">
      <c r="A118" s="89"/>
      <c r="B118" s="149"/>
      <c r="C118" s="149"/>
      <c r="D118" s="149"/>
      <c r="E118" s="115"/>
      <c r="F118" s="149"/>
      <c r="G118" s="115"/>
      <c r="H118" s="149">
        <f t="shared" si="1"/>
        <v>0</v>
      </c>
      <c r="I118" s="115"/>
    </row>
    <row r="119" spans="1:9" x14ac:dyDescent="0.3">
      <c r="A119" s="89"/>
      <c r="B119" s="149"/>
      <c r="C119" s="149"/>
      <c r="D119" s="149"/>
      <c r="E119" s="115"/>
      <c r="F119" s="149"/>
      <c r="G119" s="115"/>
      <c r="H119" s="149">
        <f t="shared" si="1"/>
        <v>0</v>
      </c>
      <c r="I119" s="115"/>
    </row>
    <row r="120" spans="1:9" x14ac:dyDescent="0.3">
      <c r="A120" s="89"/>
      <c r="B120" s="149"/>
      <c r="C120" s="149"/>
      <c r="D120" s="149"/>
      <c r="E120" s="115"/>
      <c r="F120" s="149"/>
      <c r="G120" s="115"/>
      <c r="H120" s="149">
        <f t="shared" si="1"/>
        <v>0</v>
      </c>
      <c r="I120" s="115"/>
    </row>
    <row r="121" spans="1:9" x14ac:dyDescent="0.3">
      <c r="A121" s="89"/>
      <c r="B121" s="149"/>
      <c r="C121" s="149"/>
      <c r="D121" s="149"/>
      <c r="E121" s="115"/>
      <c r="F121" s="149"/>
      <c r="G121" s="115"/>
      <c r="H121" s="149">
        <f t="shared" si="1"/>
        <v>0</v>
      </c>
      <c r="I121" s="115"/>
    </row>
    <row r="122" spans="1:9" x14ac:dyDescent="0.3">
      <c r="A122" s="89"/>
      <c r="B122" s="149"/>
      <c r="C122" s="149"/>
      <c r="D122" s="149"/>
      <c r="E122" s="115"/>
      <c r="F122" s="149"/>
      <c r="G122" s="115"/>
      <c r="H122" s="149">
        <f t="shared" si="1"/>
        <v>0</v>
      </c>
      <c r="I122" s="115"/>
    </row>
    <row r="123" spans="1:9" x14ac:dyDescent="0.3">
      <c r="A123" s="89"/>
      <c r="B123" s="149"/>
      <c r="C123" s="149"/>
      <c r="D123" s="149"/>
      <c r="E123" s="115"/>
      <c r="F123" s="149"/>
      <c r="G123" s="115"/>
      <c r="H123" s="149">
        <f t="shared" si="1"/>
        <v>0</v>
      </c>
      <c r="I123" s="115"/>
    </row>
    <row r="124" spans="1:9" x14ac:dyDescent="0.3">
      <c r="A124" s="89"/>
      <c r="B124" s="149"/>
      <c r="C124" s="149"/>
      <c r="D124" s="149"/>
      <c r="E124" s="115"/>
      <c r="F124" s="149"/>
      <c r="G124" s="115"/>
      <c r="H124" s="149">
        <f t="shared" si="1"/>
        <v>0</v>
      </c>
      <c r="I124" s="115"/>
    </row>
    <row r="125" spans="1:9" x14ac:dyDescent="0.3">
      <c r="A125" s="89"/>
      <c r="B125" s="149"/>
      <c r="C125" s="149"/>
      <c r="D125" s="149"/>
      <c r="E125" s="115"/>
      <c r="F125" s="149"/>
      <c r="G125" s="115"/>
      <c r="H125" s="149">
        <f t="shared" si="1"/>
        <v>0</v>
      </c>
      <c r="I125" s="115"/>
    </row>
    <row r="126" spans="1:9" x14ac:dyDescent="0.3">
      <c r="A126" s="89"/>
      <c r="B126" s="149"/>
      <c r="C126" s="149"/>
      <c r="D126" s="149"/>
      <c r="E126" s="115"/>
      <c r="F126" s="149"/>
      <c r="G126" s="115"/>
      <c r="H126" s="149">
        <f t="shared" si="1"/>
        <v>0</v>
      </c>
      <c r="I126" s="115"/>
    </row>
    <row r="127" spans="1:9" x14ac:dyDescent="0.3">
      <c r="A127" s="89"/>
      <c r="B127" s="149"/>
      <c r="C127" s="149"/>
      <c r="D127" s="149"/>
      <c r="E127" s="115"/>
      <c r="F127" s="149"/>
      <c r="G127" s="115"/>
      <c r="H127" s="149">
        <f t="shared" si="1"/>
        <v>0</v>
      </c>
      <c r="I127" s="115"/>
    </row>
    <row r="128" spans="1:9" x14ac:dyDescent="0.3">
      <c r="A128" s="89"/>
      <c r="B128" s="149"/>
      <c r="C128" s="149"/>
      <c r="D128" s="149"/>
      <c r="E128" s="115"/>
      <c r="F128" s="149"/>
      <c r="G128" s="115"/>
      <c r="H128" s="149">
        <f t="shared" si="1"/>
        <v>0</v>
      </c>
      <c r="I128" s="115"/>
    </row>
    <row r="129" spans="1:9" x14ac:dyDescent="0.3">
      <c r="A129" s="89"/>
      <c r="B129" s="149"/>
      <c r="C129" s="149"/>
      <c r="D129" s="149"/>
      <c r="E129" s="115"/>
      <c r="F129" s="149"/>
      <c r="G129" s="115"/>
      <c r="H129" s="149">
        <f t="shared" si="1"/>
        <v>0</v>
      </c>
      <c r="I129" s="115"/>
    </row>
    <row r="130" spans="1:9" x14ac:dyDescent="0.3">
      <c r="A130" s="89"/>
      <c r="B130" s="149"/>
      <c r="C130" s="149"/>
      <c r="D130" s="149"/>
      <c r="E130" s="115"/>
      <c r="F130" s="149"/>
      <c r="G130" s="115"/>
      <c r="H130" s="149">
        <f t="shared" si="1"/>
        <v>0</v>
      </c>
      <c r="I130" s="115"/>
    </row>
    <row r="131" spans="1:9" x14ac:dyDescent="0.3">
      <c r="A131" s="89"/>
      <c r="B131" s="149"/>
      <c r="C131" s="149"/>
      <c r="D131" s="149"/>
      <c r="E131" s="115"/>
      <c r="F131" s="149"/>
      <c r="G131" s="115"/>
      <c r="H131" s="149">
        <f t="shared" si="1"/>
        <v>0</v>
      </c>
      <c r="I131" s="115"/>
    </row>
    <row r="132" spans="1:9" x14ac:dyDescent="0.3">
      <c r="A132" s="89"/>
      <c r="B132" s="149"/>
      <c r="C132" s="149"/>
      <c r="D132" s="149"/>
      <c r="E132" s="115"/>
      <c r="F132" s="149"/>
      <c r="G132" s="115"/>
      <c r="H132" s="149">
        <f t="shared" si="1"/>
        <v>0</v>
      </c>
      <c r="I132" s="115"/>
    </row>
    <row r="133" spans="1:9" x14ac:dyDescent="0.3">
      <c r="A133" s="89"/>
      <c r="B133" s="149"/>
      <c r="C133" s="149"/>
      <c r="D133" s="149"/>
      <c r="E133" s="115"/>
      <c r="F133" s="149"/>
      <c r="G133" s="115"/>
      <c r="H133" s="149">
        <f t="shared" si="1"/>
        <v>0</v>
      </c>
      <c r="I133" s="115"/>
    </row>
    <row r="134" spans="1:9" x14ac:dyDescent="0.3">
      <c r="A134" s="89"/>
      <c r="B134" s="149"/>
      <c r="C134" s="149"/>
      <c r="D134" s="149"/>
      <c r="E134" s="115"/>
      <c r="F134" s="149"/>
      <c r="G134" s="115"/>
      <c r="H134" s="149">
        <f t="shared" si="1"/>
        <v>0</v>
      </c>
      <c r="I134" s="115"/>
    </row>
    <row r="135" spans="1:9" x14ac:dyDescent="0.3">
      <c r="A135" s="89"/>
      <c r="B135" s="149"/>
      <c r="C135" s="149"/>
      <c r="D135" s="149"/>
      <c r="E135" s="115"/>
      <c r="F135" s="149"/>
      <c r="G135" s="115"/>
      <c r="H135" s="149">
        <f t="shared" si="1"/>
        <v>0</v>
      </c>
      <c r="I135" s="115"/>
    </row>
    <row r="136" spans="1:9" x14ac:dyDescent="0.3">
      <c r="A136" s="89"/>
      <c r="B136" s="149"/>
      <c r="C136" s="149"/>
      <c r="D136" s="149"/>
      <c r="E136" s="115"/>
      <c r="F136" s="149"/>
      <c r="G136" s="115"/>
      <c r="H136" s="149">
        <f t="shared" si="1"/>
        <v>0</v>
      </c>
      <c r="I136" s="115"/>
    </row>
    <row r="137" spans="1:9" x14ac:dyDescent="0.3">
      <c r="A137" s="89"/>
      <c r="B137" s="149"/>
      <c r="C137" s="149"/>
      <c r="D137" s="149"/>
      <c r="E137" s="115"/>
      <c r="F137" s="149"/>
      <c r="G137" s="115"/>
      <c r="H137" s="149">
        <f t="shared" ref="H137:H150" si="2">SUM(G137+E137+C137)</f>
        <v>0</v>
      </c>
      <c r="I137" s="115"/>
    </row>
    <row r="138" spans="1:9" x14ac:dyDescent="0.3">
      <c r="A138" s="89"/>
      <c r="B138" s="149"/>
      <c r="C138" s="149"/>
      <c r="D138" s="149"/>
      <c r="E138" s="115"/>
      <c r="F138" s="149"/>
      <c r="G138" s="115"/>
      <c r="H138" s="149">
        <f t="shared" si="2"/>
        <v>0</v>
      </c>
      <c r="I138" s="115"/>
    </row>
    <row r="139" spans="1:9" x14ac:dyDescent="0.3">
      <c r="A139" s="89"/>
      <c r="B139" s="149"/>
      <c r="C139" s="149"/>
      <c r="D139" s="149"/>
      <c r="E139" s="115"/>
      <c r="F139" s="149"/>
      <c r="G139" s="115"/>
      <c r="H139" s="149">
        <f t="shared" si="2"/>
        <v>0</v>
      </c>
      <c r="I139" s="115"/>
    </row>
    <row r="140" spans="1:9" x14ac:dyDescent="0.3">
      <c r="A140" s="89"/>
      <c r="B140" s="149"/>
      <c r="C140" s="149"/>
      <c r="D140" s="149"/>
      <c r="E140" s="115"/>
      <c r="F140" s="149"/>
      <c r="G140" s="115"/>
      <c r="H140" s="149">
        <f t="shared" si="2"/>
        <v>0</v>
      </c>
      <c r="I140" s="115"/>
    </row>
    <row r="141" spans="1:9" x14ac:dyDescent="0.3">
      <c r="A141" s="89"/>
      <c r="B141" s="149"/>
      <c r="C141" s="149"/>
      <c r="D141" s="149"/>
      <c r="E141" s="115"/>
      <c r="F141" s="149"/>
      <c r="G141" s="115"/>
      <c r="H141" s="149">
        <f t="shared" si="2"/>
        <v>0</v>
      </c>
      <c r="I141" s="115"/>
    </row>
    <row r="142" spans="1:9" x14ac:dyDescent="0.3">
      <c r="A142" s="89"/>
      <c r="B142" s="149"/>
      <c r="C142" s="149"/>
      <c r="D142" s="149"/>
      <c r="E142" s="115"/>
      <c r="F142" s="149"/>
      <c r="G142" s="115"/>
      <c r="H142" s="149">
        <f t="shared" si="2"/>
        <v>0</v>
      </c>
      <c r="I142" s="115"/>
    </row>
    <row r="143" spans="1:9" x14ac:dyDescent="0.3">
      <c r="A143" s="89"/>
      <c r="B143" s="149"/>
      <c r="C143" s="149"/>
      <c r="D143" s="149"/>
      <c r="E143" s="115"/>
      <c r="F143" s="149"/>
      <c r="G143" s="115"/>
      <c r="H143" s="149">
        <f t="shared" si="2"/>
        <v>0</v>
      </c>
      <c r="I143" s="115"/>
    </row>
    <row r="144" spans="1:9" x14ac:dyDescent="0.3">
      <c r="A144" s="89"/>
      <c r="B144" s="149"/>
      <c r="C144" s="149"/>
      <c r="D144" s="149"/>
      <c r="E144" s="115"/>
      <c r="F144" s="149"/>
      <c r="G144" s="115"/>
      <c r="H144" s="149">
        <f t="shared" si="2"/>
        <v>0</v>
      </c>
      <c r="I144" s="115"/>
    </row>
    <row r="145" spans="1:9" x14ac:dyDescent="0.3">
      <c r="A145" s="89"/>
      <c r="B145" s="149"/>
      <c r="C145" s="149"/>
      <c r="D145" s="149"/>
      <c r="E145" s="115"/>
      <c r="F145" s="149"/>
      <c r="G145" s="115"/>
      <c r="H145" s="149">
        <f t="shared" si="2"/>
        <v>0</v>
      </c>
      <c r="I145" s="115"/>
    </row>
    <row r="146" spans="1:9" x14ac:dyDescent="0.3">
      <c r="A146" s="89"/>
      <c r="B146" s="149"/>
      <c r="C146" s="149"/>
      <c r="D146" s="149"/>
      <c r="E146" s="115"/>
      <c r="F146" s="149"/>
      <c r="G146" s="115"/>
      <c r="H146" s="149">
        <f t="shared" si="2"/>
        <v>0</v>
      </c>
      <c r="I146" s="115"/>
    </row>
    <row r="147" spans="1:9" x14ac:dyDescent="0.3">
      <c r="A147" s="89"/>
      <c r="B147" s="149"/>
      <c r="C147" s="149"/>
      <c r="D147" s="149"/>
      <c r="E147" s="115"/>
      <c r="F147" s="149"/>
      <c r="G147" s="115"/>
      <c r="H147" s="149">
        <f t="shared" si="2"/>
        <v>0</v>
      </c>
      <c r="I147" s="115"/>
    </row>
    <row r="148" spans="1:9" x14ac:dyDescent="0.3">
      <c r="A148" s="89"/>
      <c r="B148" s="149"/>
      <c r="C148" s="149"/>
      <c r="D148" s="149"/>
      <c r="E148" s="115"/>
      <c r="F148" s="149"/>
      <c r="G148" s="115"/>
      <c r="H148" s="149">
        <f t="shared" si="2"/>
        <v>0</v>
      </c>
      <c r="I148" s="115"/>
    </row>
    <row r="149" spans="1:9" x14ac:dyDescent="0.3">
      <c r="A149" s="89"/>
      <c r="B149" s="149"/>
      <c r="C149" s="149"/>
      <c r="D149" s="149"/>
      <c r="E149" s="115"/>
      <c r="F149" s="149"/>
      <c r="G149" s="115"/>
      <c r="H149" s="149">
        <f t="shared" si="2"/>
        <v>0</v>
      </c>
      <c r="I149" s="115"/>
    </row>
    <row r="150" spans="1:9" x14ac:dyDescent="0.3">
      <c r="A150" s="89"/>
      <c r="B150" s="149"/>
      <c r="C150" s="149"/>
      <c r="D150" s="149"/>
      <c r="E150" s="115"/>
      <c r="F150" s="149"/>
      <c r="G150" s="115"/>
      <c r="H150" s="149">
        <f t="shared" si="2"/>
        <v>0</v>
      </c>
      <c r="I150" s="115"/>
    </row>
  </sheetData>
  <mergeCells count="2">
    <mergeCell ref="A1:I5"/>
    <mergeCell ref="L10:P12"/>
  </mergeCells>
  <pageMargins left="0.25" right="0.25" top="0.75" bottom="0.75" header="0.3" footer="0.3"/>
  <pageSetup paperSize="9" orientation="landscape" horizontalDpi="4294967293"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A3746-ABA2-4523-8F26-CB1B3C12DB3E}">
  <sheetPr codeName="Feuil5"/>
  <dimension ref="A1:N33"/>
  <sheetViews>
    <sheetView topLeftCell="A7" workbookViewId="0">
      <selection activeCell="K28" sqref="K28"/>
    </sheetView>
  </sheetViews>
  <sheetFormatPr baseColWidth="10" defaultColWidth="11.44140625" defaultRowHeight="14.4" x14ac:dyDescent="0.3"/>
  <cols>
    <col min="2" max="2" width="7.77734375" bestFit="1" customWidth="1"/>
    <col min="3" max="3" width="6.77734375" bestFit="1" customWidth="1"/>
    <col min="4" max="4" width="9.44140625" bestFit="1" customWidth="1"/>
    <col min="5" max="5" width="10.44140625" bestFit="1" customWidth="1"/>
    <col min="12" max="12" width="11.21875" bestFit="1" customWidth="1"/>
  </cols>
  <sheetData>
    <row r="1" spans="1:14" ht="15" thickTop="1" x14ac:dyDescent="0.3">
      <c r="A1" s="206" t="s">
        <v>23</v>
      </c>
      <c r="B1" s="207"/>
      <c r="C1" s="210" t="s">
        <v>28</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t="s">
        <v>22</v>
      </c>
      <c r="B3" s="241"/>
      <c r="C3" s="12"/>
      <c r="D3" s="56"/>
      <c r="E3" s="12"/>
      <c r="F3" s="66"/>
      <c r="G3" s="13"/>
      <c r="H3" s="14"/>
      <c r="I3" s="14"/>
      <c r="J3" s="14"/>
      <c r="K3" s="14"/>
      <c r="L3" s="14"/>
      <c r="M3" s="15"/>
    </row>
    <row r="4" spans="1:14" ht="15.6" thickTop="1" thickBot="1" x14ac:dyDescent="0.35">
      <c r="A4" s="79"/>
      <c r="B4" s="1"/>
      <c r="C4" s="1"/>
      <c r="D4" s="1"/>
      <c r="E4" s="1"/>
      <c r="F4" s="14"/>
      <c r="G4" s="14"/>
      <c r="H4" s="14"/>
      <c r="I4" s="14"/>
      <c r="J4" s="14"/>
      <c r="K4" s="14"/>
      <c r="L4" s="110" t="s">
        <v>45</v>
      </c>
      <c r="M4" s="55">
        <v>0</v>
      </c>
    </row>
    <row r="5" spans="1:14" ht="15.6" thickTop="1" thickBot="1" x14ac:dyDescent="0.35">
      <c r="A5" s="80"/>
      <c r="B5" s="1"/>
      <c r="C5" s="1"/>
      <c r="D5" s="1"/>
      <c r="E5" s="1"/>
      <c r="F5" s="14"/>
      <c r="G5" s="14"/>
      <c r="H5" s="14"/>
      <c r="I5" s="14"/>
      <c r="J5" s="14"/>
      <c r="K5" s="14"/>
      <c r="L5" s="111" t="s">
        <v>41</v>
      </c>
      <c r="M5" s="16">
        <v>0</v>
      </c>
    </row>
    <row r="6" spans="1:14" ht="15.6" thickTop="1" thickBot="1" x14ac:dyDescent="0.35">
      <c r="A6" s="218" t="s">
        <v>3</v>
      </c>
      <c r="B6" s="218"/>
      <c r="C6" s="17"/>
      <c r="D6" s="17"/>
      <c r="E6" s="17"/>
      <c r="F6" s="14"/>
      <c r="G6" s="14"/>
      <c r="H6" s="219"/>
      <c r="I6" s="219"/>
      <c r="J6" s="26"/>
      <c r="K6" s="14"/>
      <c r="L6" s="112" t="s">
        <v>4</v>
      </c>
      <c r="M6" s="52">
        <v>0</v>
      </c>
    </row>
    <row r="7" spans="1:14" ht="15.6" thickTop="1" thickBot="1" x14ac:dyDescent="0.35">
      <c r="A7" s="18"/>
      <c r="B7" s="14"/>
      <c r="C7" s="14"/>
      <c r="D7" s="14"/>
      <c r="E7" s="14"/>
      <c r="F7" s="19"/>
      <c r="G7" s="14"/>
      <c r="H7" s="205"/>
      <c r="I7" s="205"/>
      <c r="J7" s="29"/>
      <c r="K7" s="14"/>
      <c r="L7" s="113" t="s">
        <v>42</v>
      </c>
      <c r="M7" s="67">
        <v>0</v>
      </c>
      <c r="N7" s="2"/>
    </row>
    <row r="8" spans="1:14" ht="15.6" thickTop="1" thickBot="1" x14ac:dyDescent="0.35">
      <c r="A8" s="244" t="s">
        <v>21</v>
      </c>
      <c r="B8" s="244"/>
      <c r="C8" s="244"/>
      <c r="D8" s="201"/>
      <c r="E8" s="203"/>
      <c r="F8" s="245" t="s">
        <v>20</v>
      </c>
      <c r="G8" s="246"/>
      <c r="H8" s="247"/>
      <c r="I8" s="76" t="s">
        <v>5</v>
      </c>
      <c r="J8" s="68">
        <f>SUM(B26/K27)</f>
        <v>51.78</v>
      </c>
      <c r="K8" s="45"/>
      <c r="L8" s="114" t="s">
        <v>43</v>
      </c>
      <c r="M8" s="7" t="s">
        <v>46</v>
      </c>
    </row>
    <row r="9" spans="1:14" ht="15" thickTop="1" x14ac:dyDescent="0.3">
      <c r="A9" s="21">
        <f>SUM(K28*K27)/C26+K31</f>
        <v>15.000000000000002</v>
      </c>
      <c r="B9" s="3" t="s">
        <v>0</v>
      </c>
      <c r="C9" s="4" t="s">
        <v>1</v>
      </c>
      <c r="D9" s="248" t="s">
        <v>30</v>
      </c>
      <c r="E9" s="250" t="s">
        <v>6</v>
      </c>
      <c r="F9" s="248" t="s">
        <v>19</v>
      </c>
      <c r="G9" s="252" t="s">
        <v>29</v>
      </c>
      <c r="H9" s="253"/>
      <c r="I9" s="198" t="s">
        <v>56</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customHeight="1" thickTop="1" thickBot="1" x14ac:dyDescent="0.35">
      <c r="A11" s="5">
        <f>SUM(A9*C11)</f>
        <v>214.36848203939746</v>
      </c>
      <c r="B11" s="49">
        <v>740</v>
      </c>
      <c r="C11" s="23">
        <f>SUM(B11/J8)</f>
        <v>14.291232135959829</v>
      </c>
      <c r="D11" s="24">
        <f>IFERROR(E11/1000*A11,0)</f>
        <v>0</v>
      </c>
      <c r="E11" s="25" t="e">
        <f>VLOOKUP(G11,ingredients!A7:C491,2,0)</f>
        <v>#N/A</v>
      </c>
      <c r="F11" s="14"/>
      <c r="G11" s="264" t="s">
        <v>47</v>
      </c>
      <c r="H11" s="265"/>
      <c r="I11" s="268" t="s">
        <v>50</v>
      </c>
      <c r="J11" s="269"/>
      <c r="K11" s="269"/>
      <c r="L11" s="269"/>
      <c r="M11" s="270"/>
    </row>
    <row r="12" spans="1:14" ht="15.6" thickTop="1" thickBot="1" x14ac:dyDescent="0.35">
      <c r="A12" s="6">
        <f>SUM(A9*C12)</f>
        <v>57.937427578215534</v>
      </c>
      <c r="B12" s="49">
        <v>200</v>
      </c>
      <c r="C12" s="6">
        <f>SUM(B12/J8)</f>
        <v>3.8624951718810352</v>
      </c>
      <c r="D12" s="24">
        <f>IFERROR(E12/1000*A12,0)</f>
        <v>0</v>
      </c>
      <c r="E12" s="24" t="e">
        <f>VLOOKUP(G12,ingredients!A7:C491,2,0)</f>
        <v>#N/A</v>
      </c>
      <c r="F12" s="14"/>
      <c r="G12" s="266" t="s">
        <v>10</v>
      </c>
      <c r="H12" s="267"/>
      <c r="I12" s="271"/>
      <c r="J12" s="272"/>
      <c r="K12" s="272"/>
      <c r="L12" s="272"/>
      <c r="M12" s="273"/>
    </row>
    <row r="13" spans="1:14" ht="15.6" thickTop="1" thickBot="1" x14ac:dyDescent="0.35">
      <c r="A13" s="6">
        <f>SUM(A9*C13)</f>
        <v>28.968713789107767</v>
      </c>
      <c r="B13" s="49">
        <v>100</v>
      </c>
      <c r="C13" s="27">
        <f>SUM(B13/J8)</f>
        <v>1.9312475859405176</v>
      </c>
      <c r="D13" s="24">
        <f>IFERROR(E13/1000*A13,0)</f>
        <v>0</v>
      </c>
      <c r="E13" s="24" t="e">
        <f>VLOOKUP(G13,ingredients!A7:C491,2,0)</f>
        <v>#N/A</v>
      </c>
      <c r="F13" s="29">
        <v>0</v>
      </c>
      <c r="G13" s="256" t="s">
        <v>24</v>
      </c>
      <c r="H13" s="257"/>
      <c r="I13" s="271"/>
      <c r="J13" s="272"/>
      <c r="K13" s="272"/>
      <c r="L13" s="272"/>
      <c r="M13" s="273"/>
    </row>
    <row r="14" spans="1:14" ht="15.6" thickTop="1" thickBot="1" x14ac:dyDescent="0.35">
      <c r="A14" s="6">
        <f>SUM(A9*C14)</f>
        <v>69.524913093858643</v>
      </c>
      <c r="B14" s="49">
        <v>240</v>
      </c>
      <c r="C14" s="8">
        <f>SUM(B14/J8)</f>
        <v>4.6349942062572422</v>
      </c>
      <c r="D14" s="24">
        <f>IFERROR(E14/1000*A14,0)</f>
        <v>0</v>
      </c>
      <c r="E14" s="28" t="e">
        <f>VLOOKUP(G14,ingredients!A7:C491,2,0)</f>
        <v>#N/A</v>
      </c>
      <c r="F14" s="14"/>
      <c r="G14" s="256" t="s">
        <v>25</v>
      </c>
      <c r="H14" s="257"/>
      <c r="I14" s="271"/>
      <c r="J14" s="272"/>
      <c r="K14" s="272"/>
      <c r="L14" s="272"/>
      <c r="M14" s="273"/>
    </row>
    <row r="15" spans="1:14" ht="15.6" thickTop="1" thickBot="1" x14ac:dyDescent="0.35">
      <c r="A15" s="6">
        <f>SUM(A9*C15)</f>
        <v>0.28968713789107764</v>
      </c>
      <c r="B15" s="49">
        <v>1</v>
      </c>
      <c r="C15" s="23">
        <f>SUM(B15/J8)</f>
        <v>1.9312475859405175E-2</v>
      </c>
      <c r="D15" s="24">
        <f>IFERROR(E15/1000*A15,0)</f>
        <v>0</v>
      </c>
      <c r="E15" s="28" t="e">
        <f>VLOOKUP(G15,ingredients!A7:C491,2,0)</f>
        <v>#N/A</v>
      </c>
      <c r="F15" s="14"/>
      <c r="G15" s="266" t="s">
        <v>12</v>
      </c>
      <c r="H15" s="267"/>
      <c r="I15" s="271"/>
      <c r="J15" s="272"/>
      <c r="K15" s="272"/>
      <c r="L15" s="272"/>
      <c r="M15" s="273"/>
      <c r="N15" s="2"/>
    </row>
    <row r="16" spans="1:14" ht="15.6" thickTop="1" thickBot="1" x14ac:dyDescent="0.35">
      <c r="A16" s="6">
        <f>SUM(A9*C16)</f>
        <v>289.68713789107767</v>
      </c>
      <c r="B16" s="49">
        <v>1000</v>
      </c>
      <c r="C16" s="23">
        <f>SUM(B16/J8)</f>
        <v>19.312475859405176</v>
      </c>
      <c r="D16" s="24">
        <f t="shared" ref="D16:D25" si="0">IFERROR(E16/1000*A16,0)</f>
        <v>0</v>
      </c>
      <c r="E16" s="28" t="e">
        <f>VLOOKUP(G16,ingredients!A7:C491,2,0)</f>
        <v>#N/A</v>
      </c>
      <c r="F16" s="14"/>
      <c r="G16" s="242" t="s">
        <v>26</v>
      </c>
      <c r="H16" s="243"/>
      <c r="I16" s="271"/>
      <c r="J16" s="272"/>
      <c r="K16" s="272"/>
      <c r="L16" s="272"/>
      <c r="M16" s="273"/>
    </row>
    <row r="17" spans="1:13" ht="15.6" thickTop="1" thickBot="1" x14ac:dyDescent="0.35">
      <c r="A17" s="6">
        <f>SUM(A9*C17)</f>
        <v>72.421784472769417</v>
      </c>
      <c r="B17" s="49">
        <v>250</v>
      </c>
      <c r="C17" s="27">
        <f>SUM(B17/J8)</f>
        <v>4.8281189648512939</v>
      </c>
      <c r="D17" s="24">
        <f t="shared" si="0"/>
        <v>0</v>
      </c>
      <c r="E17" s="28" t="e">
        <f>VLOOKUP(G17,ingredients!A7:C491,2,0)</f>
        <v>#N/A</v>
      </c>
      <c r="F17" s="14"/>
      <c r="G17" s="256" t="s">
        <v>27</v>
      </c>
      <c r="H17" s="257"/>
      <c r="I17" s="271"/>
      <c r="J17" s="272"/>
      <c r="K17" s="272"/>
      <c r="L17" s="272"/>
      <c r="M17" s="273"/>
    </row>
    <row r="18" spans="1:13" ht="15.6" thickTop="1" thickBot="1" x14ac:dyDescent="0.35">
      <c r="A18" s="6">
        <f>SUM(A9*C18)</f>
        <v>5.7937427578215539</v>
      </c>
      <c r="B18" s="49">
        <v>20</v>
      </c>
      <c r="C18" s="27">
        <f>SUM(B18/J8)</f>
        <v>0.38624951718810352</v>
      </c>
      <c r="D18" s="24">
        <f t="shared" si="0"/>
        <v>0</v>
      </c>
      <c r="E18" s="28" t="e">
        <f>VLOOKUP(G18,ingredients!A7:C491,2,0)</f>
        <v>#N/A</v>
      </c>
      <c r="F18" s="14"/>
      <c r="G18" s="256" t="s">
        <v>48</v>
      </c>
      <c r="H18" s="257"/>
      <c r="I18" s="91"/>
      <c r="J18" s="92"/>
      <c r="K18" s="92"/>
      <c r="L18" s="92"/>
      <c r="M18" s="93"/>
    </row>
    <row r="19" spans="1:13" ht="15.6" thickTop="1" thickBot="1" x14ac:dyDescent="0.35">
      <c r="A19" s="6">
        <f>SUM(A9*C19)</f>
        <v>11.00811123986095</v>
      </c>
      <c r="B19" s="49">
        <v>38</v>
      </c>
      <c r="C19" s="30">
        <f>SUM(B19/J8)</f>
        <v>0.73387408265739662</v>
      </c>
      <c r="D19" s="24">
        <f t="shared" si="0"/>
        <v>0</v>
      </c>
      <c r="E19" s="28" t="e">
        <f>VLOOKUP(G19,ingredients!A7:C491,2,0)</f>
        <v>#N/A</v>
      </c>
      <c r="F19" s="14"/>
      <c r="G19" s="242" t="s">
        <v>49</v>
      </c>
      <c r="H19" s="243"/>
      <c r="I19" s="91"/>
      <c r="J19" s="92"/>
      <c r="K19" s="92"/>
      <c r="L19" s="92"/>
      <c r="M19" s="93"/>
    </row>
    <row r="20" spans="1:13" ht="15.6" thickTop="1" thickBot="1" x14ac:dyDescent="0.35">
      <c r="A20" s="6"/>
      <c r="B20" s="49"/>
      <c r="C20" s="27">
        <f>SUM(B20/J8)</f>
        <v>0</v>
      </c>
      <c r="D20" s="24">
        <f t="shared" si="0"/>
        <v>0</v>
      </c>
      <c r="E20" s="28"/>
      <c r="F20" s="14"/>
      <c r="G20" s="256"/>
      <c r="H20" s="257"/>
      <c r="I20" s="91"/>
      <c r="J20" s="92"/>
      <c r="K20" s="92"/>
      <c r="L20" s="92"/>
      <c r="M20" s="93"/>
    </row>
    <row r="21" spans="1:13" ht="15.6" thickTop="1" thickBot="1" x14ac:dyDescent="0.35">
      <c r="A21" s="6"/>
      <c r="B21" s="49"/>
      <c r="C21" s="23">
        <f>SUM(B21/J8)</f>
        <v>0</v>
      </c>
      <c r="D21" s="24">
        <f t="shared" si="0"/>
        <v>0</v>
      </c>
      <c r="E21" s="28"/>
      <c r="F21" s="14"/>
      <c r="G21" s="242"/>
      <c r="H21" s="243"/>
      <c r="I21" s="91"/>
      <c r="J21" s="92"/>
      <c r="K21" s="92"/>
      <c r="L21" s="92"/>
      <c r="M21" s="93"/>
    </row>
    <row r="22" spans="1:13" ht="15.6" thickTop="1" thickBot="1" x14ac:dyDescent="0.35">
      <c r="A22" s="6"/>
      <c r="B22" s="49"/>
      <c r="C22" s="23">
        <f>SUM(B22/J8)</f>
        <v>0</v>
      </c>
      <c r="D22" s="24">
        <f t="shared" si="0"/>
        <v>0</v>
      </c>
      <c r="E22" s="28"/>
      <c r="F22" s="14"/>
      <c r="G22" s="266"/>
      <c r="H22" s="267"/>
      <c r="I22" s="14"/>
      <c r="J22" s="14"/>
      <c r="K22" s="14"/>
      <c r="L22" s="14"/>
      <c r="M22" s="15"/>
    </row>
    <row r="23" spans="1:13" ht="15.6" thickTop="1" thickBot="1" x14ac:dyDescent="0.35">
      <c r="A23" s="6"/>
      <c r="B23" s="49"/>
      <c r="C23" s="23">
        <f>SUM(B23/J8)</f>
        <v>0</v>
      </c>
      <c r="D23" s="24">
        <f t="shared" si="0"/>
        <v>0</v>
      </c>
      <c r="E23" s="28"/>
      <c r="F23" s="14"/>
      <c r="G23" s="266"/>
      <c r="H23" s="267"/>
      <c r="I23" s="14"/>
      <c r="J23" s="14"/>
      <c r="K23" s="14"/>
      <c r="L23" s="14"/>
      <c r="M23" s="15"/>
    </row>
    <row r="24" spans="1:13" ht="15.6" thickTop="1" thickBot="1" x14ac:dyDescent="0.35">
      <c r="A24" s="6"/>
      <c r="B24" s="49"/>
      <c r="C24" s="23">
        <f>SUM(B24/J8)</f>
        <v>0</v>
      </c>
      <c r="D24" s="24">
        <f t="shared" si="0"/>
        <v>0</v>
      </c>
      <c r="E24" s="28"/>
      <c r="F24" s="14"/>
      <c r="G24" s="242"/>
      <c r="H24" s="243"/>
      <c r="I24" s="14"/>
      <c r="J24" s="14"/>
      <c r="K24" s="14"/>
      <c r="L24" s="14"/>
      <c r="M24" s="15"/>
    </row>
    <row r="25" spans="1:13" ht="15.6" thickTop="1" thickBot="1" x14ac:dyDescent="0.35">
      <c r="A25" s="6"/>
      <c r="B25" s="49"/>
      <c r="C25" s="23">
        <f>SUM(B25/J8)</f>
        <v>0</v>
      </c>
      <c r="D25" s="24">
        <f t="shared" si="0"/>
        <v>0</v>
      </c>
      <c r="E25" s="28"/>
      <c r="F25" s="14"/>
      <c r="G25" s="274"/>
      <c r="H25" s="275"/>
      <c r="I25" s="14"/>
      <c r="J25" s="14"/>
      <c r="K25" s="14"/>
      <c r="L25" s="14"/>
      <c r="M25" s="15"/>
    </row>
    <row r="26" spans="1:13" ht="15.6" thickTop="1" thickBot="1" x14ac:dyDescent="0.35">
      <c r="A26" s="6"/>
      <c r="B26" s="31">
        <f>SUM(B11:B25)</f>
        <v>2589</v>
      </c>
      <c r="C26" s="32">
        <f>SUM(C11:C25)</f>
        <v>49.999999999999993</v>
      </c>
      <c r="D26" s="33">
        <f>SUM(D11:D25)</f>
        <v>0</v>
      </c>
      <c r="E26" s="31"/>
      <c r="F26" s="34"/>
      <c r="G26" s="193" t="s">
        <v>33</v>
      </c>
      <c r="H26" s="194"/>
      <c r="I26" s="14"/>
      <c r="J26" s="14"/>
      <c r="K26" s="14"/>
      <c r="L26" s="14"/>
      <c r="M26" s="15"/>
    </row>
    <row r="27" spans="1:13" ht="15.6" thickTop="1" thickBot="1" x14ac:dyDescent="0.35">
      <c r="A27" s="35">
        <f>SUM(A11:A25)</f>
        <v>750</v>
      </c>
      <c r="B27" s="20"/>
      <c r="C27" s="201" t="s">
        <v>34</v>
      </c>
      <c r="D27" s="202"/>
      <c r="E27" s="202"/>
      <c r="F27" s="202"/>
      <c r="G27" s="202"/>
      <c r="H27" s="203"/>
      <c r="I27" s="276" t="s">
        <v>35</v>
      </c>
      <c r="J27" s="277"/>
      <c r="K27" s="107">
        <v>50</v>
      </c>
      <c r="L27" s="18"/>
      <c r="M27" s="15"/>
    </row>
    <row r="28" spans="1:13" ht="15.6" thickTop="1" thickBot="1" x14ac:dyDescent="0.35">
      <c r="A28" s="102"/>
      <c r="B28" s="37"/>
      <c r="C28" s="14"/>
      <c r="D28" s="14"/>
      <c r="E28" s="14"/>
      <c r="F28" s="14"/>
      <c r="G28" s="14"/>
      <c r="I28" s="276" t="s">
        <v>36</v>
      </c>
      <c r="J28" s="278"/>
      <c r="K28" s="108">
        <v>10</v>
      </c>
      <c r="L28" s="38"/>
      <c r="M28" s="39"/>
    </row>
    <row r="29" spans="1:13" ht="15.6" thickTop="1" thickBot="1" x14ac:dyDescent="0.35">
      <c r="A29" s="103"/>
      <c r="B29" s="104"/>
      <c r="C29" s="104"/>
      <c r="D29" s="104"/>
      <c r="E29" s="104"/>
      <c r="F29" s="105"/>
      <c r="G29" s="105"/>
      <c r="H29" s="15"/>
      <c r="I29" s="279" t="s">
        <v>88</v>
      </c>
      <c r="J29" s="279"/>
      <c r="K29" s="77">
        <f>INT((B26/K27))</f>
        <v>51</v>
      </c>
      <c r="L29" s="18"/>
      <c r="M29" s="15"/>
    </row>
    <row r="30" spans="1:13" ht="15.6" thickTop="1" thickBot="1" x14ac:dyDescent="0.35">
      <c r="A30" s="205"/>
      <c r="B30" s="205"/>
      <c r="C30" s="205"/>
      <c r="D30" s="205"/>
      <c r="E30" s="205"/>
      <c r="F30" s="205"/>
      <c r="G30" s="105"/>
      <c r="H30" s="15"/>
      <c r="I30" s="100"/>
      <c r="J30" s="100"/>
      <c r="K30" s="43"/>
      <c r="L30" s="9"/>
      <c r="M30" s="15"/>
    </row>
    <row r="31" spans="1:13" ht="15.6" thickTop="1" thickBot="1" x14ac:dyDescent="0.35">
      <c r="A31" s="205"/>
      <c r="B31" s="205"/>
      <c r="C31" s="205"/>
      <c r="D31" s="205"/>
      <c r="E31" s="205"/>
      <c r="F31" s="205"/>
      <c r="G31" s="106"/>
      <c r="H31" s="15"/>
      <c r="I31" s="280" t="s">
        <v>87</v>
      </c>
      <c r="J31" s="280"/>
      <c r="K31" s="109">
        <v>5</v>
      </c>
      <c r="L31" s="101"/>
      <c r="M31" s="47"/>
    </row>
    <row r="32" spans="1:13" ht="15.6" thickTop="1" thickBot="1" x14ac:dyDescent="0.35">
      <c r="A32" s="45"/>
      <c r="B32" s="45"/>
      <c r="C32" s="45"/>
      <c r="D32" s="45"/>
      <c r="E32" s="45"/>
      <c r="F32" s="45"/>
      <c r="G32" s="45"/>
      <c r="H32" s="47"/>
      <c r="I32" s="45"/>
      <c r="J32" s="45"/>
      <c r="K32" s="45"/>
      <c r="L32" s="45"/>
      <c r="M32" s="47"/>
    </row>
    <row r="33" ht="15" thickTop="1" x14ac:dyDescent="0.3"/>
  </sheetData>
  <mergeCells count="39">
    <mergeCell ref="I28:J28"/>
    <mergeCell ref="I29:J29"/>
    <mergeCell ref="A30:F30"/>
    <mergeCell ref="I31:J31"/>
    <mergeCell ref="A31:F31"/>
    <mergeCell ref="G22:H22"/>
    <mergeCell ref="G23:H23"/>
    <mergeCell ref="G24:H24"/>
    <mergeCell ref="G25:H25"/>
    <mergeCell ref="I27:J27"/>
    <mergeCell ref="G26:H26"/>
    <mergeCell ref="C27:H27"/>
    <mergeCell ref="I9:M10"/>
    <mergeCell ref="A10:C10"/>
    <mergeCell ref="G11:H11"/>
    <mergeCell ref="G12:H12"/>
    <mergeCell ref="G13:H13"/>
    <mergeCell ref="I11:M17"/>
    <mergeCell ref="G15:H15"/>
    <mergeCell ref="G16:H16"/>
    <mergeCell ref="G17:H17"/>
    <mergeCell ref="G21:H21"/>
    <mergeCell ref="A8:C8"/>
    <mergeCell ref="D8:E8"/>
    <mergeCell ref="F8:H8"/>
    <mergeCell ref="D9:D10"/>
    <mergeCell ref="E9:E10"/>
    <mergeCell ref="F9:F10"/>
    <mergeCell ref="G9:H10"/>
    <mergeCell ref="G20:H20"/>
    <mergeCell ref="G14:H14"/>
    <mergeCell ref="G18:H18"/>
    <mergeCell ref="G19:H19"/>
    <mergeCell ref="H7:I7"/>
    <mergeCell ref="A1:B2"/>
    <mergeCell ref="C1:M2"/>
    <mergeCell ref="A3:B3"/>
    <mergeCell ref="A6:B6"/>
    <mergeCell ref="H6:I6"/>
  </mergeCells>
  <dataValidations count="1">
    <dataValidation type="list" allowBlank="1" showInputMessage="1" showErrorMessage="1" sqref="G11:H25" xr:uid="{669B7C36-112A-4EBD-9591-10010CB5E29F}">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5B9C8-D6F1-40AE-83A1-1796E8629742}">
  <sheetPr codeName="Feuil6"/>
  <dimension ref="A1:N33"/>
  <sheetViews>
    <sheetView topLeftCell="A6" workbookViewId="0">
      <selection activeCell="K29" sqref="K29"/>
    </sheetView>
  </sheetViews>
  <sheetFormatPr baseColWidth="10" defaultColWidth="11.44140625" defaultRowHeight="14.4" x14ac:dyDescent="0.3"/>
  <cols>
    <col min="2" max="2" width="10.88671875" customWidth="1"/>
    <col min="3" max="3" width="9.21875" bestFit="1" customWidth="1"/>
    <col min="4" max="4" width="10.44140625" customWidth="1"/>
    <col min="5" max="5" width="10.44140625" bestFit="1" customWidth="1"/>
  </cols>
  <sheetData>
    <row r="1" spans="1:14" ht="15" thickTop="1" x14ac:dyDescent="0.3">
      <c r="A1" s="206" t="s">
        <v>23</v>
      </c>
      <c r="B1" s="207"/>
      <c r="C1" s="210" t="s">
        <v>39</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t="s">
        <v>22</v>
      </c>
      <c r="B3" s="241"/>
      <c r="C3" s="12"/>
      <c r="D3" s="66"/>
      <c r="E3" s="12"/>
      <c r="F3" s="66"/>
      <c r="G3" s="13"/>
      <c r="H3" s="14"/>
      <c r="I3" s="14"/>
      <c r="J3" s="14"/>
      <c r="K3" s="14"/>
      <c r="L3" s="14"/>
      <c r="M3" s="15"/>
    </row>
    <row r="4" spans="1:14" ht="15.6" thickTop="1" thickBot="1" x14ac:dyDescent="0.35">
      <c r="A4" s="79"/>
      <c r="B4" s="1"/>
      <c r="C4" s="1"/>
      <c r="D4" s="1"/>
      <c r="E4" s="1"/>
      <c r="F4" s="14"/>
      <c r="G4" s="14"/>
      <c r="H4" s="14"/>
      <c r="I4" s="14"/>
      <c r="J4" s="14"/>
      <c r="K4" s="14"/>
      <c r="L4" s="69" t="s">
        <v>40</v>
      </c>
      <c r="M4" s="70">
        <v>160</v>
      </c>
    </row>
    <row r="5" spans="1:14" ht="15.6" thickTop="1" thickBot="1" x14ac:dyDescent="0.35">
      <c r="A5" s="80"/>
      <c r="B5" s="1"/>
      <c r="C5" s="1"/>
      <c r="D5" s="1"/>
      <c r="E5" s="1"/>
      <c r="F5" s="14"/>
      <c r="G5" s="14"/>
      <c r="H5" s="14"/>
      <c r="I5" s="14"/>
      <c r="J5" s="14"/>
      <c r="K5" s="14"/>
      <c r="L5" s="71" t="s">
        <v>41</v>
      </c>
      <c r="M5" s="72">
        <v>25</v>
      </c>
    </row>
    <row r="6" spans="1:14" ht="15.6" thickTop="1" thickBot="1" x14ac:dyDescent="0.35">
      <c r="A6" s="218" t="s">
        <v>3</v>
      </c>
      <c r="B6" s="218"/>
      <c r="C6" s="17"/>
      <c r="D6" s="17"/>
      <c r="E6" s="17"/>
      <c r="F6" s="14"/>
      <c r="G6" s="14"/>
      <c r="H6" s="219"/>
      <c r="I6" s="219"/>
      <c r="J6" s="26"/>
      <c r="K6" s="14"/>
      <c r="L6" s="86" t="s">
        <v>4</v>
      </c>
      <c r="M6" s="87">
        <v>4</v>
      </c>
    </row>
    <row r="7" spans="1:14" ht="15.6" thickTop="1" thickBot="1" x14ac:dyDescent="0.35">
      <c r="A7" s="18"/>
      <c r="B7" s="14"/>
      <c r="C7" s="14"/>
      <c r="D7" s="14"/>
      <c r="E7" s="14"/>
      <c r="F7" s="19"/>
      <c r="G7" s="14"/>
      <c r="H7" s="205"/>
      <c r="I7" s="205"/>
      <c r="J7" s="29"/>
      <c r="K7" s="14"/>
      <c r="L7" s="73" t="s">
        <v>42</v>
      </c>
      <c r="M7" s="74">
        <v>0</v>
      </c>
      <c r="N7" s="2"/>
    </row>
    <row r="8" spans="1:14" ht="15.6" thickTop="1" thickBot="1" x14ac:dyDescent="0.35">
      <c r="A8" s="244" t="s">
        <v>21</v>
      </c>
      <c r="B8" s="244"/>
      <c r="C8" s="244"/>
      <c r="D8" s="201"/>
      <c r="E8" s="203"/>
      <c r="F8" s="245" t="s">
        <v>20</v>
      </c>
      <c r="G8" s="246"/>
      <c r="H8" s="247"/>
      <c r="I8" s="76" t="s">
        <v>5</v>
      </c>
      <c r="J8" s="68">
        <f>SUM(B26/K27)</f>
        <v>1</v>
      </c>
      <c r="K8" s="45"/>
      <c r="L8" s="83" t="s">
        <v>43</v>
      </c>
      <c r="M8" s="88" t="s">
        <v>44</v>
      </c>
    </row>
    <row r="9" spans="1:14" ht="15" thickTop="1" x14ac:dyDescent="0.3">
      <c r="A9" s="21">
        <f>SUM(K28*K27)/C26</f>
        <v>7</v>
      </c>
      <c r="B9" s="3" t="s">
        <v>0</v>
      </c>
      <c r="C9" s="4" t="s">
        <v>1</v>
      </c>
      <c r="D9" s="248" t="s">
        <v>30</v>
      </c>
      <c r="E9" s="250" t="s">
        <v>6</v>
      </c>
      <c r="F9" s="248" t="s">
        <v>19</v>
      </c>
      <c r="G9" s="252" t="s">
        <v>29</v>
      </c>
      <c r="H9" s="253"/>
      <c r="I9" s="198" t="s">
        <v>57</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thickTop="1" thickBot="1" x14ac:dyDescent="0.35">
      <c r="A11" s="5">
        <f>SUM(A9*C11)</f>
        <v>7861</v>
      </c>
      <c r="B11" s="49">
        <v>1123</v>
      </c>
      <c r="C11" s="23">
        <f>SUM(B11/J8)</f>
        <v>1123</v>
      </c>
      <c r="D11" s="24">
        <f t="shared" ref="D11:D17" si="0">IFERROR(E11/1000*A11,0)</f>
        <v>0</v>
      </c>
      <c r="E11" s="25" t="e">
        <f>VLOOKUP(G11,ingredients!A7:C491,2,0)</f>
        <v>#N/A</v>
      </c>
      <c r="F11" s="14"/>
      <c r="G11" s="264" t="s">
        <v>7</v>
      </c>
      <c r="H11" s="265"/>
      <c r="I11" s="57" t="s">
        <v>14</v>
      </c>
      <c r="J11" s="57"/>
      <c r="K11" s="57"/>
      <c r="L11" s="57"/>
      <c r="M11" s="58"/>
    </row>
    <row r="12" spans="1:14" ht="15.6" thickTop="1" thickBot="1" x14ac:dyDescent="0.35">
      <c r="A12" s="6">
        <f>SUM(A9*C12)</f>
        <v>10696</v>
      </c>
      <c r="B12" s="49">
        <v>1528</v>
      </c>
      <c r="C12" s="6">
        <f>SUM(B12/J8)</f>
        <v>1528</v>
      </c>
      <c r="D12" s="24">
        <f t="shared" si="0"/>
        <v>0</v>
      </c>
      <c r="E12" s="24" t="e">
        <f>VLOOKUP(G12,ingredients!A7:C491,2,0)</f>
        <v>#N/A</v>
      </c>
      <c r="F12" s="14"/>
      <c r="G12" s="266" t="s">
        <v>8</v>
      </c>
      <c r="H12" s="267"/>
      <c r="I12" s="57" t="s">
        <v>15</v>
      </c>
      <c r="J12" s="57"/>
      <c r="K12" s="57"/>
      <c r="L12" s="57"/>
      <c r="M12" s="58"/>
    </row>
    <row r="13" spans="1:14" ht="15.6" thickTop="1" thickBot="1" x14ac:dyDescent="0.35">
      <c r="A13" s="6">
        <f>SUM(A9*C13)</f>
        <v>5460</v>
      </c>
      <c r="B13" s="49">
        <v>780</v>
      </c>
      <c r="C13" s="27">
        <f>SUM(B13/J8)</f>
        <v>780</v>
      </c>
      <c r="D13" s="24">
        <f t="shared" si="0"/>
        <v>0</v>
      </c>
      <c r="E13" s="24" t="e">
        <f>VLOOKUP(G13,ingredients!A7:C491,2,0)</f>
        <v>#N/A</v>
      </c>
      <c r="F13" s="29"/>
      <c r="G13" s="256" t="s">
        <v>9</v>
      </c>
      <c r="H13" s="257"/>
      <c r="I13" s="281" t="s">
        <v>16</v>
      </c>
      <c r="J13" s="282"/>
      <c r="K13" s="282"/>
      <c r="L13" s="282"/>
      <c r="M13" s="283"/>
    </row>
    <row r="14" spans="1:14" ht="15.6" thickTop="1" thickBot="1" x14ac:dyDescent="0.35">
      <c r="A14" s="6">
        <f>SUM(A9*C14)</f>
        <v>11788</v>
      </c>
      <c r="B14" s="49">
        <v>1684</v>
      </c>
      <c r="C14" s="8">
        <f>SUM(B14/J8)</f>
        <v>1684</v>
      </c>
      <c r="D14" s="24">
        <f t="shared" si="0"/>
        <v>0</v>
      </c>
      <c r="E14" s="28" t="e">
        <f>VLOOKUP(G14,ingredients!A7:C491,2,0)</f>
        <v>#N/A</v>
      </c>
      <c r="F14" s="14"/>
      <c r="G14" s="256" t="s">
        <v>10</v>
      </c>
      <c r="H14" s="257"/>
      <c r="I14" s="281"/>
      <c r="J14" s="282"/>
      <c r="K14" s="282"/>
      <c r="L14" s="282"/>
      <c r="M14" s="283"/>
    </row>
    <row r="15" spans="1:14" ht="15.6" thickTop="1" thickBot="1" x14ac:dyDescent="0.35">
      <c r="A15" s="6">
        <f>SUM(A9*C15)</f>
        <v>7861</v>
      </c>
      <c r="B15" s="49">
        <v>1123</v>
      </c>
      <c r="C15" s="23">
        <f>SUM(B15/J8)</f>
        <v>1123</v>
      </c>
      <c r="D15" s="24">
        <f t="shared" si="0"/>
        <v>0</v>
      </c>
      <c r="E15" s="28" t="e">
        <f>VLOOKUP(G15,ingredients!A7:C41,2,0)</f>
        <v>#N/A</v>
      </c>
      <c r="F15" s="14"/>
      <c r="G15" s="266" t="s">
        <v>11</v>
      </c>
      <c r="H15" s="267"/>
      <c r="I15" s="281"/>
      <c r="J15" s="282"/>
      <c r="K15" s="282"/>
      <c r="L15" s="282"/>
      <c r="M15" s="283"/>
      <c r="N15" s="2"/>
    </row>
    <row r="16" spans="1:14" ht="15.6" thickTop="1" thickBot="1" x14ac:dyDescent="0.35">
      <c r="A16" s="6">
        <f>SUM(A9*C16)</f>
        <v>49</v>
      </c>
      <c r="B16" s="49">
        <v>7</v>
      </c>
      <c r="C16" s="23">
        <f>SUM(B16/J8)</f>
        <v>7</v>
      </c>
      <c r="D16" s="24">
        <f t="shared" si="0"/>
        <v>0</v>
      </c>
      <c r="E16" s="28" t="e">
        <f>VLOOKUP(G16,ingredients!A7:C491,2,0)</f>
        <v>#N/A</v>
      </c>
      <c r="F16" s="14"/>
      <c r="G16" s="242" t="s">
        <v>12</v>
      </c>
      <c r="H16" s="243"/>
      <c r="I16" s="57"/>
      <c r="J16" s="59"/>
      <c r="K16" s="59"/>
      <c r="L16" s="59"/>
      <c r="M16" s="60"/>
    </row>
    <row r="17" spans="1:13" ht="15.6" thickTop="1" thickBot="1" x14ac:dyDescent="0.35">
      <c r="A17" s="6">
        <f>SUM(A9*C17)</f>
        <v>5460</v>
      </c>
      <c r="B17" s="49">
        <v>780</v>
      </c>
      <c r="C17" s="27">
        <f>SUM(B17/J8)</f>
        <v>780</v>
      </c>
      <c r="D17" s="24">
        <f t="shared" si="0"/>
        <v>0</v>
      </c>
      <c r="E17" s="28" t="e">
        <f>VLOOKUP(G17,ingredients!A7:C491,2,0)</f>
        <v>#N/A</v>
      </c>
      <c r="F17" s="14"/>
      <c r="G17" s="256" t="s">
        <v>13</v>
      </c>
      <c r="H17" s="257"/>
      <c r="I17" s="14"/>
      <c r="J17" s="61"/>
      <c r="K17" s="61"/>
      <c r="L17" s="61"/>
      <c r="M17" s="62"/>
    </row>
    <row r="18" spans="1:13" ht="15.6" thickTop="1" thickBot="1" x14ac:dyDescent="0.35">
      <c r="A18" s="8"/>
      <c r="B18" s="49"/>
      <c r="C18" s="27">
        <f>SUM(B18/J8)</f>
        <v>0</v>
      </c>
      <c r="D18" s="24"/>
      <c r="E18" s="28"/>
      <c r="F18" s="14"/>
      <c r="G18" s="256"/>
      <c r="H18" s="257"/>
      <c r="I18" s="63"/>
      <c r="J18" s="63"/>
      <c r="K18" s="63"/>
      <c r="L18" s="63"/>
      <c r="M18" s="62"/>
    </row>
    <row r="19" spans="1:13" ht="15.6" thickTop="1" thickBot="1" x14ac:dyDescent="0.35">
      <c r="A19" s="6"/>
      <c r="B19" s="49"/>
      <c r="C19" s="30">
        <f>SUM(B19/J8)</f>
        <v>0</v>
      </c>
      <c r="D19" s="24"/>
      <c r="E19" s="28"/>
      <c r="F19" s="14"/>
      <c r="G19" s="242"/>
      <c r="H19" s="243"/>
      <c r="I19" s="63"/>
      <c r="J19" s="63"/>
      <c r="K19" s="63"/>
      <c r="L19" s="63"/>
      <c r="M19" s="62"/>
    </row>
    <row r="20" spans="1:13" ht="15.6" thickTop="1" thickBot="1" x14ac:dyDescent="0.35">
      <c r="A20" s="6"/>
      <c r="B20" s="49"/>
      <c r="C20" s="27">
        <f>SUM(B20/J8)</f>
        <v>0</v>
      </c>
      <c r="D20" s="24"/>
      <c r="E20" s="28"/>
      <c r="F20" s="14"/>
      <c r="G20" s="256"/>
      <c r="H20" s="257"/>
      <c r="I20" s="64"/>
      <c r="J20" s="64"/>
      <c r="K20" s="64"/>
      <c r="L20" s="64"/>
      <c r="M20" s="60"/>
    </row>
    <row r="21" spans="1:13" ht="15.6" thickTop="1" thickBot="1" x14ac:dyDescent="0.35">
      <c r="A21" s="6"/>
      <c r="B21" s="49"/>
      <c r="C21" s="23">
        <f>SUM(B21/J8)</f>
        <v>0</v>
      </c>
      <c r="D21" s="24"/>
      <c r="E21" s="28"/>
      <c r="F21" s="14"/>
      <c r="G21" s="242"/>
      <c r="H21" s="243"/>
      <c r="I21" s="64"/>
      <c r="J21" s="64"/>
      <c r="K21" s="64"/>
      <c r="L21" s="64"/>
      <c r="M21" s="60"/>
    </row>
    <row r="22" spans="1:13" ht="15.6" thickTop="1" thickBot="1" x14ac:dyDescent="0.35">
      <c r="A22" s="6"/>
      <c r="B22" s="49"/>
      <c r="C22" s="23">
        <f>SUM(B22/J8)</f>
        <v>0</v>
      </c>
      <c r="D22" s="24"/>
      <c r="E22" s="28"/>
      <c r="F22" s="14"/>
      <c r="G22" s="266"/>
      <c r="H22" s="267"/>
      <c r="I22" s="14"/>
      <c r="J22" s="14"/>
      <c r="K22" s="14"/>
      <c r="L22" s="14"/>
      <c r="M22" s="15"/>
    </row>
    <row r="23" spans="1:13" ht="15.6" thickTop="1" thickBot="1" x14ac:dyDescent="0.35">
      <c r="A23" s="6"/>
      <c r="B23" s="49"/>
      <c r="C23" s="23">
        <f>SUM(B23/J8)</f>
        <v>0</v>
      </c>
      <c r="D23" s="24"/>
      <c r="E23" s="28"/>
      <c r="F23" s="14"/>
      <c r="G23" s="266"/>
      <c r="H23" s="267"/>
      <c r="I23" s="14"/>
      <c r="J23" s="14"/>
      <c r="K23" s="14"/>
      <c r="L23" s="14"/>
      <c r="M23" s="15"/>
    </row>
    <row r="24" spans="1:13" ht="15.6" thickTop="1" thickBot="1" x14ac:dyDescent="0.35">
      <c r="A24" s="6"/>
      <c r="B24" s="49"/>
      <c r="C24" s="23">
        <f>SUM(B24/J8)</f>
        <v>0</v>
      </c>
      <c r="D24" s="24"/>
      <c r="E24" s="28"/>
      <c r="F24" s="14"/>
      <c r="G24" s="242"/>
      <c r="H24" s="243"/>
      <c r="I24" s="14"/>
      <c r="J24" s="14"/>
      <c r="K24" s="14"/>
      <c r="L24" s="14"/>
      <c r="M24" s="15"/>
    </row>
    <row r="25" spans="1:13" ht="15.6" thickTop="1" thickBot="1" x14ac:dyDescent="0.35">
      <c r="A25" s="6"/>
      <c r="B25" s="49"/>
      <c r="C25" s="23">
        <f>SUM(B25/J8)</f>
        <v>0</v>
      </c>
      <c r="D25" s="24"/>
      <c r="E25" s="28"/>
      <c r="F25" s="14"/>
      <c r="G25" s="274"/>
      <c r="H25" s="275"/>
      <c r="I25" s="14"/>
      <c r="J25" s="14"/>
      <c r="K25" s="14"/>
      <c r="L25" s="14"/>
      <c r="M25" s="15"/>
    </row>
    <row r="26" spans="1:13" ht="15.6" thickTop="1" thickBot="1" x14ac:dyDescent="0.35">
      <c r="A26" s="6"/>
      <c r="B26" s="31">
        <f>SUM(B11:B25)</f>
        <v>7025</v>
      </c>
      <c r="C26" s="32">
        <f>SUM(C11:C25)</f>
        <v>7025</v>
      </c>
      <c r="D26" s="33">
        <f>SUM(D11:D25)</f>
        <v>0</v>
      </c>
      <c r="E26" s="31"/>
      <c r="F26" s="34"/>
      <c r="G26" s="193" t="s">
        <v>33</v>
      </c>
      <c r="H26" s="194"/>
      <c r="I26" s="14"/>
      <c r="J26" s="14"/>
      <c r="K26" s="14"/>
      <c r="L26" s="14"/>
      <c r="M26" s="15"/>
    </row>
    <row r="27" spans="1:13" ht="15.6" thickTop="1" thickBot="1" x14ac:dyDescent="0.35">
      <c r="A27" s="35">
        <f>SUM(A11:A25)</f>
        <v>49175</v>
      </c>
      <c r="B27" s="20"/>
      <c r="C27" s="201" t="s">
        <v>34</v>
      </c>
      <c r="D27" s="202"/>
      <c r="E27" s="202"/>
      <c r="F27" s="202"/>
      <c r="G27" s="202"/>
      <c r="H27" s="203"/>
      <c r="I27" s="186" t="s">
        <v>35</v>
      </c>
      <c r="J27" s="204"/>
      <c r="K27" s="48">
        <v>7025</v>
      </c>
      <c r="L27" s="18"/>
      <c r="M27" s="15"/>
    </row>
    <row r="28" spans="1:13" ht="15.6" thickTop="1" thickBot="1" x14ac:dyDescent="0.35">
      <c r="A28" s="50">
        <v>0</v>
      </c>
      <c r="B28" s="37" t="s">
        <v>31</v>
      </c>
      <c r="C28" s="14"/>
      <c r="D28" s="14"/>
      <c r="E28" s="14"/>
      <c r="F28" s="14"/>
      <c r="G28" s="14"/>
      <c r="H28" s="14"/>
      <c r="I28" s="186" t="s">
        <v>36</v>
      </c>
      <c r="J28" s="187"/>
      <c r="K28" s="78">
        <v>7</v>
      </c>
      <c r="L28" s="38"/>
      <c r="M28" s="39"/>
    </row>
    <row r="29" spans="1:13" ht="15.6" thickTop="1" thickBot="1" x14ac:dyDescent="0.35">
      <c r="A29" s="51">
        <v>0</v>
      </c>
      <c r="B29" s="40" t="s">
        <v>32</v>
      </c>
      <c r="C29" s="41"/>
      <c r="D29" s="41"/>
      <c r="E29" s="41"/>
      <c r="F29" s="14"/>
      <c r="G29" s="14"/>
      <c r="H29" s="14"/>
      <c r="I29" s="186" t="s">
        <v>37</v>
      </c>
      <c r="J29" s="187"/>
      <c r="K29" s="85">
        <f>INT((B26/K27))</f>
        <v>1</v>
      </c>
      <c r="L29" s="18"/>
      <c r="M29" s="15"/>
    </row>
    <row r="30" spans="1:13" ht="15" thickTop="1" x14ac:dyDescent="0.3">
      <c r="A30" s="188" t="s">
        <v>38</v>
      </c>
      <c r="B30" s="189"/>
      <c r="C30" s="189"/>
      <c r="D30" s="189"/>
      <c r="E30" s="189"/>
      <c r="F30" s="284"/>
      <c r="G30" s="42">
        <f>SUM(K27)-(K27*A29)</f>
        <v>7025</v>
      </c>
      <c r="H30" s="18"/>
      <c r="I30" s="18"/>
      <c r="J30" s="14"/>
      <c r="K30" s="43"/>
      <c r="L30" s="9"/>
      <c r="M30" s="15"/>
    </row>
    <row r="31" spans="1:13" ht="15" thickBot="1" x14ac:dyDescent="0.35">
      <c r="A31" s="190" t="s">
        <v>17</v>
      </c>
      <c r="B31" s="191"/>
      <c r="C31" s="191"/>
      <c r="D31" s="191"/>
      <c r="E31" s="191"/>
      <c r="F31" s="285"/>
      <c r="G31" s="44">
        <f>SUM(A11:A25)-(SUM(A11:A25)*A28)</f>
        <v>49175</v>
      </c>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mergeCells count="38">
    <mergeCell ref="I28:J28"/>
    <mergeCell ref="I29:J29"/>
    <mergeCell ref="A30:F30"/>
    <mergeCell ref="A31:F31"/>
    <mergeCell ref="G22:H22"/>
    <mergeCell ref="G23:H23"/>
    <mergeCell ref="G24:H24"/>
    <mergeCell ref="G25:H25"/>
    <mergeCell ref="I27:J27"/>
    <mergeCell ref="G26:H26"/>
    <mergeCell ref="C27:H27"/>
    <mergeCell ref="I9:M10"/>
    <mergeCell ref="A10:C10"/>
    <mergeCell ref="G11:H11"/>
    <mergeCell ref="G12:H12"/>
    <mergeCell ref="G13:H13"/>
    <mergeCell ref="I13:M15"/>
    <mergeCell ref="G15:H15"/>
    <mergeCell ref="G21:H21"/>
    <mergeCell ref="A8:C8"/>
    <mergeCell ref="D8:E8"/>
    <mergeCell ref="F8:H8"/>
    <mergeCell ref="D9:D10"/>
    <mergeCell ref="E9:E10"/>
    <mergeCell ref="F9:F10"/>
    <mergeCell ref="G9:H10"/>
    <mergeCell ref="G20:H20"/>
    <mergeCell ref="G14:H14"/>
    <mergeCell ref="G16:H16"/>
    <mergeCell ref="G17:H17"/>
    <mergeCell ref="G18:H18"/>
    <mergeCell ref="G19:H19"/>
    <mergeCell ref="H7:I7"/>
    <mergeCell ref="A1:B2"/>
    <mergeCell ref="C1:M2"/>
    <mergeCell ref="A3:B3"/>
    <mergeCell ref="A6:B6"/>
    <mergeCell ref="H6:I6"/>
  </mergeCells>
  <dataValidations count="1">
    <dataValidation type="list" allowBlank="1" showInputMessage="1" showErrorMessage="1" sqref="G11:H25" xr:uid="{BCFD4B73-F0F9-4B23-B16E-BC8512EA40CB}">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3714A-1A9F-4713-84C4-48675280DBFA}">
  <sheetPr codeName="Feuil7"/>
  <dimension ref="A1:N33"/>
  <sheetViews>
    <sheetView tabSelected="1" topLeftCell="A10" workbookViewId="0">
      <selection activeCell="O32" sqref="O32"/>
    </sheetView>
  </sheetViews>
  <sheetFormatPr baseColWidth="10" defaultColWidth="11.44140625" defaultRowHeight="14.4" x14ac:dyDescent="0.3"/>
  <cols>
    <col min="2" max="2" width="11.5546875" customWidth="1"/>
    <col min="3" max="3" width="0.21875" hidden="1" customWidth="1"/>
    <col min="4" max="4" width="11.6640625" customWidth="1"/>
    <col min="5" max="5" width="13.5546875" hidden="1" customWidth="1"/>
  </cols>
  <sheetData>
    <row r="1" spans="1:14" ht="15" thickTop="1" x14ac:dyDescent="0.3">
      <c r="A1" s="206" t="s">
        <v>23</v>
      </c>
      <c r="B1" s="207"/>
      <c r="C1" s="210" t="s">
        <v>52</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c r="B3" s="217"/>
      <c r="C3" s="12"/>
      <c r="D3" s="56"/>
      <c r="E3" s="12"/>
      <c r="F3" s="66"/>
      <c r="G3" s="13"/>
      <c r="H3" s="14"/>
      <c r="I3" s="14"/>
      <c r="J3" s="14"/>
      <c r="K3" s="14"/>
      <c r="L3" s="14"/>
      <c r="M3" s="15"/>
    </row>
    <row r="4" spans="1:14" ht="15.6" thickTop="1" thickBot="1" x14ac:dyDescent="0.35">
      <c r="A4" s="79"/>
      <c r="B4" s="1"/>
      <c r="C4" s="1"/>
      <c r="D4" s="1"/>
      <c r="E4" s="1"/>
      <c r="F4" s="14"/>
      <c r="G4" s="14"/>
      <c r="H4" s="14"/>
      <c r="I4" s="14"/>
      <c r="J4" s="14"/>
      <c r="K4" s="14"/>
      <c r="L4" s="22" t="s">
        <v>45</v>
      </c>
      <c r="M4" s="55">
        <v>0</v>
      </c>
    </row>
    <row r="5" spans="1:14" ht="15.6" thickTop="1" thickBot="1" x14ac:dyDescent="0.35">
      <c r="A5" s="80"/>
      <c r="B5" s="1"/>
      <c r="C5" s="1"/>
      <c r="D5" s="1"/>
      <c r="E5" s="1"/>
      <c r="F5" s="14"/>
      <c r="G5" s="14"/>
      <c r="H5" s="14"/>
      <c r="I5" s="14"/>
      <c r="J5" s="14"/>
      <c r="K5" s="14"/>
      <c r="L5" s="54" t="s">
        <v>41</v>
      </c>
      <c r="M5" s="16">
        <v>0</v>
      </c>
    </row>
    <row r="6" spans="1:14" ht="15.6" thickTop="1" thickBot="1" x14ac:dyDescent="0.35">
      <c r="A6" s="218" t="s">
        <v>3</v>
      </c>
      <c r="B6" s="218"/>
      <c r="C6" s="17"/>
      <c r="D6" s="17"/>
      <c r="E6" s="17"/>
      <c r="F6" s="14"/>
      <c r="G6" s="14"/>
      <c r="H6" s="219"/>
      <c r="I6" s="219"/>
      <c r="J6" s="26"/>
      <c r="K6" s="14"/>
      <c r="L6" s="36" t="s">
        <v>4</v>
      </c>
      <c r="M6" s="52">
        <v>0</v>
      </c>
    </row>
    <row r="7" spans="1:14" ht="15.6" thickTop="1" thickBot="1" x14ac:dyDescent="0.35">
      <c r="A7" s="18"/>
      <c r="B7" s="14"/>
      <c r="C7" s="14"/>
      <c r="D7" s="14"/>
      <c r="E7" s="14"/>
      <c r="F7" s="19"/>
      <c r="G7" s="14"/>
      <c r="H7" s="205"/>
      <c r="I7" s="205"/>
      <c r="J7" s="29"/>
      <c r="K7" s="14"/>
      <c r="L7" s="53" t="s">
        <v>42</v>
      </c>
      <c r="M7" s="67">
        <v>0</v>
      </c>
      <c r="N7" s="2"/>
    </row>
    <row r="8" spans="1:14" ht="15.6" thickTop="1" thickBot="1" x14ac:dyDescent="0.35">
      <c r="A8" s="244" t="s">
        <v>21</v>
      </c>
      <c r="B8" s="244"/>
      <c r="C8" s="244"/>
      <c r="D8" s="201"/>
      <c r="E8" s="203"/>
      <c r="F8" s="245" t="s">
        <v>20</v>
      </c>
      <c r="G8" s="246"/>
      <c r="H8" s="247"/>
      <c r="I8" s="76" t="s">
        <v>5</v>
      </c>
      <c r="J8" s="68">
        <f>SUM(B26/K27)</f>
        <v>1</v>
      </c>
      <c r="K8" s="45"/>
      <c r="L8" s="34" t="s">
        <v>43</v>
      </c>
      <c r="M8" s="7" t="s">
        <v>46</v>
      </c>
    </row>
    <row r="9" spans="1:14" ht="58.2" thickTop="1" x14ac:dyDescent="0.3">
      <c r="A9" s="21">
        <f>SUM(K28*K27)/C26</f>
        <v>2</v>
      </c>
      <c r="B9" s="3" t="s">
        <v>0</v>
      </c>
      <c r="C9" s="4" t="s">
        <v>1</v>
      </c>
      <c r="D9" s="248" t="s">
        <v>30</v>
      </c>
      <c r="E9" s="250" t="s">
        <v>6</v>
      </c>
      <c r="F9" s="248" t="s">
        <v>19</v>
      </c>
      <c r="G9" s="252" t="s">
        <v>29</v>
      </c>
      <c r="H9" s="253"/>
      <c r="I9" s="198" t="s">
        <v>56</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thickTop="1" thickBot="1" x14ac:dyDescent="0.35">
      <c r="A11" s="5">
        <f>SUM(A9*C11)</f>
        <v>3500</v>
      </c>
      <c r="B11" s="49">
        <v>1750</v>
      </c>
      <c r="C11" s="23">
        <f>SUM(B11/J8)</f>
        <v>1750</v>
      </c>
      <c r="D11" s="24">
        <f t="shared" ref="D11:D19" si="0">IFERROR(E11/1000*A11,0)</f>
        <v>0</v>
      </c>
      <c r="E11" s="25" t="e">
        <f>VLOOKUP(G11,ingredients!A7:C491,2,0)</f>
        <v>#N/A</v>
      </c>
      <c r="F11" s="14"/>
      <c r="G11" s="264" t="s">
        <v>53</v>
      </c>
      <c r="H11" s="265"/>
      <c r="I11" s="268" t="s">
        <v>54</v>
      </c>
      <c r="J11" s="269"/>
      <c r="K11" s="269"/>
      <c r="L11" s="269"/>
      <c r="M11" s="270"/>
    </row>
    <row r="12" spans="1:14" ht="15.6" thickTop="1" thickBot="1" x14ac:dyDescent="0.35">
      <c r="A12" s="6">
        <f>SUM(A9*C12)</f>
        <v>380</v>
      </c>
      <c r="B12" s="49">
        <v>190</v>
      </c>
      <c r="C12" s="6">
        <f>SUM(B12/J8)</f>
        <v>190</v>
      </c>
      <c r="D12" s="24">
        <f t="shared" si="0"/>
        <v>0</v>
      </c>
      <c r="E12" s="24" t="e">
        <f>VLOOKUP(G12,ingredients!A7:C491,2,0)</f>
        <v>#N/A</v>
      </c>
      <c r="F12" s="14"/>
      <c r="G12" s="266" t="s">
        <v>10</v>
      </c>
      <c r="H12" s="267"/>
      <c r="I12" s="271"/>
      <c r="J12" s="286"/>
      <c r="K12" s="286"/>
      <c r="L12" s="286"/>
      <c r="M12" s="273"/>
    </row>
    <row r="13" spans="1:14" ht="15.6" thickTop="1" thickBot="1" x14ac:dyDescent="0.35">
      <c r="A13" s="6">
        <f>SUM(A9*C13)</f>
        <v>840</v>
      </c>
      <c r="B13" s="49">
        <v>420</v>
      </c>
      <c r="C13" s="27">
        <f>SUM(B13/J8)</f>
        <v>420</v>
      </c>
      <c r="D13" s="24">
        <f t="shared" si="0"/>
        <v>0</v>
      </c>
      <c r="E13" s="24" t="e">
        <f>VLOOKUP(G13,ingredients!A7:C491,2,0)</f>
        <v>#N/A</v>
      </c>
      <c r="F13" s="29">
        <v>0</v>
      </c>
      <c r="G13" s="256" t="s">
        <v>25</v>
      </c>
      <c r="H13" s="257"/>
      <c r="I13" s="271"/>
      <c r="J13" s="286"/>
      <c r="K13" s="286"/>
      <c r="L13" s="286"/>
      <c r="M13" s="273"/>
    </row>
    <row r="14" spans="1:14" ht="15.6" thickTop="1" thickBot="1" x14ac:dyDescent="0.35">
      <c r="A14" s="6">
        <f>SUM(A9*C14)</f>
        <v>1750</v>
      </c>
      <c r="B14" s="49">
        <v>875</v>
      </c>
      <c r="C14" s="8">
        <f>SUM(B14/J8)</f>
        <v>875</v>
      </c>
      <c r="D14" s="24">
        <f t="shared" si="0"/>
        <v>0</v>
      </c>
      <c r="E14" s="28" t="e">
        <f>VLOOKUP(G14,ingredients!A7:C491,2,0)</f>
        <v>#N/A</v>
      </c>
      <c r="F14" s="14"/>
      <c r="G14" s="256" t="s">
        <v>26</v>
      </c>
      <c r="H14" s="257"/>
      <c r="I14" s="271"/>
      <c r="J14" s="286"/>
      <c r="K14" s="286"/>
      <c r="L14" s="286"/>
      <c r="M14" s="273"/>
    </row>
    <row r="15" spans="1:14" ht="15.6" thickTop="1" thickBot="1" x14ac:dyDescent="0.35">
      <c r="A15" s="6">
        <f>SUM(A9*C15)</f>
        <v>720</v>
      </c>
      <c r="B15" s="49">
        <v>360</v>
      </c>
      <c r="C15" s="23">
        <f>SUM(B15/J8)</f>
        <v>360</v>
      </c>
      <c r="D15" s="24">
        <f t="shared" si="0"/>
        <v>0</v>
      </c>
      <c r="E15" s="28" t="e">
        <f>VLOOKUP(G15,ingredients!A7:C491,2,0)</f>
        <v>#N/A</v>
      </c>
      <c r="F15" s="14"/>
      <c r="G15" s="266" t="s">
        <v>27</v>
      </c>
      <c r="H15" s="267"/>
      <c r="I15" s="271"/>
      <c r="J15" s="286"/>
      <c r="K15" s="286"/>
      <c r="L15" s="286"/>
      <c r="M15" s="273"/>
      <c r="N15" s="2"/>
    </row>
    <row r="16" spans="1:14" ht="15.6" thickTop="1" thickBot="1" x14ac:dyDescent="0.35">
      <c r="A16" s="6">
        <f>SUM(A9*C16)</f>
        <v>380</v>
      </c>
      <c r="B16" s="49">
        <v>190</v>
      </c>
      <c r="C16" s="23">
        <f>SUM(B16/J8)</f>
        <v>190</v>
      </c>
      <c r="D16" s="24">
        <f t="shared" si="0"/>
        <v>0</v>
      </c>
      <c r="E16" s="28" t="e">
        <f>VLOOKUP(G16,ingredients!A7:C491,2,0)</f>
        <v>#N/A</v>
      </c>
      <c r="F16" s="14"/>
      <c r="G16" s="242" t="s">
        <v>10</v>
      </c>
      <c r="H16" s="243"/>
      <c r="I16" s="271"/>
      <c r="J16" s="286"/>
      <c r="K16" s="286"/>
      <c r="L16" s="286"/>
      <c r="M16" s="273"/>
    </row>
    <row r="17" spans="1:13" ht="15.6" thickTop="1" thickBot="1" x14ac:dyDescent="0.35">
      <c r="A17" s="6">
        <f>SUM(A9*C17)</f>
        <v>120</v>
      </c>
      <c r="B17" s="49">
        <v>60</v>
      </c>
      <c r="C17" s="27">
        <f>SUM(B17/J8)</f>
        <v>60</v>
      </c>
      <c r="D17" s="24">
        <f t="shared" si="0"/>
        <v>0</v>
      </c>
      <c r="E17" s="28" t="e">
        <f>VLOOKUP(G17,ingredients!A7:C491,2,0)</f>
        <v>#N/A</v>
      </c>
      <c r="F17" s="14"/>
      <c r="G17" s="256" t="s">
        <v>51</v>
      </c>
      <c r="H17" s="257"/>
      <c r="I17" s="271"/>
      <c r="J17" s="286"/>
      <c r="K17" s="286"/>
      <c r="L17" s="286"/>
      <c r="M17" s="273"/>
    </row>
    <row r="18" spans="1:13" ht="15.6" thickTop="1" thickBot="1" x14ac:dyDescent="0.35">
      <c r="A18" s="6">
        <f>SUM(A9*C18)</f>
        <v>64</v>
      </c>
      <c r="B18" s="49">
        <v>32</v>
      </c>
      <c r="C18" s="27">
        <f>SUM(B18/J8)</f>
        <v>32</v>
      </c>
      <c r="D18" s="24">
        <f t="shared" si="0"/>
        <v>0</v>
      </c>
      <c r="E18" s="28" t="e">
        <f>VLOOKUP(G18,ingredients!A7:C491,2,0)</f>
        <v>#N/A</v>
      </c>
      <c r="F18" s="14"/>
      <c r="G18" s="256" t="s">
        <v>48</v>
      </c>
      <c r="H18" s="257"/>
      <c r="I18" s="271"/>
      <c r="J18" s="286"/>
      <c r="K18" s="286"/>
      <c r="L18" s="286"/>
      <c r="M18" s="273"/>
    </row>
    <row r="19" spans="1:13" ht="15.6" thickTop="1" thickBot="1" x14ac:dyDescent="0.35">
      <c r="A19" s="6">
        <f>SUM(A9*C19)</f>
        <v>88</v>
      </c>
      <c r="B19" s="49">
        <v>44</v>
      </c>
      <c r="C19" s="30">
        <f>SUM(B19/J8)</f>
        <v>44</v>
      </c>
      <c r="D19" s="24">
        <f t="shared" si="0"/>
        <v>0</v>
      </c>
      <c r="E19" s="28" t="e">
        <f>VLOOKUP(G19,ingredients!A7:C491,2,0)</f>
        <v>#N/A</v>
      </c>
      <c r="F19" s="14"/>
      <c r="G19" s="242" t="s">
        <v>49</v>
      </c>
      <c r="H19" s="243"/>
      <c r="I19" s="271"/>
      <c r="J19" s="286"/>
      <c r="K19" s="286"/>
      <c r="L19" s="286"/>
      <c r="M19" s="273"/>
    </row>
    <row r="20" spans="1:13" ht="15.6" thickTop="1" thickBot="1" x14ac:dyDescent="0.35">
      <c r="A20" s="6"/>
      <c r="B20" s="49"/>
      <c r="C20" s="27">
        <f>SUM(B20/J8)</f>
        <v>0</v>
      </c>
      <c r="D20" s="24"/>
      <c r="E20" s="28" t="e">
        <f>VLOOKUP(G20,ingredients!A7:C491,2,0)</f>
        <v>#N/A</v>
      </c>
      <c r="F20" s="14"/>
      <c r="G20" s="256"/>
      <c r="H20" s="257"/>
      <c r="I20" s="271"/>
      <c r="J20" s="286"/>
      <c r="K20" s="286"/>
      <c r="L20" s="286"/>
      <c r="M20" s="273"/>
    </row>
    <row r="21" spans="1:13" ht="15.6" thickTop="1" thickBot="1" x14ac:dyDescent="0.35">
      <c r="A21" s="6"/>
      <c r="B21" s="49"/>
      <c r="C21" s="23">
        <f>SUM(B21/J8)</f>
        <v>0</v>
      </c>
      <c r="D21" s="24"/>
      <c r="E21" s="28" t="e">
        <f>VLOOKUP(G21,ingredients!A7:C491,2,0)</f>
        <v>#N/A</v>
      </c>
      <c r="F21" s="14"/>
      <c r="G21" s="242"/>
      <c r="H21" s="243"/>
      <c r="I21" s="271"/>
      <c r="J21" s="286"/>
      <c r="K21" s="286"/>
      <c r="L21" s="286"/>
      <c r="M21" s="273"/>
    </row>
    <row r="22" spans="1:13" ht="15.6" thickTop="1" thickBot="1" x14ac:dyDescent="0.35">
      <c r="A22" s="6"/>
      <c r="B22" s="49"/>
      <c r="C22" s="23">
        <f>SUM(B22/J8)</f>
        <v>0</v>
      </c>
      <c r="D22" s="24"/>
      <c r="E22" s="28" t="e">
        <f>VLOOKUP(G22,ingredients!A7:C491,2,0)</f>
        <v>#N/A</v>
      </c>
      <c r="F22" s="14"/>
      <c r="G22" s="266"/>
      <c r="H22" s="267"/>
      <c r="I22" s="14" t="s">
        <v>55</v>
      </c>
      <c r="J22" s="14"/>
      <c r="K22" s="14"/>
      <c r="L22" s="14"/>
      <c r="M22" s="15"/>
    </row>
    <row r="23" spans="1:13" ht="15.6" thickTop="1" thickBot="1" x14ac:dyDescent="0.35">
      <c r="A23" s="6"/>
      <c r="B23" s="49"/>
      <c r="C23" s="23">
        <f>SUM(B23/J8)</f>
        <v>0</v>
      </c>
      <c r="D23" s="24"/>
      <c r="E23" s="28" t="e">
        <f>VLOOKUP(G23,ingredients!A7:C491,2,0)</f>
        <v>#N/A</v>
      </c>
      <c r="F23" s="14"/>
      <c r="G23" s="266"/>
      <c r="H23" s="267"/>
      <c r="I23" s="14"/>
      <c r="J23" s="14"/>
      <c r="K23" s="14"/>
      <c r="L23" s="14"/>
      <c r="M23" s="15"/>
    </row>
    <row r="24" spans="1:13" ht="15.6" thickTop="1" thickBot="1" x14ac:dyDescent="0.35">
      <c r="A24" s="6"/>
      <c r="B24" s="49"/>
      <c r="C24" s="23">
        <f>SUM(B24/J8)</f>
        <v>0</v>
      </c>
      <c r="D24" s="24"/>
      <c r="E24" s="28" t="e">
        <f>VLOOKUP(G24,ingredients!A7:C491,2,0)</f>
        <v>#N/A</v>
      </c>
      <c r="F24" s="14"/>
      <c r="G24" s="242"/>
      <c r="H24" s="243"/>
      <c r="I24" s="14"/>
      <c r="J24" s="14"/>
      <c r="K24" s="14"/>
      <c r="L24" s="14"/>
      <c r="M24" s="15"/>
    </row>
    <row r="25" spans="1:13" ht="15.6" thickTop="1" thickBot="1" x14ac:dyDescent="0.35">
      <c r="A25" s="6"/>
      <c r="B25" s="49"/>
      <c r="C25" s="23">
        <f>SUM(B25/J8)</f>
        <v>0</v>
      </c>
      <c r="D25" s="24"/>
      <c r="E25" s="28" t="e">
        <f>VLOOKUP(G25,ingredients!A7:C491,2,0)</f>
        <v>#N/A</v>
      </c>
      <c r="F25" s="14"/>
      <c r="G25" s="274"/>
      <c r="H25" s="275"/>
      <c r="I25" s="14"/>
      <c r="J25" s="14"/>
      <c r="K25" s="14"/>
      <c r="L25" s="14"/>
      <c r="M25" s="15"/>
    </row>
    <row r="26" spans="1:13" ht="15.6" thickTop="1" thickBot="1" x14ac:dyDescent="0.35">
      <c r="A26" s="6"/>
      <c r="B26" s="31">
        <f>SUM(B11:B25)</f>
        <v>3921</v>
      </c>
      <c r="C26" s="32">
        <f>SUM(C11:C25)</f>
        <v>3921</v>
      </c>
      <c r="D26" s="33">
        <f>SUM(D11:D25)</f>
        <v>0</v>
      </c>
      <c r="E26" s="31"/>
      <c r="F26" s="34"/>
      <c r="G26" s="193" t="s">
        <v>33</v>
      </c>
      <c r="H26" s="194"/>
      <c r="I26" s="14"/>
      <c r="J26" s="14"/>
      <c r="K26" s="14"/>
      <c r="L26" s="14"/>
      <c r="M26" s="15"/>
    </row>
    <row r="27" spans="1:13" ht="15.6" thickTop="1" thickBot="1" x14ac:dyDescent="0.35">
      <c r="A27" s="35">
        <f>SUM(A11:A25)</f>
        <v>7842</v>
      </c>
      <c r="B27" s="20"/>
      <c r="C27" s="201" t="s">
        <v>34</v>
      </c>
      <c r="D27" s="202"/>
      <c r="E27" s="202"/>
      <c r="F27" s="202"/>
      <c r="G27" s="202"/>
      <c r="H27" s="203"/>
      <c r="I27" s="186" t="s">
        <v>35</v>
      </c>
      <c r="J27" s="204"/>
      <c r="K27" s="48">
        <v>3921</v>
      </c>
      <c r="L27" s="18"/>
      <c r="M27" s="15"/>
    </row>
    <row r="28" spans="1:13" ht="15.6" thickTop="1" thickBot="1" x14ac:dyDescent="0.35">
      <c r="A28" s="50">
        <v>0</v>
      </c>
      <c r="B28" s="37" t="s">
        <v>31</v>
      </c>
      <c r="C28" s="14"/>
      <c r="D28" s="14"/>
      <c r="E28" s="14"/>
      <c r="F28" s="14"/>
      <c r="G28" s="14"/>
      <c r="H28" s="14"/>
      <c r="I28" s="186" t="s">
        <v>36</v>
      </c>
      <c r="J28" s="187"/>
      <c r="K28" s="78">
        <v>2</v>
      </c>
      <c r="L28" s="38"/>
      <c r="M28" s="39"/>
    </row>
    <row r="29" spans="1:13" ht="15.6" thickTop="1" thickBot="1" x14ac:dyDescent="0.35">
      <c r="A29" s="51">
        <v>0</v>
      </c>
      <c r="B29" s="40" t="s">
        <v>32</v>
      </c>
      <c r="C29" s="41"/>
      <c r="D29" s="41"/>
      <c r="E29" s="41"/>
      <c r="F29" s="14"/>
      <c r="G29" s="14"/>
      <c r="H29" s="14"/>
      <c r="I29" s="186" t="s">
        <v>37</v>
      </c>
      <c r="J29" s="187"/>
      <c r="K29" s="77">
        <f>INT((B26/K27))</f>
        <v>1</v>
      </c>
      <c r="L29" s="18"/>
      <c r="M29" s="15"/>
    </row>
    <row r="30" spans="1:13" ht="15" thickTop="1" x14ac:dyDescent="0.3">
      <c r="A30" s="188" t="s">
        <v>38</v>
      </c>
      <c r="B30" s="189"/>
      <c r="C30" s="189"/>
      <c r="D30" s="189"/>
      <c r="E30" s="189"/>
      <c r="F30" s="284"/>
      <c r="G30" s="42">
        <f>SUM(K27)-(K27*A29)</f>
        <v>3921</v>
      </c>
      <c r="H30" s="18"/>
      <c r="I30" s="18"/>
      <c r="J30" s="14"/>
      <c r="K30" s="43"/>
      <c r="L30" s="9"/>
      <c r="M30" s="15"/>
    </row>
    <row r="31" spans="1:13" ht="15" thickBot="1" x14ac:dyDescent="0.35">
      <c r="A31" s="190" t="s">
        <v>17</v>
      </c>
      <c r="B31" s="191"/>
      <c r="C31" s="191"/>
      <c r="D31" s="191"/>
      <c r="E31" s="191"/>
      <c r="F31" s="285"/>
      <c r="G31" s="44">
        <f>SUM(A11:A25)-(SUM(A11:A25)*A28)</f>
        <v>7842</v>
      </c>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mergeCells count="38">
    <mergeCell ref="I28:J28"/>
    <mergeCell ref="I29:J29"/>
    <mergeCell ref="A30:F30"/>
    <mergeCell ref="A31:F31"/>
    <mergeCell ref="G22:H22"/>
    <mergeCell ref="G23:H23"/>
    <mergeCell ref="G24:H24"/>
    <mergeCell ref="G25:H25"/>
    <mergeCell ref="I27:J27"/>
    <mergeCell ref="G26:H26"/>
    <mergeCell ref="C27:H27"/>
    <mergeCell ref="G20:H20"/>
    <mergeCell ref="I9:M10"/>
    <mergeCell ref="A10:C10"/>
    <mergeCell ref="G11:H11"/>
    <mergeCell ref="G12:H12"/>
    <mergeCell ref="G13:H13"/>
    <mergeCell ref="G14:H14"/>
    <mergeCell ref="I11:M21"/>
    <mergeCell ref="G15:H15"/>
    <mergeCell ref="G16:H16"/>
    <mergeCell ref="G17:H17"/>
    <mergeCell ref="G18:H18"/>
    <mergeCell ref="G19:H19"/>
    <mergeCell ref="G21:H21"/>
    <mergeCell ref="A8:C8"/>
    <mergeCell ref="D8:E8"/>
    <mergeCell ref="F8:H8"/>
    <mergeCell ref="D9:D10"/>
    <mergeCell ref="E9:E10"/>
    <mergeCell ref="F9:F10"/>
    <mergeCell ref="G9:H10"/>
    <mergeCell ref="H7:I7"/>
    <mergeCell ref="A1:B2"/>
    <mergeCell ref="C1:M2"/>
    <mergeCell ref="A3:B3"/>
    <mergeCell ref="A6:B6"/>
    <mergeCell ref="H6:I6"/>
  </mergeCells>
  <dataValidations count="1">
    <dataValidation type="list" allowBlank="1" showInputMessage="1" showErrorMessage="1" sqref="G11:H25" xr:uid="{34372863-39AF-4506-BCB5-8BBBB5523C0E}">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33C58-3401-43B4-8181-F3BC712F705A}">
  <sheetPr codeName="Feuil8"/>
  <dimension ref="A1:N33"/>
  <sheetViews>
    <sheetView topLeftCell="A7" workbookViewId="0">
      <selection activeCell="A28" sqref="A28"/>
    </sheetView>
  </sheetViews>
  <sheetFormatPr baseColWidth="10" defaultColWidth="11.44140625" defaultRowHeight="14.4" x14ac:dyDescent="0.3"/>
  <cols>
    <col min="2" max="2" width="11.109375" customWidth="1"/>
    <col min="3" max="3" width="14.44140625" hidden="1" customWidth="1"/>
    <col min="4" max="4" width="12.109375" customWidth="1"/>
    <col min="5" max="5" width="11.77734375" customWidth="1"/>
  </cols>
  <sheetData>
    <row r="1" spans="1:14" ht="15" thickTop="1" x14ac:dyDescent="0.3">
      <c r="A1" s="206" t="s">
        <v>23</v>
      </c>
      <c r="B1" s="207"/>
      <c r="C1" s="210" t="s">
        <v>64</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t="s">
        <v>22</v>
      </c>
      <c r="B3" s="217"/>
      <c r="C3" s="12"/>
      <c r="D3" s="56"/>
      <c r="E3" s="12"/>
      <c r="F3" s="66"/>
      <c r="G3" s="13"/>
      <c r="H3" s="14"/>
      <c r="I3" s="14"/>
      <c r="J3" s="14"/>
      <c r="K3" s="14"/>
      <c r="L3" s="14"/>
      <c r="M3" s="15"/>
    </row>
    <row r="4" spans="1:14" ht="15.6" thickTop="1" thickBot="1" x14ac:dyDescent="0.35">
      <c r="A4" s="79"/>
      <c r="B4" s="1"/>
      <c r="C4" s="1"/>
      <c r="D4" s="1"/>
      <c r="E4" s="1"/>
      <c r="F4" s="14"/>
      <c r="G4" s="14"/>
      <c r="H4" s="14"/>
      <c r="I4" s="14"/>
      <c r="J4" s="14"/>
      <c r="K4" s="14"/>
      <c r="L4" s="22" t="s">
        <v>45</v>
      </c>
      <c r="M4" s="55">
        <v>0</v>
      </c>
    </row>
    <row r="5" spans="1:14" ht="15.6" thickTop="1" thickBot="1" x14ac:dyDescent="0.35">
      <c r="A5" s="80"/>
      <c r="B5" s="1"/>
      <c r="C5" s="1"/>
      <c r="D5" s="1"/>
      <c r="E5" s="1"/>
      <c r="F5" s="14"/>
      <c r="G5" s="14"/>
      <c r="H5" s="14"/>
      <c r="I5" s="14"/>
      <c r="J5" s="14"/>
      <c r="K5" s="14"/>
      <c r="L5" s="54" t="s">
        <v>41</v>
      </c>
      <c r="M5" s="16">
        <v>0</v>
      </c>
    </row>
    <row r="6" spans="1:14" ht="15.6" thickTop="1" thickBot="1" x14ac:dyDescent="0.35">
      <c r="A6" s="218" t="s">
        <v>3</v>
      </c>
      <c r="B6" s="218"/>
      <c r="C6" s="17"/>
      <c r="D6" s="17"/>
      <c r="E6" s="17"/>
      <c r="F6" s="14"/>
      <c r="G6" s="14"/>
      <c r="H6" s="219"/>
      <c r="I6" s="219"/>
      <c r="J6" s="26"/>
      <c r="K6" s="14"/>
      <c r="L6" s="36" t="s">
        <v>4</v>
      </c>
      <c r="M6" s="52">
        <v>0</v>
      </c>
    </row>
    <row r="7" spans="1:14" ht="15.6" thickTop="1" thickBot="1" x14ac:dyDescent="0.35">
      <c r="A7" s="18"/>
      <c r="B7" s="14"/>
      <c r="C7" s="14"/>
      <c r="D7" s="14"/>
      <c r="E7" s="14"/>
      <c r="F7" s="19"/>
      <c r="G7" s="14"/>
      <c r="H7" s="205"/>
      <c r="I7" s="205"/>
      <c r="J7" s="29"/>
      <c r="K7" s="14"/>
      <c r="L7" s="53" t="s">
        <v>42</v>
      </c>
      <c r="M7" s="67">
        <v>0</v>
      </c>
      <c r="N7" s="2"/>
    </row>
    <row r="8" spans="1:14" ht="15.6" thickTop="1" thickBot="1" x14ac:dyDescent="0.35">
      <c r="A8" s="244" t="s">
        <v>21</v>
      </c>
      <c r="B8" s="244"/>
      <c r="C8" s="244"/>
      <c r="D8" s="201"/>
      <c r="E8" s="203"/>
      <c r="F8" s="245" t="s">
        <v>20</v>
      </c>
      <c r="G8" s="246"/>
      <c r="H8" s="247"/>
      <c r="I8" s="76" t="s">
        <v>5</v>
      </c>
      <c r="J8" s="68">
        <f>SUM(B26/K27)</f>
        <v>1</v>
      </c>
      <c r="K8" s="45"/>
      <c r="L8" s="34" t="s">
        <v>43</v>
      </c>
      <c r="M8" s="7" t="s">
        <v>46</v>
      </c>
    </row>
    <row r="9" spans="1:14" ht="15" thickTop="1" x14ac:dyDescent="0.3">
      <c r="A9" s="21">
        <f>SUM(K28*K27)/C26</f>
        <v>2</v>
      </c>
      <c r="B9" s="3" t="s">
        <v>0</v>
      </c>
      <c r="C9" s="4" t="s">
        <v>1</v>
      </c>
      <c r="D9" s="248" t="s">
        <v>30</v>
      </c>
      <c r="E9" s="250" t="s">
        <v>6</v>
      </c>
      <c r="F9" s="248" t="s">
        <v>19</v>
      </c>
      <c r="G9" s="252" t="s">
        <v>29</v>
      </c>
      <c r="H9" s="253"/>
      <c r="I9" s="198" t="s">
        <v>57</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customHeight="1" thickTop="1" thickBot="1" x14ac:dyDescent="0.35">
      <c r="A11" s="5">
        <f>SUM(A9*C11)</f>
        <v>1102</v>
      </c>
      <c r="B11" s="49">
        <v>551</v>
      </c>
      <c r="C11" s="23">
        <f>SUM(B11/J8)</f>
        <v>551</v>
      </c>
      <c r="D11" s="24">
        <f>IFERROR(E11/1000*A11,0)</f>
        <v>0</v>
      </c>
      <c r="E11" s="25" t="e">
        <f>VLOOKUP(G11,ingredients!A7:C491,2,0)</f>
        <v>#N/A</v>
      </c>
      <c r="F11" s="14"/>
      <c r="G11" s="264" t="s">
        <v>58</v>
      </c>
      <c r="H11" s="265"/>
      <c r="I11" s="268" t="s">
        <v>65</v>
      </c>
      <c r="J11" s="269"/>
      <c r="K11" s="269"/>
      <c r="L11" s="269"/>
      <c r="M11" s="270"/>
    </row>
    <row r="12" spans="1:14" ht="15.6" thickTop="1" thickBot="1" x14ac:dyDescent="0.35">
      <c r="A12" s="6">
        <f>SUM(A9*C12)</f>
        <v>330</v>
      </c>
      <c r="B12" s="49">
        <v>165</v>
      </c>
      <c r="C12" s="6">
        <f>SUM(B12/J8)</f>
        <v>165</v>
      </c>
      <c r="D12" s="24">
        <f>IFERROR(E12/1000*A12,0)</f>
        <v>0</v>
      </c>
      <c r="E12" s="24" t="e">
        <f>VLOOKUP(G12,ingredients!A7:C491,2,0)</f>
        <v>#N/A</v>
      </c>
      <c r="F12" s="14"/>
      <c r="G12" s="266" t="s">
        <v>59</v>
      </c>
      <c r="H12" s="267"/>
      <c r="I12" s="271"/>
      <c r="J12" s="272"/>
      <c r="K12" s="272"/>
      <c r="L12" s="272"/>
      <c r="M12" s="273"/>
    </row>
    <row r="13" spans="1:14" ht="15.6" thickTop="1" thickBot="1" x14ac:dyDescent="0.35">
      <c r="A13" s="6">
        <f>SUM(A9*C13)</f>
        <v>882</v>
      </c>
      <c r="B13" s="49">
        <v>441</v>
      </c>
      <c r="C13" s="27">
        <f>SUM(B13/J8)</f>
        <v>441</v>
      </c>
      <c r="D13" s="24">
        <f>IFERROR(E13/1000*A13,0)</f>
        <v>0</v>
      </c>
      <c r="E13" s="24" t="e">
        <f>VLOOKUP(G13,ingredients!A7:C491,2,0)</f>
        <v>#N/A</v>
      </c>
      <c r="F13" s="29"/>
      <c r="G13" s="256" t="s">
        <v>9</v>
      </c>
      <c r="H13" s="257"/>
      <c r="I13" s="271"/>
      <c r="J13" s="272"/>
      <c r="K13" s="272"/>
      <c r="L13" s="272"/>
      <c r="M13" s="273"/>
    </row>
    <row r="14" spans="1:14" ht="15.6" thickTop="1" thickBot="1" x14ac:dyDescent="0.35">
      <c r="A14" s="6">
        <f>SUM(A9*C14)</f>
        <v>352</v>
      </c>
      <c r="B14" s="49">
        <v>176</v>
      </c>
      <c r="C14" s="8">
        <f>SUM(B14/J8)</f>
        <v>176</v>
      </c>
      <c r="D14" s="24">
        <f>IFERROR(E14/1000*A14,0)</f>
        <v>0</v>
      </c>
      <c r="E14" s="28" t="e">
        <f>VLOOKUP(G14,ingredients!A7:C491,2,0)</f>
        <v>#N/A</v>
      </c>
      <c r="F14" s="14"/>
      <c r="G14" s="256" t="s">
        <v>25</v>
      </c>
      <c r="H14" s="257"/>
      <c r="I14" s="287" t="s">
        <v>66</v>
      </c>
      <c r="J14" s="288"/>
      <c r="K14" s="288"/>
      <c r="L14" s="288"/>
      <c r="M14" s="289"/>
    </row>
    <row r="15" spans="1:14" ht="15.6" thickTop="1" thickBot="1" x14ac:dyDescent="0.35">
      <c r="A15" s="6">
        <f>SUM(A9*C15)</f>
        <v>2644</v>
      </c>
      <c r="B15" s="49">
        <v>1322</v>
      </c>
      <c r="C15" s="23">
        <f>SUM(B15/J8)</f>
        <v>1322</v>
      </c>
      <c r="D15" s="24">
        <f>IFERROR(E15/1000*A15,0)</f>
        <v>0</v>
      </c>
      <c r="E15" s="28" t="e">
        <f>VLOOKUP(G15,ingredients!A7:C491,2,0)</f>
        <v>#N/A</v>
      </c>
      <c r="F15" s="14"/>
      <c r="G15" s="266" t="s">
        <v>60</v>
      </c>
      <c r="H15" s="267"/>
      <c r="I15" s="14" t="s">
        <v>67</v>
      </c>
      <c r="J15" s="94"/>
      <c r="K15" s="94"/>
      <c r="L15" s="94"/>
      <c r="M15" s="95"/>
      <c r="N15" s="2"/>
    </row>
    <row r="16" spans="1:14" ht="15.6" thickTop="1" thickBot="1" x14ac:dyDescent="0.35">
      <c r="A16" s="6">
        <f>SUM(A9*C16)</f>
        <v>220</v>
      </c>
      <c r="B16" s="49">
        <v>110</v>
      </c>
      <c r="C16" s="23">
        <f>SUM(B16/J8)</f>
        <v>110</v>
      </c>
      <c r="D16" s="24">
        <f t="shared" ref="D16:D25" si="0">IFERROR(E16/1000*A16,0)</f>
        <v>0</v>
      </c>
      <c r="E16" s="28" t="e">
        <f>VLOOKUP(G16,ingredients!A7:C491,2,0)</f>
        <v>#N/A</v>
      </c>
      <c r="F16" s="14"/>
      <c r="G16" s="242" t="s">
        <v>61</v>
      </c>
      <c r="H16" s="243"/>
      <c r="I16" s="271" t="s">
        <v>68</v>
      </c>
      <c r="J16" s="286"/>
      <c r="K16" s="286"/>
      <c r="L16" s="286"/>
      <c r="M16" s="273"/>
    </row>
    <row r="17" spans="1:13" ht="15.6" thickTop="1" thickBot="1" x14ac:dyDescent="0.35">
      <c r="A17" s="6">
        <f>SUM(A9*C17)</f>
        <v>62</v>
      </c>
      <c r="B17" s="49">
        <v>31</v>
      </c>
      <c r="C17" s="27">
        <f>SUM(B17/J8)</f>
        <v>31</v>
      </c>
      <c r="D17" s="24">
        <f t="shared" si="0"/>
        <v>0</v>
      </c>
      <c r="E17" s="28" t="e">
        <f>VLOOKUP(G17,ingredients!A7:C491,2,0)</f>
        <v>#N/A</v>
      </c>
      <c r="F17" s="14"/>
      <c r="G17" s="256" t="s">
        <v>62</v>
      </c>
      <c r="H17" s="257"/>
      <c r="I17" s="271"/>
      <c r="J17" s="286"/>
      <c r="K17" s="286"/>
      <c r="L17" s="286"/>
      <c r="M17" s="273"/>
    </row>
    <row r="18" spans="1:13" ht="15.6" thickTop="1" thickBot="1" x14ac:dyDescent="0.35">
      <c r="A18" s="6">
        <f>SUM(A9*C18)</f>
        <v>4408</v>
      </c>
      <c r="B18" s="49">
        <v>2204</v>
      </c>
      <c r="C18" s="27">
        <f>SUM(B18/J8)</f>
        <v>2204</v>
      </c>
      <c r="D18" s="24">
        <f t="shared" si="0"/>
        <v>0</v>
      </c>
      <c r="E18" s="28" t="e">
        <f>VLOOKUP(G18,ingredients!A7:C491,2,0)</f>
        <v>#N/A</v>
      </c>
      <c r="F18" s="14"/>
      <c r="G18" s="256" t="s">
        <v>26</v>
      </c>
      <c r="H18" s="257"/>
      <c r="I18" s="271"/>
      <c r="J18" s="286"/>
      <c r="K18" s="286"/>
      <c r="L18" s="286"/>
      <c r="M18" s="273"/>
    </row>
    <row r="19" spans="1:13" ht="15.6" thickTop="1" thickBot="1" x14ac:dyDescent="0.35">
      <c r="A19" s="6">
        <f>SUM(A9*C19)</f>
        <v>2</v>
      </c>
      <c r="B19" s="49">
        <v>1</v>
      </c>
      <c r="C19" s="30">
        <f>SUM(B19/J8)</f>
        <v>1</v>
      </c>
      <c r="D19" s="24">
        <f t="shared" si="0"/>
        <v>0</v>
      </c>
      <c r="E19" s="28" t="e">
        <f>VLOOKUP(G19,ingredients!A7:C491,2,0)</f>
        <v>#N/A</v>
      </c>
      <c r="F19" s="14"/>
      <c r="G19" s="242" t="s">
        <v>63</v>
      </c>
      <c r="H19" s="243"/>
      <c r="I19" s="271"/>
      <c r="J19" s="286"/>
      <c r="K19" s="286"/>
      <c r="L19" s="286"/>
      <c r="M19" s="273"/>
    </row>
    <row r="20" spans="1:13" ht="15.6" thickTop="1" thickBot="1" x14ac:dyDescent="0.35">
      <c r="A20" s="6"/>
      <c r="B20" s="49"/>
      <c r="C20" s="27">
        <f>SUM(B20/J8)</f>
        <v>0</v>
      </c>
      <c r="D20" s="24">
        <f t="shared" si="0"/>
        <v>0</v>
      </c>
      <c r="E20" s="28"/>
      <c r="F20" s="14"/>
      <c r="G20" s="256"/>
      <c r="H20" s="257"/>
      <c r="I20" s="96"/>
      <c r="J20" s="94"/>
      <c r="K20" s="94"/>
      <c r="L20" s="94"/>
      <c r="M20" s="95"/>
    </row>
    <row r="21" spans="1:13" ht="15.6" thickTop="1" thickBot="1" x14ac:dyDescent="0.35">
      <c r="A21" s="6"/>
      <c r="B21" s="49"/>
      <c r="C21" s="23">
        <f>SUM(B21/J8)</f>
        <v>0</v>
      </c>
      <c r="D21" s="24">
        <f t="shared" si="0"/>
        <v>0</v>
      </c>
      <c r="E21" s="28"/>
      <c r="F21" s="14"/>
      <c r="G21" s="242"/>
      <c r="H21" s="243"/>
      <c r="I21" s="96"/>
      <c r="J21" s="94"/>
      <c r="K21" s="94"/>
      <c r="L21" s="94"/>
      <c r="M21" s="95"/>
    </row>
    <row r="22" spans="1:13" ht="15.6" thickTop="1" thickBot="1" x14ac:dyDescent="0.35">
      <c r="A22" s="6"/>
      <c r="B22" s="49"/>
      <c r="C22" s="23">
        <f>SUM(B22/J8)</f>
        <v>0</v>
      </c>
      <c r="D22" s="24">
        <f t="shared" si="0"/>
        <v>0</v>
      </c>
      <c r="E22" s="28"/>
      <c r="F22" s="14"/>
      <c r="G22" s="266"/>
      <c r="H22" s="267"/>
      <c r="I22" s="96"/>
      <c r="J22" s="94"/>
      <c r="K22" s="94"/>
      <c r="L22" s="94"/>
      <c r="M22" s="95"/>
    </row>
    <row r="23" spans="1:13" ht="15.6" thickTop="1" thickBot="1" x14ac:dyDescent="0.35">
      <c r="A23" s="6"/>
      <c r="B23" s="49"/>
      <c r="C23" s="23">
        <f>SUM(B23/J8)</f>
        <v>0</v>
      </c>
      <c r="D23" s="24">
        <f t="shared" si="0"/>
        <v>0</v>
      </c>
      <c r="E23" s="28"/>
      <c r="F23" s="14"/>
      <c r="G23" s="266"/>
      <c r="H23" s="267"/>
      <c r="I23" s="96"/>
      <c r="J23" s="94"/>
      <c r="K23" s="94"/>
      <c r="L23" s="94"/>
      <c r="M23" s="95"/>
    </row>
    <row r="24" spans="1:13" ht="15.6" thickTop="1" thickBot="1" x14ac:dyDescent="0.35">
      <c r="A24" s="6"/>
      <c r="B24" s="49"/>
      <c r="C24" s="23">
        <f>SUM(B24/J8)</f>
        <v>0</v>
      </c>
      <c r="D24" s="24">
        <f t="shared" si="0"/>
        <v>0</v>
      </c>
      <c r="E24" s="28"/>
      <c r="F24" s="14"/>
      <c r="G24" s="242"/>
      <c r="H24" s="243"/>
      <c r="I24" s="91"/>
      <c r="J24" s="97"/>
      <c r="K24" s="97"/>
      <c r="L24" s="97"/>
      <c r="M24" s="93"/>
    </row>
    <row r="25" spans="1:13" ht="15.6" thickTop="1" thickBot="1" x14ac:dyDescent="0.35">
      <c r="A25" s="6"/>
      <c r="B25" s="49"/>
      <c r="C25" s="23">
        <f>SUM(B25/J8)</f>
        <v>0</v>
      </c>
      <c r="D25" s="24">
        <f t="shared" si="0"/>
        <v>0</v>
      </c>
      <c r="E25" s="28"/>
      <c r="F25" s="14"/>
      <c r="G25" s="274"/>
      <c r="H25" s="275"/>
      <c r="I25" s="14"/>
      <c r="J25" s="14"/>
      <c r="K25" s="14"/>
      <c r="L25" s="14"/>
      <c r="M25" s="15"/>
    </row>
    <row r="26" spans="1:13" ht="15.6" thickTop="1" thickBot="1" x14ac:dyDescent="0.35">
      <c r="A26" s="6"/>
      <c r="B26" s="31">
        <f>SUM(B11:B25)</f>
        <v>5001</v>
      </c>
      <c r="C26" s="32">
        <f>SUM(C11:C25)</f>
        <v>5001</v>
      </c>
      <c r="D26" s="33">
        <f>SUM(D11:D25)</f>
        <v>0</v>
      </c>
      <c r="E26" s="31"/>
      <c r="F26" s="34"/>
      <c r="G26" s="193" t="s">
        <v>33</v>
      </c>
      <c r="H26" s="194"/>
      <c r="I26" s="14"/>
      <c r="J26" s="14"/>
      <c r="K26" s="14"/>
      <c r="L26" s="14"/>
      <c r="M26" s="15"/>
    </row>
    <row r="27" spans="1:13" ht="15.6" thickTop="1" thickBot="1" x14ac:dyDescent="0.35">
      <c r="A27" s="35">
        <f>SUM(A11:A25)</f>
        <v>10002</v>
      </c>
      <c r="B27" s="20"/>
      <c r="C27" s="201" t="s">
        <v>34</v>
      </c>
      <c r="D27" s="202"/>
      <c r="E27" s="202"/>
      <c r="F27" s="202"/>
      <c r="G27" s="202"/>
      <c r="H27" s="203"/>
      <c r="I27" s="186" t="s">
        <v>35</v>
      </c>
      <c r="J27" s="204"/>
      <c r="K27" s="48">
        <v>5001</v>
      </c>
      <c r="L27" s="18"/>
      <c r="M27" s="15"/>
    </row>
    <row r="28" spans="1:13" ht="15.6" thickTop="1" thickBot="1" x14ac:dyDescent="0.35">
      <c r="A28" s="50">
        <v>0.15</v>
      </c>
      <c r="B28" s="37" t="s">
        <v>31</v>
      </c>
      <c r="C28" s="14"/>
      <c r="D28" s="14"/>
      <c r="E28" s="14"/>
      <c r="F28" s="14"/>
      <c r="G28" s="14"/>
      <c r="H28" s="14"/>
      <c r="I28" s="186" t="s">
        <v>36</v>
      </c>
      <c r="J28" s="187"/>
      <c r="K28" s="78">
        <v>2</v>
      </c>
      <c r="L28" s="38"/>
      <c r="M28" s="39"/>
    </row>
    <row r="29" spans="1:13" ht="15.6" thickTop="1" thickBot="1" x14ac:dyDescent="0.35">
      <c r="A29" s="51">
        <v>0</v>
      </c>
      <c r="B29" s="40" t="s">
        <v>32</v>
      </c>
      <c r="C29" s="41"/>
      <c r="D29" s="41"/>
      <c r="E29" s="41"/>
      <c r="F29" s="14"/>
      <c r="G29" s="14"/>
      <c r="H29" s="14"/>
      <c r="I29" s="186" t="s">
        <v>37</v>
      </c>
      <c r="J29" s="187"/>
      <c r="K29" s="77">
        <f>INT((B26/K27))</f>
        <v>1</v>
      </c>
      <c r="L29" s="18"/>
      <c r="M29" s="15"/>
    </row>
    <row r="30" spans="1:13" ht="15" thickTop="1" x14ac:dyDescent="0.3">
      <c r="A30" s="188" t="s">
        <v>38</v>
      </c>
      <c r="B30" s="189"/>
      <c r="C30" s="189"/>
      <c r="D30" s="189"/>
      <c r="E30" s="189"/>
      <c r="F30" s="284"/>
      <c r="G30" s="42">
        <f>SUM(K27)-(K27*A29)</f>
        <v>5001</v>
      </c>
      <c r="H30" s="18"/>
      <c r="I30" s="18"/>
      <c r="J30" s="14"/>
      <c r="K30" s="43"/>
      <c r="L30" s="9"/>
      <c r="M30" s="15"/>
    </row>
    <row r="31" spans="1:13" ht="15" thickBot="1" x14ac:dyDescent="0.35">
      <c r="A31" s="190" t="s">
        <v>17</v>
      </c>
      <c r="B31" s="191"/>
      <c r="C31" s="191"/>
      <c r="D31" s="191"/>
      <c r="E31" s="191"/>
      <c r="F31" s="285"/>
      <c r="G31" s="44">
        <f>SUM(A11:A25)-(SUM(A11:A25)*A28)</f>
        <v>8501.7000000000007</v>
      </c>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mergeCells count="40">
    <mergeCell ref="I16:M19"/>
    <mergeCell ref="C27:H27"/>
    <mergeCell ref="I27:J27"/>
    <mergeCell ref="I28:J28"/>
    <mergeCell ref="I29:J29"/>
    <mergeCell ref="G20:H20"/>
    <mergeCell ref="A30:F30"/>
    <mergeCell ref="A31:F31"/>
    <mergeCell ref="G21:H21"/>
    <mergeCell ref="G22:H22"/>
    <mergeCell ref="G23:H23"/>
    <mergeCell ref="G24:H24"/>
    <mergeCell ref="G25:H25"/>
    <mergeCell ref="G26:H26"/>
    <mergeCell ref="G15:H15"/>
    <mergeCell ref="G16:H16"/>
    <mergeCell ref="G17:H17"/>
    <mergeCell ref="G18:H18"/>
    <mergeCell ref="G19:H19"/>
    <mergeCell ref="G14:H14"/>
    <mergeCell ref="I11:M13"/>
    <mergeCell ref="I14:M14"/>
    <mergeCell ref="A8:C8"/>
    <mergeCell ref="D8:E8"/>
    <mergeCell ref="F8:H8"/>
    <mergeCell ref="D9:D10"/>
    <mergeCell ref="E9:E10"/>
    <mergeCell ref="F9:F10"/>
    <mergeCell ref="G9:H10"/>
    <mergeCell ref="I9:M10"/>
    <mergeCell ref="A10:C10"/>
    <mergeCell ref="G11:H11"/>
    <mergeCell ref="G12:H12"/>
    <mergeCell ref="G13:H13"/>
    <mergeCell ref="H7:I7"/>
    <mergeCell ref="A1:B2"/>
    <mergeCell ref="C1:M2"/>
    <mergeCell ref="A3:B3"/>
    <mergeCell ref="A6:B6"/>
    <mergeCell ref="H6:I6"/>
  </mergeCells>
  <dataValidations count="1">
    <dataValidation type="list" allowBlank="1" showInputMessage="1" showErrorMessage="1" sqref="G11:H25" xr:uid="{F984114F-66FD-4580-8AF4-8ECFC3A6387D}">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9ACBF-6548-4244-8B77-59C108467BA2}">
  <sheetPr codeName="Feuil9"/>
  <dimension ref="A1:N33"/>
  <sheetViews>
    <sheetView topLeftCell="A6" workbookViewId="0">
      <selection activeCell="Q29" sqref="Q29"/>
    </sheetView>
  </sheetViews>
  <sheetFormatPr baseColWidth="10" defaultColWidth="11.44140625" defaultRowHeight="14.4" x14ac:dyDescent="0.3"/>
  <cols>
    <col min="2" max="2" width="11.109375" customWidth="1"/>
    <col min="3" max="3" width="14.44140625" hidden="1" customWidth="1"/>
    <col min="4" max="4" width="12.109375" customWidth="1"/>
    <col min="5" max="5" width="11.77734375" hidden="1" customWidth="1"/>
  </cols>
  <sheetData>
    <row r="1" spans="1:14" ht="15" thickTop="1" x14ac:dyDescent="0.3">
      <c r="A1" s="206" t="s">
        <v>23</v>
      </c>
      <c r="B1" s="207"/>
      <c r="C1" s="210" t="s">
        <v>73</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t="s">
        <v>22</v>
      </c>
      <c r="B3" s="217"/>
      <c r="C3" s="12"/>
      <c r="D3" s="56"/>
      <c r="E3" s="12"/>
      <c r="F3" s="66"/>
      <c r="G3" s="13"/>
      <c r="H3" s="14"/>
      <c r="I3" s="14"/>
      <c r="J3" s="14"/>
      <c r="K3" s="14"/>
      <c r="L3" s="14"/>
      <c r="M3" s="15"/>
    </row>
    <row r="4" spans="1:14" ht="15.6" thickTop="1" thickBot="1" x14ac:dyDescent="0.35">
      <c r="A4" s="79"/>
      <c r="B4" s="1"/>
      <c r="C4" s="1"/>
      <c r="D4" s="1"/>
      <c r="E4" s="1"/>
      <c r="F4" s="14"/>
      <c r="G4" s="14"/>
      <c r="H4" s="14"/>
      <c r="I4" s="14"/>
      <c r="J4" s="14"/>
      <c r="K4" s="14"/>
      <c r="L4" s="22" t="s">
        <v>45</v>
      </c>
      <c r="M4" s="55">
        <v>0</v>
      </c>
    </row>
    <row r="5" spans="1:14" ht="15.6" thickTop="1" thickBot="1" x14ac:dyDescent="0.35">
      <c r="A5" s="80"/>
      <c r="B5" s="1"/>
      <c r="C5" s="1"/>
      <c r="D5" s="1"/>
      <c r="E5" s="1"/>
      <c r="F5" s="14"/>
      <c r="G5" s="14"/>
      <c r="H5" s="14"/>
      <c r="I5" s="14"/>
      <c r="J5" s="14"/>
      <c r="K5" s="14"/>
      <c r="L5" s="54" t="s">
        <v>41</v>
      </c>
      <c r="M5" s="16">
        <v>0</v>
      </c>
    </row>
    <row r="6" spans="1:14" ht="15.6" thickTop="1" thickBot="1" x14ac:dyDescent="0.35">
      <c r="A6" s="218" t="s">
        <v>3</v>
      </c>
      <c r="B6" s="218"/>
      <c r="C6" s="17"/>
      <c r="D6" s="17"/>
      <c r="E6" s="17"/>
      <c r="F6" s="14"/>
      <c r="G6" s="14"/>
      <c r="H6" s="219"/>
      <c r="I6" s="219"/>
      <c r="J6" s="26"/>
      <c r="K6" s="14"/>
      <c r="L6" s="36" t="s">
        <v>4</v>
      </c>
      <c r="M6" s="52">
        <v>0</v>
      </c>
    </row>
    <row r="7" spans="1:14" ht="15.6" thickTop="1" thickBot="1" x14ac:dyDescent="0.35">
      <c r="A7" s="18"/>
      <c r="B7" s="14"/>
      <c r="C7" s="14"/>
      <c r="D7" s="14"/>
      <c r="E7" s="14"/>
      <c r="F7" s="19"/>
      <c r="G7" s="14"/>
      <c r="H7" s="205"/>
      <c r="I7" s="205"/>
      <c r="J7" s="29"/>
      <c r="K7" s="14"/>
      <c r="L7" s="53" t="s">
        <v>42</v>
      </c>
      <c r="M7" s="67">
        <v>0</v>
      </c>
      <c r="N7" s="2"/>
    </row>
    <row r="8" spans="1:14" ht="15.6" thickTop="1" thickBot="1" x14ac:dyDescent="0.35">
      <c r="A8" s="244" t="s">
        <v>21</v>
      </c>
      <c r="B8" s="244"/>
      <c r="C8" s="244"/>
      <c r="D8" s="201"/>
      <c r="E8" s="203"/>
      <c r="F8" s="245" t="s">
        <v>20</v>
      </c>
      <c r="G8" s="246"/>
      <c r="H8" s="247"/>
      <c r="I8" s="76" t="s">
        <v>5</v>
      </c>
      <c r="J8" s="68">
        <f>SUM(B26/K27)</f>
        <v>1</v>
      </c>
      <c r="K8" s="45"/>
      <c r="L8" s="34" t="s">
        <v>43</v>
      </c>
      <c r="M8" s="7" t="s">
        <v>46</v>
      </c>
    </row>
    <row r="9" spans="1:14" ht="15" thickTop="1" x14ac:dyDescent="0.3">
      <c r="A9" s="21">
        <f>SUM(K28*K27)/C26</f>
        <v>2</v>
      </c>
      <c r="B9" s="3" t="s">
        <v>0</v>
      </c>
      <c r="C9" s="4" t="s">
        <v>1</v>
      </c>
      <c r="D9" s="248" t="s">
        <v>30</v>
      </c>
      <c r="E9" s="250" t="s">
        <v>6</v>
      </c>
      <c r="F9" s="248" t="s">
        <v>19</v>
      </c>
      <c r="G9" s="252" t="s">
        <v>29</v>
      </c>
      <c r="H9" s="253"/>
      <c r="I9" s="198" t="s">
        <v>57</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thickTop="1" thickBot="1" x14ac:dyDescent="0.35">
      <c r="A11" s="5">
        <f>SUM(A9*C11)</f>
        <v>2250</v>
      </c>
      <c r="B11" s="49">
        <v>1125</v>
      </c>
      <c r="C11" s="23">
        <f>SUM(B11/J8)</f>
        <v>1125</v>
      </c>
      <c r="D11" s="24">
        <f t="shared" ref="D11:D18" si="0">IFERROR(E11/1000*A11,0)</f>
        <v>0</v>
      </c>
      <c r="E11" s="25" t="e">
        <f>VLOOKUP(G11,ingredients!A7:C491,2,0)</f>
        <v>#N/A</v>
      </c>
      <c r="F11" s="14"/>
      <c r="G11" s="264" t="s">
        <v>58</v>
      </c>
      <c r="H11" s="265"/>
      <c r="I11" s="290" t="s">
        <v>72</v>
      </c>
      <c r="J11" s="291"/>
      <c r="K11" s="291"/>
      <c r="L11" s="291"/>
      <c r="M11" s="292"/>
    </row>
    <row r="12" spans="1:14" ht="15.6" thickTop="1" thickBot="1" x14ac:dyDescent="0.35">
      <c r="A12" s="6">
        <f>SUM(A9*C12)</f>
        <v>750</v>
      </c>
      <c r="B12" s="49">
        <v>375</v>
      </c>
      <c r="C12" s="6">
        <f>SUM(B12/J8)</f>
        <v>375</v>
      </c>
      <c r="D12" s="24">
        <f t="shared" si="0"/>
        <v>0</v>
      </c>
      <c r="E12" s="24" t="e">
        <f>VLOOKUP(G12,ingredients!A7:C491,2,0)</f>
        <v>#N/A</v>
      </c>
      <c r="F12" s="14"/>
      <c r="G12" s="266" t="s">
        <v>26</v>
      </c>
      <c r="H12" s="267"/>
      <c r="I12" s="293"/>
      <c r="J12" s="294"/>
      <c r="K12" s="294"/>
      <c r="L12" s="294"/>
      <c r="M12" s="295"/>
    </row>
    <row r="13" spans="1:14" ht="15.6" thickTop="1" thickBot="1" x14ac:dyDescent="0.35">
      <c r="A13" s="6">
        <f>SUM(A9*C13)</f>
        <v>600</v>
      </c>
      <c r="B13" s="49">
        <v>300</v>
      </c>
      <c r="C13" s="27">
        <f>SUM(B13/J8)</f>
        <v>300</v>
      </c>
      <c r="D13" s="24">
        <f t="shared" si="0"/>
        <v>0</v>
      </c>
      <c r="E13" s="24" t="e">
        <f>VLOOKUP(G13,ingredients!A7:C491,2,0)</f>
        <v>#N/A</v>
      </c>
      <c r="F13" s="29">
        <v>0</v>
      </c>
      <c r="G13" s="256" t="s">
        <v>25</v>
      </c>
      <c r="H13" s="257"/>
      <c r="I13" s="293"/>
      <c r="J13" s="294"/>
      <c r="K13" s="294"/>
      <c r="L13" s="294"/>
      <c r="M13" s="295"/>
    </row>
    <row r="14" spans="1:14" ht="15.6" thickTop="1" thickBot="1" x14ac:dyDescent="0.35">
      <c r="A14" s="6">
        <f>SUM(A9*C14)</f>
        <v>600</v>
      </c>
      <c r="B14" s="49">
        <v>300</v>
      </c>
      <c r="C14" s="8">
        <f>SUM(B14/J8)</f>
        <v>300</v>
      </c>
      <c r="D14" s="24">
        <f t="shared" si="0"/>
        <v>0</v>
      </c>
      <c r="E14" s="28" t="e">
        <f>VLOOKUP(G14,ingredients!A7:C491,2,0)</f>
        <v>#N/A</v>
      </c>
      <c r="F14" s="14"/>
      <c r="G14" s="256" t="s">
        <v>10</v>
      </c>
      <c r="H14" s="257"/>
      <c r="I14" s="293"/>
      <c r="J14" s="294"/>
      <c r="K14" s="294"/>
      <c r="L14" s="294"/>
      <c r="M14" s="295"/>
    </row>
    <row r="15" spans="1:14" ht="15.6" thickTop="1" thickBot="1" x14ac:dyDescent="0.35">
      <c r="A15" s="6">
        <f>SUM(A9*C15)</f>
        <v>2</v>
      </c>
      <c r="B15" s="49">
        <v>1</v>
      </c>
      <c r="C15" s="23">
        <f>SUM(B15/J8)</f>
        <v>1</v>
      </c>
      <c r="D15" s="24">
        <f t="shared" si="0"/>
        <v>0</v>
      </c>
      <c r="E15" s="28" t="e">
        <f>VLOOKUP(G15,ingredients!A7:C491,2,0)</f>
        <v>#N/A</v>
      </c>
      <c r="F15" s="14"/>
      <c r="G15" s="266" t="s">
        <v>63</v>
      </c>
      <c r="H15" s="267"/>
      <c r="I15" s="293"/>
      <c r="J15" s="294"/>
      <c r="K15" s="294"/>
      <c r="L15" s="294"/>
      <c r="M15" s="295"/>
      <c r="N15" s="2"/>
    </row>
    <row r="16" spans="1:14" ht="15.6" thickTop="1" thickBot="1" x14ac:dyDescent="0.35">
      <c r="A16" s="6">
        <f>SUM(A9*C16)</f>
        <v>240</v>
      </c>
      <c r="B16" s="49">
        <v>120</v>
      </c>
      <c r="C16" s="23">
        <f>SUM(B16/J8)</f>
        <v>120</v>
      </c>
      <c r="D16" s="24">
        <f t="shared" si="0"/>
        <v>0</v>
      </c>
      <c r="E16" s="28" t="e">
        <f>VLOOKUP(G16,ingredients!A7:C491,2,0)</f>
        <v>#N/A</v>
      </c>
      <c r="F16" s="14"/>
      <c r="G16" s="242" t="s">
        <v>69</v>
      </c>
      <c r="H16" s="243"/>
      <c r="I16" s="293"/>
      <c r="J16" s="294"/>
      <c r="K16" s="294"/>
      <c r="L16" s="294"/>
      <c r="M16" s="295"/>
    </row>
    <row r="17" spans="1:13" ht="15.6" thickTop="1" thickBot="1" x14ac:dyDescent="0.35">
      <c r="A17" s="6">
        <f>SUM(A9*C17)</f>
        <v>6</v>
      </c>
      <c r="B17" s="49">
        <v>3</v>
      </c>
      <c r="C17" s="27">
        <f>SUM(B17/J8)</f>
        <v>3</v>
      </c>
      <c r="D17" s="24">
        <f t="shared" si="0"/>
        <v>0</v>
      </c>
      <c r="E17" s="28" t="e">
        <f>VLOOKUP(G17,ingredients!A7:C491,2,0)</f>
        <v>#N/A</v>
      </c>
      <c r="F17" s="14"/>
      <c r="G17" s="256" t="s">
        <v>70</v>
      </c>
      <c r="H17" s="257"/>
      <c r="I17" s="293"/>
      <c r="J17" s="294"/>
      <c r="K17" s="294"/>
      <c r="L17" s="294"/>
      <c r="M17" s="295"/>
    </row>
    <row r="18" spans="1:13" ht="15.6" thickTop="1" thickBot="1" x14ac:dyDescent="0.35">
      <c r="A18" s="6">
        <f>SUM(A9*C18)</f>
        <v>10</v>
      </c>
      <c r="B18" s="49">
        <v>5</v>
      </c>
      <c r="C18" s="27">
        <f>SUM(B18/J8)</f>
        <v>5</v>
      </c>
      <c r="D18" s="24">
        <f t="shared" si="0"/>
        <v>0</v>
      </c>
      <c r="E18" s="28" t="e">
        <f>VLOOKUP(G18,ingredients!A7:C491,2,0)</f>
        <v>#N/A</v>
      </c>
      <c r="F18" s="14"/>
      <c r="G18" s="256" t="s">
        <v>71</v>
      </c>
      <c r="H18" s="257"/>
      <c r="I18" s="293"/>
      <c r="J18" s="294"/>
      <c r="K18" s="294"/>
      <c r="L18" s="294"/>
      <c r="M18" s="295"/>
    </row>
    <row r="19" spans="1:13" ht="15.6" thickTop="1" thickBot="1" x14ac:dyDescent="0.35">
      <c r="A19" s="6"/>
      <c r="B19" s="49"/>
      <c r="C19" s="30">
        <f>SUM(B19/J8)</f>
        <v>0</v>
      </c>
      <c r="D19" s="24"/>
      <c r="E19" s="28"/>
      <c r="F19" s="14"/>
      <c r="G19" s="242"/>
      <c r="H19" s="243"/>
      <c r="I19" s="293"/>
      <c r="J19" s="294"/>
      <c r="K19" s="294"/>
      <c r="L19" s="294"/>
      <c r="M19" s="295"/>
    </row>
    <row r="20" spans="1:13" ht="15.6" thickTop="1" thickBot="1" x14ac:dyDescent="0.35">
      <c r="A20" s="6"/>
      <c r="B20" s="49"/>
      <c r="C20" s="27">
        <f>SUM(B20/J8)</f>
        <v>0</v>
      </c>
      <c r="D20" s="24"/>
      <c r="E20" s="28"/>
      <c r="F20" s="14"/>
      <c r="G20" s="256"/>
      <c r="H20" s="257"/>
      <c r="I20" s="293"/>
      <c r="J20" s="294"/>
      <c r="K20" s="294"/>
      <c r="L20" s="294"/>
      <c r="M20" s="295"/>
    </row>
    <row r="21" spans="1:13" ht="15.6" thickTop="1" thickBot="1" x14ac:dyDescent="0.35">
      <c r="A21" s="6"/>
      <c r="B21" s="49"/>
      <c r="C21" s="23">
        <f>SUM(B21/J8)</f>
        <v>0</v>
      </c>
      <c r="D21" s="24"/>
      <c r="E21" s="28"/>
      <c r="F21" s="14"/>
      <c r="G21" s="242"/>
      <c r="H21" s="243"/>
      <c r="I21" s="293"/>
      <c r="J21" s="294"/>
      <c r="K21" s="294"/>
      <c r="L21" s="294"/>
      <c r="M21" s="295"/>
    </row>
    <row r="22" spans="1:13" ht="15.6" thickTop="1" thickBot="1" x14ac:dyDescent="0.35">
      <c r="A22" s="6"/>
      <c r="B22" s="49"/>
      <c r="C22" s="23">
        <f>SUM(B22/J8)</f>
        <v>0</v>
      </c>
      <c r="D22" s="24"/>
      <c r="E22" s="28"/>
      <c r="F22" s="14"/>
      <c r="G22" s="266"/>
      <c r="H22" s="267"/>
      <c r="I22" s="293"/>
      <c r="J22" s="294"/>
      <c r="K22" s="294"/>
      <c r="L22" s="294"/>
      <c r="M22" s="295"/>
    </row>
    <row r="23" spans="1:13" ht="15.6" thickTop="1" thickBot="1" x14ac:dyDescent="0.35">
      <c r="A23" s="6"/>
      <c r="B23" s="49"/>
      <c r="C23" s="23">
        <f>SUM(B23/J8)</f>
        <v>0</v>
      </c>
      <c r="D23" s="24"/>
      <c r="E23" s="28"/>
      <c r="F23" s="14"/>
      <c r="G23" s="266"/>
      <c r="H23" s="267"/>
      <c r="I23" s="293"/>
      <c r="J23" s="294"/>
      <c r="K23" s="294"/>
      <c r="L23" s="294"/>
      <c r="M23" s="295"/>
    </row>
    <row r="24" spans="1:13" ht="15.6" thickTop="1" thickBot="1" x14ac:dyDescent="0.35">
      <c r="A24" s="6"/>
      <c r="B24" s="49"/>
      <c r="C24" s="23">
        <f>SUM(B24/J8)</f>
        <v>0</v>
      </c>
      <c r="D24" s="24"/>
      <c r="E24" s="28"/>
      <c r="F24" s="14"/>
      <c r="G24" s="242"/>
      <c r="H24" s="243"/>
      <c r="I24" s="293"/>
      <c r="J24" s="294"/>
      <c r="K24" s="294"/>
      <c r="L24" s="294"/>
      <c r="M24" s="295"/>
    </row>
    <row r="25" spans="1:13" ht="15.6" thickTop="1" thickBot="1" x14ac:dyDescent="0.35">
      <c r="A25" s="6"/>
      <c r="B25" s="49"/>
      <c r="C25" s="23">
        <f>SUM(B25/J8)</f>
        <v>0</v>
      </c>
      <c r="D25" s="24"/>
      <c r="E25" s="28"/>
      <c r="F25" s="14"/>
      <c r="G25" s="274"/>
      <c r="H25" s="275"/>
      <c r="I25" s="293"/>
      <c r="J25" s="294"/>
      <c r="K25" s="294"/>
      <c r="L25" s="294"/>
      <c r="M25" s="295"/>
    </row>
    <row r="26" spans="1:13" ht="15.6" thickTop="1" thickBot="1" x14ac:dyDescent="0.35">
      <c r="A26" s="6"/>
      <c r="B26" s="31">
        <f>SUM(B11:B25)</f>
        <v>2229</v>
      </c>
      <c r="C26" s="32">
        <f>SUM(C11:C25)</f>
        <v>2229</v>
      </c>
      <c r="D26" s="33">
        <f>SUM(D11:D25)</f>
        <v>0</v>
      </c>
      <c r="E26" s="31"/>
      <c r="F26" s="34"/>
      <c r="G26" s="193" t="s">
        <v>33</v>
      </c>
      <c r="H26" s="194"/>
      <c r="I26" s="293"/>
      <c r="J26" s="294"/>
      <c r="K26" s="294"/>
      <c r="L26" s="294"/>
      <c r="M26" s="295"/>
    </row>
    <row r="27" spans="1:13" ht="15.6" thickTop="1" thickBot="1" x14ac:dyDescent="0.35">
      <c r="A27" s="35">
        <f>SUM(A11:A25)</f>
        <v>4458</v>
      </c>
      <c r="B27" s="20"/>
      <c r="C27" s="201" t="s">
        <v>34</v>
      </c>
      <c r="D27" s="202"/>
      <c r="E27" s="202"/>
      <c r="F27" s="202"/>
      <c r="G27" s="202"/>
      <c r="H27" s="203"/>
      <c r="I27" s="186" t="s">
        <v>35</v>
      </c>
      <c r="J27" s="204"/>
      <c r="K27" s="48">
        <v>2229</v>
      </c>
      <c r="L27" s="18"/>
      <c r="M27" s="15"/>
    </row>
    <row r="28" spans="1:13" ht="15.6" thickTop="1" thickBot="1" x14ac:dyDescent="0.35">
      <c r="A28" s="50">
        <v>0</v>
      </c>
      <c r="B28" s="37" t="s">
        <v>31</v>
      </c>
      <c r="C28" s="14"/>
      <c r="D28" s="14"/>
      <c r="E28" s="14"/>
      <c r="F28" s="14"/>
      <c r="G28" s="14"/>
      <c r="H28" s="14"/>
      <c r="I28" s="186" t="s">
        <v>36</v>
      </c>
      <c r="J28" s="187"/>
      <c r="K28" s="78">
        <v>2</v>
      </c>
      <c r="L28" s="38"/>
      <c r="M28" s="39"/>
    </row>
    <row r="29" spans="1:13" ht="15.6" thickTop="1" thickBot="1" x14ac:dyDescent="0.35">
      <c r="A29" s="51">
        <v>0</v>
      </c>
      <c r="B29" s="40" t="s">
        <v>32</v>
      </c>
      <c r="C29" s="41"/>
      <c r="D29" s="41"/>
      <c r="E29" s="41"/>
      <c r="F29" s="14"/>
      <c r="G29" s="14"/>
      <c r="H29" s="14"/>
      <c r="I29" s="186" t="s">
        <v>37</v>
      </c>
      <c r="J29" s="187"/>
      <c r="K29" s="77">
        <f>INT((B26/K27))</f>
        <v>1</v>
      </c>
      <c r="L29" s="18"/>
      <c r="M29" s="15"/>
    </row>
    <row r="30" spans="1:13" ht="15" thickTop="1" x14ac:dyDescent="0.3">
      <c r="A30" s="188" t="s">
        <v>38</v>
      </c>
      <c r="B30" s="189"/>
      <c r="C30" s="189"/>
      <c r="D30" s="189"/>
      <c r="E30" s="189"/>
      <c r="F30" s="284"/>
      <c r="G30" s="42">
        <f>SUM(K27)-(K27*A29)</f>
        <v>2229</v>
      </c>
      <c r="H30" s="18"/>
      <c r="I30" s="18"/>
      <c r="J30" s="14"/>
      <c r="K30" s="43"/>
      <c r="L30" s="9"/>
      <c r="M30" s="15"/>
    </row>
    <row r="31" spans="1:13" ht="15" thickBot="1" x14ac:dyDescent="0.35">
      <c r="A31" s="190" t="s">
        <v>17</v>
      </c>
      <c r="B31" s="191"/>
      <c r="C31" s="191"/>
      <c r="D31" s="191"/>
      <c r="E31" s="191"/>
      <c r="F31" s="285"/>
      <c r="G31" s="44">
        <f>SUM(A11:A25)-(SUM(A11:A25)*A28)</f>
        <v>4458</v>
      </c>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mergeCells count="38">
    <mergeCell ref="I28:J28"/>
    <mergeCell ref="I29:J29"/>
    <mergeCell ref="A30:F30"/>
    <mergeCell ref="A31:F31"/>
    <mergeCell ref="G22:H22"/>
    <mergeCell ref="G23:H23"/>
    <mergeCell ref="G24:H24"/>
    <mergeCell ref="G25:H25"/>
    <mergeCell ref="I27:J27"/>
    <mergeCell ref="G26:H26"/>
    <mergeCell ref="C27:H27"/>
    <mergeCell ref="G20:H20"/>
    <mergeCell ref="I9:M10"/>
    <mergeCell ref="A10:C10"/>
    <mergeCell ref="G11:H11"/>
    <mergeCell ref="G12:H12"/>
    <mergeCell ref="G13:H13"/>
    <mergeCell ref="G14:H14"/>
    <mergeCell ref="I11:M26"/>
    <mergeCell ref="G15:H15"/>
    <mergeCell ref="G16:H16"/>
    <mergeCell ref="G17:H17"/>
    <mergeCell ref="G18:H18"/>
    <mergeCell ref="G19:H19"/>
    <mergeCell ref="G21:H21"/>
    <mergeCell ref="A8:C8"/>
    <mergeCell ref="D8:E8"/>
    <mergeCell ref="F8:H8"/>
    <mergeCell ref="D9:D10"/>
    <mergeCell ref="E9:E10"/>
    <mergeCell ref="F9:F10"/>
    <mergeCell ref="G9:H10"/>
    <mergeCell ref="H7:I7"/>
    <mergeCell ref="A1:B2"/>
    <mergeCell ref="C1:M2"/>
    <mergeCell ref="A3:B3"/>
    <mergeCell ref="A6:B6"/>
    <mergeCell ref="H6:I6"/>
  </mergeCells>
  <dataValidations count="1">
    <dataValidation type="list" allowBlank="1" showInputMessage="1" showErrorMessage="1" sqref="G11:H25" xr:uid="{D1F968B0-1893-49E4-AD01-A55CD129E8DD}">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1223B-FA8D-43CA-914F-59053A21C510}">
  <sheetPr codeName="Feuil10"/>
  <dimension ref="A1:N33"/>
  <sheetViews>
    <sheetView topLeftCell="A7" workbookViewId="0">
      <selection activeCell="R30" sqref="R30"/>
    </sheetView>
  </sheetViews>
  <sheetFormatPr baseColWidth="10" defaultColWidth="11.44140625" defaultRowHeight="14.4" x14ac:dyDescent="0.3"/>
  <cols>
    <col min="2" max="2" width="11.109375" customWidth="1"/>
    <col min="3" max="3" width="14.44140625" hidden="1" customWidth="1"/>
    <col min="4" max="4" width="12.109375" customWidth="1"/>
    <col min="5" max="5" width="11.77734375" hidden="1" customWidth="1"/>
  </cols>
  <sheetData>
    <row r="1" spans="1:14" ht="15" thickTop="1" x14ac:dyDescent="0.3">
      <c r="A1" s="206" t="s">
        <v>23</v>
      </c>
      <c r="B1" s="207"/>
      <c r="C1" s="210" t="s">
        <v>75</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c r="B3" s="217"/>
      <c r="C3" s="12"/>
      <c r="D3" s="56"/>
      <c r="E3" s="12"/>
      <c r="F3" s="66"/>
      <c r="G3" s="13"/>
      <c r="H3" s="14"/>
      <c r="I3" s="14"/>
      <c r="J3" s="14"/>
      <c r="K3" s="14"/>
      <c r="L3" s="14"/>
      <c r="M3" s="15"/>
    </row>
    <row r="4" spans="1:14" ht="15.6" thickTop="1" thickBot="1" x14ac:dyDescent="0.35">
      <c r="A4" s="79"/>
      <c r="B4" s="1"/>
      <c r="C4" s="1"/>
      <c r="D4" s="1"/>
      <c r="E4" s="1"/>
      <c r="F4" s="14"/>
      <c r="G4" s="14"/>
      <c r="H4" s="14"/>
      <c r="I4" s="14"/>
      <c r="J4" s="14"/>
      <c r="K4" s="14"/>
      <c r="L4" s="22" t="s">
        <v>45</v>
      </c>
      <c r="M4" s="55">
        <v>0</v>
      </c>
    </row>
    <row r="5" spans="1:14" ht="15.6" thickTop="1" thickBot="1" x14ac:dyDescent="0.35">
      <c r="A5" s="80"/>
      <c r="B5" s="1"/>
      <c r="C5" s="1"/>
      <c r="D5" s="1"/>
      <c r="E5" s="1"/>
      <c r="F5" s="14"/>
      <c r="G5" s="14"/>
      <c r="H5" s="14"/>
      <c r="I5" s="14"/>
      <c r="J5" s="14"/>
      <c r="K5" s="14"/>
      <c r="L5" s="54" t="s">
        <v>41</v>
      </c>
      <c r="M5" s="16">
        <v>0</v>
      </c>
    </row>
    <row r="6" spans="1:14" ht="15.6" thickTop="1" thickBot="1" x14ac:dyDescent="0.35">
      <c r="A6" s="218" t="s">
        <v>3</v>
      </c>
      <c r="B6" s="218"/>
      <c r="C6" s="17"/>
      <c r="D6" s="17"/>
      <c r="E6" s="17"/>
      <c r="F6" s="14"/>
      <c r="G6" s="14"/>
      <c r="H6" s="219"/>
      <c r="I6" s="219"/>
      <c r="J6" s="26"/>
      <c r="K6" s="14"/>
      <c r="L6" s="36" t="s">
        <v>4</v>
      </c>
      <c r="M6" s="52">
        <v>0</v>
      </c>
    </row>
    <row r="7" spans="1:14" ht="15.6" thickTop="1" thickBot="1" x14ac:dyDescent="0.35">
      <c r="A7" s="18"/>
      <c r="B7" s="14"/>
      <c r="C7" s="14"/>
      <c r="D7" s="14"/>
      <c r="E7" s="14"/>
      <c r="F7" s="19"/>
      <c r="G7" s="14"/>
      <c r="H7" s="205"/>
      <c r="I7" s="205"/>
      <c r="J7" s="29"/>
      <c r="K7" s="14"/>
      <c r="L7" s="53" t="s">
        <v>42</v>
      </c>
      <c r="M7" s="67">
        <v>0</v>
      </c>
      <c r="N7" s="2"/>
    </row>
    <row r="8" spans="1:14" ht="15.6" thickTop="1" thickBot="1" x14ac:dyDescent="0.35">
      <c r="A8" s="244" t="s">
        <v>21</v>
      </c>
      <c r="B8" s="244"/>
      <c r="C8" s="244"/>
      <c r="D8" s="201"/>
      <c r="E8" s="203"/>
      <c r="F8" s="245" t="s">
        <v>20</v>
      </c>
      <c r="G8" s="246"/>
      <c r="H8" s="247"/>
      <c r="I8" s="76" t="s">
        <v>5</v>
      </c>
      <c r="J8" s="68">
        <f>SUM(B26/K27)</f>
        <v>1</v>
      </c>
      <c r="K8" s="45"/>
      <c r="L8" s="34" t="s">
        <v>43</v>
      </c>
      <c r="M8" s="7" t="s">
        <v>46</v>
      </c>
    </row>
    <row r="9" spans="1:14" ht="15" thickTop="1" x14ac:dyDescent="0.3">
      <c r="A9" s="21">
        <f>SUM(K28*K27)/C26</f>
        <v>2</v>
      </c>
      <c r="B9" s="3" t="s">
        <v>0</v>
      </c>
      <c r="C9" s="4" t="s">
        <v>1</v>
      </c>
      <c r="D9" s="248" t="s">
        <v>30</v>
      </c>
      <c r="E9" s="250" t="s">
        <v>6</v>
      </c>
      <c r="F9" s="248" t="s">
        <v>19</v>
      </c>
      <c r="G9" s="252" t="s">
        <v>29</v>
      </c>
      <c r="H9" s="253"/>
      <c r="I9" s="198" t="s">
        <v>57</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thickTop="1" thickBot="1" x14ac:dyDescent="0.35">
      <c r="A11" s="5">
        <f>SUM(A9*C11)</f>
        <v>6000</v>
      </c>
      <c r="B11" s="49">
        <v>3000</v>
      </c>
      <c r="C11" s="23">
        <f>SUM(B11/J8)</f>
        <v>3000</v>
      </c>
      <c r="D11" s="24">
        <f>IFERROR(E11/1000*A11,0)</f>
        <v>0</v>
      </c>
      <c r="E11" s="25" t="e">
        <f>VLOOKUP(G11,ingredients!A7:C491,2,0)</f>
        <v>#N/A</v>
      </c>
      <c r="F11" s="14"/>
      <c r="G11" s="264" t="s">
        <v>24</v>
      </c>
      <c r="H11" s="265"/>
      <c r="I11" s="290" t="s">
        <v>78</v>
      </c>
      <c r="J11" s="291"/>
      <c r="K11" s="291"/>
      <c r="L11" s="291"/>
      <c r="M11" s="292"/>
    </row>
    <row r="12" spans="1:14" ht="15.6" thickTop="1" thickBot="1" x14ac:dyDescent="0.35">
      <c r="A12" s="6">
        <f>SUM(A9*C12)</f>
        <v>2000</v>
      </c>
      <c r="B12" s="49">
        <v>1000</v>
      </c>
      <c r="C12" s="6">
        <f>SUM(B12/J8)</f>
        <v>1000</v>
      </c>
      <c r="D12" s="24">
        <f>IFERROR(E12/1000*A12,0)</f>
        <v>0</v>
      </c>
      <c r="E12" s="24" t="e">
        <f>VLOOKUP(G12,ingredients!A7:C491,2,0)</f>
        <v>#N/A</v>
      </c>
      <c r="F12" s="14"/>
      <c r="G12" s="266" t="s">
        <v>10</v>
      </c>
      <c r="H12" s="267"/>
      <c r="I12" s="293"/>
      <c r="J12" s="294"/>
      <c r="K12" s="294"/>
      <c r="L12" s="294"/>
      <c r="M12" s="295"/>
    </row>
    <row r="13" spans="1:14" ht="15.6" thickTop="1" thickBot="1" x14ac:dyDescent="0.35">
      <c r="A13" s="6">
        <f>SUM(A9*C13)</f>
        <v>320</v>
      </c>
      <c r="B13" s="49">
        <v>160</v>
      </c>
      <c r="C13" s="27">
        <f>SUM(B13/J8)</f>
        <v>160</v>
      </c>
      <c r="D13" s="24">
        <f>IFERROR(E13/1000*A13,0)</f>
        <v>0</v>
      </c>
      <c r="E13" s="24" t="e">
        <f>VLOOKUP(G13,ingredients!A7:C491,2,0)</f>
        <v>#N/A</v>
      </c>
      <c r="F13" s="29"/>
      <c r="G13" s="256" t="s">
        <v>76</v>
      </c>
      <c r="H13" s="257"/>
      <c r="I13" s="293"/>
      <c r="J13" s="294"/>
      <c r="K13" s="294"/>
      <c r="L13" s="294"/>
      <c r="M13" s="295"/>
    </row>
    <row r="14" spans="1:14" ht="15.6" thickTop="1" thickBot="1" x14ac:dyDescent="0.35">
      <c r="A14" s="6">
        <f>SUM(A9*C14)</f>
        <v>800</v>
      </c>
      <c r="B14" s="49">
        <v>400</v>
      </c>
      <c r="C14" s="8">
        <f>SUM(B14/J8)</f>
        <v>400</v>
      </c>
      <c r="D14" s="24">
        <f>IFERROR(E14/1000*A14,0)</f>
        <v>0</v>
      </c>
      <c r="E14" s="28" t="e">
        <f>VLOOKUP(G14,ingredients!A7:C491,2,0)</f>
        <v>#N/A</v>
      </c>
      <c r="F14" s="14"/>
      <c r="G14" s="256" t="s">
        <v>77</v>
      </c>
      <c r="H14" s="257"/>
      <c r="I14" s="293"/>
      <c r="J14" s="294"/>
      <c r="K14" s="294"/>
      <c r="L14" s="294"/>
      <c r="M14" s="295"/>
    </row>
    <row r="15" spans="1:14" ht="15.6" thickTop="1" thickBot="1" x14ac:dyDescent="0.35">
      <c r="A15" s="6">
        <f>SUM(A9*C15)</f>
        <v>80</v>
      </c>
      <c r="B15" s="49">
        <v>40</v>
      </c>
      <c r="C15" s="23">
        <f>SUM(B15/J8)</f>
        <v>40</v>
      </c>
      <c r="D15" s="24">
        <f>IFERROR(E15/1000*A15,0)</f>
        <v>0</v>
      </c>
      <c r="E15" s="28" t="e">
        <f>VLOOKUP(G15,ingredients!A7:C491,2,0)</f>
        <v>#N/A</v>
      </c>
      <c r="F15" s="14"/>
      <c r="G15" s="266" t="s">
        <v>62</v>
      </c>
      <c r="H15" s="267"/>
      <c r="I15" s="293"/>
      <c r="J15" s="294"/>
      <c r="K15" s="294"/>
      <c r="L15" s="294"/>
      <c r="M15" s="295"/>
      <c r="N15" s="2"/>
    </row>
    <row r="16" spans="1:14" ht="15.6" thickTop="1" thickBot="1" x14ac:dyDescent="0.35">
      <c r="A16" s="6"/>
      <c r="B16" s="49"/>
      <c r="C16" s="23">
        <f>SUM(B16/J8)</f>
        <v>0</v>
      </c>
      <c r="D16" s="24"/>
      <c r="E16" s="28"/>
      <c r="F16" s="14"/>
      <c r="G16" s="242"/>
      <c r="H16" s="243"/>
      <c r="I16" s="293"/>
      <c r="J16" s="294"/>
      <c r="K16" s="294"/>
      <c r="L16" s="294"/>
      <c r="M16" s="295"/>
    </row>
    <row r="17" spans="1:13" ht="15.6" thickTop="1" thickBot="1" x14ac:dyDescent="0.35">
      <c r="A17" s="6"/>
      <c r="B17" s="49"/>
      <c r="C17" s="27">
        <f>SUM(B17/J8)</f>
        <v>0</v>
      </c>
      <c r="D17" s="24"/>
      <c r="E17" s="28"/>
      <c r="F17" s="14"/>
      <c r="G17" s="256"/>
      <c r="H17" s="257"/>
      <c r="I17" s="293"/>
      <c r="J17" s="294"/>
      <c r="K17" s="294"/>
      <c r="L17" s="294"/>
      <c r="M17" s="295"/>
    </row>
    <row r="18" spans="1:13" ht="15.6" thickTop="1" thickBot="1" x14ac:dyDescent="0.35">
      <c r="A18" s="6"/>
      <c r="B18" s="49"/>
      <c r="C18" s="27">
        <f>SUM(B18/J8)</f>
        <v>0</v>
      </c>
      <c r="D18" s="24"/>
      <c r="E18" s="28"/>
      <c r="F18" s="14"/>
      <c r="G18" s="256"/>
      <c r="H18" s="257"/>
      <c r="I18" s="293"/>
      <c r="J18" s="294"/>
      <c r="K18" s="294"/>
      <c r="L18" s="294"/>
      <c r="M18" s="295"/>
    </row>
    <row r="19" spans="1:13" ht="15.6" thickTop="1" thickBot="1" x14ac:dyDescent="0.35">
      <c r="A19" s="6"/>
      <c r="B19" s="49"/>
      <c r="C19" s="30">
        <f>SUM(B19/J8)</f>
        <v>0</v>
      </c>
      <c r="D19" s="24"/>
      <c r="E19" s="28"/>
      <c r="F19" s="14"/>
      <c r="G19" s="242"/>
      <c r="H19" s="243"/>
      <c r="I19" s="293"/>
      <c r="J19" s="294"/>
      <c r="K19" s="294"/>
      <c r="L19" s="294"/>
      <c r="M19" s="295"/>
    </row>
    <row r="20" spans="1:13" ht="15.6" thickTop="1" thickBot="1" x14ac:dyDescent="0.35">
      <c r="A20" s="6"/>
      <c r="B20" s="49"/>
      <c r="C20" s="27">
        <f>SUM(B20/J8)</f>
        <v>0</v>
      </c>
      <c r="D20" s="24"/>
      <c r="E20" s="28"/>
      <c r="F20" s="14"/>
      <c r="G20" s="256"/>
      <c r="H20" s="257"/>
      <c r="I20" s="64"/>
      <c r="J20" s="64"/>
      <c r="K20" s="64"/>
      <c r="L20" s="64"/>
      <c r="M20" s="60"/>
    </row>
    <row r="21" spans="1:13" ht="15.6" thickTop="1" thickBot="1" x14ac:dyDescent="0.35">
      <c r="A21" s="6"/>
      <c r="B21" s="49"/>
      <c r="C21" s="23">
        <f>SUM(B21/J8)</f>
        <v>0</v>
      </c>
      <c r="D21" s="24"/>
      <c r="E21" s="28"/>
      <c r="F21" s="14"/>
      <c r="G21" s="242"/>
      <c r="H21" s="243"/>
      <c r="I21" s="64"/>
      <c r="J21" s="64"/>
      <c r="K21" s="64"/>
      <c r="L21" s="64"/>
      <c r="M21" s="60"/>
    </row>
    <row r="22" spans="1:13" ht="15.6" thickTop="1" thickBot="1" x14ac:dyDescent="0.35">
      <c r="A22" s="6"/>
      <c r="B22" s="49"/>
      <c r="C22" s="23">
        <f>SUM(B22/J8)</f>
        <v>0</v>
      </c>
      <c r="D22" s="24"/>
      <c r="E22" s="28"/>
      <c r="F22" s="14"/>
      <c r="G22" s="266"/>
      <c r="H22" s="267"/>
      <c r="I22" s="14"/>
      <c r="J22" s="14"/>
      <c r="K22" s="14"/>
      <c r="L22" s="14"/>
      <c r="M22" s="15"/>
    </row>
    <row r="23" spans="1:13" ht="15.6" thickTop="1" thickBot="1" x14ac:dyDescent="0.35">
      <c r="A23" s="6"/>
      <c r="B23" s="49"/>
      <c r="C23" s="23">
        <f>SUM(B23/J8)</f>
        <v>0</v>
      </c>
      <c r="D23" s="24"/>
      <c r="E23" s="28"/>
      <c r="F23" s="14"/>
      <c r="G23" s="266"/>
      <c r="H23" s="267"/>
      <c r="I23" s="14" t="s">
        <v>74</v>
      </c>
      <c r="J23" s="14"/>
      <c r="K23" s="14"/>
      <c r="L23" s="14"/>
      <c r="M23" s="15"/>
    </row>
    <row r="24" spans="1:13" ht="15.6" thickTop="1" thickBot="1" x14ac:dyDescent="0.35">
      <c r="A24" s="6"/>
      <c r="B24" s="49"/>
      <c r="C24" s="23">
        <f>SUM(B24/J8)</f>
        <v>0</v>
      </c>
      <c r="D24" s="24"/>
      <c r="E24" s="28"/>
      <c r="F24" s="14"/>
      <c r="G24" s="242"/>
      <c r="H24" s="243"/>
      <c r="I24" s="14"/>
      <c r="J24" s="14"/>
      <c r="K24" s="14"/>
      <c r="L24" s="14"/>
      <c r="M24" s="15"/>
    </row>
    <row r="25" spans="1:13" ht="15.6" thickTop="1" thickBot="1" x14ac:dyDescent="0.35">
      <c r="A25" s="6"/>
      <c r="B25" s="49"/>
      <c r="C25" s="23">
        <f>SUM(B25/J8)</f>
        <v>0</v>
      </c>
      <c r="D25" s="24"/>
      <c r="E25" s="28"/>
      <c r="F25" s="14"/>
      <c r="G25" s="274"/>
      <c r="H25" s="275"/>
      <c r="I25" s="14"/>
      <c r="J25" s="14"/>
      <c r="K25" s="14"/>
      <c r="L25" s="14"/>
      <c r="M25" s="15"/>
    </row>
    <row r="26" spans="1:13" ht="15.6" thickTop="1" thickBot="1" x14ac:dyDescent="0.35">
      <c r="A26" s="6"/>
      <c r="B26" s="31">
        <f>SUM(B11:B25)</f>
        <v>4600</v>
      </c>
      <c r="C26" s="32">
        <f>SUM(C11:C25)</f>
        <v>4600</v>
      </c>
      <c r="D26" s="33">
        <f>SUM(D11:D25)</f>
        <v>0</v>
      </c>
      <c r="E26" s="31"/>
      <c r="F26" s="34"/>
      <c r="G26" s="193" t="s">
        <v>33</v>
      </c>
      <c r="H26" s="194"/>
      <c r="I26" s="14"/>
      <c r="J26" s="14"/>
      <c r="K26" s="14"/>
      <c r="L26" s="14"/>
      <c r="M26" s="15"/>
    </row>
    <row r="27" spans="1:13" ht="15.6" thickTop="1" thickBot="1" x14ac:dyDescent="0.35">
      <c r="A27" s="35">
        <f>SUM(A11:A25)</f>
        <v>9200</v>
      </c>
      <c r="B27" s="20"/>
      <c r="C27" s="201" t="s">
        <v>34</v>
      </c>
      <c r="D27" s="202"/>
      <c r="E27" s="202"/>
      <c r="F27" s="202"/>
      <c r="G27" s="202"/>
      <c r="H27" s="203"/>
      <c r="I27" s="186" t="s">
        <v>35</v>
      </c>
      <c r="J27" s="204"/>
      <c r="K27" s="48">
        <v>4600</v>
      </c>
      <c r="L27" s="18"/>
      <c r="M27" s="15"/>
    </row>
    <row r="28" spans="1:13" ht="15.6" thickTop="1" thickBot="1" x14ac:dyDescent="0.35">
      <c r="A28" s="50">
        <v>0</v>
      </c>
      <c r="B28" s="37" t="s">
        <v>31</v>
      </c>
      <c r="C28" s="14"/>
      <c r="D28" s="14"/>
      <c r="E28" s="14"/>
      <c r="F28" s="14"/>
      <c r="G28" s="14"/>
      <c r="H28" s="14"/>
      <c r="I28" s="186" t="s">
        <v>36</v>
      </c>
      <c r="J28" s="187"/>
      <c r="K28" s="78">
        <v>2</v>
      </c>
      <c r="L28" s="38"/>
      <c r="M28" s="39"/>
    </row>
    <row r="29" spans="1:13" ht="15.6" thickTop="1" thickBot="1" x14ac:dyDescent="0.35">
      <c r="A29" s="51">
        <v>0</v>
      </c>
      <c r="B29" s="40" t="s">
        <v>32</v>
      </c>
      <c r="C29" s="41"/>
      <c r="D29" s="41"/>
      <c r="E29" s="41"/>
      <c r="F29" s="14"/>
      <c r="G29" s="14"/>
      <c r="H29" s="14"/>
      <c r="I29" s="186" t="s">
        <v>37</v>
      </c>
      <c r="J29" s="187"/>
      <c r="K29" s="77">
        <f>INT((B26/K27))</f>
        <v>1</v>
      </c>
      <c r="L29" s="18"/>
      <c r="M29" s="15"/>
    </row>
    <row r="30" spans="1:13" ht="15" thickTop="1" x14ac:dyDescent="0.3">
      <c r="A30" s="188" t="s">
        <v>38</v>
      </c>
      <c r="B30" s="189"/>
      <c r="C30" s="189"/>
      <c r="D30" s="189"/>
      <c r="E30" s="189"/>
      <c r="F30" s="284"/>
      <c r="G30" s="42">
        <f>SUM(K27)-(K27*A29)</f>
        <v>4600</v>
      </c>
      <c r="H30" s="18"/>
      <c r="I30" s="18"/>
      <c r="J30" s="14"/>
      <c r="K30" s="43"/>
      <c r="L30" s="9"/>
      <c r="M30" s="15"/>
    </row>
    <row r="31" spans="1:13" ht="15" thickBot="1" x14ac:dyDescent="0.35">
      <c r="A31" s="190" t="s">
        <v>17</v>
      </c>
      <c r="B31" s="191"/>
      <c r="C31" s="191"/>
      <c r="D31" s="191"/>
      <c r="E31" s="191"/>
      <c r="F31" s="285"/>
      <c r="G31" s="44">
        <f>SUM(A11:A25)-(SUM(A11:A25)*A28)</f>
        <v>9200</v>
      </c>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mergeCells count="38">
    <mergeCell ref="I28:J28"/>
    <mergeCell ref="I29:J29"/>
    <mergeCell ref="A30:F30"/>
    <mergeCell ref="A31:F31"/>
    <mergeCell ref="G22:H22"/>
    <mergeCell ref="G23:H23"/>
    <mergeCell ref="G24:H24"/>
    <mergeCell ref="G25:H25"/>
    <mergeCell ref="I27:J27"/>
    <mergeCell ref="G26:H26"/>
    <mergeCell ref="C27:H27"/>
    <mergeCell ref="I9:M10"/>
    <mergeCell ref="A10:C10"/>
    <mergeCell ref="G11:H11"/>
    <mergeCell ref="G12:H12"/>
    <mergeCell ref="G13:H13"/>
    <mergeCell ref="I11:M19"/>
    <mergeCell ref="G15:H15"/>
    <mergeCell ref="G16:H16"/>
    <mergeCell ref="G17:H17"/>
    <mergeCell ref="G18:H18"/>
    <mergeCell ref="G19:H19"/>
    <mergeCell ref="G21:H21"/>
    <mergeCell ref="A8:C8"/>
    <mergeCell ref="D8:E8"/>
    <mergeCell ref="F8:H8"/>
    <mergeCell ref="D9:D10"/>
    <mergeCell ref="E9:E10"/>
    <mergeCell ref="F9:F10"/>
    <mergeCell ref="G9:H10"/>
    <mergeCell ref="G20:H20"/>
    <mergeCell ref="G14:H14"/>
    <mergeCell ref="H7:I7"/>
    <mergeCell ref="A1:B2"/>
    <mergeCell ref="C1:M2"/>
    <mergeCell ref="A3:B3"/>
    <mergeCell ref="A6:B6"/>
    <mergeCell ref="H6:I6"/>
  </mergeCells>
  <dataValidations count="1">
    <dataValidation type="list" allowBlank="1" showInputMessage="1" showErrorMessage="1" sqref="G11:H25" xr:uid="{1F29A1FF-CCAA-4AB3-82B3-415264A21CD6}">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DABFD-1DA6-4F48-9F73-A403C7142088}">
  <sheetPr codeName="Feuil11"/>
  <dimension ref="A1:N33"/>
  <sheetViews>
    <sheetView topLeftCell="A7" workbookViewId="0">
      <selection activeCell="Q29" sqref="Q29"/>
    </sheetView>
  </sheetViews>
  <sheetFormatPr baseColWidth="10" defaultColWidth="11.44140625" defaultRowHeight="14.4" x14ac:dyDescent="0.3"/>
  <cols>
    <col min="2" max="2" width="11.109375" customWidth="1"/>
    <col min="3" max="3" width="14.44140625" hidden="1" customWidth="1"/>
    <col min="4" max="4" width="12" customWidth="1"/>
    <col min="5" max="5" width="11.77734375" hidden="1" customWidth="1"/>
  </cols>
  <sheetData>
    <row r="1" spans="1:14" ht="15" thickTop="1" x14ac:dyDescent="0.3">
      <c r="A1" s="206" t="s">
        <v>23</v>
      </c>
      <c r="B1" s="207"/>
      <c r="C1" s="210" t="s">
        <v>79</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c r="B3" s="217"/>
      <c r="C3" s="12"/>
      <c r="D3" s="56"/>
      <c r="E3" s="12"/>
      <c r="F3" s="66"/>
      <c r="G3" s="13"/>
      <c r="H3" s="14"/>
      <c r="I3" s="14"/>
      <c r="J3" s="14"/>
      <c r="K3" s="14"/>
      <c r="L3" s="14"/>
      <c r="M3" s="15"/>
    </row>
    <row r="4" spans="1:14" ht="15.6" thickTop="1" thickBot="1" x14ac:dyDescent="0.35">
      <c r="A4" s="79"/>
      <c r="B4" s="1"/>
      <c r="C4" s="1"/>
      <c r="D4" s="1"/>
      <c r="E4" s="1"/>
      <c r="F4" s="14"/>
      <c r="G4" s="14"/>
      <c r="H4" s="14"/>
      <c r="I4" s="14"/>
      <c r="J4" s="14"/>
      <c r="K4" s="14"/>
      <c r="L4" s="22" t="s">
        <v>45</v>
      </c>
      <c r="M4" s="55">
        <v>0</v>
      </c>
    </row>
    <row r="5" spans="1:14" ht="15.6" thickTop="1" thickBot="1" x14ac:dyDescent="0.35">
      <c r="A5" s="80"/>
      <c r="B5" s="1"/>
      <c r="C5" s="1"/>
      <c r="D5" s="1"/>
      <c r="E5" s="1"/>
      <c r="F5" s="14"/>
      <c r="G5" s="14"/>
      <c r="H5" s="14"/>
      <c r="I5" s="14"/>
      <c r="J5" s="14"/>
      <c r="K5" s="14"/>
      <c r="L5" s="54" t="s">
        <v>41</v>
      </c>
      <c r="M5" s="16">
        <v>0</v>
      </c>
    </row>
    <row r="6" spans="1:14" ht="15.6" thickTop="1" thickBot="1" x14ac:dyDescent="0.35">
      <c r="A6" s="218" t="s">
        <v>3</v>
      </c>
      <c r="B6" s="218"/>
      <c r="C6" s="17"/>
      <c r="D6" s="17"/>
      <c r="E6" s="17"/>
      <c r="F6" s="14"/>
      <c r="G6" s="14"/>
      <c r="H6" s="219"/>
      <c r="I6" s="219"/>
      <c r="J6" s="26"/>
      <c r="K6" s="14"/>
      <c r="L6" s="36" t="s">
        <v>4</v>
      </c>
      <c r="M6" s="52">
        <v>0</v>
      </c>
    </row>
    <row r="7" spans="1:14" ht="15.6" thickTop="1" thickBot="1" x14ac:dyDescent="0.35">
      <c r="A7" s="18"/>
      <c r="B7" s="14"/>
      <c r="C7" s="14"/>
      <c r="D7" s="14"/>
      <c r="E7" s="14"/>
      <c r="F7" s="19"/>
      <c r="G7" s="14"/>
      <c r="H7" s="205"/>
      <c r="I7" s="205"/>
      <c r="J7" s="29"/>
      <c r="K7" s="14"/>
      <c r="L7" s="53" t="s">
        <v>42</v>
      </c>
      <c r="M7" s="67">
        <v>0</v>
      </c>
      <c r="N7" s="2"/>
    </row>
    <row r="8" spans="1:14" ht="15.6" thickTop="1" thickBot="1" x14ac:dyDescent="0.35">
      <c r="A8" s="244" t="s">
        <v>21</v>
      </c>
      <c r="B8" s="244"/>
      <c r="C8" s="244"/>
      <c r="D8" s="201"/>
      <c r="E8" s="203"/>
      <c r="F8" s="245" t="s">
        <v>20</v>
      </c>
      <c r="G8" s="246"/>
      <c r="H8" s="247"/>
      <c r="I8" s="76" t="s">
        <v>5</v>
      </c>
      <c r="J8" s="68">
        <f>SUM(B26/K27)</f>
        <v>1</v>
      </c>
      <c r="K8" s="45"/>
      <c r="L8" s="34" t="s">
        <v>43</v>
      </c>
      <c r="M8" s="7" t="s">
        <v>46</v>
      </c>
    </row>
    <row r="9" spans="1:14" ht="15" thickTop="1" x14ac:dyDescent="0.3">
      <c r="A9" s="21">
        <f>SUM(K28*K27)/C26</f>
        <v>2</v>
      </c>
      <c r="B9" s="3" t="s">
        <v>0</v>
      </c>
      <c r="C9" s="4" t="s">
        <v>1</v>
      </c>
      <c r="D9" s="248" t="s">
        <v>30</v>
      </c>
      <c r="E9" s="250" t="s">
        <v>6</v>
      </c>
      <c r="F9" s="248" t="s">
        <v>19</v>
      </c>
      <c r="G9" s="252" t="s">
        <v>29</v>
      </c>
      <c r="H9" s="253"/>
      <c r="I9" s="198" t="s">
        <v>57</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thickTop="1" thickBot="1" x14ac:dyDescent="0.35">
      <c r="A11" s="5">
        <f>SUM(A9*C11)</f>
        <v>664</v>
      </c>
      <c r="B11" s="49">
        <v>332</v>
      </c>
      <c r="C11" s="23">
        <f>SUM(B11/J8)</f>
        <v>332</v>
      </c>
      <c r="D11" s="24">
        <f t="shared" ref="D11:D20" si="0">IFERROR(E11/1000*A11,0)</f>
        <v>0</v>
      </c>
      <c r="E11" s="25" t="e">
        <f>VLOOKUP(G11,ingredients!A7:C491,2,0)</f>
        <v>#N/A</v>
      </c>
      <c r="F11" s="14"/>
      <c r="G11" s="264" t="s">
        <v>80</v>
      </c>
      <c r="H11" s="265"/>
      <c r="I11" s="290" t="s">
        <v>82</v>
      </c>
      <c r="J11" s="291"/>
      <c r="K11" s="291"/>
      <c r="L11" s="291"/>
      <c r="M11" s="292"/>
    </row>
    <row r="12" spans="1:14" ht="15.6" thickTop="1" thickBot="1" x14ac:dyDescent="0.35">
      <c r="A12" s="6">
        <f>SUM(A9*C12)</f>
        <v>1896</v>
      </c>
      <c r="B12" s="49">
        <v>948</v>
      </c>
      <c r="C12" s="6">
        <f>SUM(B12/J8)</f>
        <v>948</v>
      </c>
      <c r="D12" s="24">
        <f t="shared" si="0"/>
        <v>0</v>
      </c>
      <c r="E12" s="24" t="e">
        <f>VLOOKUP(G12,ingredients!A7:C491,2,0)</f>
        <v>#N/A</v>
      </c>
      <c r="F12" s="14"/>
      <c r="G12" s="266" t="s">
        <v>81</v>
      </c>
      <c r="H12" s="267"/>
      <c r="I12" s="293"/>
      <c r="J12" s="294"/>
      <c r="K12" s="294"/>
      <c r="L12" s="294"/>
      <c r="M12" s="295"/>
    </row>
    <row r="13" spans="1:14" ht="15.6" thickTop="1" thickBot="1" x14ac:dyDescent="0.35">
      <c r="A13" s="6">
        <f>SUM(A9*C13)</f>
        <v>948</v>
      </c>
      <c r="B13" s="49">
        <v>474</v>
      </c>
      <c r="C13" s="27">
        <f>SUM(B13/J8)</f>
        <v>474</v>
      </c>
      <c r="D13" s="24">
        <f t="shared" si="0"/>
        <v>0</v>
      </c>
      <c r="E13" s="24" t="e">
        <f>VLOOKUP(G13,ingredients!A7:C491,2,0)</f>
        <v>#N/A</v>
      </c>
      <c r="F13" s="29"/>
      <c r="G13" s="256" t="s">
        <v>10</v>
      </c>
      <c r="H13" s="257"/>
      <c r="I13" s="293"/>
      <c r="J13" s="294"/>
      <c r="K13" s="294"/>
      <c r="L13" s="294"/>
      <c r="M13" s="295"/>
    </row>
    <row r="14" spans="1:14" ht="15.6" thickTop="1" thickBot="1" x14ac:dyDescent="0.35">
      <c r="A14" s="6">
        <f>SUM(A9*C14)</f>
        <v>474</v>
      </c>
      <c r="B14" s="49">
        <v>237</v>
      </c>
      <c r="C14" s="8">
        <f>SUM(B14/J8)</f>
        <v>237</v>
      </c>
      <c r="D14" s="24">
        <f t="shared" si="0"/>
        <v>0</v>
      </c>
      <c r="E14" s="28" t="e">
        <f>VLOOKUP(G14,ingredients!A7:C491,2,0)</f>
        <v>#N/A</v>
      </c>
      <c r="F14" s="14"/>
      <c r="G14" s="256" t="s">
        <v>24</v>
      </c>
      <c r="H14" s="257"/>
      <c r="I14" s="293"/>
      <c r="J14" s="294"/>
      <c r="K14" s="294"/>
      <c r="L14" s="294"/>
      <c r="M14" s="295"/>
    </row>
    <row r="15" spans="1:14" ht="15.6" thickTop="1" thickBot="1" x14ac:dyDescent="0.35">
      <c r="A15" s="6">
        <f>SUM(A9*C15)</f>
        <v>1140</v>
      </c>
      <c r="B15" s="49">
        <v>570</v>
      </c>
      <c r="C15" s="23">
        <f>SUM(B15/J8)</f>
        <v>570</v>
      </c>
      <c r="D15" s="24">
        <f t="shared" si="0"/>
        <v>0</v>
      </c>
      <c r="E15" s="28" t="e">
        <f>VLOOKUP(G15,ingredients!A7:C491,2,0)</f>
        <v>#N/A</v>
      </c>
      <c r="F15" s="14"/>
      <c r="G15" s="266" t="s">
        <v>25</v>
      </c>
      <c r="H15" s="267"/>
      <c r="I15" s="293"/>
      <c r="J15" s="294"/>
      <c r="K15" s="294"/>
      <c r="L15" s="294"/>
      <c r="M15" s="295"/>
      <c r="N15" s="2"/>
    </row>
    <row r="16" spans="1:14" ht="15.6" thickTop="1" thickBot="1" x14ac:dyDescent="0.35">
      <c r="A16" s="6">
        <f>SUM(A9*C16)</f>
        <v>4</v>
      </c>
      <c r="B16" s="49">
        <v>2</v>
      </c>
      <c r="C16" s="23">
        <f>SUM(B16/J8)</f>
        <v>2</v>
      </c>
      <c r="D16" s="24">
        <f t="shared" si="0"/>
        <v>0</v>
      </c>
      <c r="E16" s="28" t="e">
        <f>VLOOKUP(G16,ingredients!A7:C491,2,0)</f>
        <v>#N/A</v>
      </c>
      <c r="F16" s="14"/>
      <c r="G16" s="242" t="s">
        <v>12</v>
      </c>
      <c r="H16" s="243"/>
      <c r="I16" s="293"/>
      <c r="J16" s="294"/>
      <c r="K16" s="294"/>
      <c r="L16" s="294"/>
      <c r="M16" s="295"/>
    </row>
    <row r="17" spans="1:13" ht="15.6" thickTop="1" thickBot="1" x14ac:dyDescent="0.35">
      <c r="A17" s="6">
        <f>SUM(A9*C17)</f>
        <v>4740</v>
      </c>
      <c r="B17" s="49">
        <v>2370</v>
      </c>
      <c r="C17" s="27">
        <f>SUM(B17/J8)</f>
        <v>2370</v>
      </c>
      <c r="D17" s="24">
        <f t="shared" si="0"/>
        <v>0</v>
      </c>
      <c r="E17" s="28" t="e">
        <f>VLOOKUP(G17,ingredients!A7:C491,2,0)</f>
        <v>#N/A</v>
      </c>
      <c r="F17" s="14"/>
      <c r="G17" s="256" t="s">
        <v>26</v>
      </c>
      <c r="H17" s="257"/>
      <c r="I17" s="293"/>
      <c r="J17" s="294"/>
      <c r="K17" s="294"/>
      <c r="L17" s="294"/>
      <c r="M17" s="295"/>
    </row>
    <row r="18" spans="1:13" ht="15.6" thickTop="1" thickBot="1" x14ac:dyDescent="0.35">
      <c r="A18" s="6">
        <f>SUM(A9*C18)</f>
        <v>1190</v>
      </c>
      <c r="B18" s="49">
        <v>595</v>
      </c>
      <c r="C18" s="27">
        <f>SUM(B18/J8)</f>
        <v>595</v>
      </c>
      <c r="D18" s="24">
        <f t="shared" si="0"/>
        <v>0</v>
      </c>
      <c r="E18" s="28" t="e">
        <f>VLOOKUP(G18,ingredients!A7:C491,2,0)</f>
        <v>#N/A</v>
      </c>
      <c r="F18" s="14"/>
      <c r="G18" s="256" t="s">
        <v>27</v>
      </c>
      <c r="H18" s="257"/>
      <c r="I18" s="98" t="s">
        <v>83</v>
      </c>
      <c r="J18" s="99"/>
      <c r="K18" s="63"/>
      <c r="L18" s="63"/>
      <c r="M18" s="62"/>
    </row>
    <row r="19" spans="1:13" ht="15.6" thickTop="1" thickBot="1" x14ac:dyDescent="0.35">
      <c r="A19" s="6">
        <f>SUM(A9*C19)</f>
        <v>70</v>
      </c>
      <c r="B19" s="49">
        <v>35</v>
      </c>
      <c r="C19" s="30">
        <f>SUM(B19/J8)</f>
        <v>35</v>
      </c>
      <c r="D19" s="24">
        <f t="shared" si="0"/>
        <v>0</v>
      </c>
      <c r="E19" s="28" t="e">
        <f>VLOOKUP(G19,ingredients!A7:C491,2,0)</f>
        <v>#N/A</v>
      </c>
      <c r="F19" s="14"/>
      <c r="G19" s="242" t="s">
        <v>48</v>
      </c>
      <c r="H19" s="243"/>
      <c r="I19" s="63"/>
      <c r="J19" s="63"/>
      <c r="K19" s="63"/>
      <c r="L19" s="63"/>
      <c r="M19" s="62"/>
    </row>
    <row r="20" spans="1:13" ht="15.6" thickTop="1" thickBot="1" x14ac:dyDescent="0.35">
      <c r="A20" s="6">
        <f>SUM(A9*C20)</f>
        <v>118</v>
      </c>
      <c r="B20" s="49">
        <v>59</v>
      </c>
      <c r="C20" s="27">
        <f>SUM(B20/J8)</f>
        <v>59</v>
      </c>
      <c r="D20" s="24">
        <f t="shared" si="0"/>
        <v>0</v>
      </c>
      <c r="E20" s="28" t="e">
        <f>VLOOKUP(G20,ingredients!A7:C491,2,0)</f>
        <v>#N/A</v>
      </c>
      <c r="F20" s="14"/>
      <c r="G20" s="256" t="s">
        <v>49</v>
      </c>
      <c r="H20" s="257"/>
      <c r="I20" s="64"/>
      <c r="J20" s="64"/>
      <c r="K20" s="64"/>
      <c r="L20" s="64"/>
      <c r="M20" s="60"/>
    </row>
    <row r="21" spans="1:13" ht="15.6" thickTop="1" thickBot="1" x14ac:dyDescent="0.35">
      <c r="A21" s="6"/>
      <c r="B21" s="49"/>
      <c r="C21" s="23">
        <f>SUM(B21/J8)</f>
        <v>0</v>
      </c>
      <c r="D21" s="24"/>
      <c r="E21" s="28" t="e">
        <f>VLOOKUP(G21,ingredients!A7:C491,2,0)</f>
        <v>#N/A</v>
      </c>
      <c r="F21" s="14"/>
      <c r="G21" s="242"/>
      <c r="H21" s="243"/>
      <c r="I21" s="64"/>
      <c r="J21" s="64"/>
      <c r="K21" s="64"/>
      <c r="L21" s="64"/>
      <c r="M21" s="60"/>
    </row>
    <row r="22" spans="1:13" ht="15.6" thickTop="1" thickBot="1" x14ac:dyDescent="0.35">
      <c r="A22" s="6"/>
      <c r="B22" s="49"/>
      <c r="C22" s="23">
        <f>SUM(B22/J8)</f>
        <v>0</v>
      </c>
      <c r="D22" s="24"/>
      <c r="E22" s="28" t="e">
        <f>VLOOKUP(G22,ingredients!A7:C491,2,0)</f>
        <v>#N/A</v>
      </c>
      <c r="F22" s="14"/>
      <c r="G22" s="266"/>
      <c r="H22" s="267"/>
      <c r="I22" s="14"/>
      <c r="J22" s="14"/>
      <c r="K22" s="14"/>
      <c r="L22" s="14"/>
      <c r="M22" s="15"/>
    </row>
    <row r="23" spans="1:13" ht="15.6" thickTop="1" thickBot="1" x14ac:dyDescent="0.35">
      <c r="A23" s="6"/>
      <c r="B23" s="49"/>
      <c r="C23" s="23">
        <f>SUM(B23/J8)</f>
        <v>0</v>
      </c>
      <c r="D23" s="24"/>
      <c r="E23" s="28" t="e">
        <f>VLOOKUP(G23,ingredients!A7:C491,2,0)</f>
        <v>#N/A</v>
      </c>
      <c r="F23" s="14"/>
      <c r="G23" s="266"/>
      <c r="H23" s="267"/>
      <c r="I23" s="14"/>
      <c r="J23" s="14"/>
      <c r="K23" s="14"/>
      <c r="L23" s="14"/>
      <c r="M23" s="15"/>
    </row>
    <row r="24" spans="1:13" ht="15.6" thickTop="1" thickBot="1" x14ac:dyDescent="0.35">
      <c r="A24" s="6"/>
      <c r="B24" s="49"/>
      <c r="C24" s="23">
        <f>SUM(B24/J8)</f>
        <v>0</v>
      </c>
      <c r="D24" s="24"/>
      <c r="E24" s="28" t="e">
        <f>VLOOKUP(G24,ingredients!A7:C491,2,0)</f>
        <v>#N/A</v>
      </c>
      <c r="F24" s="14"/>
      <c r="G24" s="242"/>
      <c r="H24" s="243"/>
      <c r="I24" s="14"/>
      <c r="J24" s="14"/>
      <c r="K24" s="14"/>
      <c r="L24" s="14"/>
      <c r="M24" s="15"/>
    </row>
    <row r="25" spans="1:13" ht="15.6" thickTop="1" thickBot="1" x14ac:dyDescent="0.35">
      <c r="A25" s="6"/>
      <c r="B25" s="49"/>
      <c r="C25" s="23">
        <f>SUM(B25/J8)</f>
        <v>0</v>
      </c>
      <c r="D25" s="24"/>
      <c r="E25" s="28" t="e">
        <f>VLOOKUP(G25,ingredients!A7:C491,2,0)</f>
        <v>#N/A</v>
      </c>
      <c r="F25" s="14"/>
      <c r="G25" s="274"/>
      <c r="H25" s="275"/>
      <c r="I25" s="14"/>
      <c r="J25" s="14"/>
      <c r="K25" s="14"/>
      <c r="L25" s="14"/>
      <c r="M25" s="15"/>
    </row>
    <row r="26" spans="1:13" ht="15.6" thickTop="1" thickBot="1" x14ac:dyDescent="0.35">
      <c r="A26" s="6"/>
      <c r="B26" s="31">
        <f>SUM(B11:B25)</f>
        <v>5622</v>
      </c>
      <c r="C26" s="32">
        <f>SUM(C11:C25)</f>
        <v>5622</v>
      </c>
      <c r="D26" s="33">
        <f>SUM(D11:D25)</f>
        <v>0</v>
      </c>
      <c r="E26" s="31"/>
      <c r="F26" s="34"/>
      <c r="G26" s="193" t="s">
        <v>33</v>
      </c>
      <c r="H26" s="194"/>
      <c r="I26" s="14"/>
      <c r="J26" s="14"/>
      <c r="K26" s="14"/>
      <c r="L26" s="14"/>
      <c r="M26" s="15"/>
    </row>
    <row r="27" spans="1:13" ht="15.6" thickTop="1" thickBot="1" x14ac:dyDescent="0.35">
      <c r="A27" s="35">
        <f>SUM(A11:A25)</f>
        <v>11244</v>
      </c>
      <c r="B27" s="20"/>
      <c r="C27" s="201" t="s">
        <v>34</v>
      </c>
      <c r="D27" s="202"/>
      <c r="E27" s="202"/>
      <c r="F27" s="202"/>
      <c r="G27" s="202"/>
      <c r="H27" s="203"/>
      <c r="I27" s="186" t="s">
        <v>35</v>
      </c>
      <c r="J27" s="204"/>
      <c r="K27" s="48">
        <v>5622</v>
      </c>
      <c r="L27" s="18"/>
      <c r="M27" s="15"/>
    </row>
    <row r="28" spans="1:13" ht="15.6" thickTop="1" thickBot="1" x14ac:dyDescent="0.35">
      <c r="A28" s="50">
        <v>0</v>
      </c>
      <c r="B28" s="37" t="s">
        <v>31</v>
      </c>
      <c r="C28" s="14"/>
      <c r="D28" s="14"/>
      <c r="E28" s="14"/>
      <c r="F28" s="14"/>
      <c r="G28" s="14"/>
      <c r="H28" s="14"/>
      <c r="I28" s="186" t="s">
        <v>36</v>
      </c>
      <c r="J28" s="187"/>
      <c r="K28" s="78">
        <v>2</v>
      </c>
      <c r="L28" s="38"/>
      <c r="M28" s="39"/>
    </row>
    <row r="29" spans="1:13" ht="15.6" thickTop="1" thickBot="1" x14ac:dyDescent="0.35">
      <c r="A29" s="51">
        <v>0</v>
      </c>
      <c r="B29" s="40" t="s">
        <v>32</v>
      </c>
      <c r="C29" s="41"/>
      <c r="D29" s="41"/>
      <c r="E29" s="41"/>
      <c r="F29" s="14"/>
      <c r="G29" s="14"/>
      <c r="H29" s="14"/>
      <c r="I29" s="186" t="s">
        <v>37</v>
      </c>
      <c r="J29" s="187"/>
      <c r="K29" s="77">
        <f>INT((B26/K27))</f>
        <v>1</v>
      </c>
      <c r="L29" s="18"/>
      <c r="M29" s="15"/>
    </row>
    <row r="30" spans="1:13" ht="15" thickTop="1" x14ac:dyDescent="0.3">
      <c r="A30" s="188" t="s">
        <v>38</v>
      </c>
      <c r="B30" s="189"/>
      <c r="C30" s="189"/>
      <c r="D30" s="189"/>
      <c r="E30" s="189"/>
      <c r="F30" s="284"/>
      <c r="G30" s="42">
        <f>SUM(K27)-(K27*A29)</f>
        <v>5622</v>
      </c>
      <c r="H30" s="18"/>
      <c r="I30" s="18"/>
      <c r="J30" s="14"/>
      <c r="K30" s="43"/>
      <c r="L30" s="9"/>
      <c r="M30" s="15"/>
    </row>
    <row r="31" spans="1:13" ht="15" thickBot="1" x14ac:dyDescent="0.35">
      <c r="A31" s="190" t="s">
        <v>17</v>
      </c>
      <c r="B31" s="191"/>
      <c r="C31" s="191"/>
      <c r="D31" s="191"/>
      <c r="E31" s="191"/>
      <c r="F31" s="285"/>
      <c r="G31" s="44">
        <f>SUM(A11:A25)-(SUM(A11:A25)*A28)</f>
        <v>11244</v>
      </c>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mergeCells count="38">
    <mergeCell ref="I28:J28"/>
    <mergeCell ref="I29:J29"/>
    <mergeCell ref="A30:F30"/>
    <mergeCell ref="A31:F31"/>
    <mergeCell ref="G22:H22"/>
    <mergeCell ref="G23:H23"/>
    <mergeCell ref="G24:H24"/>
    <mergeCell ref="G25:H25"/>
    <mergeCell ref="I27:J27"/>
    <mergeCell ref="G26:H26"/>
    <mergeCell ref="C27:H27"/>
    <mergeCell ref="I9:M10"/>
    <mergeCell ref="A10:C10"/>
    <mergeCell ref="G11:H11"/>
    <mergeCell ref="G12:H12"/>
    <mergeCell ref="G13:H13"/>
    <mergeCell ref="I11:M17"/>
    <mergeCell ref="G15:H15"/>
    <mergeCell ref="G16:H16"/>
    <mergeCell ref="G17:H17"/>
    <mergeCell ref="G21:H21"/>
    <mergeCell ref="A8:C8"/>
    <mergeCell ref="D8:E8"/>
    <mergeCell ref="F8:H8"/>
    <mergeCell ref="D9:D10"/>
    <mergeCell ref="E9:E10"/>
    <mergeCell ref="F9:F10"/>
    <mergeCell ref="G9:H10"/>
    <mergeCell ref="G20:H20"/>
    <mergeCell ref="G14:H14"/>
    <mergeCell ref="G18:H18"/>
    <mergeCell ref="G19:H19"/>
    <mergeCell ref="H7:I7"/>
    <mergeCell ref="A1:B2"/>
    <mergeCell ref="C1:M2"/>
    <mergeCell ref="A3:B3"/>
    <mergeCell ref="A6:B6"/>
    <mergeCell ref="H6:I6"/>
  </mergeCells>
  <dataValidations count="1">
    <dataValidation type="list" allowBlank="1" showInputMessage="1" showErrorMessage="1" sqref="G11:H25" xr:uid="{0D083998-381E-4732-9E1A-3CF3A88167F7}">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25602-712E-4D70-88DB-166EA15EC37F}">
  <sheetPr codeName="Feuil12"/>
  <dimension ref="A1:N33"/>
  <sheetViews>
    <sheetView topLeftCell="A9" workbookViewId="0">
      <selection activeCell="A29" sqref="A29"/>
    </sheetView>
  </sheetViews>
  <sheetFormatPr baseColWidth="10" defaultColWidth="11.44140625" defaultRowHeight="14.4" x14ac:dyDescent="0.3"/>
  <cols>
    <col min="2" max="2" width="11.109375" customWidth="1"/>
    <col min="3" max="3" width="14.44140625" hidden="1" customWidth="1"/>
    <col min="4" max="4" width="12.109375" customWidth="1"/>
    <col min="5" max="5" width="11.77734375" hidden="1" customWidth="1"/>
  </cols>
  <sheetData>
    <row r="1" spans="1:14" ht="15" thickTop="1" x14ac:dyDescent="0.3">
      <c r="A1" s="206" t="s">
        <v>23</v>
      </c>
      <c r="B1" s="207"/>
      <c r="C1" s="210" t="s">
        <v>84</v>
      </c>
      <c r="D1" s="211"/>
      <c r="E1" s="211"/>
      <c r="F1" s="211"/>
      <c r="G1" s="211"/>
      <c r="H1" s="211"/>
      <c r="I1" s="211"/>
      <c r="J1" s="211"/>
      <c r="K1" s="211"/>
      <c r="L1" s="211"/>
      <c r="M1" s="212"/>
    </row>
    <row r="2" spans="1:14" ht="15" thickBot="1" x14ac:dyDescent="0.35">
      <c r="A2" s="208"/>
      <c r="B2" s="209"/>
      <c r="C2" s="213"/>
      <c r="D2" s="214"/>
      <c r="E2" s="214"/>
      <c r="F2" s="214"/>
      <c r="G2" s="214"/>
      <c r="H2" s="214"/>
      <c r="I2" s="214"/>
      <c r="J2" s="214"/>
      <c r="K2" s="214"/>
      <c r="L2" s="214"/>
      <c r="M2" s="215"/>
    </row>
    <row r="3" spans="1:14" ht="15.75" customHeight="1" thickTop="1" thickBot="1" x14ac:dyDescent="0.35">
      <c r="A3" s="216" t="s">
        <v>22</v>
      </c>
      <c r="B3" s="217"/>
      <c r="C3" s="12"/>
      <c r="D3" s="56"/>
      <c r="E3" s="12"/>
      <c r="F3" s="66"/>
      <c r="G3" s="13"/>
      <c r="H3" s="14"/>
      <c r="I3" s="14"/>
      <c r="J3" s="14"/>
      <c r="K3" s="14"/>
      <c r="L3" s="14"/>
      <c r="M3" s="15"/>
    </row>
    <row r="4" spans="1:14" ht="15.6" thickTop="1" thickBot="1" x14ac:dyDescent="0.35">
      <c r="A4" s="79"/>
      <c r="B4" s="1"/>
      <c r="C4" s="1"/>
      <c r="D4" s="1"/>
      <c r="E4" s="1"/>
      <c r="F4" s="14"/>
      <c r="G4" s="14"/>
      <c r="H4" s="14"/>
      <c r="I4" s="14"/>
      <c r="J4" s="14"/>
      <c r="K4" s="14"/>
      <c r="L4" s="22" t="s">
        <v>45</v>
      </c>
      <c r="M4" s="55">
        <v>0</v>
      </c>
    </row>
    <row r="5" spans="1:14" ht="15.6" thickTop="1" thickBot="1" x14ac:dyDescent="0.35">
      <c r="A5" s="80"/>
      <c r="B5" s="1"/>
      <c r="C5" s="1"/>
      <c r="D5" s="1"/>
      <c r="E5" s="1"/>
      <c r="F5" s="14"/>
      <c r="G5" s="14"/>
      <c r="H5" s="14"/>
      <c r="I5" s="14"/>
      <c r="J5" s="14"/>
      <c r="K5" s="14"/>
      <c r="L5" s="54" t="s">
        <v>41</v>
      </c>
      <c r="M5" s="16">
        <v>0</v>
      </c>
    </row>
    <row r="6" spans="1:14" ht="15.6" thickTop="1" thickBot="1" x14ac:dyDescent="0.35">
      <c r="A6" s="218" t="s">
        <v>3</v>
      </c>
      <c r="B6" s="218"/>
      <c r="C6" s="17"/>
      <c r="D6" s="17"/>
      <c r="E6" s="17"/>
      <c r="F6" s="14"/>
      <c r="G6" s="14"/>
      <c r="H6" s="219"/>
      <c r="I6" s="219"/>
      <c r="J6" s="26"/>
      <c r="K6" s="14"/>
      <c r="L6" s="36" t="s">
        <v>4</v>
      </c>
      <c r="M6" s="52">
        <v>0</v>
      </c>
    </row>
    <row r="7" spans="1:14" ht="15.6" thickTop="1" thickBot="1" x14ac:dyDescent="0.35">
      <c r="A7" s="18"/>
      <c r="B7" s="14"/>
      <c r="C7" s="14"/>
      <c r="D7" s="14"/>
      <c r="E7" s="14"/>
      <c r="F7" s="19"/>
      <c r="G7" s="14"/>
      <c r="H7" s="205"/>
      <c r="I7" s="205"/>
      <c r="J7" s="29"/>
      <c r="K7" s="14"/>
      <c r="L7" s="53" t="s">
        <v>42</v>
      </c>
      <c r="M7" s="67">
        <v>0</v>
      </c>
      <c r="N7" s="2"/>
    </row>
    <row r="8" spans="1:14" ht="15.6" thickTop="1" thickBot="1" x14ac:dyDescent="0.35">
      <c r="A8" s="244" t="s">
        <v>21</v>
      </c>
      <c r="B8" s="244"/>
      <c r="C8" s="244"/>
      <c r="D8" s="201"/>
      <c r="E8" s="203"/>
      <c r="F8" s="245" t="s">
        <v>20</v>
      </c>
      <c r="G8" s="246"/>
      <c r="H8" s="247"/>
      <c r="I8" s="76" t="s">
        <v>5</v>
      </c>
      <c r="J8" s="68">
        <f>SUM(B26/K27)</f>
        <v>1</v>
      </c>
      <c r="K8" s="45"/>
      <c r="L8" s="34" t="s">
        <v>43</v>
      </c>
      <c r="M8" s="7" t="s">
        <v>46</v>
      </c>
    </row>
    <row r="9" spans="1:14" ht="15" thickTop="1" x14ac:dyDescent="0.3">
      <c r="A9" s="21">
        <f>SUM(K28*K27)/C26</f>
        <v>2</v>
      </c>
      <c r="B9" s="3" t="s">
        <v>0</v>
      </c>
      <c r="C9" s="4" t="s">
        <v>1</v>
      </c>
      <c r="D9" s="248" t="s">
        <v>30</v>
      </c>
      <c r="E9" s="250" t="s">
        <v>6</v>
      </c>
      <c r="F9" s="248" t="s">
        <v>19</v>
      </c>
      <c r="G9" s="252" t="s">
        <v>29</v>
      </c>
      <c r="H9" s="253"/>
      <c r="I9" s="198" t="s">
        <v>57</v>
      </c>
      <c r="J9" s="199"/>
      <c r="K9" s="199"/>
      <c r="L9" s="199"/>
      <c r="M9" s="200"/>
    </row>
    <row r="10" spans="1:14" ht="15" thickBot="1" x14ac:dyDescent="0.35">
      <c r="A10" s="261" t="s">
        <v>18</v>
      </c>
      <c r="B10" s="262"/>
      <c r="C10" s="263"/>
      <c r="D10" s="249"/>
      <c r="E10" s="251"/>
      <c r="F10" s="249"/>
      <c r="G10" s="254"/>
      <c r="H10" s="255"/>
      <c r="I10" s="258"/>
      <c r="J10" s="259"/>
      <c r="K10" s="259"/>
      <c r="L10" s="259"/>
      <c r="M10" s="260"/>
    </row>
    <row r="11" spans="1:14" ht="15.6" customHeight="1" thickTop="1" thickBot="1" x14ac:dyDescent="0.35">
      <c r="A11" s="5">
        <f>SUM(A9*C11)</f>
        <v>3500</v>
      </c>
      <c r="B11" s="49">
        <v>1750</v>
      </c>
      <c r="C11" s="23">
        <f>SUM(B11/J8)</f>
        <v>1750</v>
      </c>
      <c r="D11" s="24">
        <f t="shared" ref="D11:D19" si="0">IFERROR(E11/1000*A11,0)</f>
        <v>0</v>
      </c>
      <c r="E11" s="25" t="e">
        <f>VLOOKUP(G11,ingredients!A7:C491,2,0)</f>
        <v>#N/A</v>
      </c>
      <c r="F11" s="14"/>
      <c r="G11" s="264" t="s">
        <v>53</v>
      </c>
      <c r="H11" s="265"/>
      <c r="I11" s="296" t="s">
        <v>86</v>
      </c>
      <c r="J11" s="297"/>
      <c r="K11" s="297"/>
      <c r="L11" s="297"/>
      <c r="M11" s="298"/>
    </row>
    <row r="12" spans="1:14" ht="15.6" thickTop="1" thickBot="1" x14ac:dyDescent="0.35">
      <c r="A12" s="6">
        <f>SUM(A9*C12)</f>
        <v>380</v>
      </c>
      <c r="B12" s="49">
        <v>190</v>
      </c>
      <c r="C12" s="6">
        <f>SUM(B12/J8)</f>
        <v>190</v>
      </c>
      <c r="D12" s="24">
        <f t="shared" si="0"/>
        <v>0</v>
      </c>
      <c r="E12" s="24" t="e">
        <f>VLOOKUP(G12,ingredients!A7:C491,2,0)</f>
        <v>#N/A</v>
      </c>
      <c r="F12" s="14"/>
      <c r="G12" s="266" t="s">
        <v>10</v>
      </c>
      <c r="H12" s="267"/>
      <c r="I12" s="299"/>
      <c r="J12" s="300"/>
      <c r="K12" s="300"/>
      <c r="L12" s="300"/>
      <c r="M12" s="301"/>
    </row>
    <row r="13" spans="1:14" ht="15.6" thickTop="1" thickBot="1" x14ac:dyDescent="0.35">
      <c r="A13" s="6">
        <f>SUM(A9*C13)</f>
        <v>840</v>
      </c>
      <c r="B13" s="49">
        <v>420</v>
      </c>
      <c r="C13" s="27">
        <f>SUM(B13/J8)</f>
        <v>420</v>
      </c>
      <c r="D13" s="24">
        <f t="shared" si="0"/>
        <v>0</v>
      </c>
      <c r="E13" s="24" t="e">
        <f>VLOOKUP(G13,ingredients!A7:C491,2,0)</f>
        <v>#N/A</v>
      </c>
      <c r="F13" s="29"/>
      <c r="G13" s="256" t="s">
        <v>25</v>
      </c>
      <c r="H13" s="257"/>
      <c r="I13" s="299"/>
      <c r="J13" s="300"/>
      <c r="K13" s="300"/>
      <c r="L13" s="300"/>
      <c r="M13" s="301"/>
    </row>
    <row r="14" spans="1:14" ht="15.6" thickTop="1" thickBot="1" x14ac:dyDescent="0.35">
      <c r="A14" s="6">
        <f>SUM(A9*C14)</f>
        <v>1750</v>
      </c>
      <c r="B14" s="49">
        <v>875</v>
      </c>
      <c r="C14" s="8">
        <f>SUM(B14/J8)</f>
        <v>875</v>
      </c>
      <c r="D14" s="24">
        <f t="shared" si="0"/>
        <v>0</v>
      </c>
      <c r="E14" s="28" t="e">
        <f>VLOOKUP(G14,ingredients!A7:C491,2,0)</f>
        <v>#N/A</v>
      </c>
      <c r="F14" s="14"/>
      <c r="G14" s="256" t="s">
        <v>26</v>
      </c>
      <c r="H14" s="257"/>
      <c r="I14" s="299"/>
      <c r="J14" s="300"/>
      <c r="K14" s="300"/>
      <c r="L14" s="300"/>
      <c r="M14" s="301"/>
    </row>
    <row r="15" spans="1:14" ht="15.6" thickTop="1" thickBot="1" x14ac:dyDescent="0.35">
      <c r="A15" s="6">
        <f>SUM(A9*C15)</f>
        <v>720</v>
      </c>
      <c r="B15" s="49">
        <v>360</v>
      </c>
      <c r="C15" s="23">
        <f>SUM(B15/J8)</f>
        <v>360</v>
      </c>
      <c r="D15" s="24">
        <f t="shared" si="0"/>
        <v>0</v>
      </c>
      <c r="E15" s="28" t="e">
        <f>VLOOKUP(G15,ingredients!A7:C491,2,0)</f>
        <v>#N/A</v>
      </c>
      <c r="F15" s="14"/>
      <c r="G15" s="266" t="s">
        <v>27</v>
      </c>
      <c r="H15" s="267"/>
      <c r="I15" s="57"/>
      <c r="J15" s="14"/>
      <c r="K15" s="14"/>
      <c r="L15" s="14"/>
      <c r="M15" s="14"/>
      <c r="N15" s="2"/>
    </row>
    <row r="16" spans="1:14" ht="15.6" thickTop="1" thickBot="1" x14ac:dyDescent="0.35">
      <c r="A16" s="6">
        <f>SUM(A9*C16)</f>
        <v>380</v>
      </c>
      <c r="B16" s="49">
        <v>190</v>
      </c>
      <c r="C16" s="23">
        <f>SUM(B16/J8)</f>
        <v>190</v>
      </c>
      <c r="D16" s="24">
        <f t="shared" si="0"/>
        <v>0</v>
      </c>
      <c r="E16" s="28" t="e">
        <f>VLOOKUP(G16,ingredients!A7:C491,2,0)</f>
        <v>#N/A</v>
      </c>
      <c r="F16" s="14"/>
      <c r="G16" s="242" t="s">
        <v>10</v>
      </c>
      <c r="H16" s="243"/>
      <c r="I16" s="65"/>
      <c r="J16" s="59"/>
      <c r="K16" s="59"/>
      <c r="L16" s="59"/>
      <c r="M16" s="60"/>
    </row>
    <row r="17" spans="1:13" ht="15.6" thickTop="1" thickBot="1" x14ac:dyDescent="0.35">
      <c r="A17" s="6">
        <f>SUM(A9*C17)</f>
        <v>2000</v>
      </c>
      <c r="B17" s="49">
        <v>1000</v>
      </c>
      <c r="C17" s="27">
        <f>SUM(B17/J8)</f>
        <v>1000</v>
      </c>
      <c r="D17" s="24">
        <f t="shared" si="0"/>
        <v>0</v>
      </c>
      <c r="E17" s="28" t="e">
        <f>VLOOKUP(G17,ingredients!A7:C491,2,0)</f>
        <v>#N/A</v>
      </c>
      <c r="F17" s="14"/>
      <c r="G17" s="256" t="s">
        <v>85</v>
      </c>
      <c r="H17" s="257"/>
      <c r="I17" s="18"/>
      <c r="J17" s="61"/>
      <c r="K17" s="61"/>
      <c r="L17" s="61"/>
      <c r="M17" s="62"/>
    </row>
    <row r="18" spans="1:13" ht="15.6" thickTop="1" thickBot="1" x14ac:dyDescent="0.35">
      <c r="A18" s="6">
        <f>SUM(A9*C18)</f>
        <v>84</v>
      </c>
      <c r="B18" s="49">
        <v>42</v>
      </c>
      <c r="C18" s="27">
        <f>SUM(B18/J8)</f>
        <v>42</v>
      </c>
      <c r="D18" s="24">
        <f t="shared" si="0"/>
        <v>0</v>
      </c>
      <c r="E18" s="28" t="e">
        <f>VLOOKUP(G18,ingredients!A7:C491,2,0)</f>
        <v>#N/A</v>
      </c>
      <c r="F18" s="14"/>
      <c r="G18" s="256" t="s">
        <v>48</v>
      </c>
      <c r="H18" s="257"/>
      <c r="I18" s="63"/>
      <c r="J18" s="63"/>
      <c r="K18" s="63"/>
      <c r="L18" s="63"/>
      <c r="M18" s="62"/>
    </row>
    <row r="19" spans="1:13" ht="15.6" thickTop="1" thickBot="1" x14ac:dyDescent="0.35">
      <c r="A19" s="6">
        <f>SUM(A9*C19)</f>
        <v>108</v>
      </c>
      <c r="B19" s="49">
        <v>54</v>
      </c>
      <c r="C19" s="30">
        <f>SUM(B19/J8)</f>
        <v>54</v>
      </c>
      <c r="D19" s="24">
        <f t="shared" si="0"/>
        <v>0</v>
      </c>
      <c r="E19" s="28" t="e">
        <f>VLOOKUP(G19,ingredients!A7:C491,2,0)</f>
        <v>#N/A</v>
      </c>
      <c r="F19" s="14"/>
      <c r="G19" s="242" t="s">
        <v>49</v>
      </c>
      <c r="H19" s="243"/>
      <c r="I19" s="63"/>
      <c r="J19" s="63"/>
      <c r="K19" s="63"/>
      <c r="L19" s="63"/>
      <c r="M19" s="62"/>
    </row>
    <row r="20" spans="1:13" ht="15.6" thickTop="1" thickBot="1" x14ac:dyDescent="0.35">
      <c r="A20" s="6"/>
      <c r="B20" s="49"/>
      <c r="C20" s="27">
        <f>SUM(B20/J8)</f>
        <v>0</v>
      </c>
      <c r="D20" s="24"/>
      <c r="E20" s="28"/>
      <c r="F20" s="14"/>
      <c r="G20" s="256"/>
      <c r="H20" s="257"/>
      <c r="I20" s="64"/>
      <c r="J20" s="64"/>
      <c r="K20" s="64"/>
      <c r="L20" s="64"/>
      <c r="M20" s="60"/>
    </row>
    <row r="21" spans="1:13" ht="15.6" thickTop="1" thickBot="1" x14ac:dyDescent="0.35">
      <c r="A21" s="6"/>
      <c r="B21" s="49"/>
      <c r="C21" s="23">
        <f>SUM(B21/J8)</f>
        <v>0</v>
      </c>
      <c r="D21" s="24"/>
      <c r="E21" s="28"/>
      <c r="F21" s="14"/>
      <c r="G21" s="242"/>
      <c r="H21" s="243"/>
      <c r="I21" s="64"/>
      <c r="J21" s="64"/>
      <c r="K21" s="64"/>
      <c r="L21" s="64"/>
      <c r="M21" s="60"/>
    </row>
    <row r="22" spans="1:13" ht="15.6" thickTop="1" thickBot="1" x14ac:dyDescent="0.35">
      <c r="A22" s="6"/>
      <c r="B22" s="49"/>
      <c r="C22" s="23">
        <f>SUM(B22/J8)</f>
        <v>0</v>
      </c>
      <c r="D22" s="24"/>
      <c r="E22" s="28"/>
      <c r="F22" s="14"/>
      <c r="G22" s="266"/>
      <c r="H22" s="267"/>
      <c r="I22" s="14"/>
      <c r="J22" s="14"/>
      <c r="K22" s="14"/>
      <c r="L22" s="14"/>
      <c r="M22" s="15"/>
    </row>
    <row r="23" spans="1:13" ht="15.6" thickTop="1" thickBot="1" x14ac:dyDescent="0.35">
      <c r="A23" s="6"/>
      <c r="B23" s="49"/>
      <c r="C23" s="23">
        <f>SUM(B23/J8)</f>
        <v>0</v>
      </c>
      <c r="D23" s="24"/>
      <c r="E23" s="28"/>
      <c r="F23" s="14"/>
      <c r="G23" s="266"/>
      <c r="H23" s="267"/>
      <c r="I23" s="14"/>
      <c r="J23" s="14"/>
      <c r="K23" s="14"/>
      <c r="L23" s="14"/>
      <c r="M23" s="15"/>
    </row>
    <row r="24" spans="1:13" ht="15.6" thickTop="1" thickBot="1" x14ac:dyDescent="0.35">
      <c r="A24" s="6"/>
      <c r="B24" s="49"/>
      <c r="C24" s="23">
        <f>SUM(B24/J8)</f>
        <v>0</v>
      </c>
      <c r="D24" s="24"/>
      <c r="E24" s="28"/>
      <c r="F24" s="14"/>
      <c r="G24" s="242"/>
      <c r="H24" s="243"/>
      <c r="I24" s="14"/>
      <c r="J24" s="14"/>
      <c r="K24" s="14"/>
      <c r="L24" s="14"/>
      <c r="M24" s="15"/>
    </row>
    <row r="25" spans="1:13" ht="15.6" thickTop="1" thickBot="1" x14ac:dyDescent="0.35">
      <c r="A25" s="6"/>
      <c r="B25" s="49"/>
      <c r="C25" s="23">
        <f>SUM(B25/J8)</f>
        <v>0</v>
      </c>
      <c r="D25" s="24"/>
      <c r="E25" s="28"/>
      <c r="F25" s="14"/>
      <c r="G25" s="274"/>
      <c r="H25" s="275"/>
      <c r="I25" s="14"/>
      <c r="J25" s="14"/>
      <c r="K25" s="14"/>
      <c r="L25" s="14"/>
      <c r="M25" s="15"/>
    </row>
    <row r="26" spans="1:13" ht="15.6" thickTop="1" thickBot="1" x14ac:dyDescent="0.35">
      <c r="A26" s="6"/>
      <c r="B26" s="31">
        <f>SUM(B11:B25)</f>
        <v>4881</v>
      </c>
      <c r="C26" s="32">
        <f>SUM(C11:C25)</f>
        <v>4881</v>
      </c>
      <c r="D26" s="33">
        <f>SUM(D11:D25)</f>
        <v>0</v>
      </c>
      <c r="E26" s="31"/>
      <c r="F26" s="34"/>
      <c r="G26" s="193" t="s">
        <v>33</v>
      </c>
      <c r="H26" s="194"/>
      <c r="I26" s="14"/>
      <c r="J26" s="14"/>
      <c r="K26" s="14"/>
      <c r="L26" s="14"/>
      <c r="M26" s="15"/>
    </row>
    <row r="27" spans="1:13" ht="15.6" thickTop="1" thickBot="1" x14ac:dyDescent="0.35">
      <c r="A27" s="35">
        <f>SUM(A11:A25)</f>
        <v>9762</v>
      </c>
      <c r="B27" s="20"/>
      <c r="C27" s="201" t="s">
        <v>34</v>
      </c>
      <c r="D27" s="202"/>
      <c r="E27" s="202"/>
      <c r="F27" s="202"/>
      <c r="G27" s="202"/>
      <c r="H27" s="203"/>
      <c r="I27" s="186" t="s">
        <v>35</v>
      </c>
      <c r="J27" s="204"/>
      <c r="K27" s="48">
        <v>4881</v>
      </c>
      <c r="L27" s="18"/>
      <c r="M27" s="15"/>
    </row>
    <row r="28" spans="1:13" ht="15.6" thickTop="1" thickBot="1" x14ac:dyDescent="0.35">
      <c r="A28" s="50">
        <v>0</v>
      </c>
      <c r="B28" s="37" t="s">
        <v>31</v>
      </c>
      <c r="C28" s="14"/>
      <c r="D28" s="14"/>
      <c r="E28" s="14"/>
      <c r="F28" s="14"/>
      <c r="G28" s="14"/>
      <c r="H28" s="14"/>
      <c r="I28" s="186" t="s">
        <v>36</v>
      </c>
      <c r="J28" s="187"/>
      <c r="K28" s="78">
        <v>2</v>
      </c>
      <c r="L28" s="38"/>
      <c r="M28" s="39"/>
    </row>
    <row r="29" spans="1:13" ht="15.6" thickTop="1" thickBot="1" x14ac:dyDescent="0.35">
      <c r="A29" s="51">
        <v>0</v>
      </c>
      <c r="B29" s="40" t="s">
        <v>32</v>
      </c>
      <c r="C29" s="41"/>
      <c r="D29" s="41"/>
      <c r="E29" s="41"/>
      <c r="F29" s="14"/>
      <c r="G29" s="14"/>
      <c r="H29" s="14"/>
      <c r="I29" s="186" t="s">
        <v>37</v>
      </c>
      <c r="J29" s="187"/>
      <c r="K29" s="77">
        <f>INT((B26/K27))</f>
        <v>1</v>
      </c>
      <c r="L29" s="18"/>
      <c r="M29" s="15"/>
    </row>
    <row r="30" spans="1:13" ht="15" thickTop="1" x14ac:dyDescent="0.3">
      <c r="A30" s="188" t="s">
        <v>38</v>
      </c>
      <c r="B30" s="189"/>
      <c r="C30" s="189"/>
      <c r="D30" s="189"/>
      <c r="E30" s="189"/>
      <c r="F30" s="284"/>
      <c r="G30" s="42">
        <f>SUM(K27)-(K27*A29)</f>
        <v>4881</v>
      </c>
      <c r="H30" s="18"/>
      <c r="I30" s="18"/>
      <c r="J30" s="14"/>
      <c r="K30" s="43"/>
      <c r="L30" s="9"/>
      <c r="M30" s="15"/>
    </row>
    <row r="31" spans="1:13" ht="15" thickBot="1" x14ac:dyDescent="0.35">
      <c r="A31" s="190" t="s">
        <v>17</v>
      </c>
      <c r="B31" s="191"/>
      <c r="C31" s="191"/>
      <c r="D31" s="191"/>
      <c r="E31" s="191"/>
      <c r="F31" s="285"/>
      <c r="G31" s="44">
        <f>SUM(A11:A25)-(SUM(A11:A25)*A28)</f>
        <v>9762</v>
      </c>
      <c r="H31" s="45"/>
      <c r="I31" s="46"/>
      <c r="J31" s="45"/>
      <c r="K31" s="10"/>
      <c r="L31" s="11"/>
      <c r="M31" s="47"/>
    </row>
    <row r="32" spans="1:13" ht="15.6" thickTop="1" thickBot="1" x14ac:dyDescent="0.35">
      <c r="A32" s="45"/>
      <c r="B32" s="45"/>
      <c r="C32" s="45"/>
      <c r="D32" s="45"/>
      <c r="E32" s="45"/>
      <c r="F32" s="45"/>
      <c r="G32" s="45"/>
      <c r="H32" s="45"/>
      <c r="I32" s="45"/>
      <c r="J32" s="45"/>
      <c r="K32" s="45"/>
      <c r="L32" s="45"/>
      <c r="M32" s="47"/>
    </row>
    <row r="33" ht="15" thickTop="1" x14ac:dyDescent="0.3"/>
  </sheetData>
  <protectedRanges>
    <protectedRange algorithmName="SHA-512" hashValue="NwPUnvc9zfs5Po8+1QPcsms3uLrvDsWM38Coj9KiB/f3KvxmynH6w31UX53TJjhjFHxmiNwiNzZxSguuAZpWUw==" saltValue="tXTn5DwBauZvE90mWbzGBA==" spinCount="100000" sqref="I11" name="Plage1"/>
  </protectedRanges>
  <mergeCells count="38">
    <mergeCell ref="I28:J28"/>
    <mergeCell ref="I29:J29"/>
    <mergeCell ref="A30:F30"/>
    <mergeCell ref="A31:F31"/>
    <mergeCell ref="G22:H22"/>
    <mergeCell ref="G23:H23"/>
    <mergeCell ref="G24:H24"/>
    <mergeCell ref="G25:H25"/>
    <mergeCell ref="I27:J27"/>
    <mergeCell ref="G26:H26"/>
    <mergeCell ref="C27:H27"/>
    <mergeCell ref="I9:M10"/>
    <mergeCell ref="A10:C10"/>
    <mergeCell ref="G11:H11"/>
    <mergeCell ref="G12:H12"/>
    <mergeCell ref="G13:H13"/>
    <mergeCell ref="I11:M14"/>
    <mergeCell ref="G21:H21"/>
    <mergeCell ref="A8:C8"/>
    <mergeCell ref="D8:E8"/>
    <mergeCell ref="F8:H8"/>
    <mergeCell ref="D9:D10"/>
    <mergeCell ref="E9:E10"/>
    <mergeCell ref="F9:F10"/>
    <mergeCell ref="G9:H10"/>
    <mergeCell ref="G20:H20"/>
    <mergeCell ref="G14:H14"/>
    <mergeCell ref="G15:H15"/>
    <mergeCell ref="G16:H16"/>
    <mergeCell ref="G17:H17"/>
    <mergeCell ref="G18:H18"/>
    <mergeCell ref="G19:H19"/>
    <mergeCell ref="H7:I7"/>
    <mergeCell ref="A1:B2"/>
    <mergeCell ref="C1:M2"/>
    <mergeCell ref="A3:B3"/>
    <mergeCell ref="A6:B6"/>
    <mergeCell ref="H6:I6"/>
  </mergeCells>
  <dataValidations count="1">
    <dataValidation type="list" allowBlank="1" showInputMessage="1" showErrorMessage="1" sqref="G11:H25" xr:uid="{141A625F-6CF0-4EB6-8AA5-AE1FF7B820AC}">
      <formula1>IF(G11&lt;&gt;"",OFFSET(f_ing,MATCH(G11&amp;"*",f_ing,0)-1,,COUNTIF(f_ing,G11&amp;"*"),1),f_ing)</formula1>
    </dataValidation>
  </dataValidations>
  <pageMargins left="0.74803149606299213" right="7.874015748031496E-2" top="0.74803149606299213" bottom="0.35433070866141736" header="0.31496062992125984" footer="0.31496062992125984"/>
  <pageSetup paperSize="9"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BA0D5AA-CDFB-41E4-80BE-49A57AC4815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3</vt:i4>
      </vt:variant>
    </vt:vector>
  </HeadingPairs>
  <TitlesOfParts>
    <vt:vector size="15" baseType="lpstr">
      <vt:lpstr>Base R.Backery</vt:lpstr>
      <vt:lpstr>Base R-Pati</vt:lpstr>
      <vt:lpstr>ingredients</vt:lpstr>
      <vt:lpstr>DashBoard</vt:lpstr>
      <vt:lpstr>test2</vt:lpstr>
      <vt:lpstr>Brownie</vt:lpstr>
      <vt:lpstr>Tiramisu Kaffee</vt:lpstr>
      <vt:lpstr>Weisses Mokkamousse</vt:lpstr>
      <vt:lpstr>Tonka Creme</vt:lpstr>
      <vt:lpstr>Sirop Amaretto (Tiramisu)</vt:lpstr>
      <vt:lpstr>TobleroneMousse</vt:lpstr>
      <vt:lpstr>Tiramisu mit Fruchte</vt:lpstr>
      <vt:lpstr>ingredients</vt:lpstr>
      <vt:lpstr>l_ing</vt:lpstr>
      <vt:lpstr>p_ing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philippe lançon</dc:creator>
  <cp:lastModifiedBy>jean philippe lançon</cp:lastModifiedBy>
  <cp:lastPrinted>2020-10-28T20:17:56Z</cp:lastPrinted>
  <dcterms:created xsi:type="dcterms:W3CDTF">2019-11-30T18:16:52Z</dcterms:created>
  <dcterms:modified xsi:type="dcterms:W3CDTF">2020-11-05T15:31:04Z</dcterms:modified>
</cp:coreProperties>
</file>