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40" yWindow="420" windowWidth="17820" windowHeight="6900" activeTab="1"/>
  </bookViews>
  <sheets>
    <sheet name="paramétres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</sheets>
  <externalReferences>
    <externalReference r:id="rId33"/>
  </externalReferences>
  <definedNames>
    <definedName name="JoursFériés">[1]Paramétres!$I$3:$I$29</definedName>
  </definedNames>
  <calcPr calcId="124519"/>
</workbook>
</file>

<file path=xl/calcChain.xml><?xml version="1.0" encoding="utf-8"?>
<calcChain xmlns="http://schemas.openxmlformats.org/spreadsheetml/2006/main">
  <c r="H34" i="2"/>
  <c r="D4"/>
  <c r="E4"/>
  <c r="F4"/>
  <c r="G4"/>
  <c r="D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3"/>
  <c r="H3" s="1"/>
  <c r="F3"/>
  <c r="G3"/>
  <c r="D3"/>
  <c r="I7" i="1"/>
  <c r="I6"/>
  <c r="I9" s="1"/>
  <c r="I4"/>
  <c r="I3"/>
  <c r="H37" i="2"/>
  <c r="B3"/>
  <c r="H4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6"/>
  <c r="B4"/>
  <c r="H35" l="1"/>
  <c r="H40"/>
  <c r="B5"/>
  <c r="H41" l="1"/>
  <c r="B6"/>
  <c r="B7" l="1"/>
  <c r="B8" l="1"/>
  <c r="B9" l="1"/>
  <c r="B10" l="1"/>
  <c r="B11" l="1"/>
  <c r="B12" l="1"/>
  <c r="B13" l="1"/>
  <c r="B14" l="1"/>
  <c r="B15" l="1"/>
  <c r="B16" l="1"/>
  <c r="B17" l="1"/>
  <c r="B18" l="1"/>
  <c r="B19" l="1"/>
  <c r="B20" l="1"/>
  <c r="B21" l="1"/>
  <c r="B22" l="1"/>
  <c r="B23" l="1"/>
  <c r="B24" l="1"/>
  <c r="B25" l="1"/>
  <c r="B26" l="1"/>
  <c r="B27" l="1"/>
  <c r="B28" l="1"/>
  <c r="B29" l="1"/>
  <c r="B30" l="1"/>
  <c r="B31" l="1"/>
  <c r="B32" l="1"/>
  <c r="B33" l="1"/>
</calcChain>
</file>

<file path=xl/sharedStrings.xml><?xml version="1.0" encoding="utf-8"?>
<sst xmlns="http://schemas.openxmlformats.org/spreadsheetml/2006/main" count="123" uniqueCount="72">
  <si>
    <t>code</t>
  </si>
  <si>
    <t>matin</t>
  </si>
  <si>
    <t>après midi</t>
  </si>
  <si>
    <t>Total heures</t>
  </si>
  <si>
    <t>dont heures nuit</t>
  </si>
  <si>
    <t>emb</t>
  </si>
  <si>
    <t>deb</t>
  </si>
  <si>
    <t>LUNDI</t>
  </si>
  <si>
    <t>M</t>
  </si>
  <si>
    <t>MARDI</t>
  </si>
  <si>
    <t>T</t>
  </si>
  <si>
    <t>MERCREDI</t>
  </si>
  <si>
    <t>JEUDI</t>
  </si>
  <si>
    <t>VENDREDI</t>
  </si>
  <si>
    <t>CU</t>
  </si>
  <si>
    <t>SAMEDI</t>
  </si>
  <si>
    <t>R</t>
  </si>
  <si>
    <t>DIMANCHE</t>
  </si>
  <si>
    <t>S</t>
  </si>
  <si>
    <t>dont heures dimanche</t>
  </si>
  <si>
    <t>dont heures jours fériés</t>
  </si>
  <si>
    <t>dont heures de nuit</t>
  </si>
  <si>
    <t>REPORT DÉCEMBRE HEURES SEMAINE NON PAYÉES</t>
  </si>
  <si>
    <t>REPORT DÉCEMBRE HEURES DIMANCHE NON PAYÉES</t>
  </si>
  <si>
    <t>TOTAL DES HEURES du MOIS M et M-1</t>
  </si>
  <si>
    <t>Solde des heures dûes</t>
  </si>
  <si>
    <t>TC</t>
  </si>
  <si>
    <t>Date</t>
  </si>
  <si>
    <t>Désignation</t>
  </si>
  <si>
    <t>Mois</t>
  </si>
  <si>
    <t>Jour de l'an</t>
  </si>
  <si>
    <t>janvier</t>
  </si>
  <si>
    <t>Pâques (cellule D7)</t>
  </si>
  <si>
    <t>mars</t>
  </si>
  <si>
    <t>CD</t>
  </si>
  <si>
    <t>Lundi de Pâques</t>
  </si>
  <si>
    <t>avril</t>
  </si>
  <si>
    <t>TD</t>
  </si>
  <si>
    <t>Fête du travail</t>
  </si>
  <si>
    <t>mai</t>
  </si>
  <si>
    <t>Victoire 1945</t>
  </si>
  <si>
    <t>for</t>
  </si>
  <si>
    <t>Ascension</t>
  </si>
  <si>
    <t>T+F</t>
  </si>
  <si>
    <t>Pentecôte</t>
  </si>
  <si>
    <t>juin</t>
  </si>
  <si>
    <t>TE</t>
  </si>
  <si>
    <t>TRAVAIL EXCEPTIONNEL</t>
  </si>
  <si>
    <t>Lundi de Pentecôte</t>
  </si>
  <si>
    <t>TE2</t>
  </si>
  <si>
    <t>Fête Nationale</t>
  </si>
  <si>
    <t>juillet</t>
  </si>
  <si>
    <t>RET</t>
  </si>
  <si>
    <t>retard mairie</t>
  </si>
  <si>
    <t>Assomption</t>
  </si>
  <si>
    <t>août</t>
  </si>
  <si>
    <t>JCCU</t>
  </si>
  <si>
    <t>Toussaint</t>
  </si>
  <si>
    <t>novembre</t>
  </si>
  <si>
    <t>CU+</t>
  </si>
  <si>
    <t>Armistice 1918</t>
  </si>
  <si>
    <t>T19</t>
  </si>
  <si>
    <t>Noël</t>
  </si>
  <si>
    <t>décembre</t>
  </si>
  <si>
    <t>PJ</t>
  </si>
  <si>
    <t>t.d</t>
  </si>
  <si>
    <t>TN</t>
  </si>
  <si>
    <t>RPT SYL</t>
  </si>
  <si>
    <t>CU WE</t>
  </si>
  <si>
    <t>REU</t>
  </si>
  <si>
    <t>R+</t>
  </si>
  <si>
    <t>T,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</si>
</sst>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h:mm;@"/>
    <numFmt numFmtId="165" formatCode="dd"/>
    <numFmt numFmtId="166" formatCode="[h]:mm;@"/>
    <numFmt numFmtId="167" formatCode="[h]:mm\ ;@"/>
    <numFmt numFmtId="168" formatCode="[h]:mm:ss;@"/>
    <numFmt numFmtId="169" formatCode="[h]:mm;;"/>
  </numFmts>
  <fonts count="12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sz val="11"/>
      <name val="Arial"/>
      <family val="2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color rgb="FF171717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43">
    <xf numFmtId="0" fontId="0" fillId="0" borderId="0" xfId="0"/>
    <xf numFmtId="17" fontId="3" fillId="0" borderId="1" xfId="2" applyNumberFormat="1" applyFont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 wrapText="1"/>
    </xf>
    <xf numFmtId="164" fontId="0" fillId="0" borderId="3" xfId="2" applyNumberFormat="1" applyFont="1" applyBorder="1" applyAlignment="1">
      <alignment horizontal="center"/>
    </xf>
    <xf numFmtId="164" fontId="4" fillId="0" borderId="3" xfId="2" applyNumberFormat="1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2" applyFont="1" applyBorder="1" applyAlignment="1">
      <alignment horizontal="center" vertical="center" wrapText="1"/>
    </xf>
    <xf numFmtId="164" fontId="0" fillId="0" borderId="1" xfId="2" applyNumberFormat="1" applyFont="1" applyBorder="1" applyAlignment="1">
      <alignment horizontal="center"/>
    </xf>
    <xf numFmtId="164" fontId="4" fillId="0" borderId="1" xfId="2" applyNumberFormat="1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0" fontId="6" fillId="0" borderId="1" xfId="2" applyFont="1" applyBorder="1" applyAlignment="1">
      <alignment horizontal="center"/>
    </xf>
    <xf numFmtId="165" fontId="0" fillId="0" borderId="1" xfId="2" applyNumberFormat="1" applyFont="1" applyBorder="1" applyAlignment="1">
      <alignment horizontal="center"/>
    </xf>
    <xf numFmtId="0" fontId="0" fillId="0" borderId="1" xfId="2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" xfId="2" applyFont="1" applyBorder="1" applyAlignment="1">
      <alignment horizontal="center"/>
    </xf>
    <xf numFmtId="166" fontId="7" fillId="0" borderId="1" xfId="1" applyNumberFormat="1" applyFont="1" applyBorder="1" applyAlignment="1">
      <alignment horizontal="center"/>
    </xf>
    <xf numFmtId="0" fontId="0" fillId="0" borderId="0" xfId="2" applyFont="1" applyAlignment="1">
      <alignment horizontal="center"/>
    </xf>
    <xf numFmtId="167" fontId="0" fillId="0" borderId="0" xfId="0" applyNumberFormat="1" applyAlignment="1">
      <alignment horizontal="center"/>
    </xf>
    <xf numFmtId="166" fontId="0" fillId="0" borderId="1" xfId="2" applyNumberFormat="1" applyFont="1" applyBorder="1" applyAlignment="1">
      <alignment horizontal="center"/>
    </xf>
    <xf numFmtId="168" fontId="0" fillId="0" borderId="2" xfId="2" applyNumberFormat="1" applyFont="1" applyBorder="1" applyAlignment="1">
      <alignment horizontal="center"/>
    </xf>
    <xf numFmtId="0" fontId="8" fillId="0" borderId="2" xfId="2" applyFont="1" applyBorder="1" applyAlignment="1">
      <alignment horizontal="center"/>
    </xf>
    <xf numFmtId="0" fontId="8" fillId="0" borderId="5" xfId="2" applyFont="1" applyBorder="1" applyAlignment="1">
      <alignment horizontal="center"/>
    </xf>
    <xf numFmtId="168" fontId="8" fillId="0" borderId="4" xfId="2" applyNumberFormat="1" applyFont="1" applyBorder="1" applyAlignment="1">
      <alignment horizontal="center"/>
    </xf>
    <xf numFmtId="0" fontId="8" fillId="0" borderId="6" xfId="2" applyFont="1" applyBorder="1" applyAlignment="1">
      <alignment horizontal="center"/>
    </xf>
    <xf numFmtId="0" fontId="8" fillId="0" borderId="7" xfId="2" applyFont="1" applyBorder="1" applyAlignment="1">
      <alignment horizontal="center"/>
    </xf>
    <xf numFmtId="0" fontId="8" fillId="0" borderId="8" xfId="2" applyFont="1" applyBorder="1" applyAlignment="1">
      <alignment horizontal="center"/>
    </xf>
    <xf numFmtId="0" fontId="8" fillId="2" borderId="6" xfId="2" applyFont="1" applyFill="1" applyBorder="1" applyAlignment="1">
      <alignment horizontal="center"/>
    </xf>
    <xf numFmtId="0" fontId="8" fillId="2" borderId="7" xfId="2" applyFont="1" applyFill="1" applyBorder="1" applyAlignment="1">
      <alignment horizontal="center"/>
    </xf>
    <xf numFmtId="0" fontId="8" fillId="2" borderId="8" xfId="2" applyFont="1" applyFill="1" applyBorder="1" applyAlignment="1">
      <alignment horizontal="center"/>
    </xf>
    <xf numFmtId="169" fontId="9" fillId="2" borderId="4" xfId="2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0" fillId="3" borderId="0" xfId="0" applyFont="1" applyFill="1" applyAlignment="1">
      <alignment horizontal="center"/>
    </xf>
    <xf numFmtId="0" fontId="10" fillId="0" borderId="0" xfId="0" applyFont="1"/>
    <xf numFmtId="0" fontId="8" fillId="0" borderId="0" xfId="0" applyFont="1"/>
    <xf numFmtId="14" fontId="11" fillId="0" borderId="0" xfId="0" applyNumberFormat="1" applyFont="1" applyFill="1" applyAlignment="1">
      <alignment horizontal="left" vertical="top" wrapText="1"/>
    </xf>
    <xf numFmtId="0" fontId="11" fillId="0" borderId="0" xfId="0" applyFont="1" applyFill="1" applyAlignment="1">
      <alignment horizontal="left" vertical="top" wrapText="1"/>
    </xf>
    <xf numFmtId="14" fontId="10" fillId="0" borderId="0" xfId="0" applyNumberFormat="1" applyFont="1" applyAlignment="1">
      <alignment horizontal="left" vertical="top"/>
    </xf>
    <xf numFmtId="166" fontId="0" fillId="0" borderId="0" xfId="0" applyNumberFormat="1"/>
  </cellXfs>
  <cellStyles count="3">
    <cellStyle name="Excel Built-in Excel Built-in Normal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YER%20LOGEMENT%202023%20(Enregistr&#233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4"/>
      <sheetName val="fevrier 24"/>
      <sheetName val="mars 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embre 24"/>
      <sheetName val="Feuil13"/>
    </sheetNames>
    <sheetDataSet>
      <sheetData sheetId="0" refreshError="1">
        <row r="2">
          <cell r="A2" t="str">
            <v>TC</v>
          </cell>
        </row>
        <row r="3">
          <cell r="I3">
            <v>44927</v>
          </cell>
        </row>
        <row r="4">
          <cell r="I4">
            <v>45025</v>
          </cell>
        </row>
        <row r="5">
          <cell r="I5">
            <v>45048</v>
          </cell>
        </row>
        <row r="6">
          <cell r="I6">
            <v>45047</v>
          </cell>
        </row>
        <row r="7">
          <cell r="I7">
            <v>45054</v>
          </cell>
        </row>
        <row r="10">
          <cell r="I10">
            <v>45086</v>
          </cell>
        </row>
        <row r="16">
          <cell r="I16">
            <v>45096</v>
          </cell>
        </row>
        <row r="24">
          <cell r="I24">
            <v>45097</v>
          </cell>
        </row>
        <row r="25">
          <cell r="I25">
            <v>45121</v>
          </cell>
        </row>
        <row r="26">
          <cell r="I26">
            <v>45153</v>
          </cell>
        </row>
        <row r="27">
          <cell r="I27">
            <v>45231</v>
          </cell>
        </row>
        <row r="28">
          <cell r="I28">
            <v>45241</v>
          </cell>
        </row>
        <row r="29">
          <cell r="I29">
            <v>45285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workbookViewId="0">
      <selection activeCell="B20" sqref="B20"/>
    </sheetView>
  </sheetViews>
  <sheetFormatPr baseColWidth="10" defaultRowHeight="15.75"/>
  <cols>
    <col min="9" max="9" width="12.25" style="37" customWidth="1"/>
    <col min="10" max="10" width="23" style="37" customWidth="1"/>
    <col min="11" max="11" width="11" style="37"/>
  </cols>
  <sheetData>
    <row r="1" spans="1:11">
      <c r="B1" s="42"/>
      <c r="C1" s="42"/>
      <c r="D1" s="42"/>
      <c r="E1" s="42"/>
      <c r="I1" s="36">
        <v>2024</v>
      </c>
    </row>
    <row r="2" spans="1:11">
      <c r="A2" t="s">
        <v>26</v>
      </c>
      <c r="B2" s="42">
        <v>0.33333333333333331</v>
      </c>
      <c r="C2" s="42">
        <v>0.67708333333333337</v>
      </c>
      <c r="D2" s="42"/>
      <c r="E2" s="42"/>
      <c r="I2" s="38" t="s">
        <v>27</v>
      </c>
      <c r="J2" s="38" t="s">
        <v>28</v>
      </c>
      <c r="K2" s="38" t="s">
        <v>29</v>
      </c>
    </row>
    <row r="3" spans="1:11">
      <c r="A3" t="s">
        <v>14</v>
      </c>
      <c r="B3" s="42">
        <v>0.33333333333333331</v>
      </c>
      <c r="C3" s="42">
        <v>0.57638888888888895</v>
      </c>
      <c r="D3" s="42">
        <v>0.70833333333333337</v>
      </c>
      <c r="E3" s="42">
        <v>0.79166666666666663</v>
      </c>
      <c r="I3" s="39">
        <f xml:space="preserve"> DATE($I$1,1,1)</f>
        <v>45292</v>
      </c>
      <c r="J3" s="40" t="s">
        <v>30</v>
      </c>
      <c r="K3" s="37" t="s">
        <v>31</v>
      </c>
    </row>
    <row r="4" spans="1:11">
      <c r="A4" t="s">
        <v>10</v>
      </c>
      <c r="B4" s="42">
        <v>0.375</v>
      </c>
      <c r="C4" s="42">
        <v>0.57638888888888895</v>
      </c>
      <c r="D4" s="42">
        <v>0.70833333333333337</v>
      </c>
      <c r="E4" s="42">
        <v>0.83333333333333337</v>
      </c>
      <c r="I4" s="39">
        <f>FLOOR(DAY(MINUTE($I$1/38)/2+56)&amp;"/5/"&amp;$I$1,7)-34</f>
        <v>45382</v>
      </c>
      <c r="J4" s="40" t="s">
        <v>32</v>
      </c>
      <c r="K4" s="37" t="s">
        <v>33</v>
      </c>
    </row>
    <row r="5" spans="1:11">
      <c r="A5" t="s">
        <v>34</v>
      </c>
      <c r="B5" s="42">
        <v>0.33333333333333331</v>
      </c>
      <c r="C5" s="42">
        <v>0.57638888888888895</v>
      </c>
      <c r="D5" s="42"/>
      <c r="E5" s="42"/>
      <c r="I5" s="39">
        <v>45383</v>
      </c>
      <c r="J5" s="40" t="s">
        <v>35</v>
      </c>
      <c r="K5" s="37" t="s">
        <v>36</v>
      </c>
    </row>
    <row r="6" spans="1:11">
      <c r="A6" t="s">
        <v>37</v>
      </c>
      <c r="B6" s="42">
        <v>0.33333333333333331</v>
      </c>
      <c r="C6" s="42">
        <v>0.57638888888888895</v>
      </c>
      <c r="D6" s="42"/>
      <c r="E6" s="42"/>
      <c r="G6">
        <v>2024</v>
      </c>
      <c r="I6" s="39">
        <f xml:space="preserve"> DATE($I$1,5,1)</f>
        <v>45413</v>
      </c>
      <c r="J6" s="40" t="s">
        <v>38</v>
      </c>
      <c r="K6" s="37" t="s">
        <v>39</v>
      </c>
    </row>
    <row r="7" spans="1:11">
      <c r="A7" t="s">
        <v>8</v>
      </c>
      <c r="B7" s="42">
        <v>0.25</v>
      </c>
      <c r="C7" s="42">
        <v>0.57638888888888895</v>
      </c>
      <c r="D7" s="42"/>
      <c r="E7" s="42"/>
      <c r="I7" s="39">
        <f xml:space="preserve"> DATE($I$1,5,8)</f>
        <v>45420</v>
      </c>
      <c r="J7" s="40" t="s">
        <v>40</v>
      </c>
      <c r="K7" s="37" t="s">
        <v>39</v>
      </c>
    </row>
    <row r="8" spans="1:11">
      <c r="A8" t="s">
        <v>41</v>
      </c>
      <c r="B8" s="42"/>
      <c r="C8" s="42"/>
      <c r="D8" s="42">
        <v>0.58333333333333337</v>
      </c>
      <c r="E8" s="42">
        <v>0.66666666666666663</v>
      </c>
      <c r="I8" s="39">
        <v>45421</v>
      </c>
      <c r="J8" s="40" t="s">
        <v>42</v>
      </c>
      <c r="K8" s="37" t="s">
        <v>39</v>
      </c>
    </row>
    <row r="9" spans="1:11">
      <c r="A9" t="s">
        <v>43</v>
      </c>
      <c r="B9" s="42">
        <v>0.375</v>
      </c>
      <c r="C9" s="42">
        <v>0.57638888888888895</v>
      </c>
      <c r="D9" s="42">
        <v>0.57638888888888895</v>
      </c>
      <c r="E9" s="42">
        <v>0.83333333333333337</v>
      </c>
      <c r="I9" s="39">
        <f xml:space="preserve"> I6 + 49</f>
        <v>45462</v>
      </c>
      <c r="J9" s="40" t="s">
        <v>44</v>
      </c>
      <c r="K9" s="37" t="s">
        <v>45</v>
      </c>
    </row>
    <row r="10" spans="1:11">
      <c r="A10" t="s">
        <v>46</v>
      </c>
      <c r="B10" s="42"/>
      <c r="C10" s="42"/>
      <c r="D10" s="42">
        <v>0.75</v>
      </c>
      <c r="E10" s="42">
        <v>0.83333333333333337</v>
      </c>
      <c r="F10" t="s">
        <v>47</v>
      </c>
      <c r="I10" s="41">
        <v>45463</v>
      </c>
      <c r="J10" s="40" t="s">
        <v>48</v>
      </c>
      <c r="K10" s="37" t="s">
        <v>45</v>
      </c>
    </row>
    <row r="11" spans="1:11">
      <c r="A11" t="s">
        <v>49</v>
      </c>
      <c r="B11" s="42">
        <v>0.41666666666666669</v>
      </c>
      <c r="C11" s="42">
        <v>0.57638888888888895</v>
      </c>
      <c r="D11" s="42">
        <v>0.70833333333333337</v>
      </c>
      <c r="E11" s="42">
        <v>0.83333333333333337</v>
      </c>
      <c r="I11" s="39">
        <v>45487</v>
      </c>
      <c r="J11" s="40" t="s">
        <v>50</v>
      </c>
      <c r="K11" s="37" t="s">
        <v>51</v>
      </c>
    </row>
    <row r="12" spans="1:11">
      <c r="A12" t="s">
        <v>52</v>
      </c>
      <c r="B12" s="42">
        <v>0.41666666666666669</v>
      </c>
      <c r="C12" s="42">
        <v>0.57638888888888895</v>
      </c>
      <c r="D12" s="42">
        <v>0.70833333333333337</v>
      </c>
      <c r="E12" s="42">
        <v>0.83333333333333337</v>
      </c>
      <c r="F12" t="s">
        <v>53</v>
      </c>
      <c r="I12" s="39">
        <v>45519</v>
      </c>
      <c r="J12" s="40" t="s">
        <v>54</v>
      </c>
      <c r="K12" s="37" t="s">
        <v>55</v>
      </c>
    </row>
    <row r="13" spans="1:11">
      <c r="A13" t="s">
        <v>56</v>
      </c>
      <c r="B13" s="42">
        <v>0.33333333333333331</v>
      </c>
      <c r="C13" s="42">
        <v>0.66666666666666663</v>
      </c>
      <c r="D13" s="42"/>
      <c r="E13" s="42"/>
      <c r="I13" s="39">
        <v>45597</v>
      </c>
      <c r="J13" s="40" t="s">
        <v>57</v>
      </c>
      <c r="K13" s="37" t="s">
        <v>58</v>
      </c>
    </row>
    <row r="14" spans="1:11">
      <c r="A14" t="s">
        <v>59</v>
      </c>
      <c r="B14" s="42">
        <v>0.33333333333333331</v>
      </c>
      <c r="C14" s="42">
        <v>0.57638888888888895</v>
      </c>
      <c r="D14" s="42">
        <v>0.70833333333333337</v>
      </c>
      <c r="E14" s="42">
        <v>0.83333333333333337</v>
      </c>
      <c r="I14" s="39">
        <v>45607</v>
      </c>
      <c r="J14" s="40" t="s">
        <v>60</v>
      </c>
      <c r="K14" s="37" t="s">
        <v>58</v>
      </c>
    </row>
    <row r="15" spans="1:11">
      <c r="A15" t="s">
        <v>61</v>
      </c>
      <c r="B15" s="42">
        <v>0.375</v>
      </c>
      <c r="C15" s="42">
        <v>0.57638888888888895</v>
      </c>
      <c r="D15" s="42">
        <v>0.70833333333333337</v>
      </c>
      <c r="E15" s="42">
        <v>0.79166666666666663</v>
      </c>
      <c r="I15" s="39">
        <v>45651</v>
      </c>
      <c r="J15" s="40" t="s">
        <v>62</v>
      </c>
      <c r="K15" s="37" t="s">
        <v>63</v>
      </c>
    </row>
    <row r="16" spans="1:11">
      <c r="A16" t="s">
        <v>18</v>
      </c>
      <c r="B16" s="42"/>
      <c r="C16" s="42"/>
      <c r="D16" s="42">
        <v>0.625</v>
      </c>
      <c r="E16" s="42">
        <v>0.83333333333333337</v>
      </c>
    </row>
    <row r="17" spans="1:10">
      <c r="A17" t="s">
        <v>64</v>
      </c>
      <c r="B17" s="42"/>
      <c r="C17" s="42"/>
      <c r="D17" s="42">
        <v>0.58333333333333337</v>
      </c>
      <c r="E17" s="42">
        <v>0.70833333333333337</v>
      </c>
      <c r="I17" s="39"/>
      <c r="J17" s="40"/>
    </row>
    <row r="18" spans="1:10">
      <c r="A18" t="s">
        <v>65</v>
      </c>
      <c r="B18" s="42">
        <v>0.33333333333333331</v>
      </c>
      <c r="C18" s="42">
        <v>0.57638888888888895</v>
      </c>
      <c r="D18" s="42"/>
      <c r="E18" s="42"/>
      <c r="I18" s="39"/>
      <c r="J18" s="40"/>
    </row>
    <row r="19" spans="1:10">
      <c r="A19" t="s">
        <v>66</v>
      </c>
      <c r="B19" s="42">
        <v>0.375</v>
      </c>
      <c r="C19" s="42">
        <v>0.57638888888888895</v>
      </c>
      <c r="D19" s="42"/>
      <c r="E19" s="42"/>
      <c r="I19" s="39"/>
      <c r="J19" s="40"/>
    </row>
    <row r="20" spans="1:10">
      <c r="A20" t="s">
        <v>67</v>
      </c>
      <c r="B20" s="42">
        <v>0.4513888888888889</v>
      </c>
      <c r="C20" s="42">
        <v>0.57638888888888895</v>
      </c>
      <c r="D20" s="42"/>
      <c r="E20" s="42"/>
      <c r="I20" s="39"/>
      <c r="J20" s="40"/>
    </row>
    <row r="21" spans="1:10">
      <c r="A21" t="s">
        <v>68</v>
      </c>
      <c r="B21" s="42">
        <v>0.33333333333333331</v>
      </c>
      <c r="C21" s="42">
        <v>0.57638888888888895</v>
      </c>
      <c r="D21" s="42"/>
      <c r="E21" s="42"/>
      <c r="I21" s="39"/>
      <c r="J21" s="40"/>
    </row>
    <row r="22" spans="1:10">
      <c r="A22" t="s">
        <v>69</v>
      </c>
      <c r="B22" s="42"/>
      <c r="C22" s="42"/>
      <c r="D22" s="42">
        <v>0.58333333333333337</v>
      </c>
      <c r="E22" s="42">
        <v>0.625</v>
      </c>
      <c r="I22" s="39"/>
      <c r="J22" s="40"/>
    </row>
    <row r="23" spans="1:10">
      <c r="A23" t="s">
        <v>70</v>
      </c>
      <c r="B23" s="42">
        <v>0.25</v>
      </c>
      <c r="C23" s="42">
        <v>0.57638888888888895</v>
      </c>
      <c r="D23" s="42">
        <v>0.70833333333333337</v>
      </c>
      <c r="E23" s="42">
        <v>0.79166666666666663</v>
      </c>
      <c r="I23" s="39"/>
      <c r="J23" s="40"/>
    </row>
    <row r="24" spans="1:10">
      <c r="A24" t="s">
        <v>16</v>
      </c>
      <c r="B24" s="42">
        <v>0.25</v>
      </c>
      <c r="C24" s="42">
        <v>0.58333333333333337</v>
      </c>
      <c r="D24" s="42"/>
      <c r="E24" s="42"/>
      <c r="I24" s="39"/>
      <c r="J24" s="40"/>
    </row>
    <row r="25" spans="1:10">
      <c r="A25" t="s">
        <v>71</v>
      </c>
      <c r="B25" s="42">
        <v>0.33333333333333331</v>
      </c>
      <c r="C25" s="42">
        <v>0.57638888888888895</v>
      </c>
      <c r="D25" s="42">
        <v>0.70833333333333337</v>
      </c>
      <c r="E25" s="42">
        <v>0.83333333333333337</v>
      </c>
      <c r="I25" s="39"/>
      <c r="J25" s="40"/>
    </row>
    <row r="26" spans="1:10">
      <c r="B26" s="42"/>
      <c r="C26" s="42"/>
      <c r="D26" s="42"/>
      <c r="E26" s="42"/>
      <c r="I26" s="39"/>
      <c r="J26" s="40"/>
    </row>
    <row r="27" spans="1:10">
      <c r="I27" s="39"/>
      <c r="J27" s="40"/>
    </row>
    <row r="28" spans="1:10">
      <c r="I28" s="39"/>
      <c r="J28" s="40"/>
    </row>
    <row r="29" spans="1:10">
      <c r="I29" s="39"/>
      <c r="J29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A18" workbookViewId="0">
      <selection activeCell="H35" sqref="H35"/>
    </sheetView>
  </sheetViews>
  <sheetFormatPr baseColWidth="10" defaultRowHeight="15.75"/>
  <sheetData>
    <row r="1" spans="1:10" s="7" customFormat="1" ht="15" customHeight="1">
      <c r="A1" s="1">
        <v>45292</v>
      </c>
      <c r="B1" s="2"/>
      <c r="C1" s="3" t="s">
        <v>0</v>
      </c>
      <c r="D1" s="4" t="s">
        <v>1</v>
      </c>
      <c r="E1" s="4"/>
      <c r="F1" s="4" t="s">
        <v>2</v>
      </c>
      <c r="G1" s="4"/>
      <c r="H1" s="5" t="s">
        <v>3</v>
      </c>
      <c r="I1" s="6" t="s">
        <v>4</v>
      </c>
    </row>
    <row r="2" spans="1:10" s="7" customFormat="1">
      <c r="A2" s="2"/>
      <c r="B2" s="2"/>
      <c r="C2" s="8"/>
      <c r="D2" s="9" t="s">
        <v>5</v>
      </c>
      <c r="E2" s="9" t="s">
        <v>6</v>
      </c>
      <c r="F2" s="9" t="s">
        <v>5</v>
      </c>
      <c r="G2" s="9" t="s">
        <v>6</v>
      </c>
      <c r="H2" s="10"/>
      <c r="I2" s="11"/>
    </row>
    <row r="3" spans="1:10" s="7" customFormat="1">
      <c r="A3" s="12" t="s">
        <v>7</v>
      </c>
      <c r="B3" s="13">
        <f>A1</f>
        <v>45292</v>
      </c>
      <c r="C3" s="14" t="s">
        <v>8</v>
      </c>
      <c r="D3" s="15">
        <f>IFERROR(VLOOKUP($C3,paramétres!$A$2:$E$25,COLUMN()-2,FALSE),"")</f>
        <v>0.25</v>
      </c>
      <c r="E3" s="15">
        <f>IFERROR(VLOOKUP($C3,paramétres!$A$2:$E$25,COLUMN()-2,FALSE),"")</f>
        <v>0.57638888888888895</v>
      </c>
      <c r="F3" s="15">
        <f>IFERROR(VLOOKUP($C3,paramétres!$A$2:$E$25,COLUMN()-2,FALSE),"")</f>
        <v>0</v>
      </c>
      <c r="G3" s="15">
        <f>IFERROR(VLOOKUP($C3,paramétres!$A$2:$E$25,COLUMN()-2,FALSE),"")</f>
        <v>0</v>
      </c>
      <c r="H3" s="16">
        <f>IFERROR((E3-D3)+(G3-F3),"")</f>
        <v>0.32638888888888895</v>
      </c>
      <c r="I3" s="14"/>
      <c r="J3" s="17"/>
    </row>
    <row r="4" spans="1:10" s="7" customFormat="1">
      <c r="A4" s="12" t="s">
        <v>9</v>
      </c>
      <c r="B4" s="13">
        <f t="shared" ref="B4:B33" si="0">B3+1</f>
        <v>45293</v>
      </c>
      <c r="C4" s="14" t="s">
        <v>10</v>
      </c>
      <c r="D4" s="15">
        <f>IFERROR(VLOOKUP($C4,paramétres!$A$2:$E$25,COLUMN()-2,FALSE),"")</f>
        <v>0.375</v>
      </c>
      <c r="E4" s="15">
        <f>IFERROR(VLOOKUP($C4,paramétres!$A$2:$E$25,COLUMN()-2,FALSE),"")</f>
        <v>0.57638888888888895</v>
      </c>
      <c r="F4" s="15">
        <f>IFERROR(VLOOKUP($C4,paramétres!$A$2:$E$25,COLUMN()-2,FALSE),"")</f>
        <v>0.70833333333333337</v>
      </c>
      <c r="G4" s="15">
        <f>IFERROR(VLOOKUP($C4,paramétres!$A$2:$E$25,COLUMN()-2,FALSE),"")</f>
        <v>0.83333333333333337</v>
      </c>
      <c r="H4" s="16">
        <f t="shared" ref="H4:H33" si="1">IFERROR((E4-D4)+(G4-F4),"")</f>
        <v>0.32638888888888895</v>
      </c>
      <c r="I4" s="14"/>
    </row>
    <row r="5" spans="1:10" s="7" customFormat="1">
      <c r="A5" s="12" t="s">
        <v>11</v>
      </c>
      <c r="B5" s="13">
        <f t="shared" si="0"/>
        <v>45294</v>
      </c>
      <c r="C5" s="14"/>
      <c r="D5" s="15" t="str">
        <f>IFERROR(VLOOKUP($C5,paramétres!$A$2:$E$25,COLUMN()-2,FALSE),"")</f>
        <v/>
      </c>
      <c r="E5" s="15" t="str">
        <f>IFERROR(VLOOKUP($C5,paramétres!$A$2:$E$25,COLUMN()-2,FALSE),"")</f>
        <v/>
      </c>
      <c r="F5" s="15" t="str">
        <f>IFERROR(VLOOKUP($C5,paramétres!$A$2:$E$25,COLUMN()-2,FALSE),"")</f>
        <v/>
      </c>
      <c r="G5" s="15" t="str">
        <f>IFERROR(VLOOKUP($C5,paramétres!$A$2:$E$25,COLUMN()-2,FALSE),"")</f>
        <v/>
      </c>
      <c r="H5" s="16" t="str">
        <f t="shared" si="1"/>
        <v/>
      </c>
      <c r="I5" s="14"/>
    </row>
    <row r="6" spans="1:10" s="7" customFormat="1">
      <c r="A6" s="12" t="s">
        <v>12</v>
      </c>
      <c r="B6" s="13">
        <f t="shared" si="0"/>
        <v>45295</v>
      </c>
      <c r="C6" s="14"/>
      <c r="D6" s="15" t="str">
        <f>IFERROR(VLOOKUP($C6,paramétres!$A$2:$E$25,COLUMN()-2,FALSE),"")</f>
        <v/>
      </c>
      <c r="E6" s="15" t="str">
        <f>IFERROR(VLOOKUP($C6,paramétres!$A$2:$E$25,COLUMN()-2,FALSE),"")</f>
        <v/>
      </c>
      <c r="F6" s="15" t="str">
        <f>IFERROR(VLOOKUP($C6,paramétres!$A$2:$E$25,COLUMN()-2,FALSE),"")</f>
        <v/>
      </c>
      <c r="G6" s="15" t="str">
        <f>IFERROR(VLOOKUP($C6,paramétres!$A$2:$E$25,COLUMN()-2,FALSE),"")</f>
        <v/>
      </c>
      <c r="H6" s="16" t="str">
        <f t="shared" si="1"/>
        <v/>
      </c>
      <c r="I6" s="14"/>
    </row>
    <row r="7" spans="1:10" s="7" customFormat="1">
      <c r="A7" s="12" t="s">
        <v>13</v>
      </c>
      <c r="B7" s="13">
        <f t="shared" si="0"/>
        <v>45296</v>
      </c>
      <c r="C7" s="14" t="s">
        <v>14</v>
      </c>
      <c r="D7" s="15">
        <f>IFERROR(VLOOKUP($C7,paramétres!$A$2:$E$25,COLUMN()-2,FALSE),"")</f>
        <v>0.33333333333333331</v>
      </c>
      <c r="E7" s="15">
        <f>IFERROR(VLOOKUP($C7,paramétres!$A$2:$E$25,COLUMN()-2,FALSE),"")</f>
        <v>0.57638888888888895</v>
      </c>
      <c r="F7" s="15">
        <f>IFERROR(VLOOKUP($C7,paramétres!$A$2:$E$25,COLUMN()-2,FALSE),"")</f>
        <v>0.70833333333333337</v>
      </c>
      <c r="G7" s="15">
        <f>IFERROR(VLOOKUP($C7,paramétres!$A$2:$E$25,COLUMN()-2,FALSE),"")</f>
        <v>0.79166666666666663</v>
      </c>
      <c r="H7" s="16">
        <f t="shared" si="1"/>
        <v>0.3263888888888889</v>
      </c>
      <c r="I7" s="14"/>
    </row>
    <row r="8" spans="1:10" s="7" customFormat="1">
      <c r="A8" s="12" t="s">
        <v>15</v>
      </c>
      <c r="B8" s="13">
        <f t="shared" si="0"/>
        <v>45297</v>
      </c>
      <c r="C8" s="14" t="s">
        <v>16</v>
      </c>
      <c r="D8" s="15">
        <f>IFERROR(VLOOKUP($C8,paramétres!$A$2:$E$25,COLUMN()-2,FALSE),"")</f>
        <v>0.25</v>
      </c>
      <c r="E8" s="15">
        <f>IFERROR(VLOOKUP($C8,paramétres!$A$2:$E$25,COLUMN()-2,FALSE),"")</f>
        <v>0.58333333333333337</v>
      </c>
      <c r="F8" s="15">
        <f>IFERROR(VLOOKUP($C8,paramétres!$A$2:$E$25,COLUMN()-2,FALSE),"")</f>
        <v>0</v>
      </c>
      <c r="G8" s="15">
        <f>IFERROR(VLOOKUP($C8,paramétres!$A$2:$E$25,COLUMN()-2,FALSE),"")</f>
        <v>0</v>
      </c>
      <c r="H8" s="16">
        <f t="shared" si="1"/>
        <v>0.33333333333333337</v>
      </c>
      <c r="I8" s="14"/>
    </row>
    <row r="9" spans="1:10" s="7" customFormat="1">
      <c r="A9" s="12" t="s">
        <v>17</v>
      </c>
      <c r="B9" s="13">
        <f t="shared" si="0"/>
        <v>45298</v>
      </c>
      <c r="C9" s="14" t="s">
        <v>16</v>
      </c>
      <c r="D9" s="15">
        <f>IFERROR(VLOOKUP($C9,paramétres!$A$2:$E$25,COLUMN()-2,FALSE),"")</f>
        <v>0.25</v>
      </c>
      <c r="E9" s="15">
        <f>IFERROR(VLOOKUP($C9,paramétres!$A$2:$E$25,COLUMN()-2,FALSE),"")</f>
        <v>0.58333333333333337</v>
      </c>
      <c r="F9" s="15">
        <f>IFERROR(VLOOKUP($C9,paramétres!$A$2:$E$25,COLUMN()-2,FALSE),"")</f>
        <v>0</v>
      </c>
      <c r="G9" s="15">
        <f>IFERROR(VLOOKUP($C9,paramétres!$A$2:$E$25,COLUMN()-2,FALSE),"")</f>
        <v>0</v>
      </c>
      <c r="H9" s="16">
        <f t="shared" si="1"/>
        <v>0.33333333333333337</v>
      </c>
      <c r="I9" s="14"/>
    </row>
    <row r="10" spans="1:10" s="7" customFormat="1">
      <c r="A10" s="12" t="s">
        <v>7</v>
      </c>
      <c r="B10" s="13">
        <f t="shared" si="0"/>
        <v>45299</v>
      </c>
      <c r="C10" s="14" t="s">
        <v>10</v>
      </c>
      <c r="D10" s="15">
        <f>IFERROR(VLOOKUP($C10,paramétres!$A$2:$E$25,COLUMN()-2,FALSE),"")</f>
        <v>0.375</v>
      </c>
      <c r="E10" s="15">
        <f>IFERROR(VLOOKUP($C10,paramétres!$A$2:$E$25,COLUMN()-2,FALSE),"")</f>
        <v>0.57638888888888895</v>
      </c>
      <c r="F10" s="15">
        <f>IFERROR(VLOOKUP($C10,paramétres!$A$2:$E$25,COLUMN()-2,FALSE),"")</f>
        <v>0.70833333333333337</v>
      </c>
      <c r="G10" s="15">
        <f>IFERROR(VLOOKUP($C10,paramétres!$A$2:$E$25,COLUMN()-2,FALSE),"")</f>
        <v>0.83333333333333337</v>
      </c>
      <c r="H10" s="16">
        <f t="shared" si="1"/>
        <v>0.32638888888888895</v>
      </c>
      <c r="I10" s="14"/>
    </row>
    <row r="11" spans="1:10" s="7" customFormat="1">
      <c r="A11" s="12" t="s">
        <v>9</v>
      </c>
      <c r="B11" s="13">
        <f t="shared" si="0"/>
        <v>45300</v>
      </c>
      <c r="C11" s="14" t="s">
        <v>10</v>
      </c>
      <c r="D11" s="15">
        <f>IFERROR(VLOOKUP($C11,paramétres!$A$2:$E$25,COLUMN()-2,FALSE),"")</f>
        <v>0.375</v>
      </c>
      <c r="E11" s="15">
        <f>IFERROR(VLOOKUP($C11,paramétres!$A$2:$E$25,COLUMN()-2,FALSE),"")</f>
        <v>0.57638888888888895</v>
      </c>
      <c r="F11" s="15">
        <f>IFERROR(VLOOKUP($C11,paramétres!$A$2:$E$25,COLUMN()-2,FALSE),"")</f>
        <v>0.70833333333333337</v>
      </c>
      <c r="G11" s="15">
        <f>IFERROR(VLOOKUP($C11,paramétres!$A$2:$E$25,COLUMN()-2,FALSE),"")</f>
        <v>0.83333333333333337</v>
      </c>
      <c r="H11" s="16">
        <f t="shared" si="1"/>
        <v>0.32638888888888895</v>
      </c>
      <c r="I11" s="14"/>
    </row>
    <row r="12" spans="1:10" s="7" customFormat="1">
      <c r="A12" s="12" t="s">
        <v>11</v>
      </c>
      <c r="B12" s="13">
        <f t="shared" si="0"/>
        <v>45301</v>
      </c>
      <c r="C12" s="14"/>
      <c r="D12" s="15" t="str">
        <f>IFERROR(VLOOKUP($C12,paramétres!$A$2:$E$25,COLUMN()-2,FALSE),"")</f>
        <v/>
      </c>
      <c r="E12" s="15" t="str">
        <f>IFERROR(VLOOKUP($C12,paramétres!$A$2:$E$25,COLUMN()-2,FALSE),"")</f>
        <v/>
      </c>
      <c r="F12" s="15" t="str">
        <f>IFERROR(VLOOKUP($C12,paramétres!$A$2:$E$25,COLUMN()-2,FALSE),"")</f>
        <v/>
      </c>
      <c r="G12" s="15" t="str">
        <f>IFERROR(VLOOKUP($C12,paramétres!$A$2:$E$25,COLUMN()-2,FALSE),"")</f>
        <v/>
      </c>
      <c r="H12" s="16" t="str">
        <f t="shared" si="1"/>
        <v/>
      </c>
      <c r="I12" s="14"/>
    </row>
    <row r="13" spans="1:10" s="7" customFormat="1">
      <c r="A13" s="12" t="s">
        <v>12</v>
      </c>
      <c r="B13" s="13">
        <f t="shared" si="0"/>
        <v>45302</v>
      </c>
      <c r="C13" s="14" t="s">
        <v>10</v>
      </c>
      <c r="D13" s="15">
        <f>IFERROR(VLOOKUP($C13,paramétres!$A$2:$E$25,COLUMN()-2,FALSE),"")</f>
        <v>0.375</v>
      </c>
      <c r="E13" s="15">
        <f>IFERROR(VLOOKUP($C13,paramétres!$A$2:$E$25,COLUMN()-2,FALSE),"")</f>
        <v>0.57638888888888895</v>
      </c>
      <c r="F13" s="15">
        <f>IFERROR(VLOOKUP($C13,paramétres!$A$2:$E$25,COLUMN()-2,FALSE),"")</f>
        <v>0.70833333333333337</v>
      </c>
      <c r="G13" s="15">
        <f>IFERROR(VLOOKUP($C13,paramétres!$A$2:$E$25,COLUMN()-2,FALSE),"")</f>
        <v>0.83333333333333337</v>
      </c>
      <c r="H13" s="16">
        <f t="shared" si="1"/>
        <v>0.32638888888888895</v>
      </c>
      <c r="I13" s="14"/>
      <c r="J13" s="35"/>
    </row>
    <row r="14" spans="1:10" s="7" customFormat="1">
      <c r="A14" s="12" t="s">
        <v>13</v>
      </c>
      <c r="B14" s="13">
        <f t="shared" si="0"/>
        <v>45303</v>
      </c>
      <c r="C14" s="14" t="s">
        <v>10</v>
      </c>
      <c r="D14" s="15">
        <f>IFERROR(VLOOKUP($C14,paramétres!$A$2:$E$25,COLUMN()-2,FALSE),"")</f>
        <v>0.375</v>
      </c>
      <c r="E14" s="15">
        <f>IFERROR(VLOOKUP($C14,paramétres!$A$2:$E$25,COLUMN()-2,FALSE),"")</f>
        <v>0.57638888888888895</v>
      </c>
      <c r="F14" s="15">
        <f>IFERROR(VLOOKUP($C14,paramétres!$A$2:$E$25,COLUMN()-2,FALSE),"")</f>
        <v>0.70833333333333337</v>
      </c>
      <c r="G14" s="15">
        <f>IFERROR(VLOOKUP($C14,paramétres!$A$2:$E$25,COLUMN()-2,FALSE),"")</f>
        <v>0.83333333333333337</v>
      </c>
      <c r="H14" s="16">
        <f t="shared" si="1"/>
        <v>0.32638888888888895</v>
      </c>
      <c r="I14" s="14"/>
    </row>
    <row r="15" spans="1:10" s="7" customFormat="1">
      <c r="A15" s="12" t="s">
        <v>15</v>
      </c>
      <c r="B15" s="13">
        <f t="shared" si="0"/>
        <v>45304</v>
      </c>
      <c r="C15" s="14" t="s">
        <v>16</v>
      </c>
      <c r="D15" s="15">
        <f>IFERROR(VLOOKUP($C15,paramétres!$A$2:$E$25,COLUMN()-2,FALSE),"")</f>
        <v>0.25</v>
      </c>
      <c r="E15" s="15">
        <f>IFERROR(VLOOKUP($C15,paramétres!$A$2:$E$25,COLUMN()-2,FALSE),"")</f>
        <v>0.58333333333333337</v>
      </c>
      <c r="F15" s="15">
        <f>IFERROR(VLOOKUP($C15,paramétres!$A$2:$E$25,COLUMN()-2,FALSE),"")</f>
        <v>0</v>
      </c>
      <c r="G15" s="15">
        <f>IFERROR(VLOOKUP($C15,paramétres!$A$2:$E$25,COLUMN()-2,FALSE),"")</f>
        <v>0</v>
      </c>
      <c r="H15" s="16">
        <f t="shared" si="1"/>
        <v>0.33333333333333337</v>
      </c>
      <c r="I15" s="14"/>
    </row>
    <row r="16" spans="1:10" s="7" customFormat="1">
      <c r="A16" s="12" t="s">
        <v>17</v>
      </c>
      <c r="B16" s="13">
        <f t="shared" si="0"/>
        <v>45305</v>
      </c>
      <c r="C16" s="14" t="s">
        <v>16</v>
      </c>
      <c r="D16" s="15">
        <f>IFERROR(VLOOKUP($C16,paramétres!$A$2:$E$25,COLUMN()-2,FALSE),"")</f>
        <v>0.25</v>
      </c>
      <c r="E16" s="15">
        <f>IFERROR(VLOOKUP($C16,paramétres!$A$2:$E$25,COLUMN()-2,FALSE),"")</f>
        <v>0.58333333333333337</v>
      </c>
      <c r="F16" s="15">
        <f>IFERROR(VLOOKUP($C16,paramétres!$A$2:$E$25,COLUMN()-2,FALSE),"")</f>
        <v>0</v>
      </c>
      <c r="G16" s="15">
        <f>IFERROR(VLOOKUP($C16,paramétres!$A$2:$E$25,COLUMN()-2,FALSE),"")</f>
        <v>0</v>
      </c>
      <c r="H16" s="16">
        <f t="shared" si="1"/>
        <v>0.33333333333333337</v>
      </c>
      <c r="I16" s="14"/>
    </row>
    <row r="17" spans="1:11" s="7" customFormat="1">
      <c r="A17" s="12" t="s">
        <v>7</v>
      </c>
      <c r="B17" s="13">
        <f t="shared" si="0"/>
        <v>45306</v>
      </c>
      <c r="C17" s="14"/>
      <c r="D17" s="15" t="str">
        <f>IFERROR(VLOOKUP($C17,paramétres!$A$2:$E$25,COLUMN()-2,FALSE),"")</f>
        <v/>
      </c>
      <c r="E17" s="15" t="str">
        <f>IFERROR(VLOOKUP($C17,paramétres!$A$2:$E$25,COLUMN()-2,FALSE),"")</f>
        <v/>
      </c>
      <c r="F17" s="15" t="str">
        <f>IFERROR(VLOOKUP($C17,paramétres!$A$2:$E$25,COLUMN()-2,FALSE),"")</f>
        <v/>
      </c>
      <c r="G17" s="15" t="str">
        <f>IFERROR(VLOOKUP($C17,paramétres!$A$2:$E$25,COLUMN()-2,FALSE),"")</f>
        <v/>
      </c>
      <c r="H17" s="16" t="str">
        <f t="shared" si="1"/>
        <v/>
      </c>
      <c r="I17" s="14"/>
    </row>
    <row r="18" spans="1:11" s="7" customFormat="1">
      <c r="A18" s="12" t="s">
        <v>9</v>
      </c>
      <c r="B18" s="13">
        <f t="shared" si="0"/>
        <v>45307</v>
      </c>
      <c r="C18" s="14" t="s">
        <v>18</v>
      </c>
      <c r="D18" s="15">
        <f>IFERROR(VLOOKUP($C18,paramétres!$A$2:$E$25,COLUMN()-2,FALSE),"")</f>
        <v>0</v>
      </c>
      <c r="E18" s="15">
        <f>IFERROR(VLOOKUP($C18,paramétres!$A$2:$E$25,COLUMN()-2,FALSE),"")</f>
        <v>0</v>
      </c>
      <c r="F18" s="15">
        <f>IFERROR(VLOOKUP($C18,paramétres!$A$2:$E$25,COLUMN()-2,FALSE),"")</f>
        <v>0.625</v>
      </c>
      <c r="G18" s="15">
        <f>IFERROR(VLOOKUP($C18,paramétres!$A$2:$E$25,COLUMN()-2,FALSE),"")</f>
        <v>0.83333333333333337</v>
      </c>
      <c r="H18" s="16">
        <f t="shared" si="1"/>
        <v>0.20833333333333337</v>
      </c>
      <c r="I18" s="14"/>
    </row>
    <row r="19" spans="1:11" s="7" customFormat="1">
      <c r="A19" s="12" t="s">
        <v>11</v>
      </c>
      <c r="B19" s="13">
        <f t="shared" si="0"/>
        <v>45308</v>
      </c>
      <c r="C19" s="14"/>
      <c r="D19" s="15" t="str">
        <f>IFERROR(VLOOKUP($C19,paramétres!$A$2:$E$25,COLUMN()-2,FALSE),"")</f>
        <v/>
      </c>
      <c r="E19" s="15" t="str">
        <f>IFERROR(VLOOKUP($C19,paramétres!$A$2:$E$25,COLUMN()-2,FALSE),"")</f>
        <v/>
      </c>
      <c r="F19" s="15" t="str">
        <f>IFERROR(VLOOKUP($C19,paramétres!$A$2:$E$25,COLUMN()-2,FALSE),"")</f>
        <v/>
      </c>
      <c r="G19" s="15" t="str">
        <f>IFERROR(VLOOKUP($C19,paramétres!$A$2:$E$25,COLUMN()-2,FALSE),"")</f>
        <v/>
      </c>
      <c r="H19" s="16" t="str">
        <f t="shared" si="1"/>
        <v/>
      </c>
      <c r="I19" s="14"/>
    </row>
    <row r="20" spans="1:11" s="7" customFormat="1">
      <c r="A20" s="12" t="s">
        <v>12</v>
      </c>
      <c r="B20" s="13">
        <f t="shared" si="0"/>
        <v>45309</v>
      </c>
      <c r="C20" s="14"/>
      <c r="D20" s="15" t="str">
        <f>IFERROR(VLOOKUP($C20,paramétres!$A$2:$E$25,COLUMN()-2,FALSE),"")</f>
        <v/>
      </c>
      <c r="E20" s="15" t="str">
        <f>IFERROR(VLOOKUP($C20,paramétres!$A$2:$E$25,COLUMN()-2,FALSE),"")</f>
        <v/>
      </c>
      <c r="F20" s="15" t="str">
        <f>IFERROR(VLOOKUP($C20,paramétres!$A$2:$E$25,COLUMN()-2,FALSE),"")</f>
        <v/>
      </c>
      <c r="G20" s="15" t="str">
        <f>IFERROR(VLOOKUP($C20,paramétres!$A$2:$E$25,COLUMN()-2,FALSE),"")</f>
        <v/>
      </c>
      <c r="H20" s="16" t="str">
        <f t="shared" si="1"/>
        <v/>
      </c>
      <c r="I20" s="14"/>
      <c r="J20" s="18"/>
      <c r="K20" s="18"/>
    </row>
    <row r="21" spans="1:11" s="7" customFormat="1">
      <c r="A21" s="12" t="s">
        <v>13</v>
      </c>
      <c r="B21" s="13">
        <f t="shared" si="0"/>
        <v>45310</v>
      </c>
      <c r="C21" s="14" t="s">
        <v>14</v>
      </c>
      <c r="D21" s="15">
        <f>IFERROR(VLOOKUP($C21,paramétres!$A$2:$E$25,COLUMN()-2,FALSE),"")</f>
        <v>0.33333333333333331</v>
      </c>
      <c r="E21" s="15">
        <f>IFERROR(VLOOKUP($C21,paramétres!$A$2:$E$25,COLUMN()-2,FALSE),"")</f>
        <v>0.57638888888888895</v>
      </c>
      <c r="F21" s="15">
        <f>IFERROR(VLOOKUP($C21,paramétres!$A$2:$E$25,COLUMN()-2,FALSE),"")</f>
        <v>0.70833333333333337</v>
      </c>
      <c r="G21" s="15">
        <f>IFERROR(VLOOKUP($C21,paramétres!$A$2:$E$25,COLUMN()-2,FALSE),"")</f>
        <v>0.79166666666666663</v>
      </c>
      <c r="H21" s="16">
        <f t="shared" si="1"/>
        <v>0.3263888888888889</v>
      </c>
      <c r="I21" s="14"/>
    </row>
    <row r="22" spans="1:11" s="7" customFormat="1">
      <c r="A22" s="12" t="s">
        <v>15</v>
      </c>
      <c r="B22" s="13">
        <f t="shared" si="0"/>
        <v>45311</v>
      </c>
      <c r="C22" s="14" t="s">
        <v>16</v>
      </c>
      <c r="D22" s="15">
        <f>IFERROR(VLOOKUP($C22,paramétres!$A$2:$E$25,COLUMN()-2,FALSE),"")</f>
        <v>0.25</v>
      </c>
      <c r="E22" s="15">
        <f>IFERROR(VLOOKUP($C22,paramétres!$A$2:$E$25,COLUMN()-2,FALSE),"")</f>
        <v>0.58333333333333337</v>
      </c>
      <c r="F22" s="15">
        <f>IFERROR(VLOOKUP($C22,paramétres!$A$2:$E$25,COLUMN()-2,FALSE),"")</f>
        <v>0</v>
      </c>
      <c r="G22" s="15">
        <f>IFERROR(VLOOKUP($C22,paramétres!$A$2:$E$25,COLUMN()-2,FALSE),"")</f>
        <v>0</v>
      </c>
      <c r="H22" s="16">
        <f t="shared" si="1"/>
        <v>0.33333333333333337</v>
      </c>
      <c r="I22" s="14"/>
    </row>
    <row r="23" spans="1:11" s="7" customFormat="1">
      <c r="A23" s="12" t="s">
        <v>17</v>
      </c>
      <c r="B23" s="13">
        <f t="shared" si="0"/>
        <v>45312</v>
      </c>
      <c r="C23" s="14" t="s">
        <v>16</v>
      </c>
      <c r="D23" s="15">
        <f>IFERROR(VLOOKUP($C23,paramétres!$A$2:$E$25,COLUMN()-2,FALSE),"")</f>
        <v>0.25</v>
      </c>
      <c r="E23" s="15">
        <f>IFERROR(VLOOKUP($C23,paramétres!$A$2:$E$25,COLUMN()-2,FALSE),"")</f>
        <v>0.58333333333333337</v>
      </c>
      <c r="F23" s="15">
        <f>IFERROR(VLOOKUP($C23,paramétres!$A$2:$E$25,COLUMN()-2,FALSE),"")</f>
        <v>0</v>
      </c>
      <c r="G23" s="15">
        <f>IFERROR(VLOOKUP($C23,paramétres!$A$2:$E$25,COLUMN()-2,FALSE),"")</f>
        <v>0</v>
      </c>
      <c r="H23" s="16">
        <f t="shared" si="1"/>
        <v>0.33333333333333337</v>
      </c>
      <c r="I23" s="14"/>
    </row>
    <row r="24" spans="1:11" s="7" customFormat="1">
      <c r="A24" s="12" t="s">
        <v>7</v>
      </c>
      <c r="B24" s="13">
        <f t="shared" si="0"/>
        <v>45313</v>
      </c>
      <c r="C24" s="14" t="s">
        <v>18</v>
      </c>
      <c r="D24" s="15">
        <f>IFERROR(VLOOKUP($C24,paramétres!$A$2:$E$25,COLUMN()-2,FALSE),"")</f>
        <v>0</v>
      </c>
      <c r="E24" s="15">
        <f>IFERROR(VLOOKUP($C24,paramétres!$A$2:$E$25,COLUMN()-2,FALSE),"")</f>
        <v>0</v>
      </c>
      <c r="F24" s="15">
        <f>IFERROR(VLOOKUP($C24,paramétres!$A$2:$E$25,COLUMN()-2,FALSE),"")</f>
        <v>0.625</v>
      </c>
      <c r="G24" s="15">
        <f>IFERROR(VLOOKUP($C24,paramétres!$A$2:$E$25,COLUMN()-2,FALSE),"")</f>
        <v>0.83333333333333337</v>
      </c>
      <c r="H24" s="16">
        <f t="shared" si="1"/>
        <v>0.20833333333333337</v>
      </c>
      <c r="I24" s="14"/>
    </row>
    <row r="25" spans="1:11" s="7" customFormat="1">
      <c r="A25" s="12" t="s">
        <v>9</v>
      </c>
      <c r="B25" s="13">
        <f t="shared" si="0"/>
        <v>45314</v>
      </c>
      <c r="C25" s="14"/>
      <c r="D25" s="15" t="str">
        <f>IFERROR(VLOOKUP($C25,paramétres!$A$2:$E$25,COLUMN()-2,FALSE),"")</f>
        <v/>
      </c>
      <c r="E25" s="15" t="str">
        <f>IFERROR(VLOOKUP($C25,paramétres!$A$2:$E$25,COLUMN()-2,FALSE),"")</f>
        <v/>
      </c>
      <c r="F25" s="15" t="str">
        <f>IFERROR(VLOOKUP($C25,paramétres!$A$2:$E$25,COLUMN()-2,FALSE),"")</f>
        <v/>
      </c>
      <c r="G25" s="15" t="str">
        <f>IFERROR(VLOOKUP($C25,paramétres!$A$2:$E$25,COLUMN()-2,FALSE),"")</f>
        <v/>
      </c>
      <c r="H25" s="16" t="str">
        <f t="shared" si="1"/>
        <v/>
      </c>
      <c r="I25" s="14"/>
    </row>
    <row r="26" spans="1:11" s="7" customFormat="1">
      <c r="A26" s="12" t="s">
        <v>11</v>
      </c>
      <c r="B26" s="13">
        <f t="shared" si="0"/>
        <v>45315</v>
      </c>
      <c r="C26" s="14"/>
      <c r="D26" s="15" t="str">
        <f>IFERROR(VLOOKUP($C26,paramétres!$A$2:$E$25,COLUMN()-2,FALSE),"")</f>
        <v/>
      </c>
      <c r="E26" s="15" t="str">
        <f>IFERROR(VLOOKUP($C26,paramétres!$A$2:$E$25,COLUMN()-2,FALSE),"")</f>
        <v/>
      </c>
      <c r="F26" s="15" t="str">
        <f>IFERROR(VLOOKUP($C26,paramétres!$A$2:$E$25,COLUMN()-2,FALSE),"")</f>
        <v/>
      </c>
      <c r="G26" s="15" t="str">
        <f>IFERROR(VLOOKUP($C26,paramétres!$A$2:$E$25,COLUMN()-2,FALSE),"")</f>
        <v/>
      </c>
      <c r="H26" s="16" t="str">
        <f t="shared" si="1"/>
        <v/>
      </c>
      <c r="I26" s="14"/>
    </row>
    <row r="27" spans="1:11" s="7" customFormat="1">
      <c r="A27" s="12" t="s">
        <v>12</v>
      </c>
      <c r="B27" s="13">
        <f t="shared" si="0"/>
        <v>45316</v>
      </c>
      <c r="C27" s="14" t="s">
        <v>18</v>
      </c>
      <c r="D27" s="15">
        <f>IFERROR(VLOOKUP($C27,paramétres!$A$2:$E$25,COLUMN()-2,FALSE),"")</f>
        <v>0</v>
      </c>
      <c r="E27" s="15">
        <f>IFERROR(VLOOKUP($C27,paramétres!$A$2:$E$25,COLUMN()-2,FALSE),"")</f>
        <v>0</v>
      </c>
      <c r="F27" s="15">
        <f>IFERROR(VLOOKUP($C27,paramétres!$A$2:$E$25,COLUMN()-2,FALSE),"")</f>
        <v>0.625</v>
      </c>
      <c r="G27" s="15">
        <f>IFERROR(VLOOKUP($C27,paramétres!$A$2:$E$25,COLUMN()-2,FALSE),"")</f>
        <v>0.83333333333333337</v>
      </c>
      <c r="H27" s="16">
        <f t="shared" si="1"/>
        <v>0.20833333333333337</v>
      </c>
      <c r="I27" s="14"/>
    </row>
    <row r="28" spans="1:11" s="7" customFormat="1">
      <c r="A28" s="12" t="s">
        <v>13</v>
      </c>
      <c r="B28" s="13">
        <f t="shared" si="0"/>
        <v>45317</v>
      </c>
      <c r="C28" s="14" t="s">
        <v>14</v>
      </c>
      <c r="D28" s="15">
        <f>IFERROR(VLOOKUP($C28,paramétres!$A$2:$E$25,COLUMN()-2,FALSE),"")</f>
        <v>0.33333333333333331</v>
      </c>
      <c r="E28" s="15">
        <f>IFERROR(VLOOKUP($C28,paramétres!$A$2:$E$25,COLUMN()-2,FALSE),"")</f>
        <v>0.57638888888888895</v>
      </c>
      <c r="F28" s="15">
        <f>IFERROR(VLOOKUP($C28,paramétres!$A$2:$E$25,COLUMN()-2,FALSE),"")</f>
        <v>0.70833333333333337</v>
      </c>
      <c r="G28" s="15">
        <f>IFERROR(VLOOKUP($C28,paramétres!$A$2:$E$25,COLUMN()-2,FALSE),"")</f>
        <v>0.79166666666666663</v>
      </c>
      <c r="H28" s="16">
        <f t="shared" si="1"/>
        <v>0.3263888888888889</v>
      </c>
      <c r="I28" s="14"/>
    </row>
    <row r="29" spans="1:11" s="7" customFormat="1">
      <c r="A29" s="12" t="s">
        <v>15</v>
      </c>
      <c r="B29" s="13">
        <f t="shared" si="0"/>
        <v>45318</v>
      </c>
      <c r="C29" s="14" t="s">
        <v>16</v>
      </c>
      <c r="D29" s="15">
        <f>IFERROR(VLOOKUP($C29,paramétres!$A$2:$E$25,COLUMN()-2,FALSE),"")</f>
        <v>0.25</v>
      </c>
      <c r="E29" s="15">
        <f>IFERROR(VLOOKUP($C29,paramétres!$A$2:$E$25,COLUMN()-2,FALSE),"")</f>
        <v>0.58333333333333337</v>
      </c>
      <c r="F29" s="15">
        <f>IFERROR(VLOOKUP($C29,paramétres!$A$2:$E$25,COLUMN()-2,FALSE),"")</f>
        <v>0</v>
      </c>
      <c r="G29" s="15">
        <f>IFERROR(VLOOKUP($C29,paramétres!$A$2:$E$25,COLUMN()-2,FALSE),"")</f>
        <v>0</v>
      </c>
      <c r="H29" s="16">
        <f t="shared" si="1"/>
        <v>0.33333333333333337</v>
      </c>
      <c r="I29" s="14"/>
    </row>
    <row r="30" spans="1:11" s="7" customFormat="1">
      <c r="A30" s="12" t="s">
        <v>17</v>
      </c>
      <c r="B30" s="13">
        <f t="shared" si="0"/>
        <v>45319</v>
      </c>
      <c r="C30" s="14" t="s">
        <v>16</v>
      </c>
      <c r="D30" s="15">
        <f>IFERROR(VLOOKUP($C30,paramétres!$A$2:$E$25,COLUMN()-2,FALSE),"")</f>
        <v>0.25</v>
      </c>
      <c r="E30" s="15">
        <f>IFERROR(VLOOKUP($C30,paramétres!$A$2:$E$25,COLUMN()-2,FALSE),"")</f>
        <v>0.58333333333333337</v>
      </c>
      <c r="F30" s="15">
        <f>IFERROR(VLOOKUP($C30,paramétres!$A$2:$E$25,COLUMN()-2,FALSE),"")</f>
        <v>0</v>
      </c>
      <c r="G30" s="15">
        <f>IFERROR(VLOOKUP($C30,paramétres!$A$2:$E$25,COLUMN()-2,FALSE),"")</f>
        <v>0</v>
      </c>
      <c r="H30" s="16">
        <f t="shared" si="1"/>
        <v>0.33333333333333337</v>
      </c>
      <c r="I30" s="14"/>
    </row>
    <row r="31" spans="1:11" s="7" customFormat="1">
      <c r="A31" s="12" t="s">
        <v>7</v>
      </c>
      <c r="B31" s="13">
        <f t="shared" si="0"/>
        <v>45320</v>
      </c>
      <c r="C31" s="14"/>
      <c r="D31" s="15" t="str">
        <f>IFERROR(VLOOKUP($C31,paramétres!$A$2:$E$25,COLUMN()-2,FALSE),"")</f>
        <v/>
      </c>
      <c r="E31" s="15" t="str">
        <f>IFERROR(VLOOKUP($C31,paramétres!$A$2:$E$25,COLUMN()-2,FALSE),"")</f>
        <v/>
      </c>
      <c r="F31" s="15" t="str">
        <f>IFERROR(VLOOKUP($C31,paramétres!$A$2:$E$25,COLUMN()-2,FALSE),"")</f>
        <v/>
      </c>
      <c r="G31" s="15" t="str">
        <f>IFERROR(VLOOKUP($C31,paramétres!$A$2:$E$25,COLUMN()-2,FALSE),"")</f>
        <v/>
      </c>
      <c r="H31" s="16" t="str">
        <f t="shared" si="1"/>
        <v/>
      </c>
      <c r="I31" s="14"/>
    </row>
    <row r="32" spans="1:11" s="7" customFormat="1">
      <c r="A32" s="12" t="s">
        <v>9</v>
      </c>
      <c r="B32" s="13">
        <f t="shared" si="0"/>
        <v>45321</v>
      </c>
      <c r="C32" s="14"/>
      <c r="D32" s="15" t="str">
        <f>IFERROR(VLOOKUP($C32,paramétres!$A$2:$E$25,COLUMN()-2,FALSE),"")</f>
        <v/>
      </c>
      <c r="E32" s="15" t="str">
        <f>IFERROR(VLOOKUP($C32,paramétres!$A$2:$E$25,COLUMN()-2,FALSE),"")</f>
        <v/>
      </c>
      <c r="F32" s="15" t="str">
        <f>IFERROR(VLOOKUP($C32,paramétres!$A$2:$E$25,COLUMN()-2,FALSE),"")</f>
        <v/>
      </c>
      <c r="G32" s="15" t="str">
        <f>IFERROR(VLOOKUP($C32,paramétres!$A$2:$E$25,COLUMN()-2,FALSE),"")</f>
        <v/>
      </c>
      <c r="H32" s="16" t="str">
        <f t="shared" si="1"/>
        <v/>
      </c>
      <c r="I32" s="14"/>
    </row>
    <row r="33" spans="1:10" s="7" customFormat="1">
      <c r="A33" s="12" t="s">
        <v>11</v>
      </c>
      <c r="B33" s="13">
        <f t="shared" si="0"/>
        <v>45322</v>
      </c>
      <c r="C33" s="14"/>
      <c r="D33" s="15" t="str">
        <f>IFERROR(VLOOKUP($C33,paramétres!$A$2:$E$25,COLUMN()-2,FALSE),"")</f>
        <v/>
      </c>
      <c r="E33" s="15" t="str">
        <f>IFERROR(VLOOKUP($C33,paramétres!$A$2:$E$25,COLUMN()-2,FALSE),"")</f>
        <v/>
      </c>
      <c r="F33" s="15" t="str">
        <f>IFERROR(VLOOKUP($C33,paramétres!$A$2:$E$25,COLUMN()-2,FALSE),"")</f>
        <v/>
      </c>
      <c r="G33" s="15" t="str">
        <f>IFERROR(VLOOKUP($C33,paramétres!$A$2:$E$25,COLUMN()-2,FALSE),"")</f>
        <v/>
      </c>
      <c r="H33" s="16" t="str">
        <f t="shared" si="1"/>
        <v/>
      </c>
      <c r="I33" s="14"/>
    </row>
    <row r="34" spans="1:10" s="7" customFormat="1">
      <c r="A34" s="19" t="s">
        <v>3</v>
      </c>
      <c r="B34" s="19"/>
      <c r="C34" s="19"/>
      <c r="D34" s="19"/>
      <c r="E34" s="19"/>
      <c r="F34" s="19"/>
      <c r="G34" s="19"/>
      <c r="H34" s="20">
        <f>SUM(H3:H33)</f>
        <v>6.2291666666666661</v>
      </c>
      <c r="I34" s="21"/>
      <c r="J34" s="22"/>
    </row>
    <row r="35" spans="1:10" s="7" customFormat="1">
      <c r="A35" s="19" t="s">
        <v>19</v>
      </c>
      <c r="B35" s="19"/>
      <c r="C35" s="19"/>
      <c r="D35" s="19"/>
      <c r="E35" s="19"/>
      <c r="F35" s="19"/>
      <c r="G35" s="19"/>
      <c r="H35" s="16">
        <f>SUMIF(A3:A33,"DIMANCHE",H3:H33)</f>
        <v>1.3333333333333335</v>
      </c>
      <c r="I35" s="21"/>
    </row>
    <row r="36" spans="1:10" s="7" customFormat="1">
      <c r="A36" s="19" t="s">
        <v>20</v>
      </c>
      <c r="B36" s="19"/>
      <c r="C36" s="19"/>
      <c r="D36" s="19"/>
      <c r="E36" s="19"/>
      <c r="F36" s="19"/>
      <c r="G36" s="19"/>
      <c r="H36" s="23">
        <f>H3</f>
        <v>0.32638888888888895</v>
      </c>
      <c r="I36" s="21"/>
    </row>
    <row r="37" spans="1:10" s="7" customFormat="1">
      <c r="A37" s="19" t="s">
        <v>21</v>
      </c>
      <c r="B37" s="19"/>
      <c r="C37" s="19"/>
      <c r="D37" s="19"/>
      <c r="E37" s="19"/>
      <c r="F37" s="19"/>
      <c r="G37" s="19"/>
      <c r="H37" s="24">
        <f>SUM(I3:I33)</f>
        <v>0</v>
      </c>
      <c r="I37" s="21"/>
    </row>
    <row r="38" spans="1:10" s="7" customFormat="1" hidden="1">
      <c r="A38" s="25" t="s">
        <v>22</v>
      </c>
      <c r="B38" s="25"/>
      <c r="C38" s="25"/>
      <c r="D38" s="25"/>
      <c r="E38" s="25"/>
      <c r="F38" s="25"/>
      <c r="G38" s="26"/>
      <c r="H38" s="27"/>
      <c r="I38" s="21"/>
    </row>
    <row r="39" spans="1:10" s="7" customFormat="1" hidden="1">
      <c r="A39" s="25" t="s">
        <v>23</v>
      </c>
      <c r="B39" s="25"/>
      <c r="C39" s="25"/>
      <c r="D39" s="25"/>
      <c r="E39" s="25"/>
      <c r="F39" s="25"/>
      <c r="G39" s="26"/>
      <c r="H39" s="27"/>
      <c r="I39" s="21"/>
    </row>
    <row r="40" spans="1:10" s="7" customFormat="1" hidden="1">
      <c r="A40" s="28" t="s">
        <v>24</v>
      </c>
      <c r="B40" s="29"/>
      <c r="C40" s="29"/>
      <c r="D40" s="29"/>
      <c r="E40" s="29"/>
      <c r="F40" s="29"/>
      <c r="G40" s="30"/>
      <c r="H40" s="27">
        <f>H34+H38</f>
        <v>6.2291666666666661</v>
      </c>
      <c r="I40" s="21"/>
    </row>
    <row r="41" spans="1:10" s="7" customFormat="1">
      <c r="A41" s="31" t="s">
        <v>25</v>
      </c>
      <c r="B41" s="32"/>
      <c r="C41" s="32"/>
      <c r="D41" s="32"/>
      <c r="E41" s="32"/>
      <c r="F41" s="32"/>
      <c r="G41" s="33"/>
      <c r="H41" s="34">
        <f>H34</f>
        <v>6.2291666666666661</v>
      </c>
      <c r="I41" s="21"/>
    </row>
  </sheetData>
  <mergeCells count="15">
    <mergeCell ref="A37:G37"/>
    <mergeCell ref="A38:G38"/>
    <mergeCell ref="A39:G39"/>
    <mergeCell ref="A40:G40"/>
    <mergeCell ref="A41:G41"/>
    <mergeCell ref="J20:K20"/>
    <mergeCell ref="A34:G34"/>
    <mergeCell ref="A35:G35"/>
    <mergeCell ref="A36:G36"/>
    <mergeCell ref="A1:B2"/>
    <mergeCell ref="C1:C2"/>
    <mergeCell ref="D1:E1"/>
    <mergeCell ref="F1:G1"/>
    <mergeCell ref="H1:H2"/>
    <mergeCell ref="I1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paramétres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dom</cp:lastModifiedBy>
  <dcterms:created xsi:type="dcterms:W3CDTF">2024-01-12T06:40:28Z</dcterms:created>
  <dcterms:modified xsi:type="dcterms:W3CDTF">2024-01-12T06:51:43Z</dcterms:modified>
</cp:coreProperties>
</file>