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.masson5\Desktop\"/>
    </mc:Choice>
  </mc:AlternateContent>
  <bookViews>
    <workbookView xWindow="0" yWindow="0" windowWidth="28800" windowHeight="12450"/>
  </bookViews>
  <sheets>
    <sheet name="Par Tech ed2" sheetId="5" r:id="rId1"/>
    <sheet name="Poids activité" sheetId="7" r:id="rId2"/>
    <sheet name="Feuil1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5" l="1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" i="5"/>
  <c r="F30" i="5"/>
  <c r="H23" i="5" l="1"/>
  <c r="G23" i="5"/>
  <c r="H22" i="5"/>
  <c r="G22" i="5"/>
  <c r="H20" i="5"/>
  <c r="G20" i="5"/>
  <c r="H19" i="5"/>
  <c r="G19" i="5"/>
  <c r="H18" i="5"/>
  <c r="G18" i="5"/>
  <c r="H17" i="5"/>
  <c r="G17" i="5"/>
  <c r="H16" i="5"/>
  <c r="G16" i="5"/>
  <c r="H15" i="5"/>
  <c r="G15" i="5"/>
  <c r="H14" i="5"/>
  <c r="G14" i="5"/>
  <c r="H13" i="5"/>
  <c r="G13" i="5"/>
  <c r="H12" i="5"/>
  <c r="G12" i="5"/>
  <c r="H11" i="5"/>
  <c r="G11" i="5"/>
  <c r="H10" i="5"/>
  <c r="G10" i="5"/>
  <c r="H9" i="5"/>
  <c r="G9" i="5"/>
  <c r="H8" i="5"/>
  <c r="G8" i="5"/>
  <c r="H7" i="5"/>
  <c r="G7" i="5"/>
  <c r="H6" i="5"/>
  <c r="G6" i="5"/>
  <c r="H5" i="5"/>
  <c r="G5" i="5"/>
  <c r="H4" i="5"/>
  <c r="G4" i="5"/>
  <c r="H3" i="5"/>
  <c r="G3" i="5"/>
  <c r="H2" i="5"/>
  <c r="G2" i="5"/>
  <c r="I2" i="5" l="1"/>
  <c r="I7" i="5"/>
  <c r="I15" i="5"/>
  <c r="I3" i="5"/>
  <c r="I23" i="5"/>
  <c r="I11" i="5"/>
  <c r="I6" i="5"/>
  <c r="I10" i="5"/>
  <c r="I14" i="5"/>
  <c r="I18" i="5"/>
  <c r="I12" i="5"/>
  <c r="I5" i="5"/>
  <c r="I9" i="5"/>
  <c r="I17" i="5"/>
  <c r="I22" i="5"/>
  <c r="I19" i="5"/>
  <c r="I20" i="5"/>
  <c r="I8" i="5"/>
  <c r="I4" i="5"/>
  <c r="I16" i="5"/>
  <c r="I13" i="5"/>
</calcChain>
</file>

<file path=xl/sharedStrings.xml><?xml version="1.0" encoding="utf-8"?>
<sst xmlns="http://schemas.openxmlformats.org/spreadsheetml/2006/main" count="265" uniqueCount="181">
  <si>
    <t>SIMLES Responsable Moyen</t>
  </si>
  <si>
    <t>5S Simles Hall, SDC et SDM</t>
  </si>
  <si>
    <t xml:space="preserve">Simles : "petits aménagements" </t>
  </si>
  <si>
    <t>SIMLES : correspondant "sécurité"</t>
  </si>
  <si>
    <t>SIMMER Responsable Moyen</t>
  </si>
  <si>
    <t>5S Simmer Hall, SDC et SDM</t>
  </si>
  <si>
    <t>Simmer : "petits aménagements"</t>
  </si>
  <si>
    <t>SIMMER : correspondant "sécurité"</t>
  </si>
  <si>
    <t>72m3 Responsable Moyen</t>
  </si>
  <si>
    <t>SIMDIA Responsable Moyen</t>
  </si>
  <si>
    <t>3m3 Responsable Moyen</t>
  </si>
  <si>
    <t>1,12,27m3 Responsable Moyen</t>
  </si>
  <si>
    <t>5S FOURIER Hall, SDC et SDM</t>
  </si>
  <si>
    <t>Fourier : correspondant "sécurité"</t>
  </si>
  <si>
    <t>Jauges moyens</t>
  </si>
  <si>
    <t>Torons thermocouples</t>
  </si>
  <si>
    <t>Responsable banc pression</t>
  </si>
  <si>
    <t>Etalonnages de Jauges</t>
  </si>
  <si>
    <t>Correspondant Cofrac</t>
  </si>
  <si>
    <t xml:space="preserve">Calibration Torons TC </t>
  </si>
  <si>
    <t>NA</t>
  </si>
  <si>
    <t>Four pour étalonnage TC, y compris dévidoirs</t>
  </si>
  <si>
    <t>Activités câblages</t>
  </si>
  <si>
    <t xml:space="preserve">Appros traversées </t>
  </si>
  <si>
    <t>Spectro</t>
  </si>
  <si>
    <t>TQCM</t>
  </si>
  <si>
    <t>MLI</t>
  </si>
  <si>
    <t>Gestion EPI</t>
  </si>
  <si>
    <t>Suivi Azote liquide</t>
  </si>
  <si>
    <t>Bains Lauda</t>
  </si>
  <si>
    <t>Détection de fuite</t>
  </si>
  <si>
    <t>Flux metres &amp; Kendal</t>
  </si>
  <si>
    <t>Tilts</t>
  </si>
  <si>
    <t>Caisses à outils</t>
  </si>
  <si>
    <t>Etalonnages Agilent</t>
  </si>
  <si>
    <t>Correspondant jauge Simmer</t>
  </si>
  <si>
    <t>Gestion des Agilents</t>
  </si>
  <si>
    <t>Essais Critiques</t>
  </si>
  <si>
    <t>Fourier : "petits aménagements"</t>
  </si>
  <si>
    <t>jauges embarquées, boitiers de jauges et baies</t>
  </si>
  <si>
    <t xml:space="preserve">Qui </t>
  </si>
  <si>
    <t>Annexe 1</t>
  </si>
  <si>
    <t>Annexe 2</t>
  </si>
  <si>
    <t>Annexe 3</t>
  </si>
  <si>
    <t>Annexe 4</t>
  </si>
  <si>
    <t>Annexe 5</t>
  </si>
  <si>
    <t>Gestion Parc Jauges Moyen 1</t>
  </si>
  <si>
    <t>Etalonnage jauges 1</t>
  </si>
  <si>
    <t>Resp Banc Pression 2</t>
  </si>
  <si>
    <t>Correspondant Jauge Simmer 1</t>
  </si>
  <si>
    <t>Resp Moyen Simdia 1</t>
  </si>
  <si>
    <t>5S Fourier 2</t>
  </si>
  <si>
    <t xml:space="preserve">MM </t>
  </si>
  <si>
    <t>Etalonnage Toron 3</t>
  </si>
  <si>
    <t>Petits aménagements Simles 2</t>
  </si>
  <si>
    <t>Fourier : correspondant "sécurité" 1</t>
  </si>
  <si>
    <t>Gestion du parc des agilents 1</t>
  </si>
  <si>
    <t>Four TC 2</t>
  </si>
  <si>
    <t>Simmer : correspondant "sécurité" 2</t>
  </si>
  <si>
    <t>Fourier petits aménagements 2</t>
  </si>
  <si>
    <t>Parc Toron TC 2</t>
  </si>
  <si>
    <t>Tilts 2</t>
  </si>
  <si>
    <t>Resp Moyen 72m3 1</t>
  </si>
  <si>
    <t>5S Simles 2</t>
  </si>
  <si>
    <t>Petits aménagements Simles 1</t>
  </si>
  <si>
    <t>5S Simmer 2</t>
  </si>
  <si>
    <t>Suivi azote liquide 2</t>
  </si>
  <si>
    <t>Fluxmetre et Kendal 1</t>
  </si>
  <si>
    <t>Resp Moyen 3m3 1</t>
  </si>
  <si>
    <t>Fourier petits aménagements 1</t>
  </si>
  <si>
    <t>Fourier : correspondant "sécurité" 2</t>
  </si>
  <si>
    <t>Tilts 1</t>
  </si>
  <si>
    <t>Etalonnage Agilent 2</t>
  </si>
  <si>
    <t>Etalonnage jauges 2</t>
  </si>
  <si>
    <t>Resp Moyen Simles 2</t>
  </si>
  <si>
    <t>Bain Lauda 2</t>
  </si>
  <si>
    <t>Resp Moyen Simles 1</t>
  </si>
  <si>
    <t>5S Simles 1</t>
  </si>
  <si>
    <t>Etalonnage Agilent 1</t>
  </si>
  <si>
    <t>Resp Moyen 3m3  2</t>
  </si>
  <si>
    <t>Appros traversées 2</t>
  </si>
  <si>
    <t>Resp Moyen Simmer 2</t>
  </si>
  <si>
    <t>Etalonnage jauges 3</t>
  </si>
  <si>
    <t>Petits aménagements Simmer 1</t>
  </si>
  <si>
    <t>Correspondant Jauge Simmer 2</t>
  </si>
  <si>
    <t>Jauges Embarquées, boitiers et baies 2</t>
  </si>
  <si>
    <t>Appros traversées 1</t>
  </si>
  <si>
    <t>TQCM 2</t>
  </si>
  <si>
    <t>Resp Banc Pression 1</t>
  </si>
  <si>
    <t>Parc Spectro 1</t>
  </si>
  <si>
    <t>Parc détection de fuite 1</t>
  </si>
  <si>
    <t>Jauges Embarquées, boitiers et baies 1</t>
  </si>
  <si>
    <t>Simles : correspondant Sécurité 2</t>
  </si>
  <si>
    <t>Flumetre et Kendal 2</t>
  </si>
  <si>
    <t>Bain Lauda 1</t>
  </si>
  <si>
    <t>Gestion Parc Jauges Moyen 2</t>
  </si>
  <si>
    <t>5S Simmer 1</t>
  </si>
  <si>
    <t>Resp Moyen Simdia 2</t>
  </si>
  <si>
    <t>1,12,27m3 Responsable Moyen 2</t>
  </si>
  <si>
    <t>TQCM 1</t>
  </si>
  <si>
    <t>Parc Spectro 2</t>
  </si>
  <si>
    <t>Parc détection de fuite 2</t>
  </si>
  <si>
    <t>Petits aménagements Simles 3</t>
  </si>
  <si>
    <t>Simmer : correspondant "sécurité" 1</t>
  </si>
  <si>
    <t>1,12,27m3 Responsable Moyen 1</t>
  </si>
  <si>
    <t>Resp Moyen 72m3 2</t>
  </si>
  <si>
    <t>5S Fourier 1</t>
  </si>
  <si>
    <t>Four TC 1</t>
  </si>
  <si>
    <t>NB activités
prime</t>
  </si>
  <si>
    <t>NB activités
 2nd</t>
  </si>
  <si>
    <t>Oui</t>
  </si>
  <si>
    <t>Eligibilité 
Revue hebdo</t>
  </si>
  <si>
    <t>Activités
supprimées</t>
  </si>
  <si>
    <t>Stock MLI</t>
  </si>
  <si>
    <t>MM MASSON Grégoire</t>
  </si>
  <si>
    <t xml:space="preserve">Etalonnage torons 3 </t>
  </si>
  <si>
    <t>Etalonnage Agilent 3</t>
  </si>
  <si>
    <t>Cablage fourier</t>
  </si>
  <si>
    <t>Correspondant Cofrac 1</t>
  </si>
  <si>
    <t>MM Tristan</t>
  </si>
  <si>
    <t>Correspondant Cofrac 2</t>
  </si>
  <si>
    <t>Simles : correspondant "sécurité" 1</t>
  </si>
  <si>
    <t>Parc Toron TC 1</t>
  </si>
  <si>
    <t>Cablage (Simmer) 2</t>
  </si>
  <si>
    <t>Etalonnage Toron + FOUR 1</t>
  </si>
  <si>
    <t>Etalonnage Toron + FOUR 2</t>
  </si>
  <si>
    <t>Etalonnage Toron + FOUR 3</t>
  </si>
  <si>
    <t>Support 5S VT</t>
  </si>
  <si>
    <t>Gestion Parc Jauges Moyen 3</t>
  </si>
  <si>
    <t>Parc Outils Simles</t>
  </si>
  <si>
    <t>Parc Outils Fourier</t>
  </si>
  <si>
    <t>Parc Outils Simmer</t>
  </si>
  <si>
    <t>Cablage Simles</t>
  </si>
  <si>
    <t>Resp moyen Simmer 1</t>
  </si>
  <si>
    <t>Activité</t>
  </si>
  <si>
    <t>Poids</t>
  </si>
  <si>
    <t>Cablage Simmer</t>
  </si>
  <si>
    <t>Mesure</t>
  </si>
  <si>
    <t>Responsable moyens</t>
  </si>
  <si>
    <t>Autres</t>
  </si>
  <si>
    <t>Sécurité</t>
  </si>
  <si>
    <t>5S</t>
  </si>
  <si>
    <t>Petits aménagements Simles</t>
  </si>
  <si>
    <t>Petits aménagements Simmer</t>
  </si>
  <si>
    <t>Petits aménagements Fourier</t>
  </si>
  <si>
    <t>Activités pour chaque zone</t>
  </si>
  <si>
    <t>Pression</t>
  </si>
  <si>
    <t>Température</t>
  </si>
  <si>
    <t>Gestion du parc des agilents</t>
  </si>
  <si>
    <t>Suivi azote liquide</t>
  </si>
  <si>
    <t>Personne associée</t>
  </si>
  <si>
    <t>Poids
Total</t>
  </si>
  <si>
    <t>Essais Critiques 1</t>
  </si>
  <si>
    <t>Essais Critiques 2</t>
  </si>
  <si>
    <t>MM A</t>
  </si>
  <si>
    <t>MM B</t>
  </si>
  <si>
    <t>MM C</t>
  </si>
  <si>
    <t>Premier NOM</t>
  </si>
  <si>
    <t>Deuxième NOM</t>
  </si>
  <si>
    <t>Troisième NOM</t>
  </si>
  <si>
    <t>Quatrième NOM</t>
  </si>
  <si>
    <t>Cinquième NOM</t>
  </si>
  <si>
    <t>Sixième NOM</t>
  </si>
  <si>
    <t>Septième NOM</t>
  </si>
  <si>
    <t>huitième NOM</t>
  </si>
  <si>
    <t>Neuvième NOM</t>
  </si>
  <si>
    <t>Dizième NOM</t>
  </si>
  <si>
    <t>Onzième NOM</t>
  </si>
  <si>
    <t>Douzième NOM</t>
  </si>
  <si>
    <t>Treizième NOM</t>
  </si>
  <si>
    <t>Quatorzième NOM</t>
  </si>
  <si>
    <t>Quinzième NOM</t>
  </si>
  <si>
    <t>Seizième NOM</t>
  </si>
  <si>
    <t>DIXhuitième NOM</t>
  </si>
  <si>
    <t>DIXneuvième NOM</t>
  </si>
  <si>
    <t>Vingtième NOM</t>
  </si>
  <si>
    <t>Dixseptième NOM</t>
  </si>
  <si>
    <t>vingtetunième NOM</t>
  </si>
  <si>
    <t>vingtdeuxzième NOM</t>
  </si>
  <si>
    <t>vingtquatrième NOM</t>
  </si>
  <si>
    <t>vingtroizième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</si>
</sst>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0" fillId="2" borderId="3" xfId="0" applyNumberFormat="1" applyFont="1" applyFill="1" applyBorder="1"/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 wrapText="1"/>
    </xf>
    <xf numFmtId="0" fontId="0" fillId="0" borderId="5" xfId="0" applyFill="1" applyBorder="1"/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49" fontId="0" fillId="4" borderId="3" xfId="0" applyNumberFormat="1" applyFont="1" applyFill="1" applyBorder="1"/>
    <xf numFmtId="0" fontId="0" fillId="4" borderId="0" xfId="0" applyFill="1"/>
    <xf numFmtId="49" fontId="0" fillId="5" borderId="3" xfId="0" applyNumberFormat="1" applyFont="1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49" fontId="0" fillId="0" borderId="3" xfId="0" applyNumberFormat="1" applyFont="1" applyFill="1" applyBorder="1"/>
    <xf numFmtId="0" fontId="0" fillId="0" borderId="0" xfId="0" applyFill="1"/>
    <xf numFmtId="0" fontId="0" fillId="0" borderId="0" xfId="0" applyAlignment="1">
      <alignment wrapText="1"/>
    </xf>
    <xf numFmtId="0" fontId="0" fillId="0" borderId="1" xfId="0" applyBorder="1"/>
    <xf numFmtId="49" fontId="0" fillId="7" borderId="3" xfId="0" applyNumberFormat="1" applyFont="1" applyFill="1" applyBorder="1"/>
    <xf numFmtId="0" fontId="0" fillId="8" borderId="1" xfId="0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Normal 2" xfId="1"/>
  </cellStyles>
  <dxfs count="20"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27</xdr:row>
      <xdr:rowOff>114300</xdr:rowOff>
    </xdr:from>
    <xdr:to>
      <xdr:col>2</xdr:col>
      <xdr:colOff>1571625</xdr:colOff>
      <xdr:row>30</xdr:row>
      <xdr:rowOff>152400</xdr:rowOff>
    </xdr:to>
    <xdr:sp macro="[0]!doublon" textlink="">
      <xdr:nvSpPr>
        <xdr:cNvPr id="2" name="Rectangle 1"/>
        <xdr:cNvSpPr/>
      </xdr:nvSpPr>
      <xdr:spPr>
        <a:xfrm>
          <a:off x="5000625" y="5638800"/>
          <a:ext cx="95250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371475</xdr:colOff>
      <xdr:row>27</xdr:row>
      <xdr:rowOff>85725</xdr:rowOff>
    </xdr:from>
    <xdr:to>
      <xdr:col>3</xdr:col>
      <xdr:colOff>1323975</xdr:colOff>
      <xdr:row>30</xdr:row>
      <xdr:rowOff>123825</xdr:rowOff>
    </xdr:to>
    <xdr:sp macro="[0]!pasdoublon" textlink="">
      <xdr:nvSpPr>
        <xdr:cNvPr id="3" name="Rectangle 2"/>
        <xdr:cNvSpPr/>
      </xdr:nvSpPr>
      <xdr:spPr>
        <a:xfrm>
          <a:off x="7010400" y="5610225"/>
          <a:ext cx="95250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0"/>
  <sheetViews>
    <sheetView tabSelected="1" zoomScaleNormal="100" workbookViewId="0">
      <selection activeCell="C29" sqref="C29"/>
    </sheetView>
  </sheetViews>
  <sheetFormatPr baseColWidth="10" defaultRowHeight="15" x14ac:dyDescent="0.25"/>
  <cols>
    <col min="1" max="1" width="29.42578125" customWidth="1"/>
    <col min="2" max="2" width="36.28515625" style="4" customWidth="1"/>
    <col min="3" max="3" width="33.85546875" style="4" customWidth="1"/>
    <col min="4" max="4" width="34.85546875" customWidth="1"/>
    <col min="5" max="5" width="32.85546875" customWidth="1"/>
    <col min="6" max="6" width="32.85546875" style="5" customWidth="1"/>
    <col min="9" max="9" width="11.42578125" style="5"/>
    <col min="12" max="12" width="29" bestFit="1" customWidth="1"/>
    <col min="13" max="13" width="20" bestFit="1" customWidth="1"/>
    <col min="15" max="15" width="26.7109375" bestFit="1" customWidth="1"/>
  </cols>
  <sheetData>
    <row r="1" spans="1:15" ht="45" x14ac:dyDescent="0.25">
      <c r="A1" s="6" t="s">
        <v>40</v>
      </c>
      <c r="B1" s="7" t="s">
        <v>41</v>
      </c>
      <c r="C1" s="7" t="s">
        <v>42</v>
      </c>
      <c r="D1" s="7" t="s">
        <v>43</v>
      </c>
      <c r="E1" s="7" t="s">
        <v>44</v>
      </c>
      <c r="F1" s="7" t="s">
        <v>45</v>
      </c>
      <c r="G1" s="22" t="s">
        <v>108</v>
      </c>
      <c r="H1" s="22" t="s">
        <v>109</v>
      </c>
      <c r="J1" s="35" t="s">
        <v>151</v>
      </c>
      <c r="K1" s="25" t="s">
        <v>111</v>
      </c>
      <c r="L1" s="25" t="s">
        <v>112</v>
      </c>
      <c r="O1" t="s">
        <v>46</v>
      </c>
    </row>
    <row r="2" spans="1:15" x14ac:dyDescent="0.25">
      <c r="A2" s="9" t="s">
        <v>157</v>
      </c>
      <c r="B2" s="2" t="s">
        <v>46</v>
      </c>
      <c r="C2" s="2" t="s">
        <v>47</v>
      </c>
      <c r="D2" s="2" t="s">
        <v>49</v>
      </c>
      <c r="E2" s="2" t="s">
        <v>48</v>
      </c>
      <c r="F2" s="10"/>
      <c r="G2" s="5">
        <f>COUNTIF(B2:E2,"*1")</f>
        <v>3</v>
      </c>
      <c r="H2" s="5">
        <f>COUNTIF(B2:E2,"*2")</f>
        <v>1</v>
      </c>
      <c r="I2" s="5">
        <f>G2+H2</f>
        <v>4</v>
      </c>
      <c r="J2" s="4">
        <f>IF(ISERROR(VLOOKUP(B2,'Poids activité'!$A$6:$C$196,3,FALSE)),0,(VLOOKUP(B2,'Poids activité'!$A$6:$C$196,3,FALSE)))+IF(ISERROR(VLOOKUP(C2,'Poids activité'!$A$6:$C$196,3,FALSE)),0,(VLOOKUP(C2,'Poids activité'!$A$6:$C$196,3,FALSE)))+IF(ISERROR(VLOOKUP(D2,'Poids activité'!$A$6:$C$196,3,FALSE)),0,(VLOOKUP(D2,'Poids activité'!$A$6:$C$196,3,FALSE)))+IF(ISERROR(VLOOKUP(E2,'Poids activité'!$A$6:$C$196,3,FALSE)),0,(VLOOKUP(E2,'Poids activité'!$A$6:$C$196,3,FALSE)))+IF(ISERROR(VLOOKUP(F2,'Poids activité'!$A$6:$C$196,3,FALSE)),0,(VLOOKUP(F2,'Poids activité'!$A$6:$C$196,3,FALSE)))</f>
        <v>11</v>
      </c>
      <c r="L2" t="s">
        <v>27</v>
      </c>
    </row>
    <row r="3" spans="1:15" x14ac:dyDescent="0.25">
      <c r="A3" s="9" t="s">
        <v>158</v>
      </c>
      <c r="B3" s="2" t="s">
        <v>50</v>
      </c>
      <c r="C3" s="2" t="s">
        <v>106</v>
      </c>
      <c r="D3" s="2" t="s">
        <v>130</v>
      </c>
      <c r="E3" s="2" t="s">
        <v>154</v>
      </c>
      <c r="F3" s="10"/>
      <c r="G3" s="5">
        <f>COUNTIF(B3:E3,"*1")</f>
        <v>2</v>
      </c>
      <c r="H3" s="5">
        <f>COUNTIF(B3:E3,"*2")</f>
        <v>0</v>
      </c>
      <c r="I3" s="5">
        <f t="shared" ref="I3:I23" si="0">G3+H3</f>
        <v>2</v>
      </c>
      <c r="J3" s="4">
        <f>IF(ISERROR(VLOOKUP(B3,'Poids activité'!$A$6:$C$196,3,FALSE)),0,(VLOOKUP(B3,'Poids activité'!$A$6:$C$196,3,FALSE)))+IF(ISERROR(VLOOKUP(C3,'Poids activité'!$A$6:$C$196,3,FALSE)),0,(VLOOKUP(C3,'Poids activité'!$A$6:$C$196,3,FALSE)))+IF(ISERROR(VLOOKUP(D3,'Poids activité'!$A$6:$C$196,3,FALSE)),0,(VLOOKUP(D3,'Poids activité'!$A$6:$C$196,3,FALSE)))+IF(ISERROR(VLOOKUP(E3,'Poids activité'!$A$6:$C$196,3,FALSE)),0,(VLOOKUP(E3,'Poids activité'!$A$6:$C$196,3,FALSE)))+IF(ISERROR(VLOOKUP(F3,'Poids activité'!$A$6:$C$196,3,FALSE)),0,(VLOOKUP(F3,'Poids activité'!$A$6:$C$196,3,FALSE)))</f>
        <v>10</v>
      </c>
      <c r="K3" t="s">
        <v>110</v>
      </c>
      <c r="L3" t="s">
        <v>113</v>
      </c>
    </row>
    <row r="4" spans="1:15" x14ac:dyDescent="0.25">
      <c r="A4" s="9" t="s">
        <v>159</v>
      </c>
      <c r="B4" s="2" t="s">
        <v>132</v>
      </c>
      <c r="C4" s="2" t="s">
        <v>129</v>
      </c>
      <c r="D4" s="10" t="s">
        <v>126</v>
      </c>
      <c r="E4" s="2" t="s">
        <v>155</v>
      </c>
      <c r="F4" s="10"/>
      <c r="G4" s="5">
        <f>COUNTIF(B4:E4,"*1")</f>
        <v>0</v>
      </c>
      <c r="H4" s="5">
        <f>COUNTIF(B4:E4,"*2")</f>
        <v>0</v>
      </c>
      <c r="I4" s="5">
        <f t="shared" si="0"/>
        <v>0</v>
      </c>
      <c r="J4" s="4">
        <f>IF(ISERROR(VLOOKUP(B4,'Poids activité'!$A$6:$C$196,3,FALSE)),0,(VLOOKUP(B4,'Poids activité'!$A$6:$C$196,3,FALSE)))+IF(ISERROR(VLOOKUP(C4,'Poids activité'!$A$6:$C$196,3,FALSE)),0,(VLOOKUP(C4,'Poids activité'!$A$6:$C$196,3,FALSE)))+IF(ISERROR(VLOOKUP(D4,'Poids activité'!$A$6:$C$196,3,FALSE)),0,(VLOOKUP(D4,'Poids activité'!$A$6:$C$196,3,FALSE)))+IF(ISERROR(VLOOKUP(E4,'Poids activité'!$A$6:$C$196,3,FALSE)),0,(VLOOKUP(E4,'Poids activité'!$A$6:$C$196,3,FALSE)))+IF(ISERROR(VLOOKUP(F4,'Poids activité'!$A$6:$C$196,3,FALSE)),0,(VLOOKUP(F4,'Poids activité'!$A$6:$C$196,3,FALSE)))</f>
        <v>7</v>
      </c>
      <c r="L4" t="s">
        <v>114</v>
      </c>
    </row>
    <row r="5" spans="1:15" x14ac:dyDescent="0.25">
      <c r="A5" s="27" t="s">
        <v>160</v>
      </c>
      <c r="B5" s="2" t="s">
        <v>55</v>
      </c>
      <c r="C5" s="2" t="s">
        <v>56</v>
      </c>
      <c r="D5" s="2" t="s">
        <v>116</v>
      </c>
      <c r="F5" s="10"/>
      <c r="G5" s="5">
        <f t="shared" ref="G5:G20" si="1">COUNTIF(B5:F5,"*1")</f>
        <v>2</v>
      </c>
      <c r="H5" s="5">
        <f t="shared" ref="H5:H22" si="2">COUNTIF(B5:F5,"*2")</f>
        <v>0</v>
      </c>
      <c r="I5" s="5">
        <f t="shared" si="0"/>
        <v>2</v>
      </c>
      <c r="J5" s="4">
        <f>IF(ISERROR(VLOOKUP(B5,'Poids activité'!$A$6:$C$196,3,FALSE)),0,(VLOOKUP(B5,'Poids activité'!$A$6:$C$196,3,FALSE)))+IF(ISERROR(VLOOKUP(C5,'Poids activité'!$A$6:$C$196,3,FALSE)),0,(VLOOKUP(C5,'Poids activité'!$A$6:$C$196,3,FALSE)))+IF(ISERROR(VLOOKUP(D5,'Poids activité'!$A$6:$C$196,3,FALSE)),0,(VLOOKUP(D5,'Poids activité'!$A$6:$C$196,3,FALSE)))+IF(ISERROR(VLOOKUP(E5,'Poids activité'!$A$6:$C$196,3,FALSE)),0,(VLOOKUP(E5,'Poids activité'!$A$6:$C$196,3,FALSE)))+IF(ISERROR(VLOOKUP(F5,'Poids activité'!$A$6:$C$196,3,FALSE)),0,(VLOOKUP(F5,'Poids activité'!$A$6:$C$196,3,FALSE)))</f>
        <v>4</v>
      </c>
      <c r="L5" t="s">
        <v>115</v>
      </c>
    </row>
    <row r="6" spans="1:15" x14ac:dyDescent="0.25">
      <c r="A6" s="9" t="s">
        <v>161</v>
      </c>
      <c r="B6" s="2" t="s">
        <v>133</v>
      </c>
      <c r="C6" s="2" t="s">
        <v>58</v>
      </c>
      <c r="D6" s="2" t="s">
        <v>65</v>
      </c>
      <c r="E6" s="2"/>
      <c r="F6" s="10"/>
      <c r="G6" s="5">
        <f t="shared" si="1"/>
        <v>1</v>
      </c>
      <c r="H6" s="5">
        <f t="shared" si="2"/>
        <v>2</v>
      </c>
      <c r="I6" s="5">
        <f t="shared" si="0"/>
        <v>3</v>
      </c>
      <c r="J6" s="4">
        <f>IF(ISERROR(VLOOKUP(B6,'Poids activité'!$A$6:$C$196,3,FALSE)),0,(VLOOKUP(B6,'Poids activité'!$A$6:$C$196,3,FALSE)))+IF(ISERROR(VLOOKUP(C6,'Poids activité'!$A$6:$C$196,3,FALSE)),0,(VLOOKUP(C6,'Poids activité'!$A$6:$C$196,3,FALSE)))+IF(ISERROR(VLOOKUP(D6,'Poids activité'!$A$6:$C$196,3,FALSE)),0,(VLOOKUP(D6,'Poids activité'!$A$6:$C$196,3,FALSE)))+IF(ISERROR(VLOOKUP(E6,'Poids activité'!$A$6:$C$196,3,FALSE)),0,(VLOOKUP(E6,'Poids activité'!$A$6:$C$196,3,FALSE)))+IF(ISERROR(VLOOKUP(F6,'Poids activité'!$A$6:$C$196,3,FALSE)),0,(VLOOKUP(F6,'Poids activité'!$A$6:$C$196,3,FALSE)))</f>
        <v>7</v>
      </c>
      <c r="K6" t="s">
        <v>110</v>
      </c>
      <c r="L6" t="s">
        <v>59</v>
      </c>
    </row>
    <row r="7" spans="1:15" x14ac:dyDescent="0.25">
      <c r="A7" s="9" t="s">
        <v>162</v>
      </c>
      <c r="B7" s="2" t="s">
        <v>62</v>
      </c>
      <c r="C7" s="2" t="s">
        <v>64</v>
      </c>
      <c r="D7" s="2" t="s">
        <v>63</v>
      </c>
      <c r="E7" s="10"/>
      <c r="F7" s="10"/>
      <c r="G7" s="5">
        <f t="shared" si="1"/>
        <v>2</v>
      </c>
      <c r="H7" s="5">
        <f t="shared" si="2"/>
        <v>1</v>
      </c>
      <c r="I7" s="5">
        <f t="shared" si="0"/>
        <v>3</v>
      </c>
      <c r="J7" s="4">
        <f>IF(ISERROR(VLOOKUP(B7,'Poids activité'!$A$6:$C$196,3,FALSE)),0,(VLOOKUP(B7,'Poids activité'!$A$6:$C$196,3,FALSE)))+IF(ISERROR(VLOOKUP(C7,'Poids activité'!$A$6:$C$196,3,FALSE)),0,(VLOOKUP(C7,'Poids activité'!$A$6:$C$196,3,FALSE)))+IF(ISERROR(VLOOKUP(D7,'Poids activité'!$A$6:$C$196,3,FALSE)),0,(VLOOKUP(D7,'Poids activité'!$A$6:$C$196,3,FALSE)))+IF(ISERROR(VLOOKUP(E7,'Poids activité'!$A$6:$C$196,3,FALSE)),0,(VLOOKUP(E7,'Poids activité'!$A$6:$C$196,3,FALSE)))+IF(ISERROR(VLOOKUP(F7,'Poids activité'!$A$6:$C$196,3,FALSE)),0,(VLOOKUP(F7,'Poids activité'!$A$6:$C$196,3,FALSE)))</f>
        <v>5</v>
      </c>
      <c r="K7" t="s">
        <v>110</v>
      </c>
      <c r="L7" t="s">
        <v>60</v>
      </c>
    </row>
    <row r="8" spans="1:15" x14ac:dyDescent="0.25">
      <c r="A8" s="9" t="s">
        <v>163</v>
      </c>
      <c r="B8" s="2" t="s">
        <v>96</v>
      </c>
      <c r="C8" s="2" t="s">
        <v>67</v>
      </c>
      <c r="D8" s="2" t="s">
        <v>83</v>
      </c>
      <c r="E8" s="8"/>
      <c r="F8" s="8"/>
      <c r="G8" s="5">
        <f t="shared" si="1"/>
        <v>3</v>
      </c>
      <c r="H8" s="5">
        <f t="shared" si="2"/>
        <v>0</v>
      </c>
      <c r="I8" s="5">
        <f t="shared" si="0"/>
        <v>3</v>
      </c>
      <c r="J8" s="4">
        <f>IF(ISERROR(VLOOKUP(B8,'Poids activité'!$A$6:$C$196,3,FALSE)),0,(VLOOKUP(B8,'Poids activité'!$A$6:$C$196,3,FALSE)))+IF(ISERROR(VLOOKUP(C8,'Poids activité'!$A$6:$C$196,3,FALSE)),0,(VLOOKUP(C8,'Poids activité'!$A$6:$C$196,3,FALSE)))+IF(ISERROR(VLOOKUP(D8,'Poids activité'!$A$6:$C$196,3,FALSE)),0,(VLOOKUP(D8,'Poids activité'!$A$6:$C$196,3,FALSE)))+IF(ISERROR(VLOOKUP(E8,'Poids activité'!$A$6:$C$196,3,FALSE)),0,(VLOOKUP(E8,'Poids activité'!$A$6:$C$196,3,FALSE)))+IF(ISERROR(VLOOKUP(F8,'Poids activité'!$A$6:$C$196,3,FALSE)),0,(VLOOKUP(F8,'Poids activité'!$A$6:$C$196,3,FALSE)))</f>
        <v>6</v>
      </c>
      <c r="L8" t="s">
        <v>61</v>
      </c>
    </row>
    <row r="9" spans="1:15" x14ac:dyDescent="0.25">
      <c r="A9" s="9" t="s">
        <v>164</v>
      </c>
      <c r="B9" s="2" t="s">
        <v>68</v>
      </c>
      <c r="C9" s="2" t="s">
        <v>69</v>
      </c>
      <c r="D9" s="2" t="s">
        <v>70</v>
      </c>
      <c r="E9" s="2" t="s">
        <v>71</v>
      </c>
      <c r="F9" s="10"/>
      <c r="G9" s="5">
        <f t="shared" si="1"/>
        <v>3</v>
      </c>
      <c r="H9" s="5">
        <f t="shared" si="2"/>
        <v>1</v>
      </c>
      <c r="I9" s="5">
        <f t="shared" si="0"/>
        <v>4</v>
      </c>
      <c r="J9" s="4">
        <f>IF(ISERROR(VLOOKUP(B9,'Poids activité'!$A$6:$C$196,3,FALSE)),0,(VLOOKUP(B9,'Poids activité'!$A$6:$C$196,3,FALSE)))+IF(ISERROR(VLOOKUP(C9,'Poids activité'!$A$6:$C$196,3,FALSE)),0,(VLOOKUP(C9,'Poids activité'!$A$6:$C$196,3,FALSE)))+IF(ISERROR(VLOOKUP(D9,'Poids activité'!$A$6:$C$196,3,FALSE)),0,(VLOOKUP(D9,'Poids activité'!$A$6:$C$196,3,FALSE)))+IF(ISERROR(VLOOKUP(E9,'Poids activité'!$A$6:$C$196,3,FALSE)),0,(VLOOKUP(E9,'Poids activité'!$A$6:$C$196,3,FALSE)))+IF(ISERROR(VLOOKUP(F9,'Poids activité'!$A$6:$C$196,3,FALSE)),0,(VLOOKUP(F9,'Poids activité'!$A$6:$C$196,3,FALSE)))</f>
        <v>8</v>
      </c>
      <c r="K9" t="s">
        <v>110</v>
      </c>
      <c r="L9" t="s">
        <v>116</v>
      </c>
    </row>
    <row r="10" spans="1:15" x14ac:dyDescent="0.25">
      <c r="A10" s="9" t="s">
        <v>165</v>
      </c>
      <c r="B10" s="10" t="s">
        <v>124</v>
      </c>
      <c r="C10" s="2" t="s">
        <v>120</v>
      </c>
      <c r="D10" s="2" t="s">
        <v>73</v>
      </c>
      <c r="E10" s="2" t="s">
        <v>60</v>
      </c>
      <c r="F10" s="10"/>
      <c r="G10" s="5">
        <f t="shared" si="1"/>
        <v>1</v>
      </c>
      <c r="H10" s="5">
        <f t="shared" si="2"/>
        <v>3</v>
      </c>
      <c r="I10" s="5">
        <f t="shared" si="0"/>
        <v>4</v>
      </c>
      <c r="J10" s="4">
        <f>IF(ISERROR(VLOOKUP(B10,'Poids activité'!$A$6:$C$196,3,FALSE)),0,(VLOOKUP(B10,'Poids activité'!$A$6:$C$196,3,FALSE)))+IF(ISERROR(VLOOKUP(C10,'Poids activité'!$A$6:$C$196,3,FALSE)),0,(VLOOKUP(C10,'Poids activité'!$A$6:$C$196,3,FALSE)))+IF(ISERROR(VLOOKUP(D10,'Poids activité'!$A$6:$C$196,3,FALSE)),0,(VLOOKUP(D10,'Poids activité'!$A$6:$C$196,3,FALSE)))+IF(ISERROR(VLOOKUP(E10,'Poids activité'!$A$6:$C$196,3,FALSE)),0,(VLOOKUP(E10,'Poids activité'!$A$6:$C$196,3,FALSE)))+IF(ISERROR(VLOOKUP(F10,'Poids activité'!$A$6:$C$196,3,FALSE)),0,(VLOOKUP(F10,'Poids activité'!$A$6:$C$196,3,FALSE)))</f>
        <v>9</v>
      </c>
      <c r="L10" t="s">
        <v>80</v>
      </c>
    </row>
    <row r="11" spans="1:15" x14ac:dyDescent="0.25">
      <c r="A11" s="9" t="s">
        <v>166</v>
      </c>
      <c r="B11" s="2" t="s">
        <v>121</v>
      </c>
      <c r="C11" s="28" t="s">
        <v>74</v>
      </c>
      <c r="D11" s="2" t="s">
        <v>75</v>
      </c>
      <c r="F11" s="10"/>
      <c r="G11" s="5">
        <f t="shared" si="1"/>
        <v>1</v>
      </c>
      <c r="H11" s="5">
        <f t="shared" si="2"/>
        <v>2</v>
      </c>
      <c r="I11" s="5">
        <f t="shared" si="0"/>
        <v>3</v>
      </c>
      <c r="J11" s="4">
        <f>IF(ISERROR(VLOOKUP(B11,'Poids activité'!$A$6:$C$196,3,FALSE)),0,(VLOOKUP(B11,'Poids activité'!$A$6:$C$196,3,FALSE)))+IF(ISERROR(VLOOKUP(C11,'Poids activité'!$A$6:$C$196,3,FALSE)),0,(VLOOKUP(C11,'Poids activité'!$A$6:$C$196,3,FALSE)))+IF(ISERROR(VLOOKUP(D11,'Poids activité'!$A$6:$C$196,3,FALSE)),0,(VLOOKUP(D11,'Poids activité'!$A$6:$C$196,3,FALSE)))+IF(ISERROR(VLOOKUP(E11,'Poids activité'!$A$6:$C$196,3,FALSE)),0,(VLOOKUP(E11,'Poids activité'!$A$6:$C$196,3,FALSE)))+IF(ISERROR(VLOOKUP(F11,'Poids activité'!$A$6:$C$196,3,FALSE)),0,(VLOOKUP(F11,'Poids activité'!$A$6:$C$196,3,FALSE)))</f>
        <v>7</v>
      </c>
      <c r="L11" s="18" t="s">
        <v>117</v>
      </c>
    </row>
    <row r="12" spans="1:15" x14ac:dyDescent="0.25">
      <c r="A12" s="9" t="s">
        <v>167</v>
      </c>
      <c r="B12" s="2" t="s">
        <v>152</v>
      </c>
      <c r="C12" s="28" t="s">
        <v>76</v>
      </c>
      <c r="D12" s="2" t="s">
        <v>77</v>
      </c>
      <c r="E12" s="2" t="s">
        <v>127</v>
      </c>
      <c r="F12" s="10"/>
      <c r="G12" s="5">
        <f t="shared" si="1"/>
        <v>3</v>
      </c>
      <c r="H12" s="5">
        <f t="shared" si="2"/>
        <v>0</v>
      </c>
      <c r="I12" s="5">
        <f t="shared" si="0"/>
        <v>3</v>
      </c>
      <c r="J12" s="4">
        <f>IF(ISERROR(VLOOKUP(B12,'Poids activité'!$A$6:$C$196,3,FALSE)),0,(VLOOKUP(B12,'Poids activité'!$A$6:$C$196,3,FALSE)))+IF(ISERROR(VLOOKUP(C12,'Poids activité'!$A$6:$C$196,3,FALSE)),0,(VLOOKUP(C12,'Poids activité'!$A$6:$C$196,3,FALSE)))+IF(ISERROR(VLOOKUP(D12,'Poids activité'!$A$6:$C$196,3,FALSE)),0,(VLOOKUP(D12,'Poids activité'!$A$6:$C$196,3,FALSE)))+IF(ISERROR(VLOOKUP(E12,'Poids activité'!$A$6:$C$196,3,FALSE)),0,(VLOOKUP(E12,'Poids activité'!$A$6:$C$196,3,FALSE)))+IF(ISERROR(VLOOKUP(F12,'Poids activité'!$A$6:$C$196,3,FALSE)),0,(VLOOKUP(F12,'Poids activité'!$A$6:$C$196,3,FALSE)))</f>
        <v>8</v>
      </c>
      <c r="K12" t="s">
        <v>110</v>
      </c>
      <c r="L12" t="s">
        <v>119</v>
      </c>
    </row>
    <row r="13" spans="1:15" x14ac:dyDescent="0.25">
      <c r="A13" s="9" t="s">
        <v>168</v>
      </c>
      <c r="B13" s="2" t="s">
        <v>122</v>
      </c>
      <c r="C13" s="10" t="s">
        <v>125</v>
      </c>
      <c r="D13" s="2" t="s">
        <v>123</v>
      </c>
      <c r="E13" s="2" t="s">
        <v>78</v>
      </c>
      <c r="F13" s="10"/>
      <c r="G13" s="5">
        <f t="shared" si="1"/>
        <v>2</v>
      </c>
      <c r="H13" s="5">
        <f t="shared" si="2"/>
        <v>2</v>
      </c>
      <c r="I13" s="5">
        <f t="shared" si="0"/>
        <v>4</v>
      </c>
      <c r="J13" s="4">
        <f>IF(ISERROR(VLOOKUP(B13,'Poids activité'!$A$6:$C$196,3,FALSE)),0,(VLOOKUP(B13,'Poids activité'!$A$6:$C$196,3,FALSE)))+IF(ISERROR(VLOOKUP(C13,'Poids activité'!$A$6:$C$196,3,FALSE)),0,(VLOOKUP(C13,'Poids activité'!$A$6:$C$196,3,FALSE)))+IF(ISERROR(VLOOKUP(D13,'Poids activité'!$A$6:$C$196,3,FALSE)),0,(VLOOKUP(D13,'Poids activité'!$A$6:$C$196,3,FALSE)))+IF(ISERROR(VLOOKUP(E13,'Poids activité'!$A$6:$C$196,3,FALSE)),0,(VLOOKUP(E13,'Poids activité'!$A$6:$C$196,3,FALSE)))+IF(ISERROR(VLOOKUP(F13,'Poids activité'!$A$6:$C$196,3,FALSE)),0,(VLOOKUP(F13,'Poids activité'!$A$6:$C$196,3,FALSE)))</f>
        <v>8</v>
      </c>
      <c r="L13" t="s">
        <v>57</v>
      </c>
    </row>
    <row r="14" spans="1:15" x14ac:dyDescent="0.25">
      <c r="A14" s="9" t="s">
        <v>169</v>
      </c>
      <c r="B14" s="2" t="s">
        <v>81</v>
      </c>
      <c r="C14" s="2" t="s">
        <v>82</v>
      </c>
      <c r="D14" s="2" t="s">
        <v>84</v>
      </c>
      <c r="E14" s="28" t="s">
        <v>128</v>
      </c>
      <c r="F14" s="10"/>
      <c r="G14" s="5">
        <f t="shared" si="1"/>
        <v>0</v>
      </c>
      <c r="H14" s="5">
        <f t="shared" si="2"/>
        <v>2</v>
      </c>
      <c r="I14" s="5">
        <f t="shared" si="0"/>
        <v>2</v>
      </c>
      <c r="J14" s="4">
        <f>IF(ISERROR(VLOOKUP(B14,'Poids activité'!$A$6:$C$196,3,FALSE)),0,(VLOOKUP(B14,'Poids activité'!$A$6:$C$196,3,FALSE)))+IF(ISERROR(VLOOKUP(C14,'Poids activité'!$A$6:$C$196,3,FALSE)),0,(VLOOKUP(C14,'Poids activité'!$A$6:$C$196,3,FALSE)))+IF(ISERROR(VLOOKUP(D14,'Poids activité'!$A$6:$C$196,3,FALSE)),0,(VLOOKUP(D14,'Poids activité'!$A$6:$C$196,3,FALSE)))+IF(ISERROR(VLOOKUP(E14,'Poids activité'!$A$6:$C$196,3,FALSE)),0,(VLOOKUP(E14,'Poids activité'!$A$6:$C$196,3,FALSE)))+IF(ISERROR(VLOOKUP(F14,'Poids activité'!$A$6:$C$196,3,FALSE)),0,(VLOOKUP(F14,'Poids activité'!$A$6:$C$196,3,FALSE)))</f>
        <v>6</v>
      </c>
      <c r="L14" t="s">
        <v>107</v>
      </c>
    </row>
    <row r="15" spans="1:15" x14ac:dyDescent="0.25">
      <c r="A15" s="9" t="s">
        <v>170</v>
      </c>
      <c r="B15" s="28" t="s">
        <v>91</v>
      </c>
      <c r="C15" s="2" t="s">
        <v>86</v>
      </c>
      <c r="D15" s="2" t="s">
        <v>87</v>
      </c>
      <c r="F15" s="10"/>
      <c r="G15" s="5">
        <f t="shared" si="1"/>
        <v>2</v>
      </c>
      <c r="H15" s="5">
        <f t="shared" si="2"/>
        <v>1</v>
      </c>
      <c r="I15" s="5">
        <f t="shared" si="0"/>
        <v>3</v>
      </c>
      <c r="J15" s="4">
        <f>IF(ISERROR(VLOOKUP(B15,'Poids activité'!$A$6:$C$196,3,FALSE)),0,(VLOOKUP(B15,'Poids activité'!$A$6:$C$196,3,FALSE)))+IF(ISERROR(VLOOKUP(C15,'Poids activité'!$A$6:$C$196,3,FALSE)),0,(VLOOKUP(C15,'Poids activité'!$A$6:$C$196,3,FALSE)))+IF(ISERROR(VLOOKUP(D15,'Poids activité'!$A$6:$C$196,3,FALSE)),0,(VLOOKUP(D15,'Poids activité'!$A$6:$C$196,3,FALSE)))+IF(ISERROR(VLOOKUP(E15,'Poids activité'!$A$6:$C$196,3,FALSE)),0,(VLOOKUP(E15,'Poids activité'!$A$6:$C$196,3,FALSE)))+IF(ISERROR(VLOOKUP(F15,'Poids activité'!$A$6:$C$196,3,FALSE)),0,(VLOOKUP(F15,'Poids activité'!$A$6:$C$196,3,FALSE)))</f>
        <v>8</v>
      </c>
      <c r="L15" s="2" t="s">
        <v>93</v>
      </c>
    </row>
    <row r="16" spans="1:15" s="24" customFormat="1" x14ac:dyDescent="0.25">
      <c r="A16" s="19" t="s">
        <v>171</v>
      </c>
      <c r="B16" s="20" t="s">
        <v>118</v>
      </c>
      <c r="C16" s="20" t="s">
        <v>88</v>
      </c>
      <c r="D16" s="28" t="s">
        <v>100</v>
      </c>
      <c r="E16" s="21"/>
      <c r="F16" s="21"/>
      <c r="G16" s="5">
        <f t="shared" si="1"/>
        <v>2</v>
      </c>
      <c r="H16" s="5">
        <f t="shared" si="2"/>
        <v>1</v>
      </c>
      <c r="I16" s="34">
        <f t="shared" si="0"/>
        <v>3</v>
      </c>
      <c r="J16" s="4">
        <f>IF(ISERROR(VLOOKUP(B16,'Poids activité'!$A$6:$C$196,3,FALSE)),0,(VLOOKUP(B16,'Poids activité'!$A$6:$C$196,3,FALSE)))+IF(ISERROR(VLOOKUP(C16,'Poids activité'!$A$6:$C$196,3,FALSE)),0,(VLOOKUP(C16,'Poids activité'!$A$6:$C$196,3,FALSE)))+IF(ISERROR(VLOOKUP(D16,'Poids activité'!$A$6:$C$196,3,FALSE)),0,(VLOOKUP(D16,'Poids activité'!$A$6:$C$196,3,FALSE)))+IF(ISERROR(VLOOKUP(E16,'Poids activité'!$A$6:$C$196,3,FALSE)),0,(VLOOKUP(E16,'Poids activité'!$A$6:$C$196,3,FALSE)))+IF(ISERROR(VLOOKUP(F16,'Poids activité'!$A$6:$C$196,3,FALSE)),0,(VLOOKUP(F16,'Poids activité'!$A$6:$C$196,3,FALSE)))</f>
        <v>8</v>
      </c>
      <c r="K16" t="s">
        <v>110</v>
      </c>
      <c r="L16" s="2" t="s">
        <v>66</v>
      </c>
    </row>
    <row r="17" spans="1:26" x14ac:dyDescent="0.25">
      <c r="A17" s="9" t="s">
        <v>172</v>
      </c>
      <c r="B17" s="2" t="s">
        <v>153</v>
      </c>
      <c r="C17" s="28" t="s">
        <v>90</v>
      </c>
      <c r="D17" s="28" t="s">
        <v>85</v>
      </c>
      <c r="E17" s="2" t="s">
        <v>92</v>
      </c>
      <c r="F17" s="10"/>
      <c r="G17" s="5">
        <f t="shared" si="1"/>
        <v>1</v>
      </c>
      <c r="H17" s="5">
        <f t="shared" si="2"/>
        <v>3</v>
      </c>
      <c r="I17" s="5">
        <f t="shared" si="0"/>
        <v>4</v>
      </c>
      <c r="J17" s="4">
        <f>IF(ISERROR(VLOOKUP(B17,'Poids activité'!$A$6:$C$196,3,FALSE)),0,(VLOOKUP(B17,'Poids activité'!$A$6:$C$196,3,FALSE)))+IF(ISERROR(VLOOKUP(C17,'Poids activité'!$A$6:$C$196,3,FALSE)),0,(VLOOKUP(C17,'Poids activité'!$A$6:$C$196,3,FALSE)))+IF(ISERROR(VLOOKUP(D17,'Poids activité'!$A$6:$C$196,3,FALSE)),0,(VLOOKUP(D17,'Poids activité'!$A$6:$C$196,3,FALSE)))+IF(ISERROR(VLOOKUP(E17,'Poids activité'!$A$6:$C$196,3,FALSE)),0,(VLOOKUP(E17,'Poids activité'!$A$6:$C$196,3,FALSE)))+IF(ISERROR(VLOOKUP(F17,'Poids activité'!$A$6:$C$196,3,FALSE)),0,(VLOOKUP(F17,'Poids activité'!$A$6:$C$196,3,FALSE)))</f>
        <v>7</v>
      </c>
      <c r="K17" t="s">
        <v>110</v>
      </c>
      <c r="L17" s="2" t="s">
        <v>53</v>
      </c>
    </row>
    <row r="18" spans="1:26" x14ac:dyDescent="0.25">
      <c r="A18" s="27" t="s">
        <v>176</v>
      </c>
      <c r="B18" s="2" t="s">
        <v>94</v>
      </c>
      <c r="C18" s="2" t="s">
        <v>97</v>
      </c>
      <c r="D18" s="28" t="s">
        <v>95</v>
      </c>
      <c r="E18" s="10"/>
      <c r="F18" s="10"/>
      <c r="G18" s="5">
        <f t="shared" si="1"/>
        <v>1</v>
      </c>
      <c r="H18" s="5">
        <f t="shared" si="2"/>
        <v>2</v>
      </c>
      <c r="I18" s="5">
        <f t="shared" si="0"/>
        <v>3</v>
      </c>
      <c r="J18" s="4">
        <f>IF(ISERROR(VLOOKUP(B18,'Poids activité'!$A$6:$C$196,3,FALSE)),0,(VLOOKUP(B18,'Poids activité'!$A$6:$C$196,3,FALSE)))+IF(ISERROR(VLOOKUP(C18,'Poids activité'!$A$6:$C$196,3,FALSE)),0,(VLOOKUP(C18,'Poids activité'!$A$6:$C$196,3,FALSE)))+IF(ISERROR(VLOOKUP(D18,'Poids activité'!$A$6:$C$196,3,FALSE)),0,(VLOOKUP(D18,'Poids activité'!$A$6:$C$196,3,FALSE)))+IF(ISERROR(VLOOKUP(E18,'Poids activité'!$A$6:$C$196,3,FALSE)),0,(VLOOKUP(E18,'Poids activité'!$A$6:$C$196,3,FALSE)))+IF(ISERROR(VLOOKUP(F18,'Poids activité'!$A$6:$C$196,3,FALSE)),0,(VLOOKUP(F18,'Poids activité'!$A$6:$C$196,3,FALSE)))</f>
        <v>7</v>
      </c>
      <c r="L18" s="2" t="s">
        <v>102</v>
      </c>
    </row>
    <row r="19" spans="1:26" x14ac:dyDescent="0.25">
      <c r="A19" s="9" t="s">
        <v>173</v>
      </c>
      <c r="B19" s="2" t="s">
        <v>99</v>
      </c>
      <c r="C19" s="28" t="s">
        <v>89</v>
      </c>
      <c r="D19" s="2" t="s">
        <v>101</v>
      </c>
      <c r="E19" s="10"/>
      <c r="F19" s="10"/>
      <c r="G19" s="5">
        <f t="shared" si="1"/>
        <v>2</v>
      </c>
      <c r="H19" s="5">
        <f t="shared" si="2"/>
        <v>1</v>
      </c>
      <c r="I19" s="5">
        <f t="shared" si="0"/>
        <v>3</v>
      </c>
      <c r="J19" s="4">
        <f>IF(ISERROR(VLOOKUP(B19,'Poids activité'!$A$6:$C$196,3,FALSE)),0,(VLOOKUP(B19,'Poids activité'!$A$6:$C$196,3,FALSE)))+IF(ISERROR(VLOOKUP(C19,'Poids activité'!$A$6:$C$196,3,FALSE)),0,(VLOOKUP(C19,'Poids activité'!$A$6:$C$196,3,FALSE)))+IF(ISERROR(VLOOKUP(D19,'Poids activité'!$A$6:$C$196,3,FALSE)),0,(VLOOKUP(D19,'Poids activité'!$A$6:$C$196,3,FALSE)))+IF(ISERROR(VLOOKUP(E19,'Poids activité'!$A$6:$C$196,3,FALSE)),0,(VLOOKUP(E19,'Poids activité'!$A$6:$C$196,3,FALSE)))+IF(ISERROR(VLOOKUP(F19,'Poids activité'!$A$6:$C$196,3,FALSE)),0,(VLOOKUP(F19,'Poids activité'!$A$6:$C$196,3,FALSE)))</f>
        <v>8</v>
      </c>
      <c r="L19" s="2" t="s">
        <v>54</v>
      </c>
    </row>
    <row r="20" spans="1:26" x14ac:dyDescent="0.25">
      <c r="A20" s="9" t="s">
        <v>174</v>
      </c>
      <c r="B20" s="2" t="s">
        <v>103</v>
      </c>
      <c r="C20" s="2" t="s">
        <v>131</v>
      </c>
      <c r="D20" s="2" t="s">
        <v>72</v>
      </c>
      <c r="E20" s="10" t="s">
        <v>156</v>
      </c>
      <c r="F20" s="10"/>
      <c r="G20" s="5">
        <f t="shared" si="1"/>
        <v>1</v>
      </c>
      <c r="H20" s="5">
        <f t="shared" si="2"/>
        <v>1</v>
      </c>
      <c r="I20" s="5">
        <f t="shared" si="0"/>
        <v>2</v>
      </c>
      <c r="J20" s="4">
        <f>IF(ISERROR(VLOOKUP(B20,'Poids activité'!$A$6:$C$196,3,FALSE)),0,(VLOOKUP(B20,'Poids activité'!$A$6:$C$196,3,FALSE)))+IF(ISERROR(VLOOKUP(C20,'Poids activité'!$A$6:$C$196,3,FALSE)),0,(VLOOKUP(C20,'Poids activité'!$A$6:$C$196,3,FALSE)))+IF(ISERROR(VLOOKUP(D20,'Poids activité'!$A$6:$C$196,3,FALSE)),0,(VLOOKUP(D20,'Poids activité'!$A$6:$C$196,3,FALSE)))+IF(ISERROR(VLOOKUP(E20,'Poids activité'!$A$6:$C$196,3,FALSE)),0,(VLOOKUP(E20,'Poids activité'!$A$6:$C$196,3,FALSE)))+IF(ISERROR(VLOOKUP(F20,'Poids activité'!$A$6:$C$196,3,FALSE)),0,(VLOOKUP(F20,'Poids activité'!$A$6:$C$196,3,FALSE)))</f>
        <v>9</v>
      </c>
    </row>
    <row r="21" spans="1:26" x14ac:dyDescent="0.25">
      <c r="C21" s="1"/>
      <c r="D21" s="26"/>
      <c r="E21" s="26"/>
      <c r="F21" s="8"/>
      <c r="G21" s="5"/>
      <c r="H21" s="5"/>
      <c r="J21" s="4">
        <f>IF(ISERROR(VLOOKUP(B21,'Poids activité'!$A$6:$C$196,3,FALSE)),0,(VLOOKUP(B21,'Poids activité'!$A$6:$C$196,3,FALSE)))+IF(ISERROR(VLOOKUP(C21,'Poids activité'!$A$6:$C$196,3,FALSE)),0,(VLOOKUP(C21,'Poids activité'!$A$6:$C$196,3,FALSE)))+IF(ISERROR(VLOOKUP(D21,'Poids activité'!$A$6:$C$196,3,FALSE)),0,(VLOOKUP(D21,'Poids activité'!$A$6:$C$196,3,FALSE)))+IF(ISERROR(VLOOKUP(E21,'Poids activité'!$A$6:$C$196,3,FALSE)),0,(VLOOKUP(E21,'Poids activité'!$A$6:$C$196,3,FALSE)))+IF(ISERROR(VLOOKUP(F21,'Poids activité'!$A$6:$C$196,3,FALSE)),0,(VLOOKUP(F21,'Poids activité'!$A$6:$C$196,3,FALSE)))</f>
        <v>0</v>
      </c>
    </row>
    <row r="22" spans="1:26" x14ac:dyDescent="0.25">
      <c r="A22" s="23" t="s">
        <v>175</v>
      </c>
      <c r="B22" s="1" t="s">
        <v>104</v>
      </c>
      <c r="C22" s="1" t="s">
        <v>105</v>
      </c>
      <c r="D22" s="2" t="s">
        <v>149</v>
      </c>
      <c r="E22" s="2" t="s">
        <v>51</v>
      </c>
      <c r="F22" s="8"/>
      <c r="G22" s="5">
        <f>COUNTIF(B22:F22,"*1")</f>
        <v>1</v>
      </c>
      <c r="H22" s="5">
        <f t="shared" si="2"/>
        <v>2</v>
      </c>
      <c r="I22" s="5">
        <f t="shared" si="0"/>
        <v>3</v>
      </c>
      <c r="J22" s="4">
        <f>IF(ISERROR(VLOOKUP(B22,'Poids activité'!$A$6:$C$196,3,FALSE)),0,(VLOOKUP(B22,'Poids activité'!$A$6:$C$196,3,FALSE)))+IF(ISERROR(VLOOKUP(C22,'Poids activité'!$A$6:$C$196,3,FALSE)),0,(VLOOKUP(C22,'Poids activité'!$A$6:$C$196,3,FALSE)))+IF(ISERROR(VLOOKUP(D22,'Poids activité'!$A$6:$C$196,3,FALSE)),0,(VLOOKUP(D22,'Poids activité'!$A$6:$C$196,3,FALSE)))+IF(ISERROR(VLOOKUP(E22,'Poids activité'!$A$6:$C$196,3,FALSE)),0,(VLOOKUP(E22,'Poids activité'!$A$6:$C$196,3,FALSE)))+IF(ISERROR(VLOOKUP(F22,'Poids activité'!$A$6:$C$196,3,FALSE)),0,(VLOOKUP(F22,'Poids activité'!$A$6:$C$196,3,FALSE)))</f>
        <v>9</v>
      </c>
      <c r="K22" t="s">
        <v>110</v>
      </c>
    </row>
    <row r="23" spans="1:26" s="24" customFormat="1" x14ac:dyDescent="0.25">
      <c r="A23" s="19" t="s">
        <v>177</v>
      </c>
      <c r="B23" s="21" t="s">
        <v>20</v>
      </c>
      <c r="C23" s="21" t="s">
        <v>20</v>
      </c>
      <c r="D23" s="21" t="s">
        <v>20</v>
      </c>
      <c r="E23" s="20" t="s">
        <v>20</v>
      </c>
      <c r="F23" s="21" t="s">
        <v>20</v>
      </c>
      <c r="G23" s="5">
        <f>COUNTIF(B23:F23,"*1")</f>
        <v>0</v>
      </c>
      <c r="H23" s="5">
        <f>COUNTIF(B23:F23,"*2")</f>
        <v>0</v>
      </c>
      <c r="I23" s="5">
        <f t="shared" si="0"/>
        <v>0</v>
      </c>
      <c r="J23" s="4">
        <f>IF(ISERROR(VLOOKUP(B23,'Poids activité'!$A$6:$C$196,3,FALSE)),0,(VLOOKUP(B23,'Poids activité'!$A$6:$C$196,3,FALSE)))+IF(ISERROR(VLOOKUP(C23,'Poids activité'!$A$6:$C$196,3,FALSE)),0,(VLOOKUP(C23,'Poids activité'!$A$6:$C$196,3,FALSE)))+IF(ISERROR(VLOOKUP(D23,'Poids activité'!$A$6:$C$196,3,FALSE)),0,(VLOOKUP(D23,'Poids activité'!$A$6:$C$196,3,FALSE)))+IF(ISERROR(VLOOKUP(E23,'Poids activité'!$A$6:$C$196,3,FALSE)),0,(VLOOKUP(E23,'Poids activité'!$A$6:$C$196,3,FALSE)))+IF(ISERROR(VLOOKUP(F23,'Poids activité'!$A$6:$C$196,3,FALSE)),0,(VLOOKUP(F23,'Poids activité'!$A$6:$C$196,3,FALSE)))</f>
        <v>0</v>
      </c>
      <c r="K23" s="24" t="s">
        <v>110</v>
      </c>
    </row>
    <row r="24" spans="1:26" x14ac:dyDescent="0.25">
      <c r="A24" s="17" t="s">
        <v>178</v>
      </c>
    </row>
    <row r="25" spans="1:26" x14ac:dyDescent="0.25">
      <c r="A25" s="17" t="s">
        <v>180</v>
      </c>
      <c r="B25" s="36"/>
      <c r="C25" s="36"/>
    </row>
    <row r="26" spans="1:26" x14ac:dyDescent="0.25">
      <c r="A26" s="17" t="s">
        <v>179</v>
      </c>
      <c r="B26" s="3" t="s">
        <v>79</v>
      </c>
      <c r="C26" s="29" t="s">
        <v>98</v>
      </c>
    </row>
    <row r="28" spans="1:26" x14ac:dyDescent="0.25">
      <c r="C28"/>
      <c r="D28" s="4"/>
      <c r="F28" s="4"/>
      <c r="H28" s="4"/>
      <c r="I28"/>
      <c r="J28" s="4"/>
      <c r="L28" s="4"/>
      <c r="N28" s="4"/>
      <c r="P28" s="4"/>
      <c r="R28" s="4"/>
      <c r="T28" s="4"/>
      <c r="V28" s="4"/>
      <c r="X28" s="4"/>
      <c r="Z28" s="4"/>
    </row>
    <row r="30" spans="1:26" x14ac:dyDescent="0.25">
      <c r="F30" s="5" t="str">
        <f>IF(ISERROR(VLOOKUP(F2,'Par Tech ed2'!A7:C20,3,FALSE)),"",(VLOOKUP(F2,'Par Tech ed2'!A7:C20,3,FALSE)))</f>
        <v/>
      </c>
    </row>
  </sheetData>
  <conditionalFormatting sqref="B2:F26">
    <cfRule type="duplicateValues" dxfId="19" priority="5"/>
    <cfRule type="duplicateValues" dxfId="18" priority="7"/>
    <cfRule type="duplicateValues" dxfId="17" priority="9"/>
    <cfRule type="duplicateValues" dxfId="16" priority="10"/>
    <cfRule type="duplicateValues" dxfId="15" priority="12"/>
    <cfRule type="duplicateValues" dxfId="14" priority="14"/>
    <cfRule type="duplicateValues" dxfId="13" priority="16"/>
    <cfRule type="duplicateValues" dxfId="12" priority="19"/>
    <cfRule type="duplicateValues" dxfId="11" priority="20"/>
    <cfRule type="duplicateValues" dxfId="10" priority="2"/>
  </conditionalFormatting>
  <conditionalFormatting sqref="B2:F23">
    <cfRule type="duplicateValues" dxfId="9" priority="4"/>
    <cfRule type="duplicateValues" dxfId="8" priority="6"/>
    <cfRule type="duplicateValues" dxfId="7" priority="8"/>
    <cfRule type="duplicateValues" dxfId="6" priority="11"/>
    <cfRule type="duplicateValues" dxfId="5" priority="13"/>
    <cfRule type="duplicateValues" dxfId="4" priority="15"/>
    <cfRule type="duplicateValues" dxfId="3" priority="17"/>
    <cfRule type="duplicateValues" dxfId="2" priority="18"/>
    <cfRule type="duplicateValues" dxfId="1" priority="3"/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89"/>
  <sheetViews>
    <sheetView topLeftCell="A28" workbookViewId="0">
      <selection activeCell="B54" sqref="B54"/>
    </sheetView>
  </sheetViews>
  <sheetFormatPr baseColWidth="10" defaultRowHeight="15" x14ac:dyDescent="0.25"/>
  <cols>
    <col min="1" max="1" width="33.85546875" bestFit="1" customWidth="1"/>
    <col min="2" max="2" width="33.85546875" customWidth="1"/>
    <col min="3" max="3" width="10.85546875" style="5"/>
  </cols>
  <sheetData>
    <row r="1" spans="1:3" x14ac:dyDescent="0.25">
      <c r="A1" s="33" t="s">
        <v>134</v>
      </c>
      <c r="B1" s="33" t="s">
        <v>150</v>
      </c>
      <c r="C1" s="33" t="s">
        <v>135</v>
      </c>
    </row>
    <row r="3" spans="1:3" x14ac:dyDescent="0.25">
      <c r="A3" s="30" t="s">
        <v>152</v>
      </c>
      <c r="C3" s="5">
        <v>4</v>
      </c>
    </row>
    <row r="4" spans="1:3" x14ac:dyDescent="0.25">
      <c r="A4" s="30" t="s">
        <v>153</v>
      </c>
      <c r="C4" s="5">
        <v>4</v>
      </c>
    </row>
    <row r="5" spans="1:3" x14ac:dyDescent="0.25">
      <c r="A5" s="30"/>
    </row>
    <row r="6" spans="1:3" x14ac:dyDescent="0.25">
      <c r="A6" s="32" t="s">
        <v>137</v>
      </c>
    </row>
    <row r="7" spans="1:3" x14ac:dyDescent="0.25">
      <c r="A7" t="s">
        <v>118</v>
      </c>
      <c r="C7" s="5">
        <v>3</v>
      </c>
    </row>
    <row r="8" spans="1:3" x14ac:dyDescent="0.25">
      <c r="A8" t="s">
        <v>120</v>
      </c>
      <c r="C8" s="5">
        <v>2</v>
      </c>
    </row>
    <row r="9" spans="1:3" x14ac:dyDescent="0.25">
      <c r="A9" t="s">
        <v>89</v>
      </c>
      <c r="C9" s="5">
        <v>3</v>
      </c>
    </row>
    <row r="10" spans="1:3" x14ac:dyDescent="0.25">
      <c r="A10" t="s">
        <v>100</v>
      </c>
      <c r="C10" s="5">
        <v>2</v>
      </c>
    </row>
    <row r="11" spans="1:3" x14ac:dyDescent="0.25">
      <c r="A11" s="31" t="s">
        <v>146</v>
      </c>
    </row>
    <row r="12" spans="1:3" x14ac:dyDescent="0.25">
      <c r="A12" t="s">
        <v>88</v>
      </c>
      <c r="B12" s="31"/>
      <c r="C12" s="5">
        <v>3</v>
      </c>
    </row>
    <row r="13" spans="1:3" x14ac:dyDescent="0.25">
      <c r="A13" t="s">
        <v>48</v>
      </c>
      <c r="C13" s="5">
        <v>2</v>
      </c>
    </row>
    <row r="14" spans="1:3" x14ac:dyDescent="0.25">
      <c r="A14" t="s">
        <v>90</v>
      </c>
      <c r="C14" s="5">
        <v>3</v>
      </c>
    </row>
    <row r="15" spans="1:3" x14ac:dyDescent="0.25">
      <c r="A15" t="s">
        <v>101</v>
      </c>
      <c r="C15" s="5">
        <v>2</v>
      </c>
    </row>
    <row r="16" spans="1:3" x14ac:dyDescent="0.25">
      <c r="A16" t="s">
        <v>46</v>
      </c>
      <c r="C16" s="5">
        <v>3</v>
      </c>
    </row>
    <row r="17" spans="1:3" x14ac:dyDescent="0.25">
      <c r="A17" t="s">
        <v>95</v>
      </c>
      <c r="C17" s="5">
        <v>2</v>
      </c>
    </row>
    <row r="18" spans="1:3" x14ac:dyDescent="0.25">
      <c r="A18" t="s">
        <v>128</v>
      </c>
      <c r="C18" s="5">
        <v>1</v>
      </c>
    </row>
    <row r="19" spans="1:3" x14ac:dyDescent="0.25">
      <c r="A19" t="s">
        <v>91</v>
      </c>
      <c r="C19" s="5">
        <v>3</v>
      </c>
    </row>
    <row r="20" spans="1:3" x14ac:dyDescent="0.25">
      <c r="A20" t="s">
        <v>85</v>
      </c>
      <c r="C20" s="5">
        <v>2</v>
      </c>
    </row>
    <row r="21" spans="1:3" x14ac:dyDescent="0.25">
      <c r="A21" t="s">
        <v>47</v>
      </c>
      <c r="C21" s="5">
        <v>3</v>
      </c>
    </row>
    <row r="22" spans="1:3" x14ac:dyDescent="0.25">
      <c r="A22" t="s">
        <v>73</v>
      </c>
      <c r="C22" s="5">
        <v>2</v>
      </c>
    </row>
    <row r="23" spans="1:3" x14ac:dyDescent="0.25">
      <c r="A23" t="s">
        <v>82</v>
      </c>
      <c r="B23" s="32"/>
      <c r="C23" s="5">
        <v>1</v>
      </c>
    </row>
    <row r="24" spans="1:3" x14ac:dyDescent="0.25">
      <c r="A24" t="s">
        <v>49</v>
      </c>
      <c r="C24" s="5">
        <v>3</v>
      </c>
    </row>
    <row r="25" spans="1:3" x14ac:dyDescent="0.25">
      <c r="A25" t="s">
        <v>84</v>
      </c>
      <c r="C25" s="5">
        <v>2</v>
      </c>
    </row>
    <row r="26" spans="1:3" x14ac:dyDescent="0.25">
      <c r="A26" s="31" t="s">
        <v>147</v>
      </c>
    </row>
    <row r="27" spans="1:3" x14ac:dyDescent="0.25">
      <c r="A27" t="s">
        <v>124</v>
      </c>
      <c r="C27" s="5">
        <v>3</v>
      </c>
    </row>
    <row r="28" spans="1:3" x14ac:dyDescent="0.25">
      <c r="A28" t="s">
        <v>125</v>
      </c>
      <c r="C28" s="5">
        <v>2</v>
      </c>
    </row>
    <row r="29" spans="1:3" x14ac:dyDescent="0.25">
      <c r="A29" t="s">
        <v>126</v>
      </c>
      <c r="C29" s="5">
        <v>1</v>
      </c>
    </row>
    <row r="30" spans="1:3" x14ac:dyDescent="0.25">
      <c r="A30" t="s">
        <v>122</v>
      </c>
      <c r="C30" s="5">
        <v>3</v>
      </c>
    </row>
    <row r="31" spans="1:3" x14ac:dyDescent="0.25">
      <c r="A31" t="s">
        <v>60</v>
      </c>
      <c r="C31" s="5">
        <v>2</v>
      </c>
    </row>
    <row r="32" spans="1:3" x14ac:dyDescent="0.25">
      <c r="A32" t="s">
        <v>148</v>
      </c>
      <c r="C32" s="5">
        <v>3</v>
      </c>
    </row>
    <row r="33" spans="1:3" x14ac:dyDescent="0.25">
      <c r="A33" t="s">
        <v>78</v>
      </c>
      <c r="C33" s="5">
        <v>3</v>
      </c>
    </row>
    <row r="34" spans="1:3" x14ac:dyDescent="0.25">
      <c r="A34" t="s">
        <v>72</v>
      </c>
      <c r="C34" s="5">
        <v>2</v>
      </c>
    </row>
    <row r="35" spans="1:3" x14ac:dyDescent="0.25">
      <c r="A35" t="s">
        <v>116</v>
      </c>
      <c r="C35" s="5">
        <v>1</v>
      </c>
    </row>
    <row r="37" spans="1:3" x14ac:dyDescent="0.25">
      <c r="A37" s="32" t="s">
        <v>138</v>
      </c>
      <c r="B37" s="32"/>
    </row>
    <row r="38" spans="1:3" x14ac:dyDescent="0.25">
      <c r="A38" t="s">
        <v>50</v>
      </c>
      <c r="C38" s="5">
        <v>3</v>
      </c>
    </row>
    <row r="39" spans="1:3" x14ac:dyDescent="0.25">
      <c r="A39" t="s">
        <v>97</v>
      </c>
      <c r="C39" s="5">
        <v>2</v>
      </c>
    </row>
    <row r="40" spans="1:3" x14ac:dyDescent="0.25">
      <c r="A40" t="s">
        <v>133</v>
      </c>
      <c r="C40" s="5">
        <v>3</v>
      </c>
    </row>
    <row r="41" spans="1:3" x14ac:dyDescent="0.25">
      <c r="A41" t="s">
        <v>81</v>
      </c>
      <c r="C41" s="5">
        <v>2</v>
      </c>
    </row>
    <row r="42" spans="1:3" x14ac:dyDescent="0.25">
      <c r="A42" t="s">
        <v>76</v>
      </c>
      <c r="C42" s="5">
        <v>3</v>
      </c>
    </row>
    <row r="43" spans="1:3" x14ac:dyDescent="0.25">
      <c r="A43" t="s">
        <v>74</v>
      </c>
      <c r="C43" s="5">
        <v>2</v>
      </c>
    </row>
    <row r="44" spans="1:3" x14ac:dyDescent="0.25">
      <c r="A44" t="s">
        <v>62</v>
      </c>
      <c r="C44" s="5">
        <v>3</v>
      </c>
    </row>
    <row r="45" spans="1:3" x14ac:dyDescent="0.25">
      <c r="A45" t="s">
        <v>105</v>
      </c>
      <c r="C45" s="5">
        <v>2</v>
      </c>
    </row>
    <row r="46" spans="1:3" x14ac:dyDescent="0.25">
      <c r="A46" t="s">
        <v>68</v>
      </c>
      <c r="C46" s="5">
        <v>3</v>
      </c>
    </row>
    <row r="47" spans="1:3" x14ac:dyDescent="0.25">
      <c r="A47" t="s">
        <v>79</v>
      </c>
      <c r="C47" s="5">
        <v>2</v>
      </c>
    </row>
    <row r="48" spans="1:3" x14ac:dyDescent="0.25">
      <c r="A48" t="s">
        <v>104</v>
      </c>
      <c r="C48" s="5">
        <v>3</v>
      </c>
    </row>
    <row r="49" spans="1:3" x14ac:dyDescent="0.25">
      <c r="A49" t="s">
        <v>98</v>
      </c>
      <c r="B49" s="32"/>
      <c r="C49" s="5">
        <v>2</v>
      </c>
    </row>
    <row r="51" spans="1:3" x14ac:dyDescent="0.25">
      <c r="A51" s="32" t="s">
        <v>139</v>
      </c>
    </row>
    <row r="52" spans="1:3" x14ac:dyDescent="0.25">
      <c r="A52" t="s">
        <v>154</v>
      </c>
      <c r="C52" s="5">
        <v>2</v>
      </c>
    </row>
    <row r="53" spans="1:3" x14ac:dyDescent="0.25">
      <c r="A53" t="s">
        <v>155</v>
      </c>
      <c r="C53" s="5">
        <v>2</v>
      </c>
    </row>
    <row r="54" spans="1:3" x14ac:dyDescent="0.25">
      <c r="A54" t="s">
        <v>156</v>
      </c>
      <c r="C54" s="5">
        <v>2</v>
      </c>
    </row>
    <row r="55" spans="1:3" x14ac:dyDescent="0.25">
      <c r="A55" t="s">
        <v>127</v>
      </c>
      <c r="C55" s="5">
        <v>2</v>
      </c>
    </row>
    <row r="56" spans="1:3" x14ac:dyDescent="0.25">
      <c r="A56" t="s">
        <v>149</v>
      </c>
      <c r="C56" s="5">
        <v>2</v>
      </c>
    </row>
    <row r="57" spans="1:3" x14ac:dyDescent="0.25">
      <c r="A57" t="s">
        <v>94</v>
      </c>
      <c r="C57" s="5">
        <v>3</v>
      </c>
    </row>
    <row r="58" spans="1:3" x14ac:dyDescent="0.25">
      <c r="A58" t="s">
        <v>75</v>
      </c>
      <c r="C58" s="5">
        <v>2</v>
      </c>
    </row>
    <row r="59" spans="1:3" x14ac:dyDescent="0.25">
      <c r="A59" t="s">
        <v>99</v>
      </c>
      <c r="B59" s="32"/>
      <c r="C59" s="5">
        <v>3</v>
      </c>
    </row>
    <row r="60" spans="1:3" x14ac:dyDescent="0.25">
      <c r="A60" t="s">
        <v>87</v>
      </c>
      <c r="C60" s="5">
        <v>2</v>
      </c>
    </row>
    <row r="61" spans="1:3" x14ac:dyDescent="0.25">
      <c r="A61" t="s">
        <v>67</v>
      </c>
      <c r="C61" s="5">
        <v>3</v>
      </c>
    </row>
    <row r="62" spans="1:3" x14ac:dyDescent="0.25">
      <c r="A62" t="s">
        <v>86</v>
      </c>
      <c r="C62" s="5">
        <v>3</v>
      </c>
    </row>
    <row r="63" spans="1:3" x14ac:dyDescent="0.25">
      <c r="A63" t="s">
        <v>71</v>
      </c>
      <c r="C63" s="5">
        <v>3</v>
      </c>
    </row>
    <row r="65" spans="1:3" x14ac:dyDescent="0.25">
      <c r="A65" s="32" t="s">
        <v>140</v>
      </c>
    </row>
    <row r="66" spans="1:3" x14ac:dyDescent="0.25">
      <c r="A66" t="s">
        <v>55</v>
      </c>
      <c r="C66" s="5">
        <v>3</v>
      </c>
    </row>
    <row r="67" spans="1:3" x14ac:dyDescent="0.25">
      <c r="A67" t="s">
        <v>70</v>
      </c>
      <c r="B67" s="32"/>
      <c r="C67" s="5">
        <v>2</v>
      </c>
    </row>
    <row r="68" spans="1:3" x14ac:dyDescent="0.25">
      <c r="A68" t="s">
        <v>121</v>
      </c>
      <c r="C68" s="5">
        <v>3</v>
      </c>
    </row>
    <row r="69" spans="1:3" x14ac:dyDescent="0.25">
      <c r="A69" t="s">
        <v>92</v>
      </c>
      <c r="C69" s="5">
        <v>2</v>
      </c>
    </row>
    <row r="70" spans="1:3" x14ac:dyDescent="0.25">
      <c r="A70" t="s">
        <v>103</v>
      </c>
      <c r="C70" s="5">
        <v>3</v>
      </c>
    </row>
    <row r="71" spans="1:3" x14ac:dyDescent="0.25">
      <c r="A71" t="s">
        <v>58</v>
      </c>
      <c r="C71" s="5">
        <v>2</v>
      </c>
    </row>
    <row r="73" spans="1:3" x14ac:dyDescent="0.25">
      <c r="A73" s="32" t="s">
        <v>141</v>
      </c>
    </row>
    <row r="74" spans="1:3" x14ac:dyDescent="0.25">
      <c r="A74" t="s">
        <v>96</v>
      </c>
      <c r="C74" s="5">
        <v>3</v>
      </c>
    </row>
    <row r="75" spans="1:3" x14ac:dyDescent="0.25">
      <c r="A75" t="s">
        <v>65</v>
      </c>
      <c r="C75" s="5">
        <v>2</v>
      </c>
    </row>
    <row r="76" spans="1:3" x14ac:dyDescent="0.25">
      <c r="A76" t="s">
        <v>106</v>
      </c>
      <c r="C76" s="5">
        <v>3</v>
      </c>
    </row>
    <row r="77" spans="1:3" x14ac:dyDescent="0.25">
      <c r="A77" t="s">
        <v>51</v>
      </c>
      <c r="C77" s="5">
        <v>2</v>
      </c>
    </row>
    <row r="78" spans="1:3" x14ac:dyDescent="0.25">
      <c r="A78" t="s">
        <v>77</v>
      </c>
      <c r="C78" s="5">
        <v>3</v>
      </c>
    </row>
    <row r="79" spans="1:3" x14ac:dyDescent="0.25">
      <c r="A79" t="s">
        <v>63</v>
      </c>
      <c r="C79" s="5">
        <v>2</v>
      </c>
    </row>
    <row r="81" spans="1:3" x14ac:dyDescent="0.25">
      <c r="A81" s="32" t="s">
        <v>145</v>
      </c>
    </row>
    <row r="82" spans="1:3" x14ac:dyDescent="0.25">
      <c r="A82" t="s">
        <v>129</v>
      </c>
      <c r="C82" s="5">
        <v>2</v>
      </c>
    </row>
    <row r="83" spans="1:3" x14ac:dyDescent="0.25">
      <c r="A83" t="s">
        <v>131</v>
      </c>
      <c r="C83" s="5">
        <v>2</v>
      </c>
    </row>
    <row r="84" spans="1:3" x14ac:dyDescent="0.25">
      <c r="A84" t="s">
        <v>130</v>
      </c>
      <c r="C84" s="5">
        <v>2</v>
      </c>
    </row>
    <row r="85" spans="1:3" x14ac:dyDescent="0.25">
      <c r="A85" t="s">
        <v>132</v>
      </c>
      <c r="C85" s="5">
        <v>2</v>
      </c>
    </row>
    <row r="86" spans="1:3" x14ac:dyDescent="0.25">
      <c r="A86" t="s">
        <v>136</v>
      </c>
      <c r="C86" s="5">
        <v>2</v>
      </c>
    </row>
    <row r="87" spans="1:3" x14ac:dyDescent="0.25">
      <c r="A87" t="s">
        <v>142</v>
      </c>
      <c r="C87" s="5">
        <v>2</v>
      </c>
    </row>
    <row r="88" spans="1:3" x14ac:dyDescent="0.25">
      <c r="A88" t="s">
        <v>144</v>
      </c>
      <c r="C88" s="5">
        <v>2</v>
      </c>
    </row>
    <row r="89" spans="1:3" x14ac:dyDescent="0.25">
      <c r="A89" t="s">
        <v>143</v>
      </c>
      <c r="C89" s="5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40"/>
  <sheetViews>
    <sheetView workbookViewId="0">
      <selection activeCell="C6" sqref="C6"/>
    </sheetView>
  </sheetViews>
  <sheetFormatPr baseColWidth="10" defaultRowHeight="15" x14ac:dyDescent="0.25"/>
  <cols>
    <col min="1" max="1" width="39.5703125" bestFit="1" customWidth="1"/>
  </cols>
  <sheetData>
    <row r="1" spans="1:1" x14ac:dyDescent="0.25">
      <c r="A1" s="11" t="s">
        <v>0</v>
      </c>
    </row>
    <row r="2" spans="1:1" x14ac:dyDescent="0.25">
      <c r="A2" s="12" t="s">
        <v>1</v>
      </c>
    </row>
    <row r="3" spans="1:1" x14ac:dyDescent="0.25">
      <c r="A3" s="12" t="s">
        <v>2</v>
      </c>
    </row>
    <row r="4" spans="1:1" x14ac:dyDescent="0.25">
      <c r="A4" s="12" t="s">
        <v>3</v>
      </c>
    </row>
    <row r="5" spans="1:1" x14ac:dyDescent="0.25">
      <c r="A5" s="12" t="s">
        <v>4</v>
      </c>
    </row>
    <row r="6" spans="1:1" x14ac:dyDescent="0.25">
      <c r="A6" s="12" t="s">
        <v>5</v>
      </c>
    </row>
    <row r="7" spans="1:1" x14ac:dyDescent="0.25">
      <c r="A7" s="12" t="s">
        <v>6</v>
      </c>
    </row>
    <row r="8" spans="1:1" x14ac:dyDescent="0.25">
      <c r="A8" s="12" t="s">
        <v>7</v>
      </c>
    </row>
    <row r="9" spans="1:1" x14ac:dyDescent="0.25">
      <c r="A9" s="12" t="s">
        <v>8</v>
      </c>
    </row>
    <row r="10" spans="1:1" x14ac:dyDescent="0.25">
      <c r="A10" s="12" t="s">
        <v>9</v>
      </c>
    </row>
    <row r="11" spans="1:1" x14ac:dyDescent="0.25">
      <c r="A11" s="12" t="s">
        <v>10</v>
      </c>
    </row>
    <row r="12" spans="1:1" x14ac:dyDescent="0.25">
      <c r="A12" s="12" t="s">
        <v>11</v>
      </c>
    </row>
    <row r="13" spans="1:1" x14ac:dyDescent="0.25">
      <c r="A13" s="12" t="s">
        <v>38</v>
      </c>
    </row>
    <row r="14" spans="1:1" x14ac:dyDescent="0.25">
      <c r="A14" s="12" t="s">
        <v>12</v>
      </c>
    </row>
    <row r="15" spans="1:1" x14ac:dyDescent="0.25">
      <c r="A15" s="12" t="s">
        <v>13</v>
      </c>
    </row>
    <row r="16" spans="1:1" x14ac:dyDescent="0.25">
      <c r="A16" s="12" t="s">
        <v>14</v>
      </c>
    </row>
    <row r="17" spans="1:1" ht="30" x14ac:dyDescent="0.25">
      <c r="A17" s="13" t="s">
        <v>39</v>
      </c>
    </row>
    <row r="18" spans="1:1" x14ac:dyDescent="0.25">
      <c r="A18" s="12" t="s">
        <v>15</v>
      </c>
    </row>
    <row r="19" spans="1:1" x14ac:dyDescent="0.25">
      <c r="A19" s="12" t="s">
        <v>16</v>
      </c>
    </row>
    <row r="20" spans="1:1" x14ac:dyDescent="0.25">
      <c r="A20" s="12" t="s">
        <v>17</v>
      </c>
    </row>
    <row r="21" spans="1:1" x14ac:dyDescent="0.25">
      <c r="A21" s="12" t="s">
        <v>18</v>
      </c>
    </row>
    <row r="22" spans="1:1" x14ac:dyDescent="0.25">
      <c r="A22" s="12" t="s">
        <v>19</v>
      </c>
    </row>
    <row r="23" spans="1:1" x14ac:dyDescent="0.25">
      <c r="A23" s="12" t="s">
        <v>21</v>
      </c>
    </row>
    <row r="24" spans="1:1" x14ac:dyDescent="0.25">
      <c r="A24" s="12" t="s">
        <v>22</v>
      </c>
    </row>
    <row r="25" spans="1:1" x14ac:dyDescent="0.25">
      <c r="A25" s="12" t="s">
        <v>23</v>
      </c>
    </row>
    <row r="26" spans="1:1" x14ac:dyDescent="0.25">
      <c r="A26" s="12" t="s">
        <v>24</v>
      </c>
    </row>
    <row r="27" spans="1:1" x14ac:dyDescent="0.25">
      <c r="A27" s="12" t="s">
        <v>25</v>
      </c>
    </row>
    <row r="28" spans="1:1" x14ac:dyDescent="0.25">
      <c r="A28" s="12" t="s">
        <v>26</v>
      </c>
    </row>
    <row r="29" spans="1:1" x14ac:dyDescent="0.25">
      <c r="A29" s="12" t="s">
        <v>27</v>
      </c>
    </row>
    <row r="30" spans="1:1" x14ac:dyDescent="0.25">
      <c r="A30" s="12" t="s">
        <v>28</v>
      </c>
    </row>
    <row r="31" spans="1:1" x14ac:dyDescent="0.25">
      <c r="A31" s="14" t="s">
        <v>29</v>
      </c>
    </row>
    <row r="32" spans="1:1" x14ac:dyDescent="0.25">
      <c r="A32" s="14" t="s">
        <v>30</v>
      </c>
    </row>
    <row r="33" spans="1:1" x14ac:dyDescent="0.25">
      <c r="A33" s="14" t="s">
        <v>31</v>
      </c>
    </row>
    <row r="34" spans="1:1" x14ac:dyDescent="0.25">
      <c r="A34" s="14" t="s">
        <v>32</v>
      </c>
    </row>
    <row r="35" spans="1:1" x14ac:dyDescent="0.25">
      <c r="A35" s="14" t="s">
        <v>33</v>
      </c>
    </row>
    <row r="36" spans="1:1" x14ac:dyDescent="0.25">
      <c r="A36" s="15" t="s">
        <v>34</v>
      </c>
    </row>
    <row r="37" spans="1:1" x14ac:dyDescent="0.25">
      <c r="A37" s="15" t="s">
        <v>36</v>
      </c>
    </row>
    <row r="38" spans="1:1" x14ac:dyDescent="0.25">
      <c r="A38" s="15" t="s">
        <v>37</v>
      </c>
    </row>
    <row r="39" spans="1:1" x14ac:dyDescent="0.25">
      <c r="A39" s="15" t="s">
        <v>35</v>
      </c>
    </row>
    <row r="40" spans="1:1" ht="15.75" thickBot="1" x14ac:dyDescent="0.3">
      <c r="A40" s="1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 Tech ed2</vt:lpstr>
      <vt:lpstr>Poids activité</vt:lpstr>
      <vt:lpstr>Feuil1</vt:lpstr>
    </vt:vector>
  </TitlesOfParts>
  <Company>Airbus Defence and 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Aubin, Samuel</dc:creator>
  <cp:lastModifiedBy>MASSON Jean-Claude CNE</cp:lastModifiedBy>
  <cp:lastPrinted>2023-02-28T10:54:11Z</cp:lastPrinted>
  <dcterms:created xsi:type="dcterms:W3CDTF">2023-02-28T10:14:35Z</dcterms:created>
  <dcterms:modified xsi:type="dcterms:W3CDTF">2023-12-11T10:25:39Z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296dcd7b-899e-4009-b5a9-64bdd8579574</vt:lpwstr>
  </property>
  <property fmtid="{D5CDD505-2E9C-101B-9397-08002B2CF9AE}" pid="3" name="LABEL">
    <vt:lpwstr>N</vt:lpwstr>
  </property>
  <property fmtid="{D5CDD505-2E9C-101B-9397-08002B2CF9AE}" pid="4" name="Visual">
    <vt:lpwstr>0</vt:lpwstr>
  </property>
  <property fmtid="{D5CDD505-2E9C-101B-9397-08002B2CF9AE}" pid="5" name="DeC">
    <vt:lpwstr>
    </vt:lpwstr>
  </property>
  <property fmtid="{D5CDD505-2E9C-101B-9397-08002B2CF9AE}" pid="6" name="L4">
    <vt:lpwstr>
    </vt:lpwstr>
  </property>
</Properties>
</file>