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rogau\Downloads\"/>
    </mc:Choice>
  </mc:AlternateContent>
  <bookViews>
    <workbookView xWindow="0" yWindow="0" windowWidth="14160" windowHeight="6420"/>
  </bookViews>
  <sheets>
    <sheet name="Anonyme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5" l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H37" i="5"/>
  <c r="I37" i="5"/>
  <c r="J37" i="5"/>
  <c r="K37" i="5"/>
  <c r="G37" i="5"/>
  <c r="U46" i="5"/>
  <c r="U43" i="5"/>
  <c r="U41" i="5"/>
  <c r="U42" i="5" s="1"/>
  <c r="U39" i="5"/>
  <c r="U40" i="5" s="1"/>
  <c r="W38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N36" i="5"/>
  <c r="M36" i="5"/>
  <c r="N35" i="5"/>
  <c r="M35" i="5"/>
  <c r="N34" i="5"/>
  <c r="M34" i="5"/>
  <c r="N33" i="5"/>
  <c r="M33" i="5"/>
  <c r="N32" i="5"/>
  <c r="M32" i="5"/>
  <c r="N31" i="5"/>
  <c r="M31" i="5"/>
  <c r="N30" i="5"/>
  <c r="M30" i="5"/>
  <c r="N29" i="5"/>
  <c r="M29" i="5"/>
  <c r="N28" i="5"/>
  <c r="M28" i="5"/>
  <c r="N27" i="5"/>
  <c r="M27" i="5"/>
  <c r="N26" i="5"/>
  <c r="M26" i="5"/>
  <c r="N25" i="5"/>
  <c r="M25" i="5"/>
  <c r="N24" i="5"/>
  <c r="M24" i="5"/>
  <c r="N23" i="5"/>
  <c r="M23" i="5"/>
  <c r="N22" i="5"/>
  <c r="M22" i="5"/>
  <c r="N21" i="5"/>
  <c r="M21" i="5"/>
  <c r="N20" i="5"/>
  <c r="M20" i="5"/>
  <c r="N19" i="5"/>
  <c r="M19" i="5"/>
  <c r="N18" i="5"/>
  <c r="M18" i="5"/>
  <c r="N17" i="5"/>
  <c r="M17" i="5"/>
  <c r="N16" i="5"/>
  <c r="M16" i="5"/>
  <c r="N15" i="5"/>
  <c r="M15" i="5"/>
  <c r="N14" i="5"/>
  <c r="M14" i="5"/>
  <c r="N13" i="5"/>
  <c r="M13" i="5"/>
  <c r="N12" i="5"/>
  <c r="M12" i="5"/>
  <c r="N11" i="5"/>
  <c r="M11" i="5"/>
  <c r="N10" i="5"/>
  <c r="M10" i="5"/>
  <c r="N9" i="5"/>
  <c r="M9" i="5"/>
  <c r="N8" i="5"/>
  <c r="M8" i="5"/>
  <c r="AN7" i="5"/>
  <c r="AN8" i="5" s="1"/>
  <c r="AN9" i="5" s="1"/>
  <c r="AN10" i="5" s="1"/>
  <c r="AN11" i="5" s="1"/>
  <c r="AN12" i="5" s="1"/>
  <c r="AN13" i="5" s="1"/>
  <c r="AN14" i="5" s="1"/>
  <c r="AN15" i="5" s="1"/>
  <c r="AN16" i="5" s="1"/>
  <c r="AN17" i="5" s="1"/>
  <c r="AN18" i="5" s="1"/>
  <c r="AN19" i="5" s="1"/>
  <c r="AN20" i="5" s="1"/>
  <c r="AN21" i="5" s="1"/>
  <c r="AN22" i="5" s="1"/>
  <c r="AN23" i="5" s="1"/>
  <c r="AN24" i="5" s="1"/>
  <c r="AN25" i="5" s="1"/>
  <c r="AN26" i="5" s="1"/>
  <c r="AN27" i="5" s="1"/>
  <c r="AN28" i="5" s="1"/>
  <c r="AN29" i="5" s="1"/>
  <c r="AN30" i="5" s="1"/>
  <c r="AN31" i="5" s="1"/>
  <c r="AN32" i="5" s="1"/>
  <c r="AN33" i="5" s="1"/>
  <c r="AN34" i="5" s="1"/>
  <c r="AN35" i="5" s="1"/>
  <c r="AN36" i="5" s="1"/>
  <c r="S7" i="5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S36" i="5" s="1"/>
  <c r="N7" i="5"/>
  <c r="M7" i="5"/>
  <c r="N6" i="5"/>
  <c r="M6" i="5"/>
  <c r="L3" i="5"/>
  <c r="U45" i="5" l="1"/>
  <c r="U44" i="5"/>
  <c r="Q27" i="5"/>
  <c r="P27" i="5"/>
  <c r="P21" i="5"/>
  <c r="Q21" i="5"/>
  <c r="Q26" i="5"/>
  <c r="P26" i="5"/>
  <c r="P29" i="5"/>
  <c r="Q29" i="5"/>
  <c r="Q18" i="5"/>
  <c r="P18" i="5"/>
  <c r="Q8" i="5"/>
  <c r="P8" i="5"/>
  <c r="Q25" i="5"/>
  <c r="P25" i="5"/>
  <c r="Q12" i="5"/>
  <c r="P12" i="5"/>
  <c r="Q30" i="5"/>
  <c r="P30" i="5"/>
  <c r="P31" i="5"/>
  <c r="Q31" i="5"/>
  <c r="P9" i="5"/>
  <c r="Q9" i="5"/>
  <c r="P33" i="5"/>
  <c r="Q33" i="5"/>
  <c r="P13" i="5"/>
  <c r="Q13" i="5"/>
  <c r="Q15" i="5"/>
  <c r="P15" i="5"/>
  <c r="P32" i="5"/>
  <c r="Q32" i="5"/>
  <c r="P7" i="5"/>
  <c r="Q7" i="5"/>
  <c r="P10" i="5"/>
  <c r="Q10" i="5"/>
  <c r="P11" i="5"/>
  <c r="Q11" i="5"/>
  <c r="P19" i="5"/>
  <c r="Q19" i="5"/>
  <c r="P39" i="5"/>
  <c r="P20" i="5"/>
  <c r="Q20" i="5"/>
  <c r="P22" i="5"/>
  <c r="Q22" i="5"/>
  <c r="P34" i="5"/>
  <c r="Q34" i="5"/>
  <c r="P24" i="5"/>
  <c r="Q24" i="5"/>
  <c r="Q17" i="5"/>
  <c r="P17" i="5"/>
  <c r="Q23" i="5"/>
  <c r="P23" i="5"/>
  <c r="Q36" i="5"/>
  <c r="P36" i="5"/>
  <c r="P6" i="5"/>
  <c r="Q6" i="5"/>
  <c r="Q39" i="5"/>
  <c r="P35" i="5"/>
  <c r="Q35" i="5"/>
  <c r="P28" i="5"/>
  <c r="Q28" i="5"/>
  <c r="P16" i="5"/>
  <c r="Q16" i="5"/>
  <c r="Q14" i="5"/>
  <c r="P14" i="5"/>
</calcChain>
</file>

<file path=xl/sharedStrings.xml><?xml version="1.0" encoding="utf-8"?>
<sst xmlns="http://schemas.openxmlformats.org/spreadsheetml/2006/main" count="255" uniqueCount="120">
  <si>
    <t>Maquette 2024</t>
  </si>
  <si>
    <t>Quotité</t>
  </si>
  <si>
    <t>Légende</t>
  </si>
  <si>
    <t>Période travaillée</t>
  </si>
  <si>
    <t>Dénomination</t>
  </si>
  <si>
    <t>Heures comptées</t>
  </si>
  <si>
    <t>Jour</t>
  </si>
  <si>
    <t>Temps non posté</t>
  </si>
  <si>
    <t>Jounée 8-18</t>
  </si>
  <si>
    <t>J</t>
  </si>
  <si>
    <t>Lundi</t>
  </si>
  <si>
    <t>Jeudi</t>
  </si>
  <si>
    <t>Vendredi</t>
  </si>
  <si>
    <t>Mercredi</t>
  </si>
  <si>
    <t>Samedi</t>
  </si>
  <si>
    <t>Nuit 18-8</t>
  </si>
  <si>
    <t>N</t>
  </si>
  <si>
    <t>Mardi</t>
  </si>
  <si>
    <t>Dimanche</t>
  </si>
  <si>
    <t>24h</t>
  </si>
  <si>
    <t>JN</t>
  </si>
  <si>
    <t>Matin 8-13</t>
  </si>
  <si>
    <t>M</t>
  </si>
  <si>
    <t>APM 13-18</t>
  </si>
  <si>
    <t>APM</t>
  </si>
  <si>
    <t>journée en USC</t>
  </si>
  <si>
    <t>USC</t>
  </si>
  <si>
    <t>USC J + Nuit SAU</t>
  </si>
  <si>
    <t>USCN</t>
  </si>
  <si>
    <t>SMUR 24h</t>
  </si>
  <si>
    <t>SMUR</t>
  </si>
  <si>
    <t>SMUR 8-18h</t>
  </si>
  <si>
    <t>SJ</t>
  </si>
  <si>
    <t>SMUR 18h-8h</t>
  </si>
  <si>
    <t>SN</t>
  </si>
  <si>
    <t>SMUR 9-17h</t>
  </si>
  <si>
    <t>S2</t>
  </si>
  <si>
    <t>APMN</t>
  </si>
  <si>
    <t>Urg/SMUR</t>
  </si>
  <si>
    <t>JuSn</t>
  </si>
  <si>
    <t>SMUR/Urg</t>
  </si>
  <si>
    <t>JsNu</t>
  </si>
  <si>
    <t>Congés annuels</t>
  </si>
  <si>
    <t>CA</t>
  </si>
  <si>
    <t>Congés exceptionnels</t>
  </si>
  <si>
    <t>CE</t>
  </si>
  <si>
    <t>RTT</t>
  </si>
  <si>
    <t>Maladie</t>
  </si>
  <si>
    <t>CM</t>
  </si>
  <si>
    <t>T</t>
  </si>
  <si>
    <t>TT</t>
  </si>
  <si>
    <t>FMC</t>
  </si>
  <si>
    <t>Codages temps de travail chef de pôle</t>
  </si>
  <si>
    <t>Journée urg</t>
  </si>
  <si>
    <t>Ju</t>
  </si>
  <si>
    <t>Matinée urg</t>
  </si>
  <si>
    <t>Mu</t>
  </si>
  <si>
    <t>APM urg</t>
  </si>
  <si>
    <t>APMu</t>
  </si>
  <si>
    <t>Journée admin</t>
  </si>
  <si>
    <t>Ja</t>
  </si>
  <si>
    <t>Matinée admin</t>
  </si>
  <si>
    <t>Ma</t>
  </si>
  <si>
    <t>APM admin</t>
  </si>
  <si>
    <t>APMa</t>
  </si>
  <si>
    <t>Objectif</t>
  </si>
  <si>
    <t>Matin urg APM adm</t>
  </si>
  <si>
    <t>MuAPMa</t>
  </si>
  <si>
    <t>Matin adm APM urg</t>
  </si>
  <si>
    <t>MaAPMu</t>
  </si>
  <si>
    <t>Réserve codes TText</t>
  </si>
  <si>
    <t>r</t>
  </si>
  <si>
    <t>Différentiel</t>
  </si>
  <si>
    <t>1er quadrimestre</t>
  </si>
  <si>
    <t>Réserve codes postés</t>
  </si>
  <si>
    <t>A</t>
  </si>
  <si>
    <t>B</t>
  </si>
  <si>
    <t>C</t>
  </si>
  <si>
    <t>D</t>
  </si>
  <si>
    <t>E</t>
  </si>
  <si>
    <t>G</t>
  </si>
  <si>
    <t>H</t>
  </si>
  <si>
    <t>Objectif urg</t>
  </si>
  <si>
    <t>Objectif adm</t>
  </si>
  <si>
    <t>Total urg</t>
  </si>
  <si>
    <t>Diff urg</t>
  </si>
  <si>
    <t>Total adm</t>
  </si>
  <si>
    <t>Diff adm</t>
  </si>
  <si>
    <t>Congés en 1/2J</t>
  </si>
  <si>
    <t>Bilan total</t>
  </si>
  <si>
    <t>Janvier 2024</t>
  </si>
  <si>
    <t>ExtUrg</t>
  </si>
  <si>
    <t>Total temps travaillé</t>
  </si>
  <si>
    <t>Temps de travail non encodé</t>
  </si>
  <si>
    <t>Jours</t>
  </si>
  <si>
    <t>Nuits</t>
  </si>
  <si>
    <t>SMURj</t>
  </si>
  <si>
    <t>SMURn</t>
  </si>
  <si>
    <t>SUj</t>
  </si>
  <si>
    <t>SUn</t>
  </si>
  <si>
    <t>SUj1</t>
  </si>
  <si>
    <t>SUj2</t>
  </si>
  <si>
    <t>SUj3</t>
  </si>
  <si>
    <t>SUn1</t>
  </si>
  <si>
    <t>SUn2</t>
  </si>
  <si>
    <t>dr a</t>
  </si>
  <si>
    <t>dr b</t>
  </si>
  <si>
    <t xml:space="preserve">dr c </t>
  </si>
  <si>
    <t>dr d</t>
  </si>
  <si>
    <t>dr e</t>
  </si>
  <si>
    <t>dr f</t>
  </si>
  <si>
    <t>dr v</t>
  </si>
  <si>
    <t>drw</t>
  </si>
  <si>
    <t>drh</t>
  </si>
  <si>
    <t>drk</t>
  </si>
  <si>
    <t>dtm</t>
  </si>
  <si>
    <t>drl</t>
  </si>
  <si>
    <t>sj</t>
  </si>
  <si>
    <t>sn</t>
  </si>
  <si>
    <t>smur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</si>
</sst>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7C0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F1CC"/>
        <bgColor rgb="FF000000"/>
      </patternFill>
    </fill>
    <fill>
      <patternFill patternType="solid">
        <fgColor rgb="FFFFF1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</fills>
  <borders count="58">
    <border>
      <left/>
      <right/>
      <top/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slant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slantDashDot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4" xfId="0" applyFill="1" applyBorder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0" fillId="3" borderId="0" xfId="0" applyFill="1"/>
    <xf numFmtId="0" fontId="0" fillId="3" borderId="4" xfId="0" applyFill="1" applyBorder="1"/>
    <xf numFmtId="0" fontId="2" fillId="0" borderId="24" xfId="0" applyFont="1" applyBorder="1" applyAlignment="1">
      <alignment wrapText="1"/>
    </xf>
    <xf numFmtId="0" fontId="3" fillId="4" borderId="24" xfId="0" applyFont="1" applyFill="1" applyBorder="1" applyAlignment="1">
      <alignment wrapText="1"/>
    </xf>
    <xf numFmtId="0" fontId="4" fillId="5" borderId="24" xfId="0" applyFont="1" applyFill="1" applyBorder="1" applyAlignment="1">
      <alignment wrapText="1"/>
    </xf>
    <xf numFmtId="0" fontId="2" fillId="6" borderId="27" xfId="0" applyFont="1" applyFill="1" applyBorder="1" applyAlignment="1">
      <alignment wrapText="1"/>
    </xf>
    <xf numFmtId="0" fontId="0" fillId="7" borderId="30" xfId="0" applyFill="1" applyBorder="1"/>
    <xf numFmtId="0" fontId="5" fillId="6" borderId="12" xfId="0" applyFont="1" applyFill="1" applyBorder="1" applyAlignment="1">
      <alignment wrapText="1"/>
    </xf>
    <xf numFmtId="0" fontId="2" fillId="6" borderId="0" xfId="0" applyFont="1" applyFill="1" applyAlignment="1">
      <alignment wrapText="1"/>
    </xf>
    <xf numFmtId="0" fontId="2" fillId="6" borderId="35" xfId="0" applyFont="1" applyFill="1" applyBorder="1" applyAlignment="1">
      <alignment wrapText="1"/>
    </xf>
    <xf numFmtId="0" fontId="2" fillId="6" borderId="4" xfId="0" applyFont="1" applyFill="1" applyBorder="1" applyAlignment="1">
      <alignment wrapText="1"/>
    </xf>
    <xf numFmtId="0" fontId="3" fillId="4" borderId="33" xfId="0" applyFont="1" applyFill="1" applyBorder="1" applyAlignment="1">
      <alignment wrapText="1"/>
    </xf>
    <xf numFmtId="0" fontId="3" fillId="4" borderId="37" xfId="0" applyFont="1" applyFill="1" applyBorder="1" applyAlignment="1">
      <alignment wrapText="1"/>
    </xf>
    <xf numFmtId="0" fontId="3" fillId="8" borderId="38" xfId="0" applyFont="1" applyFill="1" applyBorder="1" applyAlignment="1">
      <alignment wrapText="1"/>
    </xf>
    <xf numFmtId="0" fontId="0" fillId="8" borderId="39" xfId="0" applyFill="1" applyBorder="1"/>
    <xf numFmtId="0" fontId="0" fillId="8" borderId="40" xfId="0" applyFill="1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2" borderId="45" xfId="0" applyFill="1" applyBorder="1"/>
    <xf numFmtId="0" fontId="0" fillId="2" borderId="43" xfId="0" applyFill="1" applyBorder="1"/>
    <xf numFmtId="0" fontId="0" fillId="0" borderId="46" xfId="0" applyBorder="1"/>
    <xf numFmtId="0" fontId="0" fillId="0" borderId="47" xfId="0" applyBorder="1"/>
    <xf numFmtId="0" fontId="4" fillId="5" borderId="43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2" fillId="0" borderId="48" xfId="0" applyFont="1" applyBorder="1" applyAlignment="1">
      <alignment wrapText="1"/>
    </xf>
    <xf numFmtId="0" fontId="8" fillId="9" borderId="55" xfId="0" applyFont="1" applyFill="1" applyBorder="1" applyAlignment="1">
      <alignment wrapText="1"/>
    </xf>
    <xf numFmtId="0" fontId="9" fillId="10" borderId="56" xfId="0" applyFont="1" applyFill="1" applyBorder="1" applyAlignment="1">
      <alignment wrapText="1"/>
    </xf>
    <xf numFmtId="0" fontId="7" fillId="0" borderId="0" xfId="0" applyFont="1"/>
    <xf numFmtId="0" fontId="2" fillId="6" borderId="4" xfId="0" applyFont="1" applyFill="1" applyBorder="1"/>
    <xf numFmtId="49" fontId="0" fillId="0" borderId="0" xfId="0" applyNumberFormat="1"/>
    <xf numFmtId="0" fontId="2" fillId="3" borderId="0" xfId="0" applyFont="1" applyFill="1" applyAlignment="1">
      <alignment wrapText="1"/>
    </xf>
    <xf numFmtId="0" fontId="2" fillId="0" borderId="6" xfId="0" applyNumberFormat="1" applyFont="1" applyBorder="1" applyAlignment="1">
      <alignment wrapText="1"/>
    </xf>
    <xf numFmtId="0" fontId="2" fillId="0" borderId="4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0" xfId="0" applyNumberFormat="1" applyFont="1" applyAlignment="1">
      <alignment wrapText="1"/>
    </xf>
    <xf numFmtId="0" fontId="8" fillId="9" borderId="55" xfId="0" applyNumberFormat="1" applyFont="1" applyFill="1" applyBorder="1" applyAlignment="1">
      <alignment wrapText="1"/>
    </xf>
    <xf numFmtId="0" fontId="9" fillId="10" borderId="56" xfId="0" applyNumberFormat="1" applyFont="1" applyFill="1" applyBorder="1" applyAlignment="1">
      <alignment wrapText="1"/>
    </xf>
    <xf numFmtId="0" fontId="0" fillId="0" borderId="0" xfId="0" applyNumberFormat="1"/>
    <xf numFmtId="0" fontId="0" fillId="3" borderId="4" xfId="0" applyNumberFormat="1" applyFill="1" applyBorder="1"/>
    <xf numFmtId="0" fontId="0" fillId="2" borderId="4" xfId="0" applyNumberFormat="1" applyFill="1" applyBorder="1"/>
    <xf numFmtId="0" fontId="0" fillId="8" borderId="39" xfId="0" applyNumberFormat="1" applyFill="1" applyBorder="1"/>
    <xf numFmtId="1" fontId="2" fillId="0" borderId="0" xfId="0" applyNumberFormat="1" applyFont="1" applyAlignment="1">
      <alignment vertical="center" wrapText="1"/>
    </xf>
    <xf numFmtId="0" fontId="2" fillId="0" borderId="33" xfId="0" applyFont="1" applyBorder="1" applyAlignment="1">
      <alignment wrapText="1"/>
    </xf>
    <xf numFmtId="0" fontId="0" fillId="2" borderId="57" xfId="0" applyNumberFormat="1" applyFill="1" applyBorder="1"/>
    <xf numFmtId="0" fontId="0" fillId="3" borderId="57" xfId="0" applyFill="1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5" fillId="0" borderId="29" xfId="0" applyFont="1" applyBorder="1" applyAlignment="1">
      <alignment wrapText="1"/>
    </xf>
    <xf numFmtId="0" fontId="5" fillId="0" borderId="33" xfId="0" applyFont="1" applyBorder="1" applyAlignment="1">
      <alignment wrapText="1"/>
    </xf>
    <xf numFmtId="0" fontId="5" fillId="0" borderId="34" xfId="0" applyFont="1" applyBorder="1" applyAlignment="1">
      <alignment wrapText="1"/>
    </xf>
    <xf numFmtId="0" fontId="2" fillId="0" borderId="36" xfId="0" applyFont="1" applyBorder="1" applyAlignment="1">
      <alignment wrapText="1"/>
    </xf>
    <xf numFmtId="0" fontId="2" fillId="0" borderId="26" xfId="0" applyFont="1" applyBorder="1" applyAlignment="1">
      <alignment wrapText="1"/>
    </xf>
    <xf numFmtId="0" fontId="2" fillId="0" borderId="13" xfId="0" applyFont="1" applyBorder="1" applyAlignment="1">
      <alignment wrapText="1"/>
    </xf>
    <xf numFmtId="49" fontId="6" fillId="3" borderId="49" xfId="0" applyNumberFormat="1" applyFont="1" applyFill="1" applyBorder="1" applyAlignment="1">
      <alignment horizontal="center" vertical="center"/>
    </xf>
    <xf numFmtId="49" fontId="6" fillId="3" borderId="50" xfId="0" applyNumberFormat="1" applyFont="1" applyFill="1" applyBorder="1" applyAlignment="1">
      <alignment horizontal="center" vertical="center"/>
    </xf>
    <xf numFmtId="49" fontId="6" fillId="3" borderId="51" xfId="0" applyNumberFormat="1" applyFont="1" applyFill="1" applyBorder="1" applyAlignment="1">
      <alignment horizontal="center" vertical="center"/>
    </xf>
    <xf numFmtId="49" fontId="6" fillId="3" borderId="52" xfId="0" applyNumberFormat="1" applyFont="1" applyFill="1" applyBorder="1" applyAlignment="1">
      <alignment horizontal="center" vertical="center"/>
    </xf>
    <xf numFmtId="49" fontId="6" fillId="3" borderId="53" xfId="0" applyNumberFormat="1" applyFont="1" applyFill="1" applyBorder="1" applyAlignment="1">
      <alignment horizontal="center" vertical="center"/>
    </xf>
    <xf numFmtId="49" fontId="6" fillId="3" borderId="54" xfId="0" applyNumberFormat="1" applyFont="1" applyFill="1" applyBorder="1" applyAlignment="1">
      <alignment horizontal="center" vertical="center"/>
    </xf>
    <xf numFmtId="0" fontId="5" fillId="0" borderId="31" xfId="0" applyFont="1" applyBorder="1" applyAlignment="1">
      <alignment wrapText="1"/>
    </xf>
    <xf numFmtId="0" fontId="5" fillId="0" borderId="32" xfId="0" applyFont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47"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rgb="FF9C0006"/>
      </font>
      <fill>
        <patternFill patternType="solid">
          <bgColor rgb="FF00B050"/>
        </patternFill>
      </fill>
    </dxf>
    <dxf>
      <font>
        <color rgb="FF9C0006"/>
      </font>
      <fill>
        <patternFill patternType="solid">
          <bgColor theme="5" tint="0.399975585192419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  <dxf>
      <fill>
        <patternFill patternType="solid">
          <bgColor theme="0" tint="-0.14999847407452621"/>
        </patternFill>
      </fill>
    </dxf>
    <dxf>
      <font>
        <color theme="1"/>
      </font>
      <fill>
        <patternFill patternType="solid">
          <bgColor theme="2" tint="-9.9978637043366805E-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tabSelected="1" topLeftCell="C1" zoomScale="60" zoomScaleNormal="60" workbookViewId="0">
      <selection activeCell="P6" sqref="P6"/>
    </sheetView>
  </sheetViews>
  <sheetFormatPr baseColWidth="10" defaultColWidth="9.140625" defaultRowHeight="15" x14ac:dyDescent="0.25"/>
  <cols>
    <col min="1" max="1" width="21.7109375" bestFit="1" customWidth="1"/>
    <col min="2" max="2" width="17.85546875" bestFit="1" customWidth="1"/>
    <col min="3" max="3" width="21.5703125" bestFit="1" customWidth="1"/>
    <col min="4" max="4" width="12.28515625" customWidth="1"/>
    <col min="5" max="5" width="6.7109375" customWidth="1"/>
    <col min="6" max="7" width="12.42578125" customWidth="1"/>
    <col min="8" max="8" width="13" customWidth="1"/>
    <col min="9" max="9" width="12.85546875" customWidth="1"/>
    <col min="10" max="10" width="10.140625" customWidth="1"/>
    <col min="11" max="11" width="11.42578125" customWidth="1"/>
    <col min="12" max="12" width="6.7109375" customWidth="1"/>
    <col min="13" max="13" width="9.140625" bestFit="1" customWidth="1"/>
    <col min="14" max="14" width="9.85546875" bestFit="1" customWidth="1"/>
    <col min="15" max="15" width="4.28515625" customWidth="1"/>
    <col min="16" max="16" width="9" customWidth="1"/>
    <col min="17" max="17" width="11.5703125" customWidth="1"/>
    <col min="19" max="19" width="7.85546875" bestFit="1" customWidth="1"/>
    <col min="21" max="21" width="12.7109375" customWidth="1"/>
    <col min="22" max="22" width="15" customWidth="1"/>
    <col min="23" max="28" width="12.7109375" customWidth="1"/>
    <col min="29" max="36" width="12.7109375" hidden="1" customWidth="1"/>
    <col min="37" max="38" width="12.7109375" customWidth="1"/>
    <col min="42" max="42" width="13" customWidth="1"/>
    <col min="43" max="43" width="13.42578125" customWidth="1"/>
    <col min="44" max="44" width="13.5703125" customWidth="1"/>
    <col min="45" max="45" width="13.85546875" customWidth="1"/>
    <col min="46" max="46" width="14" customWidth="1"/>
    <col min="47" max="47" width="14.140625" customWidth="1"/>
    <col min="48" max="48" width="13.42578125" customWidth="1"/>
  </cols>
  <sheetData>
    <row r="1" spans="1:48" x14ac:dyDescent="0.25">
      <c r="A1" t="s">
        <v>0</v>
      </c>
      <c r="S1" s="26"/>
      <c r="T1" s="26"/>
      <c r="U1" s="26"/>
      <c r="V1" s="26"/>
    </row>
    <row r="2" spans="1:48" x14ac:dyDescent="0.25">
      <c r="S2" s="87" t="s">
        <v>90</v>
      </c>
      <c r="T2" s="88"/>
      <c r="U2" s="88"/>
      <c r="V2" s="89"/>
    </row>
    <row r="3" spans="1:4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>
        <f>I8+J8</f>
        <v>0</v>
      </c>
      <c r="M3" s="2"/>
      <c r="N3" s="2"/>
      <c r="O3" s="2"/>
      <c r="P3" s="2"/>
      <c r="Q3" s="2"/>
      <c r="S3" s="90"/>
      <c r="T3" s="91"/>
      <c r="U3" s="91"/>
      <c r="V3" s="92"/>
    </row>
    <row r="4" spans="1:48" ht="16.5" customHeight="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6">
        <v>22</v>
      </c>
      <c r="T4" s="26"/>
      <c r="U4" s="26"/>
      <c r="V4" s="26"/>
    </row>
    <row r="5" spans="1:48" ht="17.25" customHeight="1" x14ac:dyDescent="0.3">
      <c r="A5" s="3" t="s">
        <v>3</v>
      </c>
      <c r="B5" s="4" t="s">
        <v>4</v>
      </c>
      <c r="C5" s="5" t="s">
        <v>5</v>
      </c>
      <c r="D5" s="53"/>
      <c r="E5" s="28" t="s">
        <v>6</v>
      </c>
      <c r="F5" s="28"/>
      <c r="G5" s="29" t="s">
        <v>105</v>
      </c>
      <c r="H5" s="29" t="s">
        <v>106</v>
      </c>
      <c r="I5" s="29" t="s">
        <v>107</v>
      </c>
      <c r="J5" s="29" t="s">
        <v>108</v>
      </c>
      <c r="K5" s="29" t="s">
        <v>109</v>
      </c>
      <c r="L5" s="58"/>
      <c r="M5" s="53" t="s">
        <v>96</v>
      </c>
      <c r="N5" s="53" t="s">
        <v>97</v>
      </c>
      <c r="O5" s="53"/>
      <c r="P5" s="55" t="s">
        <v>98</v>
      </c>
      <c r="Q5" s="7" t="s">
        <v>99</v>
      </c>
      <c r="S5" s="28" t="s">
        <v>6</v>
      </c>
      <c r="T5" s="28"/>
      <c r="U5" s="37" t="s">
        <v>110</v>
      </c>
      <c r="V5" s="39"/>
      <c r="W5" s="38" t="s">
        <v>111</v>
      </c>
      <c r="X5" s="29" t="s">
        <v>112</v>
      </c>
      <c r="Y5" s="29" t="s">
        <v>113</v>
      </c>
      <c r="Z5" s="29" t="s">
        <v>114</v>
      </c>
      <c r="AA5" s="29" t="s">
        <v>115</v>
      </c>
      <c r="AB5" s="29" t="s">
        <v>116</v>
      </c>
      <c r="AC5" s="29"/>
      <c r="AD5" s="29"/>
      <c r="AE5" s="29"/>
      <c r="AF5" s="29"/>
      <c r="AG5" s="29"/>
      <c r="AH5" s="29"/>
      <c r="AI5" s="29"/>
      <c r="AJ5" s="29"/>
      <c r="AK5" s="30" t="s">
        <v>91</v>
      </c>
      <c r="AL5" s="30"/>
      <c r="AN5" s="28" t="s">
        <v>6</v>
      </c>
      <c r="AO5" s="73"/>
      <c r="AP5" s="44" t="s">
        <v>96</v>
      </c>
      <c r="AQ5" s="44" t="s">
        <v>97</v>
      </c>
      <c r="AR5" s="44" t="s">
        <v>100</v>
      </c>
      <c r="AS5" s="44" t="s">
        <v>101</v>
      </c>
      <c r="AT5" s="44" t="s">
        <v>102</v>
      </c>
      <c r="AU5" s="44" t="s">
        <v>103</v>
      </c>
      <c r="AV5" s="44" t="s">
        <v>104</v>
      </c>
    </row>
    <row r="6" spans="1:48" s="68" customFormat="1" ht="15.75" x14ac:dyDescent="0.25">
      <c r="A6" s="62" t="s">
        <v>8</v>
      </c>
      <c r="B6" s="63" t="s">
        <v>9</v>
      </c>
      <c r="C6" s="64">
        <v>10</v>
      </c>
      <c r="D6" s="65"/>
      <c r="E6" s="69">
        <v>1</v>
      </c>
      <c r="F6" s="70" t="s">
        <v>10</v>
      </c>
      <c r="G6" s="70"/>
      <c r="H6" s="70"/>
      <c r="I6" s="70" t="s">
        <v>117</v>
      </c>
      <c r="J6" s="70"/>
      <c r="K6" s="70"/>
      <c r="L6" s="65"/>
      <c r="M6" s="72">
        <f t="shared" ref="M6:M36" si="0">COUNTIF(G6:K6,"SJ")+COUNTIF(G6:K6,"SMUR")+COUNTIF(U6:AL6,"SJ")+COUNTIF(U6:AL6,"SMUR")</f>
        <v>1</v>
      </c>
      <c r="N6" s="65">
        <f t="shared" ref="N6:N36" si="1">COUNTIF(G6:K6,"SN")+COUNTIF(G6:K6,"SMUR")+COUNTIF(U6:AL6,"SN")+COUNTIF(U6:AL6,"SMUR")</f>
        <v>0</v>
      </c>
      <c r="O6" s="65"/>
      <c r="P6" s="66">
        <f ca="1">COUNTIF(G6:AL6,"JN")+COUNTIF(G6:AL6,"J")+2*COUNTIF(G6:AL6,"JJ")+2*COUNTIF(G6:AL6,"JJN")+0.5*COUNTIF(G6:AL6,"APMN")+0.5*COUNTIF(G6:AL6,"APM")+0.5*COUNTIF(G6:AL6,"M")+0.5*COUNTIF(G6:AL6,"Mu")+0.5*COUNTIF(G6:AL6,"MuAPMa")+COUNTIF(G6:AL6,"Ju")</f>
        <v>0</v>
      </c>
      <c r="Q6" s="67">
        <f t="shared" ref="Q6:Q36" ca="1" si="2">COUNTIF(G6:AL6,"JN")+COUNTIF(G6:AL6,"N")+COUNTIF(G6:AL6,"USCN")+COUNTIF(G6:AL6,"JJN")+COUNTIF(G6:AL6,"APMN")</f>
        <v>0</v>
      </c>
      <c r="S6" s="69">
        <v>1</v>
      </c>
      <c r="T6" s="70" t="s">
        <v>10</v>
      </c>
      <c r="U6" s="70"/>
      <c r="V6" s="71"/>
      <c r="W6" s="70" t="s">
        <v>9</v>
      </c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4"/>
      <c r="AN6" s="74">
        <v>1</v>
      </c>
      <c r="AO6" s="74" t="s">
        <v>10</v>
      </c>
      <c r="AP6" s="74"/>
      <c r="AQ6" s="74"/>
      <c r="AR6" s="74"/>
      <c r="AS6" s="74"/>
      <c r="AT6" s="74"/>
      <c r="AU6" s="74"/>
      <c r="AV6" s="74"/>
    </row>
    <row r="7" spans="1:48" ht="18.75" x14ac:dyDescent="0.3">
      <c r="A7" s="6" t="s">
        <v>15</v>
      </c>
      <c r="B7" s="7" t="s">
        <v>16</v>
      </c>
      <c r="C7" s="8">
        <v>14</v>
      </c>
      <c r="D7" s="2"/>
      <c r="E7" s="27">
        <f t="shared" ref="E7:E36" si="3">E6+1</f>
        <v>2</v>
      </c>
      <c r="F7" s="27" t="s">
        <v>17</v>
      </c>
      <c r="G7" s="36" t="s">
        <v>117</v>
      </c>
      <c r="H7" s="36"/>
      <c r="I7" s="36"/>
      <c r="J7" s="59"/>
      <c r="K7" s="36"/>
      <c r="L7" s="2"/>
      <c r="M7" s="72">
        <f t="shared" si="0"/>
        <v>1</v>
      </c>
      <c r="N7" s="65">
        <f t="shared" si="1"/>
        <v>0</v>
      </c>
      <c r="O7" s="65"/>
      <c r="P7" s="56">
        <f t="shared" ref="P6:P36" ca="1" si="4">COUNTIF(G7:AL7,"JN")+COUNTIF(G7:AL7,"J")+2*COUNTIF(G7:AL7,"JJ")+2*COUNTIF(G7:AL7,"JJN")+0.5*COUNTIF(G7:AL7,"APMN")+0.5*COUNTIF(G7:AL7,"APM")+0.5*COUNTIF(G7:AL7,"M")+0.5*COUNTIF(G7:AL7,"Mu")+0.5*COUNTIF(G7:AL7,"MuAPMa")+COUNTIF(G7:AL7,"Ju")</f>
        <v>0</v>
      </c>
      <c r="Q7" s="57">
        <f t="shared" ca="1" si="2"/>
        <v>0</v>
      </c>
      <c r="S7" s="27">
        <f t="shared" ref="S7:S36" si="5">S6+1</f>
        <v>2</v>
      </c>
      <c r="T7" s="27" t="s">
        <v>17</v>
      </c>
      <c r="U7" s="36"/>
      <c r="V7" s="40"/>
      <c r="W7" s="36" t="s">
        <v>9</v>
      </c>
      <c r="X7" s="36"/>
      <c r="Y7" s="36" t="s">
        <v>16</v>
      </c>
      <c r="Z7" s="36"/>
      <c r="AA7" s="59"/>
      <c r="AB7" s="36"/>
      <c r="AC7" s="42"/>
      <c r="AD7" s="42"/>
      <c r="AE7" s="42"/>
      <c r="AF7" s="42"/>
      <c r="AG7" s="42"/>
      <c r="AH7" s="42"/>
      <c r="AI7" s="42"/>
      <c r="AJ7" s="42"/>
      <c r="AK7" s="50"/>
      <c r="AL7" s="50"/>
      <c r="AN7" s="27">
        <f t="shared" ref="AN7:AN36" si="6">AN6+1</f>
        <v>2</v>
      </c>
      <c r="AO7" s="75" t="s">
        <v>17</v>
      </c>
      <c r="AP7" s="44"/>
      <c r="AQ7" s="44"/>
      <c r="AR7" s="44"/>
      <c r="AS7" s="44"/>
      <c r="AT7" s="44"/>
      <c r="AU7" s="44"/>
      <c r="AV7" s="44"/>
    </row>
    <row r="8" spans="1:48" ht="18.75" x14ac:dyDescent="0.3">
      <c r="A8" s="6" t="s">
        <v>19</v>
      </c>
      <c r="B8" s="7" t="s">
        <v>20</v>
      </c>
      <c r="C8" s="8">
        <v>24</v>
      </c>
      <c r="D8" s="2"/>
      <c r="E8" s="27">
        <f t="shared" si="3"/>
        <v>3</v>
      </c>
      <c r="F8" s="27" t="s">
        <v>13</v>
      </c>
      <c r="G8" s="36"/>
      <c r="H8" s="36" t="s">
        <v>118</v>
      </c>
      <c r="I8" s="36"/>
      <c r="J8" s="36"/>
      <c r="K8" s="36"/>
      <c r="L8" s="2"/>
      <c r="M8" s="72">
        <f t="shared" si="0"/>
        <v>0</v>
      </c>
      <c r="N8" s="65">
        <f t="shared" si="1"/>
        <v>1</v>
      </c>
      <c r="O8" s="65"/>
      <c r="P8" s="56">
        <f t="shared" ca="1" si="4"/>
        <v>0</v>
      </c>
      <c r="Q8" s="57">
        <f t="shared" ca="1" si="2"/>
        <v>0</v>
      </c>
      <c r="S8" s="27">
        <f t="shared" si="5"/>
        <v>3</v>
      </c>
      <c r="T8" s="27" t="s">
        <v>13</v>
      </c>
      <c r="U8" s="36"/>
      <c r="V8" s="40"/>
      <c r="W8" s="36" t="s">
        <v>16</v>
      </c>
      <c r="X8" s="36" t="s">
        <v>9</v>
      </c>
      <c r="Y8" s="36"/>
      <c r="Z8" s="36"/>
      <c r="AA8" s="36"/>
      <c r="AB8" s="36"/>
      <c r="AC8" s="44"/>
      <c r="AD8" s="44"/>
      <c r="AE8" s="44"/>
      <c r="AF8" s="44"/>
      <c r="AG8" s="44"/>
      <c r="AH8" s="44"/>
      <c r="AI8" s="44"/>
      <c r="AJ8" s="44"/>
      <c r="AK8" s="50"/>
      <c r="AL8" s="50"/>
      <c r="AN8" s="27">
        <f t="shared" si="6"/>
        <v>3</v>
      </c>
      <c r="AO8" s="75" t="s">
        <v>13</v>
      </c>
      <c r="AP8" s="44"/>
      <c r="AQ8" s="44"/>
      <c r="AR8" s="44"/>
      <c r="AS8" s="44"/>
      <c r="AT8" s="44"/>
      <c r="AU8" s="44"/>
      <c r="AV8" s="44"/>
    </row>
    <row r="9" spans="1:48" ht="18.75" x14ac:dyDescent="0.3">
      <c r="A9" s="6" t="s">
        <v>21</v>
      </c>
      <c r="B9" s="7" t="s">
        <v>22</v>
      </c>
      <c r="C9" s="8">
        <v>5</v>
      </c>
      <c r="D9" s="2"/>
      <c r="E9" s="27">
        <f t="shared" si="3"/>
        <v>4</v>
      </c>
      <c r="F9" s="27" t="s">
        <v>11</v>
      </c>
      <c r="G9" s="36"/>
      <c r="H9" s="36"/>
      <c r="I9" s="36" t="s">
        <v>119</v>
      </c>
      <c r="J9" s="36"/>
      <c r="K9" s="36"/>
      <c r="L9" s="2"/>
      <c r="M9" s="72">
        <f t="shared" si="0"/>
        <v>1</v>
      </c>
      <c r="N9" s="65">
        <f t="shared" si="1"/>
        <v>1</v>
      </c>
      <c r="O9" s="65"/>
      <c r="P9" s="56">
        <f t="shared" ca="1" si="4"/>
        <v>0</v>
      </c>
      <c r="Q9" s="57">
        <f t="shared" ca="1" si="2"/>
        <v>0</v>
      </c>
      <c r="S9" s="27">
        <f t="shared" si="5"/>
        <v>4</v>
      </c>
      <c r="T9" s="27" t="s">
        <v>11</v>
      </c>
      <c r="U9" s="36"/>
      <c r="V9" s="40"/>
      <c r="W9" s="36"/>
      <c r="X9" s="36" t="s">
        <v>9</v>
      </c>
      <c r="Y9" s="36" t="s">
        <v>9</v>
      </c>
      <c r="Z9" s="36"/>
      <c r="AA9" s="36"/>
      <c r="AB9" s="36"/>
      <c r="AC9" s="44"/>
      <c r="AD9" s="44"/>
      <c r="AE9" s="44"/>
      <c r="AF9" s="44"/>
      <c r="AG9" s="44"/>
      <c r="AH9" s="44"/>
      <c r="AI9" s="44"/>
      <c r="AJ9" s="44"/>
      <c r="AK9" s="50"/>
      <c r="AL9" s="50"/>
      <c r="AN9" s="27">
        <f t="shared" si="6"/>
        <v>4</v>
      </c>
      <c r="AO9" s="75" t="s">
        <v>11</v>
      </c>
      <c r="AP9" s="44"/>
      <c r="AQ9" s="44"/>
      <c r="AR9" s="44"/>
      <c r="AS9" s="44"/>
      <c r="AT9" s="44"/>
      <c r="AU9" s="44"/>
      <c r="AV9" s="44"/>
    </row>
    <row r="10" spans="1:48" ht="18.75" x14ac:dyDescent="0.3">
      <c r="A10" s="9" t="s">
        <v>23</v>
      </c>
      <c r="B10" s="10" t="s">
        <v>24</v>
      </c>
      <c r="C10" s="11">
        <v>5</v>
      </c>
      <c r="D10" s="2"/>
      <c r="E10" s="27">
        <f t="shared" si="3"/>
        <v>5</v>
      </c>
      <c r="F10" s="27" t="s">
        <v>12</v>
      </c>
      <c r="G10" s="36"/>
      <c r="H10" s="36"/>
      <c r="I10" s="36"/>
      <c r="J10" s="36"/>
      <c r="K10" s="36"/>
      <c r="L10" s="2"/>
      <c r="M10" s="72">
        <f t="shared" si="0"/>
        <v>0</v>
      </c>
      <c r="N10" s="65">
        <f t="shared" si="1"/>
        <v>0</v>
      </c>
      <c r="O10" s="65"/>
      <c r="P10" s="56">
        <f t="shared" ca="1" si="4"/>
        <v>0</v>
      </c>
      <c r="Q10" s="57">
        <f t="shared" ca="1" si="2"/>
        <v>0</v>
      </c>
      <c r="S10" s="27">
        <f t="shared" si="5"/>
        <v>5</v>
      </c>
      <c r="T10" s="27" t="s">
        <v>12</v>
      </c>
      <c r="U10" s="36"/>
      <c r="V10" s="40"/>
      <c r="W10" s="36" t="s">
        <v>9</v>
      </c>
      <c r="X10" s="36" t="s">
        <v>16</v>
      </c>
      <c r="Y10" s="36" t="s">
        <v>9</v>
      </c>
      <c r="Z10" s="36"/>
      <c r="AA10" s="36"/>
      <c r="AB10" s="36"/>
      <c r="AC10" s="44"/>
      <c r="AD10" s="44"/>
      <c r="AE10" s="44"/>
      <c r="AF10" s="44"/>
      <c r="AG10" s="44"/>
      <c r="AH10" s="44"/>
      <c r="AI10" s="44"/>
      <c r="AJ10" s="44"/>
      <c r="AK10" s="50"/>
      <c r="AL10" s="50"/>
      <c r="AN10" s="27">
        <f t="shared" si="6"/>
        <v>5</v>
      </c>
      <c r="AO10" s="75" t="s">
        <v>12</v>
      </c>
      <c r="AP10" s="44"/>
      <c r="AQ10" s="44"/>
      <c r="AR10" s="44"/>
      <c r="AS10" s="44"/>
      <c r="AT10" s="44"/>
      <c r="AU10" s="44"/>
      <c r="AV10" s="44"/>
    </row>
    <row r="11" spans="1:48" ht="15.75" x14ac:dyDescent="0.25">
      <c r="A11" s="12" t="s">
        <v>25</v>
      </c>
      <c r="B11" s="12" t="s">
        <v>26</v>
      </c>
      <c r="C11" s="12">
        <v>10</v>
      </c>
      <c r="D11" s="2"/>
      <c r="E11" s="27">
        <f t="shared" si="3"/>
        <v>6</v>
      </c>
      <c r="F11" s="27" t="s">
        <v>14</v>
      </c>
      <c r="G11" s="47"/>
      <c r="H11" s="47"/>
      <c r="I11" s="47"/>
      <c r="J11" s="47"/>
      <c r="K11" s="47"/>
      <c r="L11" s="2"/>
      <c r="M11" s="72">
        <f t="shared" si="0"/>
        <v>0</v>
      </c>
      <c r="N11" s="65">
        <f t="shared" si="1"/>
        <v>0</v>
      </c>
      <c r="O11" s="65"/>
      <c r="P11" s="56">
        <f t="shared" ca="1" si="4"/>
        <v>0</v>
      </c>
      <c r="Q11" s="57">
        <f t="shared" ca="1" si="2"/>
        <v>0</v>
      </c>
      <c r="S11" s="27">
        <f t="shared" si="5"/>
        <v>6</v>
      </c>
      <c r="T11" s="27" t="s">
        <v>14</v>
      </c>
      <c r="U11" s="1"/>
      <c r="V11" s="40"/>
      <c r="W11" s="46" t="s">
        <v>9</v>
      </c>
      <c r="X11" s="47"/>
      <c r="Y11" s="47" t="s">
        <v>16</v>
      </c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74"/>
      <c r="AN11" s="74">
        <f t="shared" si="6"/>
        <v>6</v>
      </c>
      <c r="AO11" s="74" t="s">
        <v>14</v>
      </c>
      <c r="AP11" s="74"/>
      <c r="AQ11" s="74"/>
      <c r="AR11" s="74"/>
      <c r="AS11" s="74"/>
      <c r="AT11" s="74"/>
      <c r="AU11" s="74"/>
      <c r="AV11" s="74"/>
    </row>
    <row r="12" spans="1:48" ht="15.75" x14ac:dyDescent="0.25">
      <c r="A12" s="13" t="s">
        <v>27</v>
      </c>
      <c r="B12" s="13" t="s">
        <v>28</v>
      </c>
      <c r="C12" s="13">
        <v>24</v>
      </c>
      <c r="D12" s="2"/>
      <c r="E12" s="27">
        <f t="shared" si="3"/>
        <v>7</v>
      </c>
      <c r="F12" s="27" t="s">
        <v>18</v>
      </c>
      <c r="G12" s="47"/>
      <c r="H12" s="47"/>
      <c r="I12" s="47"/>
      <c r="J12" s="47"/>
      <c r="K12" s="47"/>
      <c r="L12" s="2"/>
      <c r="M12" s="72">
        <f t="shared" si="0"/>
        <v>0</v>
      </c>
      <c r="N12" s="65">
        <f t="shared" si="1"/>
        <v>0</v>
      </c>
      <c r="O12" s="65"/>
      <c r="P12" s="56">
        <f t="shared" ca="1" si="4"/>
        <v>0</v>
      </c>
      <c r="Q12" s="57">
        <f t="shared" ca="1" si="2"/>
        <v>0</v>
      </c>
      <c r="S12" s="27">
        <f t="shared" si="5"/>
        <v>7</v>
      </c>
      <c r="T12" s="27" t="s">
        <v>18</v>
      </c>
      <c r="U12" s="1"/>
      <c r="V12" s="40"/>
      <c r="W12" s="46" t="s">
        <v>16</v>
      </c>
      <c r="X12" s="47" t="s">
        <v>9</v>
      </c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74"/>
      <c r="AN12" s="74">
        <f t="shared" si="6"/>
        <v>7</v>
      </c>
      <c r="AO12" s="74" t="s">
        <v>18</v>
      </c>
      <c r="AP12" s="74"/>
      <c r="AQ12" s="74"/>
      <c r="AR12" s="74"/>
      <c r="AS12" s="74"/>
      <c r="AT12" s="74"/>
      <c r="AU12" s="74"/>
      <c r="AV12" s="74"/>
    </row>
    <row r="13" spans="1:48" ht="18.75" x14ac:dyDescent="0.3">
      <c r="A13" s="12" t="s">
        <v>29</v>
      </c>
      <c r="B13" s="12" t="s">
        <v>30</v>
      </c>
      <c r="C13" s="12">
        <v>24</v>
      </c>
      <c r="D13" s="2"/>
      <c r="E13" s="27">
        <f t="shared" si="3"/>
        <v>8</v>
      </c>
      <c r="F13" s="27" t="s">
        <v>10</v>
      </c>
      <c r="G13" s="36"/>
      <c r="H13" s="36"/>
      <c r="I13" s="36"/>
      <c r="J13" s="36"/>
      <c r="K13" s="36"/>
      <c r="L13" s="2"/>
      <c r="M13" s="72">
        <f t="shared" si="0"/>
        <v>0</v>
      </c>
      <c r="N13" s="65">
        <f t="shared" si="1"/>
        <v>0</v>
      </c>
      <c r="O13" s="65"/>
      <c r="P13" s="56">
        <f t="shared" ca="1" si="4"/>
        <v>0</v>
      </c>
      <c r="Q13" s="57">
        <f t="shared" ca="1" si="2"/>
        <v>0</v>
      </c>
      <c r="S13" s="27">
        <f t="shared" si="5"/>
        <v>8</v>
      </c>
      <c r="T13" s="27" t="s">
        <v>10</v>
      </c>
      <c r="U13" s="36"/>
      <c r="V13" s="40"/>
      <c r="W13" s="36"/>
      <c r="X13" s="36" t="s">
        <v>9</v>
      </c>
      <c r="Y13" s="36" t="s">
        <v>9</v>
      </c>
      <c r="Z13" s="36"/>
      <c r="AA13" s="36"/>
      <c r="AB13" s="36"/>
      <c r="AC13" s="44"/>
      <c r="AD13" s="44"/>
      <c r="AE13" s="44"/>
      <c r="AF13" s="44"/>
      <c r="AG13" s="44"/>
      <c r="AH13" s="44"/>
      <c r="AI13" s="44"/>
      <c r="AJ13" s="44"/>
      <c r="AK13" s="50"/>
      <c r="AL13" s="50"/>
      <c r="AN13" s="27">
        <f t="shared" si="6"/>
        <v>8</v>
      </c>
      <c r="AO13" s="75" t="s">
        <v>10</v>
      </c>
      <c r="AP13" s="44"/>
      <c r="AQ13" s="44"/>
      <c r="AR13" s="44"/>
      <c r="AS13" s="44"/>
      <c r="AT13" s="44"/>
      <c r="AU13" s="44"/>
      <c r="AV13" s="44"/>
    </row>
    <row r="14" spans="1:48" ht="18.75" x14ac:dyDescent="0.3">
      <c r="A14" s="7" t="s">
        <v>31</v>
      </c>
      <c r="B14" s="7" t="s">
        <v>32</v>
      </c>
      <c r="C14" s="7">
        <v>10</v>
      </c>
      <c r="D14" s="2"/>
      <c r="E14" s="27">
        <f t="shared" si="3"/>
        <v>9</v>
      </c>
      <c r="F14" s="27" t="s">
        <v>17</v>
      </c>
      <c r="G14" s="36"/>
      <c r="H14" s="36"/>
      <c r="I14" s="36" t="s">
        <v>117</v>
      </c>
      <c r="J14" s="36"/>
      <c r="K14" s="36"/>
      <c r="L14" s="2"/>
      <c r="M14" s="72">
        <f t="shared" si="0"/>
        <v>1</v>
      </c>
      <c r="N14" s="65">
        <f t="shared" si="1"/>
        <v>0</v>
      </c>
      <c r="O14" s="65"/>
      <c r="P14" s="56">
        <f t="shared" ca="1" si="4"/>
        <v>0</v>
      </c>
      <c r="Q14" s="57">
        <f t="shared" ca="1" si="2"/>
        <v>0</v>
      </c>
      <c r="S14" s="27">
        <f t="shared" si="5"/>
        <v>9</v>
      </c>
      <c r="T14" s="27" t="s">
        <v>17</v>
      </c>
      <c r="U14" s="36"/>
      <c r="V14" s="40"/>
      <c r="W14" s="36"/>
      <c r="X14" s="36" t="s">
        <v>16</v>
      </c>
      <c r="Y14" s="36" t="s">
        <v>9</v>
      </c>
      <c r="Z14" s="36"/>
      <c r="AA14" s="36"/>
      <c r="AB14" s="36"/>
      <c r="AC14" s="44"/>
      <c r="AD14" s="44"/>
      <c r="AE14" s="44"/>
      <c r="AF14" s="44"/>
      <c r="AG14" s="44"/>
      <c r="AH14" s="44"/>
      <c r="AI14" s="44"/>
      <c r="AJ14" s="44"/>
      <c r="AK14" s="50"/>
      <c r="AL14" s="50"/>
      <c r="AN14" s="27">
        <f t="shared" si="6"/>
        <v>9</v>
      </c>
      <c r="AO14" s="75" t="s">
        <v>17</v>
      </c>
      <c r="AP14" s="44"/>
      <c r="AQ14" s="44"/>
      <c r="AR14" s="44"/>
      <c r="AS14" s="44"/>
      <c r="AT14" s="44"/>
      <c r="AU14" s="44"/>
      <c r="AV14" s="44"/>
    </row>
    <row r="15" spans="1:48" ht="18.75" x14ac:dyDescent="0.3">
      <c r="A15" s="7" t="s">
        <v>33</v>
      </c>
      <c r="B15" s="7" t="s">
        <v>34</v>
      </c>
      <c r="C15" s="7">
        <v>14</v>
      </c>
      <c r="D15" s="2"/>
      <c r="E15" s="27">
        <f t="shared" si="3"/>
        <v>10</v>
      </c>
      <c r="F15" s="27" t="s">
        <v>13</v>
      </c>
      <c r="G15" s="36"/>
      <c r="H15" s="36"/>
      <c r="I15" s="36" t="s">
        <v>118</v>
      </c>
      <c r="J15" s="36"/>
      <c r="K15" s="36"/>
      <c r="L15" s="2"/>
      <c r="M15" s="72">
        <f t="shared" si="0"/>
        <v>0</v>
      </c>
      <c r="N15" s="65">
        <f t="shared" si="1"/>
        <v>1</v>
      </c>
      <c r="O15" s="65"/>
      <c r="P15" s="56">
        <f t="shared" ca="1" si="4"/>
        <v>0</v>
      </c>
      <c r="Q15" s="57">
        <f t="shared" ca="1" si="2"/>
        <v>0</v>
      </c>
      <c r="S15" s="27">
        <f t="shared" si="5"/>
        <v>10</v>
      </c>
      <c r="T15" s="27" t="s">
        <v>13</v>
      </c>
      <c r="U15" s="36"/>
      <c r="V15" s="40"/>
      <c r="W15" s="36"/>
      <c r="X15" s="36"/>
      <c r="Y15" s="36"/>
      <c r="Z15" s="36"/>
      <c r="AA15" s="36"/>
      <c r="AB15" s="36"/>
      <c r="AC15" s="44"/>
      <c r="AD15" s="44"/>
      <c r="AE15" s="44"/>
      <c r="AF15" s="44"/>
      <c r="AG15" s="44"/>
      <c r="AH15" s="44"/>
      <c r="AI15" s="44"/>
      <c r="AJ15" s="44"/>
      <c r="AK15" s="50"/>
      <c r="AL15" s="50"/>
      <c r="AN15" s="27">
        <f t="shared" si="6"/>
        <v>10</v>
      </c>
      <c r="AO15" s="75" t="s">
        <v>13</v>
      </c>
      <c r="AP15" s="44"/>
      <c r="AQ15" s="44"/>
      <c r="AR15" s="44"/>
      <c r="AS15" s="44"/>
      <c r="AT15" s="44"/>
      <c r="AU15" s="44"/>
      <c r="AV15" s="44"/>
    </row>
    <row r="16" spans="1:48" ht="18.75" x14ac:dyDescent="0.3">
      <c r="A16" s="13" t="s">
        <v>35</v>
      </c>
      <c r="B16" s="13" t="s">
        <v>36</v>
      </c>
      <c r="C16" s="13">
        <v>8</v>
      </c>
      <c r="D16" s="2"/>
      <c r="E16" s="27">
        <f t="shared" si="3"/>
        <v>11</v>
      </c>
      <c r="F16" s="27" t="s">
        <v>11</v>
      </c>
      <c r="G16" s="36"/>
      <c r="H16" s="36"/>
      <c r="I16" s="36"/>
      <c r="J16" s="36"/>
      <c r="K16" s="36"/>
      <c r="L16" s="2"/>
      <c r="M16" s="72">
        <f t="shared" si="0"/>
        <v>0</v>
      </c>
      <c r="N16" s="65">
        <f t="shared" si="1"/>
        <v>1</v>
      </c>
      <c r="O16" s="65"/>
      <c r="P16" s="56">
        <f t="shared" ca="1" si="4"/>
        <v>0</v>
      </c>
      <c r="Q16" s="57">
        <f t="shared" ca="1" si="2"/>
        <v>0</v>
      </c>
      <c r="S16" s="27">
        <f t="shared" si="5"/>
        <v>11</v>
      </c>
      <c r="T16" s="27" t="s">
        <v>11</v>
      </c>
      <c r="U16" s="36"/>
      <c r="V16" s="40"/>
      <c r="W16" s="36"/>
      <c r="X16" s="36"/>
      <c r="Y16" s="36"/>
      <c r="Z16" s="36"/>
      <c r="AA16" s="36" t="s">
        <v>118</v>
      </c>
      <c r="AB16" s="36"/>
      <c r="AC16" s="44"/>
      <c r="AD16" s="44"/>
      <c r="AE16" s="44"/>
      <c r="AF16" s="44"/>
      <c r="AG16" s="44"/>
      <c r="AH16" s="44"/>
      <c r="AI16" s="44"/>
      <c r="AJ16" s="44"/>
      <c r="AK16" s="50"/>
      <c r="AL16" s="50"/>
      <c r="AN16" s="27">
        <f t="shared" si="6"/>
        <v>11</v>
      </c>
      <c r="AO16" s="75" t="s">
        <v>11</v>
      </c>
      <c r="AP16" s="44"/>
      <c r="AQ16" s="44"/>
      <c r="AR16" s="44"/>
      <c r="AS16" s="44"/>
      <c r="AT16" s="44"/>
      <c r="AU16" s="44"/>
      <c r="AV16" s="44"/>
    </row>
    <row r="17" spans="1:48" ht="18.75" x14ac:dyDescent="0.3">
      <c r="A17" s="14"/>
      <c r="B17" s="2" t="s">
        <v>37</v>
      </c>
      <c r="C17" s="14">
        <v>19</v>
      </c>
      <c r="D17" s="2"/>
      <c r="E17" s="27">
        <f t="shared" si="3"/>
        <v>12</v>
      </c>
      <c r="F17" s="27" t="s">
        <v>12</v>
      </c>
      <c r="G17" s="36"/>
      <c r="H17" s="36"/>
      <c r="I17" s="36"/>
      <c r="J17" s="36"/>
      <c r="K17" s="36"/>
      <c r="L17" s="2"/>
      <c r="M17" s="72">
        <f t="shared" si="0"/>
        <v>1</v>
      </c>
      <c r="N17" s="65">
        <f t="shared" si="1"/>
        <v>0</v>
      </c>
      <c r="O17" s="65"/>
      <c r="P17" s="56">
        <f t="shared" ca="1" si="4"/>
        <v>0</v>
      </c>
      <c r="Q17" s="57">
        <f t="shared" ca="1" si="2"/>
        <v>0</v>
      </c>
      <c r="S17" s="27">
        <f t="shared" si="5"/>
        <v>12</v>
      </c>
      <c r="T17" s="27" t="s">
        <v>12</v>
      </c>
      <c r="U17" s="36"/>
      <c r="V17" s="40"/>
      <c r="W17" s="36"/>
      <c r="X17" s="36"/>
      <c r="Y17" s="36"/>
      <c r="Z17" s="36"/>
      <c r="AA17" s="36" t="s">
        <v>117</v>
      </c>
      <c r="AB17" s="36"/>
      <c r="AC17" s="44"/>
      <c r="AD17" s="44"/>
      <c r="AE17" s="44"/>
      <c r="AF17" s="44"/>
      <c r="AG17" s="44"/>
      <c r="AH17" s="44"/>
      <c r="AI17" s="44"/>
      <c r="AJ17" s="44"/>
      <c r="AK17" s="50"/>
      <c r="AL17" s="50"/>
      <c r="AN17" s="27">
        <f t="shared" si="6"/>
        <v>12</v>
      </c>
      <c r="AO17" s="75" t="s">
        <v>12</v>
      </c>
      <c r="AP17" s="44"/>
      <c r="AQ17" s="44"/>
      <c r="AR17" s="44"/>
      <c r="AS17" s="44"/>
      <c r="AT17" s="44"/>
      <c r="AU17" s="44"/>
      <c r="AV17" s="44"/>
    </row>
    <row r="18" spans="1:48" ht="15.75" x14ac:dyDescent="0.25">
      <c r="A18" s="14" t="s">
        <v>38</v>
      </c>
      <c r="B18" s="2" t="s">
        <v>39</v>
      </c>
      <c r="C18" s="14">
        <v>24</v>
      </c>
      <c r="D18" s="2"/>
      <c r="E18" s="27">
        <f t="shared" si="3"/>
        <v>13</v>
      </c>
      <c r="F18" s="27" t="s">
        <v>14</v>
      </c>
      <c r="G18" s="47"/>
      <c r="H18" s="47"/>
      <c r="I18" s="47"/>
      <c r="J18" s="47"/>
      <c r="K18" s="47"/>
      <c r="L18" s="2"/>
      <c r="M18" s="72">
        <f t="shared" si="0"/>
        <v>0</v>
      </c>
      <c r="N18" s="65">
        <f t="shared" si="1"/>
        <v>0</v>
      </c>
      <c r="O18" s="65"/>
      <c r="P18" s="56">
        <f t="shared" ca="1" si="4"/>
        <v>0</v>
      </c>
      <c r="Q18" s="57">
        <f t="shared" ca="1" si="2"/>
        <v>0</v>
      </c>
      <c r="S18" s="27">
        <f t="shared" si="5"/>
        <v>13</v>
      </c>
      <c r="T18" s="27" t="s">
        <v>14</v>
      </c>
      <c r="U18" s="1"/>
      <c r="V18" s="40"/>
      <c r="W18" s="46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74"/>
      <c r="AN18" s="74">
        <f t="shared" si="6"/>
        <v>13</v>
      </c>
      <c r="AO18" s="74" t="s">
        <v>14</v>
      </c>
      <c r="AP18" s="74"/>
      <c r="AQ18" s="74"/>
      <c r="AR18" s="74"/>
      <c r="AS18" s="74"/>
      <c r="AT18" s="74"/>
      <c r="AU18" s="74"/>
      <c r="AV18" s="74"/>
    </row>
    <row r="19" spans="1:48" ht="15.75" x14ac:dyDescent="0.25">
      <c r="A19" s="2" t="s">
        <v>40</v>
      </c>
      <c r="B19" s="2" t="s">
        <v>41</v>
      </c>
      <c r="C19" s="2">
        <v>24</v>
      </c>
      <c r="D19" s="2"/>
      <c r="E19" s="27">
        <f t="shared" si="3"/>
        <v>14</v>
      </c>
      <c r="F19" s="27" t="s">
        <v>18</v>
      </c>
      <c r="G19" s="47"/>
      <c r="H19" s="47"/>
      <c r="I19" s="47"/>
      <c r="J19" s="47"/>
      <c r="K19" s="47"/>
      <c r="L19" s="2"/>
      <c r="M19" s="72">
        <f t="shared" si="0"/>
        <v>0</v>
      </c>
      <c r="N19" s="65">
        <f t="shared" si="1"/>
        <v>0</v>
      </c>
      <c r="O19" s="65"/>
      <c r="P19" s="56">
        <f t="shared" ca="1" si="4"/>
        <v>0</v>
      </c>
      <c r="Q19" s="57">
        <f t="shared" ca="1" si="2"/>
        <v>0</v>
      </c>
      <c r="S19" s="27">
        <f t="shared" si="5"/>
        <v>14</v>
      </c>
      <c r="T19" s="27" t="s">
        <v>18</v>
      </c>
      <c r="U19" s="1"/>
      <c r="V19" s="40"/>
      <c r="W19" s="46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74"/>
      <c r="AN19" s="74">
        <f t="shared" si="6"/>
        <v>14</v>
      </c>
      <c r="AO19" s="74" t="s">
        <v>18</v>
      </c>
      <c r="AP19" s="74"/>
      <c r="AQ19" s="74"/>
      <c r="AR19" s="74"/>
      <c r="AS19" s="74"/>
      <c r="AT19" s="74"/>
      <c r="AU19" s="74"/>
      <c r="AV19" s="74"/>
    </row>
    <row r="20" spans="1:48" ht="18.75" x14ac:dyDescent="0.3">
      <c r="A20" s="2"/>
      <c r="B20" s="2"/>
      <c r="C20" s="2"/>
      <c r="D20" s="2"/>
      <c r="E20" s="27">
        <f t="shared" si="3"/>
        <v>15</v>
      </c>
      <c r="F20" s="27" t="s">
        <v>10</v>
      </c>
      <c r="G20" s="36"/>
      <c r="H20" s="36"/>
      <c r="I20" s="36"/>
      <c r="J20" s="36"/>
      <c r="K20" s="36"/>
      <c r="L20" s="2"/>
      <c r="M20" s="72">
        <f t="shared" si="0"/>
        <v>0</v>
      </c>
      <c r="N20" s="65">
        <f t="shared" si="1"/>
        <v>0</v>
      </c>
      <c r="O20" s="65"/>
      <c r="P20" s="56">
        <f t="shared" ca="1" si="4"/>
        <v>0</v>
      </c>
      <c r="Q20" s="57">
        <f t="shared" ca="1" si="2"/>
        <v>0</v>
      </c>
      <c r="S20" s="27">
        <f t="shared" si="5"/>
        <v>15</v>
      </c>
      <c r="T20" s="27" t="s">
        <v>10</v>
      </c>
      <c r="U20" s="36"/>
      <c r="V20" s="40"/>
      <c r="W20" s="36"/>
      <c r="X20" s="36"/>
      <c r="Y20" s="36"/>
      <c r="Z20" s="36"/>
      <c r="AA20" s="36"/>
      <c r="AB20" s="36"/>
      <c r="AC20" s="44"/>
      <c r="AD20" s="44"/>
      <c r="AE20" s="44"/>
      <c r="AF20" s="44"/>
      <c r="AG20" s="44"/>
      <c r="AH20" s="44"/>
      <c r="AI20" s="44"/>
      <c r="AJ20" s="44"/>
      <c r="AK20" s="50"/>
      <c r="AL20" s="50"/>
      <c r="AN20" s="27">
        <f t="shared" si="6"/>
        <v>15</v>
      </c>
      <c r="AO20" s="75" t="s">
        <v>10</v>
      </c>
      <c r="AP20" s="44"/>
      <c r="AQ20" s="44"/>
      <c r="AR20" s="44"/>
      <c r="AS20" s="44"/>
      <c r="AT20" s="44"/>
      <c r="AU20" s="44"/>
      <c r="AV20" s="44"/>
    </row>
    <row r="21" spans="1:48" ht="18.75" x14ac:dyDescent="0.3">
      <c r="A21" s="2"/>
      <c r="B21" s="2"/>
      <c r="C21" s="2"/>
      <c r="D21" s="2"/>
      <c r="E21" s="27">
        <f t="shared" si="3"/>
        <v>16</v>
      </c>
      <c r="F21" s="27" t="s">
        <v>17</v>
      </c>
      <c r="G21" s="36"/>
      <c r="H21" s="36"/>
      <c r="I21" s="36"/>
      <c r="J21" s="36"/>
      <c r="K21" s="36"/>
      <c r="L21" s="2"/>
      <c r="M21" s="72">
        <f t="shared" si="0"/>
        <v>0</v>
      </c>
      <c r="N21" s="65">
        <f t="shared" si="1"/>
        <v>0</v>
      </c>
      <c r="O21" s="65"/>
      <c r="P21" s="56">
        <f t="shared" ca="1" si="4"/>
        <v>0</v>
      </c>
      <c r="Q21" s="57">
        <f t="shared" ca="1" si="2"/>
        <v>0</v>
      </c>
      <c r="S21" s="27">
        <f t="shared" si="5"/>
        <v>16</v>
      </c>
      <c r="T21" s="27" t="s">
        <v>17</v>
      </c>
      <c r="U21" s="36"/>
      <c r="V21" s="40"/>
      <c r="W21" s="36"/>
      <c r="X21" s="36"/>
      <c r="Y21" s="36"/>
      <c r="Z21" s="36"/>
      <c r="AA21" s="36"/>
      <c r="AB21" s="36"/>
      <c r="AC21" s="44"/>
      <c r="AD21" s="44"/>
      <c r="AE21" s="44"/>
      <c r="AF21" s="44"/>
      <c r="AG21" s="44"/>
      <c r="AH21" s="44"/>
      <c r="AI21" s="44"/>
      <c r="AJ21" s="44"/>
      <c r="AK21" s="50"/>
      <c r="AL21" s="50"/>
      <c r="AN21" s="27">
        <f t="shared" si="6"/>
        <v>16</v>
      </c>
      <c r="AO21" s="75" t="s">
        <v>17</v>
      </c>
      <c r="AP21" s="44"/>
      <c r="AQ21" s="44"/>
      <c r="AR21" s="44"/>
      <c r="AS21" s="44"/>
      <c r="AT21" s="44"/>
      <c r="AU21" s="44"/>
      <c r="AV21" s="44"/>
    </row>
    <row r="22" spans="1:48" ht="18.75" x14ac:dyDescent="0.3">
      <c r="A22" s="15" t="s">
        <v>42</v>
      </c>
      <c r="B22" s="16" t="s">
        <v>43</v>
      </c>
      <c r="C22" s="17">
        <v>7.8</v>
      </c>
      <c r="D22" s="2"/>
      <c r="E22" s="27">
        <f t="shared" si="3"/>
        <v>17</v>
      </c>
      <c r="F22" s="27" t="s">
        <v>13</v>
      </c>
      <c r="G22" s="36"/>
      <c r="H22" s="36"/>
      <c r="I22" s="36"/>
      <c r="J22" s="36"/>
      <c r="K22" s="36"/>
      <c r="L22" s="2"/>
      <c r="M22" s="72">
        <f t="shared" si="0"/>
        <v>0</v>
      </c>
      <c r="N22" s="65">
        <f t="shared" si="1"/>
        <v>0</v>
      </c>
      <c r="O22" s="65"/>
      <c r="P22" s="56">
        <f t="shared" ca="1" si="4"/>
        <v>0</v>
      </c>
      <c r="Q22" s="57">
        <f t="shared" ca="1" si="2"/>
        <v>0</v>
      </c>
      <c r="S22" s="27">
        <f t="shared" si="5"/>
        <v>17</v>
      </c>
      <c r="T22" s="27" t="s">
        <v>13</v>
      </c>
      <c r="U22" s="36"/>
      <c r="V22" s="40"/>
      <c r="W22" s="36"/>
      <c r="X22" s="36"/>
      <c r="Y22" s="36"/>
      <c r="Z22" s="36"/>
      <c r="AA22" s="36"/>
      <c r="AB22" s="36"/>
      <c r="AC22" s="44"/>
      <c r="AD22" s="44"/>
      <c r="AE22" s="44"/>
      <c r="AF22" s="44"/>
      <c r="AG22" s="44"/>
      <c r="AH22" s="44"/>
      <c r="AI22" s="44"/>
      <c r="AJ22" s="44"/>
      <c r="AK22" s="50"/>
      <c r="AL22" s="50"/>
      <c r="AN22" s="27">
        <f t="shared" si="6"/>
        <v>17</v>
      </c>
      <c r="AO22" s="75" t="s">
        <v>13</v>
      </c>
      <c r="AP22" s="44"/>
      <c r="AQ22" s="44"/>
      <c r="AR22" s="44"/>
      <c r="AS22" s="44"/>
      <c r="AT22" s="44"/>
      <c r="AU22" s="44"/>
      <c r="AV22" s="44"/>
    </row>
    <row r="23" spans="1:48" ht="18.75" x14ac:dyDescent="0.3">
      <c r="A23" s="6" t="s">
        <v>44</v>
      </c>
      <c r="B23" s="7" t="s">
        <v>45</v>
      </c>
      <c r="C23" s="8">
        <v>7.8</v>
      </c>
      <c r="D23" s="2"/>
      <c r="E23" s="27">
        <f t="shared" si="3"/>
        <v>18</v>
      </c>
      <c r="F23" s="27" t="s">
        <v>11</v>
      </c>
      <c r="G23" s="36"/>
      <c r="H23" s="36"/>
      <c r="I23" s="36"/>
      <c r="J23" s="36"/>
      <c r="K23" s="36"/>
      <c r="L23" s="2"/>
      <c r="M23" s="72">
        <f t="shared" si="0"/>
        <v>0</v>
      </c>
      <c r="N23" s="65">
        <f t="shared" si="1"/>
        <v>0</v>
      </c>
      <c r="O23" s="65"/>
      <c r="P23" s="56">
        <f t="shared" ca="1" si="4"/>
        <v>0</v>
      </c>
      <c r="Q23" s="57">
        <f t="shared" ca="1" si="2"/>
        <v>0</v>
      </c>
      <c r="S23" s="27">
        <f t="shared" si="5"/>
        <v>18</v>
      </c>
      <c r="T23" s="27" t="s">
        <v>11</v>
      </c>
      <c r="U23" s="36"/>
      <c r="V23" s="40"/>
      <c r="W23" s="36"/>
      <c r="X23" s="36"/>
      <c r="Y23" s="36"/>
      <c r="Z23" s="36"/>
      <c r="AA23" s="36"/>
      <c r="AB23" s="36"/>
      <c r="AC23" s="44"/>
      <c r="AD23" s="44"/>
      <c r="AE23" s="44"/>
      <c r="AF23" s="44"/>
      <c r="AG23" s="44"/>
      <c r="AH23" s="44"/>
      <c r="AI23" s="44"/>
      <c r="AJ23" s="44"/>
      <c r="AK23" s="50"/>
      <c r="AL23" s="50"/>
      <c r="AN23" s="27">
        <f t="shared" si="6"/>
        <v>18</v>
      </c>
      <c r="AO23" s="75" t="s">
        <v>11</v>
      </c>
      <c r="AP23" s="44"/>
      <c r="AQ23" s="44"/>
      <c r="AR23" s="44"/>
      <c r="AS23" s="44"/>
      <c r="AT23" s="44"/>
      <c r="AU23" s="44"/>
      <c r="AV23" s="44"/>
    </row>
    <row r="24" spans="1:48" ht="18.75" x14ac:dyDescent="0.3">
      <c r="A24" s="15" t="s">
        <v>46</v>
      </c>
      <c r="B24" s="16" t="s">
        <v>46</v>
      </c>
      <c r="C24" s="17">
        <v>7.8</v>
      </c>
      <c r="D24" s="2"/>
      <c r="E24" s="27">
        <f t="shared" si="3"/>
        <v>19</v>
      </c>
      <c r="F24" s="27" t="s">
        <v>12</v>
      </c>
      <c r="G24" s="36"/>
      <c r="H24" s="36"/>
      <c r="I24" s="36"/>
      <c r="J24" s="36"/>
      <c r="K24" s="36"/>
      <c r="L24" s="2"/>
      <c r="M24" s="72">
        <f t="shared" si="0"/>
        <v>0</v>
      </c>
      <c r="N24" s="65">
        <f t="shared" si="1"/>
        <v>0</v>
      </c>
      <c r="O24" s="65"/>
      <c r="P24" s="56">
        <f t="shared" ca="1" si="4"/>
        <v>0</v>
      </c>
      <c r="Q24" s="57">
        <f t="shared" ca="1" si="2"/>
        <v>0</v>
      </c>
      <c r="S24" s="27">
        <f t="shared" si="5"/>
        <v>19</v>
      </c>
      <c r="T24" s="27" t="s">
        <v>12</v>
      </c>
      <c r="U24" s="36"/>
      <c r="V24" s="40"/>
      <c r="W24" s="36"/>
      <c r="X24" s="36"/>
      <c r="Y24" s="36"/>
      <c r="Z24" s="36"/>
      <c r="AA24" s="36"/>
      <c r="AB24" s="36"/>
      <c r="AC24" s="44"/>
      <c r="AD24" s="44"/>
      <c r="AE24" s="44"/>
      <c r="AF24" s="44"/>
      <c r="AG24" s="44"/>
      <c r="AH24" s="44"/>
      <c r="AI24" s="44"/>
      <c r="AJ24" s="44"/>
      <c r="AK24" s="50"/>
      <c r="AL24" s="50"/>
      <c r="AN24" s="27">
        <f t="shared" si="6"/>
        <v>19</v>
      </c>
      <c r="AO24" s="75" t="s">
        <v>12</v>
      </c>
      <c r="AP24" s="44"/>
      <c r="AQ24" s="44"/>
      <c r="AR24" s="44"/>
      <c r="AS24" s="44"/>
      <c r="AT24" s="44"/>
      <c r="AU24" s="44"/>
      <c r="AV24" s="44"/>
    </row>
    <row r="25" spans="1:48" ht="15.75" x14ac:dyDescent="0.25">
      <c r="A25" s="2" t="s">
        <v>47</v>
      </c>
      <c r="B25" s="2" t="s">
        <v>48</v>
      </c>
      <c r="C25" s="2">
        <v>7.8</v>
      </c>
      <c r="D25" s="2"/>
      <c r="E25" s="27">
        <f t="shared" si="3"/>
        <v>20</v>
      </c>
      <c r="F25" s="27" t="s">
        <v>14</v>
      </c>
      <c r="G25" s="47"/>
      <c r="H25" s="47"/>
      <c r="I25" s="47"/>
      <c r="J25" s="47"/>
      <c r="K25" s="47"/>
      <c r="L25" s="2"/>
      <c r="M25" s="72">
        <f t="shared" si="0"/>
        <v>0</v>
      </c>
      <c r="N25" s="65">
        <f t="shared" si="1"/>
        <v>0</v>
      </c>
      <c r="O25" s="65"/>
      <c r="P25" s="56">
        <f t="shared" ca="1" si="4"/>
        <v>0</v>
      </c>
      <c r="Q25" s="57">
        <f t="shared" ca="1" si="2"/>
        <v>0</v>
      </c>
      <c r="S25" s="27">
        <f t="shared" si="5"/>
        <v>20</v>
      </c>
      <c r="T25" s="27" t="s">
        <v>14</v>
      </c>
      <c r="U25" s="1"/>
      <c r="V25" s="40"/>
      <c r="W25" s="46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74"/>
      <c r="AN25" s="74">
        <f t="shared" si="6"/>
        <v>20</v>
      </c>
      <c r="AO25" s="74" t="s">
        <v>14</v>
      </c>
      <c r="AP25" s="74"/>
      <c r="AQ25" s="74"/>
      <c r="AR25" s="74"/>
      <c r="AS25" s="74"/>
      <c r="AT25" s="74"/>
      <c r="AU25" s="74"/>
      <c r="AV25" s="74"/>
    </row>
    <row r="26" spans="1:48" ht="15.75" x14ac:dyDescent="0.25">
      <c r="A26" s="2"/>
      <c r="B26" s="2"/>
      <c r="C26" s="2"/>
      <c r="D26" s="2"/>
      <c r="E26" s="27">
        <f t="shared" si="3"/>
        <v>21</v>
      </c>
      <c r="F26" s="27" t="s">
        <v>18</v>
      </c>
      <c r="G26" s="47"/>
      <c r="H26" s="47"/>
      <c r="I26" s="47"/>
      <c r="J26" s="47"/>
      <c r="K26" s="47"/>
      <c r="L26" s="2"/>
      <c r="M26" s="72">
        <f t="shared" si="0"/>
        <v>0</v>
      </c>
      <c r="N26" s="65">
        <f t="shared" si="1"/>
        <v>0</v>
      </c>
      <c r="O26" s="65"/>
      <c r="P26" s="56">
        <f t="shared" ca="1" si="4"/>
        <v>0</v>
      </c>
      <c r="Q26" s="57">
        <f t="shared" ca="1" si="2"/>
        <v>0</v>
      </c>
      <c r="S26" s="27">
        <f t="shared" si="5"/>
        <v>21</v>
      </c>
      <c r="T26" s="27" t="s">
        <v>18</v>
      </c>
      <c r="U26" s="1"/>
      <c r="V26" s="40"/>
      <c r="W26" s="46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74"/>
      <c r="AN26" s="74">
        <f t="shared" si="6"/>
        <v>21</v>
      </c>
      <c r="AO26" s="74" t="s">
        <v>18</v>
      </c>
      <c r="AP26" s="74"/>
      <c r="AQ26" s="74"/>
      <c r="AR26" s="74"/>
      <c r="AS26" s="74"/>
      <c r="AT26" s="74"/>
      <c r="AU26" s="74"/>
      <c r="AV26" s="74"/>
    </row>
    <row r="27" spans="1:48" ht="18.75" x14ac:dyDescent="0.3">
      <c r="A27" s="15" t="s">
        <v>7</v>
      </c>
      <c r="B27" s="16" t="s">
        <v>49</v>
      </c>
      <c r="C27" s="17">
        <v>1</v>
      </c>
      <c r="D27" s="2"/>
      <c r="E27" s="27">
        <f t="shared" si="3"/>
        <v>22</v>
      </c>
      <c r="F27" s="27" t="s">
        <v>10</v>
      </c>
      <c r="G27" s="36"/>
      <c r="H27" s="36"/>
      <c r="I27" s="36"/>
      <c r="J27" s="36"/>
      <c r="K27" s="36"/>
      <c r="L27" s="2"/>
      <c r="M27" s="72">
        <f t="shared" si="0"/>
        <v>0</v>
      </c>
      <c r="N27" s="65">
        <f t="shared" si="1"/>
        <v>0</v>
      </c>
      <c r="O27" s="65"/>
      <c r="P27" s="56">
        <f t="shared" ca="1" si="4"/>
        <v>0</v>
      </c>
      <c r="Q27" s="57">
        <f t="shared" ca="1" si="2"/>
        <v>0</v>
      </c>
      <c r="S27" s="27">
        <f t="shared" si="5"/>
        <v>22</v>
      </c>
      <c r="T27" s="27" t="s">
        <v>10</v>
      </c>
      <c r="U27" s="36"/>
      <c r="V27" s="40"/>
      <c r="W27" s="36"/>
      <c r="X27" s="36"/>
      <c r="Y27" s="36"/>
      <c r="Z27" s="36"/>
      <c r="AA27" s="36"/>
      <c r="AB27" s="36"/>
      <c r="AC27" s="44"/>
      <c r="AD27" s="44"/>
      <c r="AE27" s="44"/>
      <c r="AF27" s="44"/>
      <c r="AG27" s="44"/>
      <c r="AH27" s="44"/>
      <c r="AI27" s="44"/>
      <c r="AJ27" s="44"/>
      <c r="AK27" s="50"/>
      <c r="AL27" s="50"/>
      <c r="AN27" s="27">
        <f t="shared" si="6"/>
        <v>22</v>
      </c>
      <c r="AO27" s="75" t="s">
        <v>10</v>
      </c>
      <c r="AP27" s="44"/>
      <c r="AQ27" s="44"/>
      <c r="AR27" s="44"/>
      <c r="AS27" s="44"/>
      <c r="AT27" s="44"/>
      <c r="AU27" s="44"/>
      <c r="AV27" s="44"/>
    </row>
    <row r="28" spans="1:48" ht="18.75" x14ac:dyDescent="0.3">
      <c r="A28" s="6"/>
      <c r="B28" s="7" t="s">
        <v>50</v>
      </c>
      <c r="C28" s="8">
        <v>2</v>
      </c>
      <c r="D28" s="2"/>
      <c r="E28" s="27">
        <f t="shared" si="3"/>
        <v>23</v>
      </c>
      <c r="F28" s="27" t="s">
        <v>17</v>
      </c>
      <c r="G28" s="36"/>
      <c r="H28" s="36"/>
      <c r="I28" s="36"/>
      <c r="J28" s="36"/>
      <c r="K28" s="36"/>
      <c r="L28" s="2"/>
      <c r="M28" s="72">
        <f t="shared" si="0"/>
        <v>0</v>
      </c>
      <c r="N28" s="65">
        <f t="shared" si="1"/>
        <v>0</v>
      </c>
      <c r="O28" s="65"/>
      <c r="P28" s="56">
        <f t="shared" ca="1" si="4"/>
        <v>0</v>
      </c>
      <c r="Q28" s="57">
        <f t="shared" ca="1" si="2"/>
        <v>0</v>
      </c>
      <c r="S28" s="27">
        <f t="shared" si="5"/>
        <v>23</v>
      </c>
      <c r="T28" s="27" t="s">
        <v>17</v>
      </c>
      <c r="U28" s="36"/>
      <c r="V28" s="40"/>
      <c r="W28" s="36"/>
      <c r="X28" s="36"/>
      <c r="Y28" s="36"/>
      <c r="Z28" s="36"/>
      <c r="AA28" s="36"/>
      <c r="AB28" s="36"/>
      <c r="AC28" s="44"/>
      <c r="AD28" s="44"/>
      <c r="AE28" s="44"/>
      <c r="AF28" s="44"/>
      <c r="AG28" s="44"/>
      <c r="AH28" s="44"/>
      <c r="AI28" s="44"/>
      <c r="AJ28" s="44"/>
      <c r="AK28" s="50"/>
      <c r="AL28" s="50"/>
      <c r="AN28" s="27">
        <f t="shared" si="6"/>
        <v>23</v>
      </c>
      <c r="AO28" s="75" t="s">
        <v>17</v>
      </c>
      <c r="AP28" s="44"/>
      <c r="AQ28" s="44"/>
      <c r="AR28" s="44"/>
      <c r="AS28" s="44"/>
      <c r="AT28" s="44"/>
      <c r="AU28" s="44"/>
      <c r="AV28" s="44"/>
    </row>
    <row r="29" spans="1:48" ht="18.75" x14ac:dyDescent="0.3">
      <c r="A29" s="2"/>
      <c r="B29" s="7" t="s">
        <v>51</v>
      </c>
      <c r="C29" s="8">
        <v>2</v>
      </c>
      <c r="D29" s="2"/>
      <c r="E29" s="27">
        <f t="shared" si="3"/>
        <v>24</v>
      </c>
      <c r="F29" s="27" t="s">
        <v>13</v>
      </c>
      <c r="G29" s="36"/>
      <c r="H29" s="36"/>
      <c r="I29" s="36"/>
      <c r="J29" s="36"/>
      <c r="K29" s="36"/>
      <c r="L29" s="2"/>
      <c r="M29" s="72">
        <f t="shared" si="0"/>
        <v>0</v>
      </c>
      <c r="N29" s="65">
        <f t="shared" si="1"/>
        <v>0</v>
      </c>
      <c r="O29" s="65"/>
      <c r="P29" s="56">
        <f t="shared" ca="1" si="4"/>
        <v>0</v>
      </c>
      <c r="Q29" s="57">
        <f t="shared" ca="1" si="2"/>
        <v>0</v>
      </c>
      <c r="S29" s="27">
        <f t="shared" si="5"/>
        <v>24</v>
      </c>
      <c r="T29" s="27" t="s">
        <v>13</v>
      </c>
      <c r="U29" s="36"/>
      <c r="V29" s="40"/>
      <c r="W29" s="36"/>
      <c r="X29" s="36"/>
      <c r="Y29" s="36"/>
      <c r="Z29" s="36"/>
      <c r="AA29" s="36"/>
      <c r="AB29" s="36"/>
      <c r="AC29" s="44"/>
      <c r="AD29" s="44"/>
      <c r="AE29" s="44"/>
      <c r="AF29" s="44"/>
      <c r="AG29" s="44"/>
      <c r="AH29" s="44"/>
      <c r="AI29" s="44"/>
      <c r="AJ29" s="44"/>
      <c r="AK29" s="50"/>
      <c r="AL29" s="50"/>
      <c r="AN29" s="27">
        <f t="shared" si="6"/>
        <v>24</v>
      </c>
      <c r="AO29" s="75" t="s">
        <v>13</v>
      </c>
      <c r="AP29" s="44"/>
      <c r="AQ29" s="44"/>
      <c r="AR29" s="44"/>
      <c r="AS29" s="44"/>
      <c r="AT29" s="44"/>
      <c r="AU29" s="44"/>
      <c r="AV29" s="44"/>
    </row>
    <row r="30" spans="1:48" ht="18.75" x14ac:dyDescent="0.3">
      <c r="A30" s="2"/>
      <c r="B30" s="2"/>
      <c r="C30" s="2"/>
      <c r="D30" s="2"/>
      <c r="E30" s="27">
        <f t="shared" si="3"/>
        <v>25</v>
      </c>
      <c r="F30" s="27" t="s">
        <v>11</v>
      </c>
      <c r="G30" s="36"/>
      <c r="H30" s="36"/>
      <c r="I30" s="36"/>
      <c r="J30" s="36"/>
      <c r="K30" s="36"/>
      <c r="L30" s="2"/>
      <c r="M30" s="72">
        <f t="shared" si="0"/>
        <v>0</v>
      </c>
      <c r="N30" s="65">
        <f t="shared" si="1"/>
        <v>0</v>
      </c>
      <c r="O30" s="65"/>
      <c r="P30" s="56">
        <f t="shared" ca="1" si="4"/>
        <v>0</v>
      </c>
      <c r="Q30" s="57">
        <f t="shared" ca="1" si="2"/>
        <v>0</v>
      </c>
      <c r="S30" s="27">
        <f t="shared" si="5"/>
        <v>25</v>
      </c>
      <c r="T30" s="27" t="s">
        <v>11</v>
      </c>
      <c r="U30" s="36"/>
      <c r="V30" s="40"/>
      <c r="W30" s="36"/>
      <c r="X30" s="36"/>
      <c r="Y30" s="36"/>
      <c r="Z30" s="36"/>
      <c r="AA30" s="36"/>
      <c r="AB30" s="36"/>
      <c r="AC30" s="44"/>
      <c r="AD30" s="44"/>
      <c r="AE30" s="44"/>
      <c r="AF30" s="44"/>
      <c r="AG30" s="44"/>
      <c r="AH30" s="44"/>
      <c r="AI30" s="44"/>
      <c r="AJ30" s="44"/>
      <c r="AK30" s="50"/>
      <c r="AL30" s="50"/>
      <c r="AN30" s="27">
        <f t="shared" si="6"/>
        <v>25</v>
      </c>
      <c r="AO30" s="75" t="s">
        <v>11</v>
      </c>
      <c r="AP30" s="44"/>
      <c r="AQ30" s="44"/>
      <c r="AR30" s="44"/>
      <c r="AS30" s="44"/>
      <c r="AT30" s="44"/>
      <c r="AU30" s="44"/>
      <c r="AV30" s="44"/>
    </row>
    <row r="31" spans="1:48" ht="18" customHeight="1" x14ac:dyDescent="0.3">
      <c r="A31" s="51" t="s">
        <v>52</v>
      </c>
      <c r="B31" s="52"/>
      <c r="C31" s="52"/>
      <c r="D31" s="2"/>
      <c r="E31" s="27">
        <f t="shared" si="3"/>
        <v>26</v>
      </c>
      <c r="F31" s="27" t="s">
        <v>12</v>
      </c>
      <c r="G31" s="36"/>
      <c r="H31" s="36"/>
      <c r="I31" s="36"/>
      <c r="J31" s="36"/>
      <c r="K31" s="36"/>
      <c r="L31" s="2"/>
      <c r="M31" s="72">
        <f t="shared" si="0"/>
        <v>0</v>
      </c>
      <c r="N31" s="65">
        <f t="shared" si="1"/>
        <v>0</v>
      </c>
      <c r="O31" s="65"/>
      <c r="P31" s="56">
        <f t="shared" ca="1" si="4"/>
        <v>0</v>
      </c>
      <c r="Q31" s="57">
        <f t="shared" ca="1" si="2"/>
        <v>0</v>
      </c>
      <c r="S31" s="27">
        <f t="shared" si="5"/>
        <v>26</v>
      </c>
      <c r="T31" s="27" t="s">
        <v>12</v>
      </c>
      <c r="U31" s="36"/>
      <c r="V31" s="40"/>
      <c r="W31" s="36"/>
      <c r="X31" s="36"/>
      <c r="Y31" s="36"/>
      <c r="Z31" s="36"/>
      <c r="AA31" s="36"/>
      <c r="AB31" s="36"/>
      <c r="AC31" s="44"/>
      <c r="AD31" s="44"/>
      <c r="AE31" s="44"/>
      <c r="AF31" s="44"/>
      <c r="AG31" s="44"/>
      <c r="AH31" s="44"/>
      <c r="AI31" s="44"/>
      <c r="AJ31" s="44"/>
      <c r="AK31" s="50"/>
      <c r="AL31" s="50"/>
      <c r="AN31" s="27">
        <f t="shared" si="6"/>
        <v>26</v>
      </c>
      <c r="AO31" s="75" t="s">
        <v>12</v>
      </c>
      <c r="AP31" s="44"/>
      <c r="AQ31" s="44"/>
      <c r="AR31" s="44"/>
      <c r="AS31" s="44"/>
      <c r="AT31" s="44"/>
      <c r="AU31" s="44"/>
      <c r="AV31" s="44"/>
    </row>
    <row r="32" spans="1:48" ht="15.75" x14ac:dyDescent="0.25">
      <c r="A32" s="18" t="s">
        <v>53</v>
      </c>
      <c r="B32" s="19" t="s">
        <v>54</v>
      </c>
      <c r="C32" s="20">
        <v>2</v>
      </c>
      <c r="D32" s="2"/>
      <c r="E32" s="27">
        <f t="shared" si="3"/>
        <v>27</v>
      </c>
      <c r="F32" s="27" t="s">
        <v>14</v>
      </c>
      <c r="G32" s="47"/>
      <c r="H32" s="47"/>
      <c r="I32" s="47"/>
      <c r="J32" s="47"/>
      <c r="K32" s="47"/>
      <c r="L32" s="2"/>
      <c r="M32" s="72">
        <f t="shared" si="0"/>
        <v>0</v>
      </c>
      <c r="N32" s="65">
        <f t="shared" si="1"/>
        <v>0</v>
      </c>
      <c r="O32" s="65"/>
      <c r="P32" s="56">
        <f t="shared" ca="1" si="4"/>
        <v>0</v>
      </c>
      <c r="Q32" s="57">
        <f t="shared" ca="1" si="2"/>
        <v>0</v>
      </c>
      <c r="S32" s="27">
        <f t="shared" si="5"/>
        <v>27</v>
      </c>
      <c r="T32" s="27" t="s">
        <v>14</v>
      </c>
      <c r="U32" s="1"/>
      <c r="V32" s="40"/>
      <c r="W32" s="46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74"/>
      <c r="AN32" s="74">
        <f t="shared" si="6"/>
        <v>27</v>
      </c>
      <c r="AO32" s="74" t="s">
        <v>14</v>
      </c>
      <c r="AP32" s="74"/>
      <c r="AQ32" s="74"/>
      <c r="AR32" s="74"/>
      <c r="AS32" s="74"/>
      <c r="AT32" s="74"/>
      <c r="AU32" s="74"/>
      <c r="AV32" s="74"/>
    </row>
    <row r="33" spans="1:48" ht="15.75" x14ac:dyDescent="0.25">
      <c r="A33" s="21" t="s">
        <v>55</v>
      </c>
      <c r="B33" s="7" t="s">
        <v>56</v>
      </c>
      <c r="C33" s="22">
        <v>1</v>
      </c>
      <c r="D33" s="2"/>
      <c r="E33" s="27">
        <f t="shared" si="3"/>
        <v>28</v>
      </c>
      <c r="F33" s="27" t="s">
        <v>18</v>
      </c>
      <c r="G33" s="47"/>
      <c r="H33" s="47"/>
      <c r="I33" s="47"/>
      <c r="J33" s="47"/>
      <c r="K33" s="47"/>
      <c r="L33" s="2"/>
      <c r="M33" s="72">
        <f t="shared" si="0"/>
        <v>0</v>
      </c>
      <c r="N33" s="65">
        <f t="shared" si="1"/>
        <v>0</v>
      </c>
      <c r="O33" s="65"/>
      <c r="P33" s="56">
        <f t="shared" ca="1" si="4"/>
        <v>0</v>
      </c>
      <c r="Q33" s="57">
        <f t="shared" ca="1" si="2"/>
        <v>0</v>
      </c>
      <c r="S33" s="27">
        <f t="shared" si="5"/>
        <v>28</v>
      </c>
      <c r="T33" s="27" t="s">
        <v>18</v>
      </c>
      <c r="U33" s="1"/>
      <c r="V33" s="40"/>
      <c r="W33" s="46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74"/>
      <c r="AN33" s="74">
        <f t="shared" si="6"/>
        <v>28</v>
      </c>
      <c r="AO33" s="74" t="s">
        <v>18</v>
      </c>
      <c r="AP33" s="74"/>
      <c r="AQ33" s="74"/>
      <c r="AR33" s="74"/>
      <c r="AS33" s="74"/>
      <c r="AT33" s="74"/>
      <c r="AU33" s="74"/>
      <c r="AV33" s="74"/>
    </row>
    <row r="34" spans="1:48" ht="18.75" x14ac:dyDescent="0.3">
      <c r="A34" s="21" t="s">
        <v>57</v>
      </c>
      <c r="B34" s="7" t="s">
        <v>58</v>
      </c>
      <c r="C34" s="22">
        <v>1</v>
      </c>
      <c r="D34" s="2"/>
      <c r="E34" s="27">
        <f t="shared" si="3"/>
        <v>29</v>
      </c>
      <c r="F34" s="27" t="s">
        <v>10</v>
      </c>
      <c r="G34" s="36"/>
      <c r="H34" s="36"/>
      <c r="I34" s="36"/>
      <c r="J34" s="36"/>
      <c r="K34" s="36"/>
      <c r="L34" s="2"/>
      <c r="M34" s="72">
        <f t="shared" si="0"/>
        <v>0</v>
      </c>
      <c r="N34" s="65">
        <f t="shared" si="1"/>
        <v>0</v>
      </c>
      <c r="O34" s="65"/>
      <c r="P34" s="56">
        <f t="shared" ca="1" si="4"/>
        <v>0</v>
      </c>
      <c r="Q34" s="57">
        <f t="shared" ca="1" si="2"/>
        <v>0</v>
      </c>
      <c r="S34" s="27">
        <f t="shared" si="5"/>
        <v>29</v>
      </c>
      <c r="T34" s="27" t="s">
        <v>10</v>
      </c>
      <c r="U34" s="36"/>
      <c r="V34" s="40"/>
      <c r="W34" s="36"/>
      <c r="X34" s="36"/>
      <c r="Y34" s="36"/>
      <c r="Z34" s="36"/>
      <c r="AA34" s="36"/>
      <c r="AB34" s="36"/>
      <c r="AC34" s="44"/>
      <c r="AD34" s="44"/>
      <c r="AE34" s="44"/>
      <c r="AF34" s="44"/>
      <c r="AG34" s="44"/>
      <c r="AH34" s="44"/>
      <c r="AI34" s="44"/>
      <c r="AJ34" s="44"/>
      <c r="AK34" s="50"/>
      <c r="AL34" s="50"/>
      <c r="AN34" s="27">
        <f t="shared" si="6"/>
        <v>29</v>
      </c>
      <c r="AO34" s="75" t="s">
        <v>10</v>
      </c>
      <c r="AP34" s="44"/>
      <c r="AQ34" s="44"/>
      <c r="AR34" s="44"/>
      <c r="AS34" s="44"/>
      <c r="AT34" s="44"/>
      <c r="AU34" s="44"/>
      <c r="AV34" s="44"/>
    </row>
    <row r="35" spans="1:48" ht="18.75" x14ac:dyDescent="0.3">
      <c r="A35" s="21" t="s">
        <v>59</v>
      </c>
      <c r="B35" s="7" t="s">
        <v>60</v>
      </c>
      <c r="C35" s="22">
        <v>2</v>
      </c>
      <c r="D35" s="2"/>
      <c r="E35" s="27">
        <f t="shared" si="3"/>
        <v>30</v>
      </c>
      <c r="F35" s="27" t="s">
        <v>17</v>
      </c>
      <c r="G35" s="36"/>
      <c r="H35" s="36"/>
      <c r="I35" s="36"/>
      <c r="J35" s="36"/>
      <c r="K35" s="36"/>
      <c r="L35" s="2"/>
      <c r="M35" s="72">
        <f t="shared" si="0"/>
        <v>0</v>
      </c>
      <c r="N35" s="65">
        <f t="shared" si="1"/>
        <v>0</v>
      </c>
      <c r="O35" s="65"/>
      <c r="P35" s="56">
        <f t="shared" ca="1" si="4"/>
        <v>0</v>
      </c>
      <c r="Q35" s="57">
        <f t="shared" ca="1" si="2"/>
        <v>0</v>
      </c>
      <c r="S35" s="27">
        <f t="shared" si="5"/>
        <v>30</v>
      </c>
      <c r="T35" s="27" t="s">
        <v>17</v>
      </c>
      <c r="U35" s="36"/>
      <c r="V35" s="40"/>
      <c r="W35" s="36"/>
      <c r="X35" s="36"/>
      <c r="Y35" s="36"/>
      <c r="Z35" s="36"/>
      <c r="AA35" s="36"/>
      <c r="AB35" s="36"/>
      <c r="AC35" s="44"/>
      <c r="AD35" s="44"/>
      <c r="AE35" s="44"/>
      <c r="AF35" s="44"/>
      <c r="AG35" s="44"/>
      <c r="AH35" s="44"/>
      <c r="AI35" s="44"/>
      <c r="AJ35" s="44"/>
      <c r="AK35" s="50"/>
      <c r="AL35" s="50"/>
      <c r="AN35" s="27">
        <f t="shared" si="6"/>
        <v>30</v>
      </c>
      <c r="AO35" s="75" t="s">
        <v>17</v>
      </c>
      <c r="AP35" s="44"/>
      <c r="AQ35" s="44"/>
      <c r="AR35" s="44"/>
      <c r="AS35" s="44"/>
      <c r="AT35" s="44"/>
      <c r="AU35" s="44"/>
      <c r="AV35" s="44"/>
    </row>
    <row r="36" spans="1:48" ht="18.75" x14ac:dyDescent="0.3">
      <c r="A36" s="21" t="s">
        <v>61</v>
      </c>
      <c r="B36" s="7" t="s">
        <v>62</v>
      </c>
      <c r="C36" s="22">
        <v>1</v>
      </c>
      <c r="D36" s="2"/>
      <c r="E36" s="27">
        <f t="shared" si="3"/>
        <v>31</v>
      </c>
      <c r="F36" s="27" t="s">
        <v>13</v>
      </c>
      <c r="G36" s="36"/>
      <c r="H36" s="36"/>
      <c r="I36" s="36"/>
      <c r="J36" s="36"/>
      <c r="K36" s="36"/>
      <c r="L36" s="2"/>
      <c r="M36" s="72">
        <f t="shared" si="0"/>
        <v>0</v>
      </c>
      <c r="N36" s="65">
        <f t="shared" si="1"/>
        <v>0</v>
      </c>
      <c r="O36" s="65"/>
      <c r="P36" s="56">
        <f t="shared" ca="1" si="4"/>
        <v>0</v>
      </c>
      <c r="Q36" s="57">
        <f t="shared" ca="1" si="2"/>
        <v>0</v>
      </c>
      <c r="S36" s="27">
        <f t="shared" si="5"/>
        <v>31</v>
      </c>
      <c r="T36" s="27" t="s">
        <v>13</v>
      </c>
      <c r="U36" s="36"/>
      <c r="V36" s="41"/>
      <c r="W36" s="36"/>
      <c r="X36" s="36"/>
      <c r="Y36" s="36"/>
      <c r="Z36" s="36"/>
      <c r="AA36" s="36"/>
      <c r="AB36" s="36"/>
      <c r="AC36" s="44"/>
      <c r="AD36" s="44"/>
      <c r="AE36" s="44"/>
      <c r="AF36" s="44"/>
      <c r="AG36" s="44"/>
      <c r="AH36" s="44"/>
      <c r="AI36" s="44"/>
      <c r="AJ36" s="44"/>
      <c r="AK36" s="50"/>
      <c r="AL36" s="50"/>
      <c r="AN36" s="27">
        <f t="shared" si="6"/>
        <v>31</v>
      </c>
      <c r="AO36" s="75" t="s">
        <v>13</v>
      </c>
      <c r="AP36" s="44"/>
      <c r="AQ36" s="44"/>
      <c r="AR36" s="44"/>
      <c r="AS36" s="44"/>
      <c r="AT36" s="44"/>
      <c r="AU36" s="44"/>
      <c r="AV36" s="44"/>
    </row>
    <row r="37" spans="1:48" ht="15.75" x14ac:dyDescent="0.25">
      <c r="A37" s="21" t="s">
        <v>63</v>
      </c>
      <c r="B37" s="7" t="s">
        <v>64</v>
      </c>
      <c r="C37" s="22">
        <v>1</v>
      </c>
      <c r="D37" s="2"/>
      <c r="E37" s="2"/>
      <c r="F37" s="33" t="s">
        <v>65</v>
      </c>
      <c r="G37">
        <f>$S$4*7.8*G40</f>
        <v>120.11999999999999</v>
      </c>
      <c r="H37">
        <f t="shared" ref="H37:K37" si="7">$S$4*7.8*H40</f>
        <v>137.28</v>
      </c>
      <c r="I37">
        <f t="shared" si="7"/>
        <v>171.6</v>
      </c>
      <c r="J37">
        <f t="shared" si="7"/>
        <v>34.32</v>
      </c>
      <c r="K37">
        <f t="shared" si="7"/>
        <v>34.32</v>
      </c>
      <c r="M37" s="2"/>
      <c r="N37" s="2"/>
      <c r="O37" s="2"/>
      <c r="P37" s="2"/>
      <c r="Q37" s="2"/>
      <c r="S37" s="78" t="s">
        <v>82</v>
      </c>
      <c r="T37" s="79"/>
      <c r="U37" s="31">
        <v>0.4</v>
      </c>
      <c r="V37" s="33" t="s">
        <v>65</v>
      </c>
      <c r="W37">
        <f>$S$4*7.8*W40</f>
        <v>85.8</v>
      </c>
      <c r="X37">
        <f t="shared" ref="X37:AJ37" si="8">$S$4*7.8*X40</f>
        <v>120.11999999999999</v>
      </c>
      <c r="Y37">
        <f t="shared" si="8"/>
        <v>137.28</v>
      </c>
      <c r="Z37">
        <f t="shared" si="8"/>
        <v>171.6</v>
      </c>
      <c r="AA37">
        <f t="shared" si="8"/>
        <v>171.6</v>
      </c>
      <c r="AB37">
        <f t="shared" si="8"/>
        <v>171.6</v>
      </c>
      <c r="AC37">
        <f t="shared" si="8"/>
        <v>0</v>
      </c>
      <c r="AD37">
        <f t="shared" si="8"/>
        <v>0</v>
      </c>
      <c r="AE37">
        <f t="shared" si="8"/>
        <v>0</v>
      </c>
      <c r="AF37">
        <f t="shared" si="8"/>
        <v>0</v>
      </c>
      <c r="AG37">
        <f t="shared" si="8"/>
        <v>0</v>
      </c>
      <c r="AH37">
        <f t="shared" si="8"/>
        <v>0</v>
      </c>
      <c r="AI37">
        <f t="shared" si="8"/>
        <v>0</v>
      </c>
      <c r="AJ37">
        <f t="shared" si="8"/>
        <v>0</v>
      </c>
    </row>
    <row r="38" spans="1:48" ht="47.25" x14ac:dyDescent="0.25">
      <c r="A38" s="21" t="s">
        <v>66</v>
      </c>
      <c r="B38" s="7" t="s">
        <v>67</v>
      </c>
      <c r="C38" s="22">
        <v>1</v>
      </c>
      <c r="D38" s="2"/>
      <c r="E38" s="2"/>
      <c r="F38" s="33" t="s">
        <v>92</v>
      </c>
      <c r="G38" s="44"/>
      <c r="H38" s="44"/>
      <c r="I38" s="44"/>
      <c r="J38" s="44"/>
      <c r="K38" s="44"/>
      <c r="M38" s="2"/>
      <c r="N38" s="2"/>
      <c r="O38" s="2"/>
      <c r="P38" s="2"/>
      <c r="Q38" s="2"/>
      <c r="S38" s="80" t="s">
        <v>83</v>
      </c>
      <c r="T38" s="81"/>
      <c r="U38" s="32">
        <v>0.6</v>
      </c>
      <c r="V38" s="33" t="s">
        <v>92</v>
      </c>
      <c r="W38" s="43">
        <f>COUNTIF(W6:W36,B6)*C6+COUNTIF(W6:W36,B7)*C7+COUNTIF(W6:W36,B8)*C8+COUNTIF(W6:W36,B9)*C9+COUNTIF(W6:W36,B10)*C10+COUNTIF(W6:W36,B11)*C11+COUNTIF(W6:W36,B12)*C12+COUNTIF(W6:W36,B13)*C13+COUNTIF(W6:W36,B14)*C14+COUNTIF(W6:W36,B15)*C15+COUNTIF(W6:W36,B16)*C16+COUNTIF(W6:W36,B17)*C17+COUNTIF(W6:W36,B18)*C18+COUNTIF(W6:W36,B19)*C19+COUNTIF(W6:W36,B20)*C20+COUNTIF(W6:W36,B21)*C21+COUNTIF(W6:W36,B22)*C22+COUNTIF(W6:W36,B23)*C23+COUNTIF(W6:W36,B24)*C24+COUNTIF(W6:W36,B25)*C25+COUNTIF(W6:W36,B54)*C54+COUNTIF(W6:W36,B55)*C55+COUNTIF(W6:W36,B56)*C56+COUNTIF(W6:W36,B57)*C57+COUNTIF(W6:W36,B58)*C58+COUNTIF(W6:W36,B59)*C59+COUNTIF(W6:W36,B60)*C60</f>
        <v>68</v>
      </c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</row>
    <row r="39" spans="1:48" ht="21" customHeight="1" x14ac:dyDescent="0.3">
      <c r="A39" s="23" t="s">
        <v>68</v>
      </c>
      <c r="B39" s="24" t="s">
        <v>69</v>
      </c>
      <c r="C39" s="25">
        <v>1</v>
      </c>
      <c r="D39" s="2"/>
      <c r="E39" s="2"/>
      <c r="F39" s="39" t="s">
        <v>72</v>
      </c>
      <c r="G39" s="29"/>
      <c r="H39" s="29"/>
      <c r="I39" s="29"/>
      <c r="J39" s="29"/>
      <c r="K39" s="29"/>
      <c r="M39" s="2"/>
      <c r="N39" s="2"/>
      <c r="O39" s="2"/>
      <c r="P39" s="2">
        <f ca="1">3*COUNTIF(P2:P33,0)+2*COUNTIF(P2:P33,1)+COUNTIF(P2:P33,2)</f>
        <v>0</v>
      </c>
      <c r="Q39" s="2">
        <f ca="1">2*COUNTIF(Q2:Q33,0)+COUNTIF(Q2:Q33,1)</f>
        <v>0</v>
      </c>
      <c r="S39" s="93" t="s">
        <v>84</v>
      </c>
      <c r="T39" s="94"/>
      <c r="U39" s="37">
        <f>COUNTIF(U6:U36,B33)*C33+COUNTIF(U6:U36,B34)*C34+COUNTIF(U6:U36,B32)*C32+COUNTIF(U6:U36,B39)*C39+COUNTIF(U6:U36,B38)*C38</f>
        <v>0</v>
      </c>
      <c r="V39" s="39" t="s">
        <v>72</v>
      </c>
      <c r="W39" s="38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30"/>
      <c r="AL39" s="30"/>
    </row>
    <row r="40" spans="1:48" ht="15.75" x14ac:dyDescent="0.25">
      <c r="A40" s="2" t="s">
        <v>70</v>
      </c>
      <c r="B40" s="2" t="s">
        <v>71</v>
      </c>
      <c r="C40" s="2">
        <v>0</v>
      </c>
      <c r="D40" s="2"/>
      <c r="E40" s="2"/>
      <c r="F40" s="34" t="s">
        <v>1</v>
      </c>
      <c r="G40" s="44">
        <v>0.7</v>
      </c>
      <c r="H40" s="44">
        <v>0.8</v>
      </c>
      <c r="I40" s="44">
        <v>1</v>
      </c>
      <c r="J40" s="44">
        <v>0.2</v>
      </c>
      <c r="K40" s="44">
        <v>0.2</v>
      </c>
      <c r="M40" s="2"/>
      <c r="N40" s="2"/>
      <c r="O40" s="2"/>
      <c r="P40" s="2"/>
      <c r="Q40" s="2"/>
      <c r="S40" s="82" t="s">
        <v>85</v>
      </c>
      <c r="T40" s="83"/>
      <c r="U40" s="34">
        <f>U39-U37</f>
        <v>-0.4</v>
      </c>
      <c r="V40" s="34" t="s">
        <v>1</v>
      </c>
      <c r="W40" s="43">
        <v>0.5</v>
      </c>
      <c r="X40" s="44">
        <v>0.7</v>
      </c>
      <c r="Y40" s="44">
        <v>0.8</v>
      </c>
      <c r="Z40" s="44">
        <v>1</v>
      </c>
      <c r="AA40" s="44">
        <v>1</v>
      </c>
      <c r="AB40" s="44">
        <v>1</v>
      </c>
      <c r="AC40" s="44"/>
      <c r="AD40" s="44"/>
      <c r="AE40" s="44"/>
      <c r="AF40" s="44"/>
      <c r="AG40" s="44"/>
      <c r="AH40" s="44"/>
      <c r="AI40" s="44"/>
      <c r="AJ40" s="44"/>
      <c r="AK40" s="44"/>
      <c r="AL40" s="44"/>
    </row>
    <row r="41" spans="1:48" ht="28.5" customHeight="1" x14ac:dyDescent="0.25">
      <c r="A41" s="2" t="s">
        <v>70</v>
      </c>
      <c r="B41" s="2" t="s">
        <v>71</v>
      </c>
      <c r="C41" s="2">
        <v>0</v>
      </c>
      <c r="D41" s="2"/>
      <c r="E41" s="2"/>
      <c r="F41" s="34" t="s">
        <v>93</v>
      </c>
      <c r="G41" s="44"/>
      <c r="H41" s="44"/>
      <c r="I41" s="44"/>
      <c r="J41" s="44"/>
      <c r="K41" s="44"/>
      <c r="M41" s="2"/>
      <c r="N41" s="2"/>
      <c r="O41" s="2"/>
      <c r="P41" s="2"/>
      <c r="Q41" s="2"/>
      <c r="S41" s="82" t="s">
        <v>86</v>
      </c>
      <c r="T41" s="83"/>
      <c r="U41" s="35">
        <f>COUNTIF(U6:U36,B36)*C36+COUNTIF(U6:U36,B37)*C37+COUNTIF(U6:U36,B38)*C38+COUNTIF(U6:U36,B39)*C39+COUNTIF(U6:U36,B35)*C35+COUNTIF(U6:U36,B29)*C29</f>
        <v>0</v>
      </c>
      <c r="V41" s="34" t="s">
        <v>93</v>
      </c>
      <c r="W41" s="43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</row>
    <row r="42" spans="1:48" ht="15.75" x14ac:dyDescent="0.25">
      <c r="A42" s="2" t="s">
        <v>70</v>
      </c>
      <c r="B42" t="s">
        <v>71</v>
      </c>
      <c r="C42">
        <v>0</v>
      </c>
      <c r="F42" s="34"/>
      <c r="G42" s="44"/>
      <c r="H42" s="44"/>
      <c r="I42" s="44"/>
      <c r="J42" s="44"/>
      <c r="K42" s="44"/>
      <c r="P42" s="2"/>
      <c r="Q42" s="2"/>
      <c r="S42" s="82" t="s">
        <v>87</v>
      </c>
      <c r="T42" s="83"/>
      <c r="U42" s="34">
        <f>U41-U38</f>
        <v>-0.6</v>
      </c>
      <c r="V42" s="34"/>
      <c r="W42" s="43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8"/>
      <c r="AL42" s="48"/>
    </row>
    <row r="43" spans="1:48" ht="18.75" x14ac:dyDescent="0.3">
      <c r="A43" s="2" t="s">
        <v>70</v>
      </c>
      <c r="B43" t="s">
        <v>71</v>
      </c>
      <c r="C43">
        <v>0</v>
      </c>
      <c r="F43" s="36" t="s">
        <v>94</v>
      </c>
      <c r="G43" s="36"/>
      <c r="H43" s="36"/>
      <c r="I43" s="36"/>
      <c r="J43" s="36"/>
      <c r="K43" s="36"/>
      <c r="P43" s="2"/>
      <c r="Q43" s="2"/>
      <c r="S43" s="84" t="s">
        <v>88</v>
      </c>
      <c r="T43" s="85"/>
      <c r="U43" s="36">
        <f>2*(COUNTIF(U6:U36,"CA")+COUNTIF(U6:U36,"RTT")+COUNTIF(U6:U36,"CM"))</f>
        <v>0</v>
      </c>
      <c r="V43" s="36" t="s">
        <v>94</v>
      </c>
      <c r="W43" s="36"/>
      <c r="X43" s="36"/>
      <c r="Y43" s="36"/>
      <c r="Z43" s="36"/>
      <c r="AA43" s="36"/>
      <c r="AB43" s="36"/>
      <c r="AC43" s="36"/>
      <c r="AD43" s="36"/>
      <c r="AE43" s="44"/>
      <c r="AF43" s="44"/>
      <c r="AG43" s="44"/>
      <c r="AH43" s="44"/>
      <c r="AI43" s="44"/>
      <c r="AJ43" s="45"/>
      <c r="AK43" s="50"/>
      <c r="AL43" s="50"/>
    </row>
    <row r="44" spans="1:48" ht="18.75" x14ac:dyDescent="0.3">
      <c r="F44" s="36" t="s">
        <v>95</v>
      </c>
      <c r="G44" s="36"/>
      <c r="H44" s="36"/>
      <c r="I44" s="36"/>
      <c r="J44" s="36"/>
      <c r="K44" s="36"/>
      <c r="P44" s="2"/>
      <c r="Q44" s="2"/>
      <c r="S44" s="86" t="s">
        <v>89</v>
      </c>
      <c r="T44" s="86"/>
      <c r="U44" s="36">
        <f>U40+U42+U43</f>
        <v>-1</v>
      </c>
      <c r="V44" s="36" t="s">
        <v>95</v>
      </c>
      <c r="W44" s="36"/>
      <c r="X44" s="36"/>
      <c r="Y44" s="36"/>
      <c r="Z44" s="36"/>
      <c r="AA44" s="36"/>
      <c r="AB44" s="36"/>
      <c r="AC44" s="36"/>
      <c r="AD44" s="36"/>
      <c r="AE44" s="48"/>
      <c r="AF44" s="48"/>
      <c r="AG44" s="48"/>
      <c r="AH44" s="48"/>
      <c r="AI44" s="48"/>
      <c r="AJ44" s="49"/>
      <c r="AK44" s="50"/>
      <c r="AL44" s="50"/>
    </row>
    <row r="45" spans="1:48" ht="15.75" x14ac:dyDescent="0.25"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61"/>
      <c r="Q45" s="61"/>
      <c r="R45" s="54"/>
      <c r="S45" s="76" t="s">
        <v>73</v>
      </c>
      <c r="T45" s="76"/>
      <c r="U45" s="26" t="e">
        <f>U40+#REF!+#REF!+#REF!</f>
        <v>#REF!</v>
      </c>
      <c r="V45" s="26"/>
    </row>
    <row r="46" spans="1:4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6"/>
      <c r="T46" s="76"/>
      <c r="U46" s="26" t="e">
        <f>V39+AA39+#REF!+AG39</f>
        <v>#VALUE!</v>
      </c>
      <c r="V46" s="26"/>
    </row>
    <row r="47" spans="1:48" x14ac:dyDescent="0.25">
      <c r="S47" s="26"/>
      <c r="T47" s="26"/>
      <c r="U47" s="26"/>
      <c r="V47" s="26"/>
    </row>
    <row r="48" spans="1:48" ht="15.75" x14ac:dyDescent="0.2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26"/>
      <c r="T48" s="26"/>
      <c r="U48" s="26"/>
      <c r="V48" s="26"/>
    </row>
    <row r="49" spans="1:22" x14ac:dyDescent="0.25">
      <c r="S49" s="26"/>
      <c r="T49" s="26"/>
      <c r="U49" s="26"/>
      <c r="V49" s="26"/>
    </row>
    <row r="50" spans="1:22" x14ac:dyDescent="0.25">
      <c r="C50" s="60"/>
      <c r="S50" s="26"/>
      <c r="T50" s="26"/>
      <c r="U50" s="26"/>
      <c r="V50" s="26"/>
    </row>
    <row r="51" spans="1:22" x14ac:dyDescent="0.25">
      <c r="S51" s="26"/>
      <c r="T51" s="26"/>
      <c r="U51" s="26"/>
      <c r="V51" s="26"/>
    </row>
    <row r="52" spans="1:22" x14ac:dyDescent="0.25">
      <c r="S52" s="26"/>
      <c r="T52" s="26"/>
      <c r="U52" s="26"/>
      <c r="V52" s="26"/>
    </row>
    <row r="53" spans="1:22" x14ac:dyDescent="0.25">
      <c r="S53" s="26"/>
      <c r="T53" s="26"/>
      <c r="U53" s="26"/>
      <c r="V53" s="26"/>
    </row>
    <row r="54" spans="1:22" x14ac:dyDescent="0.25">
      <c r="A54" t="s">
        <v>74</v>
      </c>
      <c r="B54" t="s">
        <v>75</v>
      </c>
      <c r="C54">
        <v>0</v>
      </c>
      <c r="S54" s="26"/>
      <c r="T54" s="26"/>
      <c r="U54" s="26"/>
      <c r="V54" s="26"/>
    </row>
    <row r="55" spans="1:22" x14ac:dyDescent="0.25">
      <c r="B55" t="s">
        <v>76</v>
      </c>
      <c r="C55">
        <v>0</v>
      </c>
      <c r="S55" s="26"/>
      <c r="T55" s="26"/>
      <c r="U55" s="26"/>
      <c r="V55" s="26"/>
    </row>
    <row r="56" spans="1:22" x14ac:dyDescent="0.25">
      <c r="B56" t="s">
        <v>77</v>
      </c>
      <c r="C56">
        <v>0</v>
      </c>
      <c r="S56" s="26"/>
      <c r="T56" s="26"/>
      <c r="U56" s="26"/>
      <c r="V56" s="26"/>
    </row>
    <row r="57" spans="1:22" x14ac:dyDescent="0.25">
      <c r="B57" t="s">
        <v>78</v>
      </c>
      <c r="C57">
        <v>0</v>
      </c>
      <c r="S57" s="26"/>
      <c r="T57" s="26"/>
      <c r="U57" s="26"/>
      <c r="V57" s="26"/>
    </row>
    <row r="58" spans="1:22" x14ac:dyDescent="0.25">
      <c r="B58" t="s">
        <v>79</v>
      </c>
      <c r="C58">
        <v>0</v>
      </c>
      <c r="S58" s="26"/>
      <c r="T58" s="26"/>
      <c r="U58" s="26"/>
      <c r="V58" s="26"/>
    </row>
    <row r="59" spans="1:22" x14ac:dyDescent="0.25">
      <c r="B59" t="s">
        <v>51</v>
      </c>
      <c r="C59">
        <v>0</v>
      </c>
      <c r="S59" s="26"/>
      <c r="T59" s="26"/>
      <c r="U59" s="26"/>
      <c r="V59" s="26"/>
    </row>
    <row r="60" spans="1:22" x14ac:dyDescent="0.25">
      <c r="B60" t="s">
        <v>80</v>
      </c>
      <c r="C60">
        <v>0</v>
      </c>
      <c r="S60" s="26"/>
      <c r="T60" s="26"/>
      <c r="U60" s="26"/>
      <c r="V60" s="26"/>
    </row>
    <row r="61" spans="1:22" x14ac:dyDescent="0.25">
      <c r="B61" t="s">
        <v>81</v>
      </c>
      <c r="C61">
        <v>0</v>
      </c>
      <c r="S61" s="26"/>
      <c r="T61" s="26"/>
      <c r="U61" s="26"/>
      <c r="V61" s="26"/>
    </row>
    <row r="62" spans="1:22" x14ac:dyDescent="0.25">
      <c r="B62" t="s">
        <v>76</v>
      </c>
      <c r="C62">
        <v>0</v>
      </c>
      <c r="S62" s="26"/>
      <c r="T62" s="26"/>
      <c r="U62" s="26"/>
      <c r="V62" s="26"/>
    </row>
    <row r="63" spans="1:22" x14ac:dyDescent="0.25">
      <c r="B63" t="s">
        <v>76</v>
      </c>
      <c r="C63">
        <v>0</v>
      </c>
      <c r="S63" s="26"/>
      <c r="T63" s="26"/>
      <c r="U63" s="26"/>
      <c r="V63" s="26"/>
    </row>
    <row r="64" spans="1:22" x14ac:dyDescent="0.25">
      <c r="B64" t="s">
        <v>76</v>
      </c>
      <c r="C64">
        <v>0</v>
      </c>
      <c r="S64" s="26"/>
      <c r="T64" s="26"/>
      <c r="U64" s="26"/>
      <c r="V64" s="26"/>
    </row>
    <row r="65" spans="2:22" x14ac:dyDescent="0.25">
      <c r="B65" t="s">
        <v>76</v>
      </c>
      <c r="C65">
        <v>0</v>
      </c>
      <c r="S65" s="26"/>
      <c r="T65" s="26"/>
      <c r="U65" s="26"/>
      <c r="V65" s="26"/>
    </row>
    <row r="66" spans="2:22" x14ac:dyDescent="0.25">
      <c r="B66" t="s">
        <v>76</v>
      </c>
      <c r="C66">
        <v>0</v>
      </c>
      <c r="S66" s="26"/>
      <c r="T66" s="26"/>
      <c r="U66" s="26"/>
      <c r="V66" s="26"/>
    </row>
    <row r="67" spans="2:22" x14ac:dyDescent="0.25">
      <c r="B67" t="s">
        <v>76</v>
      </c>
      <c r="C67">
        <v>0</v>
      </c>
      <c r="S67" s="26"/>
      <c r="T67" s="26"/>
      <c r="U67" s="26"/>
      <c r="V67" s="26"/>
    </row>
    <row r="68" spans="2:22" x14ac:dyDescent="0.25">
      <c r="B68" t="s">
        <v>76</v>
      </c>
      <c r="C68">
        <v>0</v>
      </c>
      <c r="S68" s="26"/>
      <c r="T68" s="26"/>
      <c r="U68" s="26"/>
      <c r="V68" s="26"/>
    </row>
  </sheetData>
  <mergeCells count="12">
    <mergeCell ref="B48:R48"/>
    <mergeCell ref="S2:V3"/>
    <mergeCell ref="S37:T37"/>
    <mergeCell ref="S38:T38"/>
    <mergeCell ref="S39:T39"/>
    <mergeCell ref="S40:T40"/>
    <mergeCell ref="S41:T41"/>
    <mergeCell ref="S42:T42"/>
    <mergeCell ref="S43:T43"/>
    <mergeCell ref="S44:T44"/>
    <mergeCell ref="S45:T46"/>
    <mergeCell ref="B46:R46"/>
  </mergeCells>
  <conditionalFormatting sqref="M5:O5 R5:V45 A4:V4 A3:R3 A1:V1 A2:S2 A46:V48 A53:V68 S49:V52 A49:Q52 A45:O45 L6:O36 M37:O44 A5:F44 W6:AL6 W11:AL12 W18:AL19 W25:AL26 W32:AL33 AC43:AC44">
    <cfRule type="containsText" dxfId="146" priority="263" operator="containsText" text="Samedi">
      <formula>NOT(ISERROR(SEARCH("Samedi",A1)))</formula>
    </cfRule>
  </conditionalFormatting>
  <conditionalFormatting sqref="M5:O5 A3:R3 A2:S2 R37:V37 A49:Q52 A45:O45 AM1:AO68 G38:K44 E5:K36 L6:O36 M37:O44 A5:F44 W2:AL3 A4:AL4 A1:AL1 R5:AL36 R38:AL45 A46:AL48 A53:AL68 S49:AL52">
    <cfRule type="containsText" dxfId="145" priority="262" operator="containsText" text="Dimanche">
      <formula>NOT(ISERROR(SEARCH("Dimanche",A1)))</formula>
    </cfRule>
  </conditionalFormatting>
  <conditionalFormatting sqref="W43:X44">
    <cfRule type="containsText" dxfId="144" priority="252" operator="containsText" text="Samedi">
      <formula>NOT(ISERROR(SEARCH("Samedi",W43)))</formula>
    </cfRule>
  </conditionalFormatting>
  <conditionalFormatting sqref="Y43:Z44">
    <cfRule type="containsText" dxfId="143" priority="251" operator="containsText" text="Samedi">
      <formula>NOT(ISERROR(SEARCH("Samedi",Y43)))</formula>
    </cfRule>
  </conditionalFormatting>
  <conditionalFormatting sqref="AA43:AA44">
    <cfRule type="containsText" dxfId="142" priority="250" operator="containsText" text="Samedi">
      <formula>NOT(ISERROR(SEARCH("Samedi",AA43)))</formula>
    </cfRule>
  </conditionalFormatting>
  <conditionalFormatting sqref="AB43:AB44">
    <cfRule type="containsText" dxfId="141" priority="249" operator="containsText" text="Samedi">
      <formula>NOT(ISERROR(SEARCH("Samedi",AB43)))</formula>
    </cfRule>
  </conditionalFormatting>
  <conditionalFormatting sqref="AD43:AD44">
    <cfRule type="containsText" dxfId="140" priority="246" operator="containsText" text="Samedi">
      <formula>NOT(ISERROR(SEARCH("Samedi",AD43)))</formula>
    </cfRule>
  </conditionalFormatting>
  <conditionalFormatting sqref="AK43:AL44">
    <cfRule type="containsText" dxfId="139" priority="245" operator="containsText" text="Samedi">
      <formula>NOT(ISERROR(SEARCH("Samedi",AK43)))</formula>
    </cfRule>
  </conditionalFormatting>
  <conditionalFormatting sqref="W7:X8">
    <cfRule type="containsText" dxfId="138" priority="237" operator="containsText" text="Samedi">
      <formula>NOT(ISERROR(SEARCH("Samedi",W7)))</formula>
    </cfRule>
  </conditionalFormatting>
  <conditionalFormatting sqref="Y7:Z8">
    <cfRule type="containsText" dxfId="137" priority="236" operator="containsText" text="Samedi">
      <formula>NOT(ISERROR(SEARCH("Samedi",Y7)))</formula>
    </cfRule>
  </conditionalFormatting>
  <conditionalFormatting sqref="AA7:AB8">
    <cfRule type="containsText" dxfId="136" priority="235" operator="containsText" text="Samedi">
      <formula>NOT(ISERROR(SEARCH("Samedi",AA7)))</formula>
    </cfRule>
  </conditionalFormatting>
  <conditionalFormatting sqref="W9:X10">
    <cfRule type="containsText" dxfId="135" priority="233" operator="containsText" text="Samedi">
      <formula>NOT(ISERROR(SEARCH("Samedi",W9)))</formula>
    </cfRule>
  </conditionalFormatting>
  <conditionalFormatting sqref="Y9:Z10">
    <cfRule type="containsText" dxfId="134" priority="232" operator="containsText" text="Samedi">
      <formula>NOT(ISERROR(SEARCH("Samedi",Y9)))</formula>
    </cfRule>
  </conditionalFormatting>
  <conditionalFormatting sqref="AA9:AB10">
    <cfRule type="containsText" dxfId="133" priority="231" operator="containsText" text="Samedi">
      <formula>NOT(ISERROR(SEARCH("Samedi",AA9)))</formula>
    </cfRule>
  </conditionalFormatting>
  <conditionalFormatting sqref="W13:X14">
    <cfRule type="containsText" dxfId="132" priority="230" operator="containsText" text="Samedi">
      <formula>NOT(ISERROR(SEARCH("Samedi",W13)))</formula>
    </cfRule>
  </conditionalFormatting>
  <conditionalFormatting sqref="Y13:Z14">
    <cfRule type="containsText" dxfId="131" priority="229" operator="containsText" text="Samedi">
      <formula>NOT(ISERROR(SEARCH("Samedi",Y13)))</formula>
    </cfRule>
  </conditionalFormatting>
  <conditionalFormatting sqref="AA13:AB14">
    <cfRule type="containsText" dxfId="130" priority="228" operator="containsText" text="Samedi">
      <formula>NOT(ISERROR(SEARCH("Samedi",AA13)))</formula>
    </cfRule>
  </conditionalFormatting>
  <conditionalFormatting sqref="W15:X16">
    <cfRule type="containsText" dxfId="129" priority="226" operator="containsText" text="Samedi">
      <formula>NOT(ISERROR(SEARCH("Samedi",W15)))</formula>
    </cfRule>
  </conditionalFormatting>
  <conditionalFormatting sqref="Y15:Z16">
    <cfRule type="containsText" dxfId="128" priority="225" operator="containsText" text="Samedi">
      <formula>NOT(ISERROR(SEARCH("Samedi",Y15)))</formula>
    </cfRule>
  </conditionalFormatting>
  <conditionalFormatting sqref="AA15:AB16">
    <cfRule type="containsText" dxfId="127" priority="224" operator="containsText" text="Samedi">
      <formula>NOT(ISERROR(SEARCH("Samedi",AA15)))</formula>
    </cfRule>
  </conditionalFormatting>
  <conditionalFormatting sqref="W17:X17">
    <cfRule type="containsText" dxfId="126" priority="223" operator="containsText" text="Samedi">
      <formula>NOT(ISERROR(SEARCH("Samedi",W17)))</formula>
    </cfRule>
  </conditionalFormatting>
  <conditionalFormatting sqref="Y17:Z17">
    <cfRule type="containsText" dxfId="125" priority="222" operator="containsText" text="Samedi">
      <formula>NOT(ISERROR(SEARCH("Samedi",Y17)))</formula>
    </cfRule>
  </conditionalFormatting>
  <conditionalFormatting sqref="AA17:AB17">
    <cfRule type="containsText" dxfId="124" priority="221" operator="containsText" text="Samedi">
      <formula>NOT(ISERROR(SEARCH("Samedi",AA17)))</formula>
    </cfRule>
  </conditionalFormatting>
  <conditionalFormatting sqref="U7:U8">
    <cfRule type="containsText" dxfId="123" priority="213" operator="containsText" text="Samedi">
      <formula>NOT(ISERROR(SEARCH("Samedi",U7)))</formula>
    </cfRule>
  </conditionalFormatting>
  <conditionalFormatting sqref="U9:U10">
    <cfRule type="containsText" dxfId="122" priority="212" operator="containsText" text="Samedi">
      <formula>NOT(ISERROR(SEARCH("Samedi",U9)))</formula>
    </cfRule>
  </conditionalFormatting>
  <conditionalFormatting sqref="U13:U14">
    <cfRule type="containsText" dxfId="121" priority="211" operator="containsText" text="Samedi">
      <formula>NOT(ISERROR(SEARCH("Samedi",U13)))</formula>
    </cfRule>
  </conditionalFormatting>
  <conditionalFormatting sqref="U15:U16">
    <cfRule type="containsText" dxfId="120" priority="210" operator="containsText" text="Samedi">
      <formula>NOT(ISERROR(SEARCH("Samedi",U15)))</formula>
    </cfRule>
  </conditionalFormatting>
  <conditionalFormatting sqref="U17">
    <cfRule type="containsText" dxfId="119" priority="209" operator="containsText" text="Samedi">
      <formula>NOT(ISERROR(SEARCH("Samedi",U17)))</formula>
    </cfRule>
  </conditionalFormatting>
  <conditionalFormatting sqref="U20:U21">
    <cfRule type="containsText" dxfId="118" priority="208" operator="containsText" text="Samedi">
      <formula>NOT(ISERROR(SEARCH("Samedi",U20)))</formula>
    </cfRule>
  </conditionalFormatting>
  <conditionalFormatting sqref="U22:U23">
    <cfRule type="containsText" dxfId="117" priority="207" operator="containsText" text="Samedi">
      <formula>NOT(ISERROR(SEARCH("Samedi",U22)))</formula>
    </cfRule>
  </conditionalFormatting>
  <conditionalFormatting sqref="U24">
    <cfRule type="containsText" dxfId="116" priority="206" operator="containsText" text="Samedi">
      <formula>NOT(ISERROR(SEARCH("Samedi",U24)))</formula>
    </cfRule>
  </conditionalFormatting>
  <conditionalFormatting sqref="U27:U28">
    <cfRule type="containsText" dxfId="115" priority="205" operator="containsText" text="Samedi">
      <formula>NOT(ISERROR(SEARCH("Samedi",U27)))</formula>
    </cfRule>
  </conditionalFormatting>
  <conditionalFormatting sqref="U29:U30">
    <cfRule type="containsText" dxfId="114" priority="204" operator="containsText" text="Samedi">
      <formula>NOT(ISERROR(SEARCH("Samedi",U29)))</formula>
    </cfRule>
  </conditionalFormatting>
  <conditionalFormatting sqref="U31">
    <cfRule type="containsText" dxfId="113" priority="203" operator="containsText" text="Samedi">
      <formula>NOT(ISERROR(SEARCH("Samedi",U31)))</formula>
    </cfRule>
  </conditionalFormatting>
  <conditionalFormatting sqref="U34:U35">
    <cfRule type="containsText" dxfId="112" priority="202" operator="containsText" text="Samedi">
      <formula>NOT(ISERROR(SEARCH("Samedi",U34)))</formula>
    </cfRule>
  </conditionalFormatting>
  <conditionalFormatting sqref="U36">
    <cfRule type="containsText" dxfId="111" priority="201" operator="containsText" text="Samedi">
      <formula>NOT(ISERROR(SEARCH("Samedi",U36)))</formula>
    </cfRule>
  </conditionalFormatting>
  <conditionalFormatting sqref="W20:X21">
    <cfRule type="containsText" dxfId="110" priority="200" operator="containsText" text="Samedi">
      <formula>NOT(ISERROR(SEARCH("Samedi",W20)))</formula>
    </cfRule>
  </conditionalFormatting>
  <conditionalFormatting sqref="Y20:Z21">
    <cfRule type="containsText" dxfId="109" priority="199" operator="containsText" text="Samedi">
      <formula>NOT(ISERROR(SEARCH("Samedi",Y20)))</formula>
    </cfRule>
  </conditionalFormatting>
  <conditionalFormatting sqref="AA20:AB21">
    <cfRule type="containsText" dxfId="108" priority="198" operator="containsText" text="Samedi">
      <formula>NOT(ISERROR(SEARCH("Samedi",AA20)))</formula>
    </cfRule>
  </conditionalFormatting>
  <conditionalFormatting sqref="W22:X23">
    <cfRule type="containsText" dxfId="107" priority="196" operator="containsText" text="Samedi">
      <formula>NOT(ISERROR(SEARCH("Samedi",W22)))</formula>
    </cfRule>
  </conditionalFormatting>
  <conditionalFormatting sqref="Y22:Z23">
    <cfRule type="containsText" dxfId="106" priority="195" operator="containsText" text="Samedi">
      <formula>NOT(ISERROR(SEARCH("Samedi",Y22)))</formula>
    </cfRule>
  </conditionalFormatting>
  <conditionalFormatting sqref="AA22:AB23">
    <cfRule type="containsText" dxfId="105" priority="194" operator="containsText" text="Samedi">
      <formula>NOT(ISERROR(SEARCH("Samedi",AA22)))</formula>
    </cfRule>
  </conditionalFormatting>
  <conditionalFormatting sqref="W24:X24">
    <cfRule type="containsText" dxfId="104" priority="193" operator="containsText" text="Samedi">
      <formula>NOT(ISERROR(SEARCH("Samedi",W24)))</formula>
    </cfRule>
  </conditionalFormatting>
  <conditionalFormatting sqref="Y24:Z24">
    <cfRule type="containsText" dxfId="103" priority="192" operator="containsText" text="Samedi">
      <formula>NOT(ISERROR(SEARCH("Samedi",Y24)))</formula>
    </cfRule>
  </conditionalFormatting>
  <conditionalFormatting sqref="AA24:AB24">
    <cfRule type="containsText" dxfId="102" priority="191" operator="containsText" text="Samedi">
      <formula>NOT(ISERROR(SEARCH("Samedi",AA24)))</formula>
    </cfRule>
  </conditionalFormatting>
  <conditionalFormatting sqref="W27:X28">
    <cfRule type="containsText" dxfId="101" priority="186" operator="containsText" text="Samedi">
      <formula>NOT(ISERROR(SEARCH("Samedi",W27)))</formula>
    </cfRule>
  </conditionalFormatting>
  <conditionalFormatting sqref="Y27:Z28">
    <cfRule type="containsText" dxfId="100" priority="185" operator="containsText" text="Samedi">
      <formula>NOT(ISERROR(SEARCH("Samedi",Y27)))</formula>
    </cfRule>
  </conditionalFormatting>
  <conditionalFormatting sqref="AA27:AB28">
    <cfRule type="containsText" dxfId="99" priority="184" operator="containsText" text="Samedi">
      <formula>NOT(ISERROR(SEARCH("Samedi",AA27)))</formula>
    </cfRule>
  </conditionalFormatting>
  <conditionalFormatting sqref="W29:X30">
    <cfRule type="containsText" dxfId="98" priority="182" operator="containsText" text="Samedi">
      <formula>NOT(ISERROR(SEARCH("Samedi",W29)))</formula>
    </cfRule>
  </conditionalFormatting>
  <conditionalFormatting sqref="Y29:Z30">
    <cfRule type="containsText" dxfId="97" priority="181" operator="containsText" text="Samedi">
      <formula>NOT(ISERROR(SEARCH("Samedi",Y29)))</formula>
    </cfRule>
  </conditionalFormatting>
  <conditionalFormatting sqref="AA29:AB30">
    <cfRule type="containsText" dxfId="96" priority="180" operator="containsText" text="Samedi">
      <formula>NOT(ISERROR(SEARCH("Samedi",AA29)))</formula>
    </cfRule>
  </conditionalFormatting>
  <conditionalFormatting sqref="W31:X31">
    <cfRule type="containsText" dxfId="95" priority="179" operator="containsText" text="Samedi">
      <formula>NOT(ISERROR(SEARCH("Samedi",W31)))</formula>
    </cfRule>
  </conditionalFormatting>
  <conditionalFormatting sqref="Y31:Z31">
    <cfRule type="containsText" dxfId="94" priority="178" operator="containsText" text="Samedi">
      <formula>NOT(ISERROR(SEARCH("Samedi",Y31)))</formula>
    </cfRule>
  </conditionalFormatting>
  <conditionalFormatting sqref="AA31:AB31">
    <cfRule type="containsText" dxfId="93" priority="177" operator="containsText" text="Samedi">
      <formula>NOT(ISERROR(SEARCH("Samedi",AA31)))</formula>
    </cfRule>
  </conditionalFormatting>
  <conditionalFormatting sqref="W34:X35">
    <cfRule type="containsText" dxfId="92" priority="171" operator="containsText" text="Samedi">
      <formula>NOT(ISERROR(SEARCH("Samedi",W34)))</formula>
    </cfRule>
  </conditionalFormatting>
  <conditionalFormatting sqref="Y34:Z35">
    <cfRule type="containsText" dxfId="91" priority="170" operator="containsText" text="Samedi">
      <formula>NOT(ISERROR(SEARCH("Samedi",Y34)))</formula>
    </cfRule>
  </conditionalFormatting>
  <conditionalFormatting sqref="AA34:AB35">
    <cfRule type="containsText" dxfId="90" priority="169" operator="containsText" text="Samedi">
      <formula>NOT(ISERROR(SEARCH("Samedi",AA34)))</formula>
    </cfRule>
  </conditionalFormatting>
  <conditionalFormatting sqref="W36:X36">
    <cfRule type="containsText" dxfId="89" priority="168" operator="containsText" text="Samedi">
      <formula>NOT(ISERROR(SEARCH("Samedi",W36)))</formula>
    </cfRule>
  </conditionalFormatting>
  <conditionalFormatting sqref="Y36:Z36">
    <cfRule type="containsText" dxfId="88" priority="167" operator="containsText" text="Samedi">
      <formula>NOT(ISERROR(SEARCH("Samedi",Y36)))</formula>
    </cfRule>
  </conditionalFormatting>
  <conditionalFormatting sqref="AA36:AB36">
    <cfRule type="containsText" dxfId="87" priority="166" operator="containsText" text="Samedi">
      <formula>NOT(ISERROR(SEARCH("Samedi",AA36)))</formula>
    </cfRule>
  </conditionalFormatting>
  <conditionalFormatting sqref="AK7:AL8">
    <cfRule type="containsText" dxfId="86" priority="100" operator="containsText" text="Samedi">
      <formula>NOT(ISERROR(SEARCH("Samedi",AK7)))</formula>
    </cfRule>
  </conditionalFormatting>
  <conditionalFormatting sqref="AK9:AL10">
    <cfRule type="containsText" dxfId="85" priority="99" operator="containsText" text="Samedi">
      <formula>NOT(ISERROR(SEARCH("Samedi",AK9)))</formula>
    </cfRule>
  </conditionalFormatting>
  <conditionalFormatting sqref="AK13:AL14">
    <cfRule type="containsText" dxfId="84" priority="98" operator="containsText" text="Samedi">
      <formula>NOT(ISERROR(SEARCH("Samedi",AK13)))</formula>
    </cfRule>
  </conditionalFormatting>
  <conditionalFormatting sqref="AK15:AL17">
    <cfRule type="containsText" dxfId="83" priority="97" operator="containsText" text="Samedi">
      <formula>NOT(ISERROR(SEARCH("Samedi",AK15)))</formula>
    </cfRule>
  </conditionalFormatting>
  <conditionalFormatting sqref="AK20:AL21">
    <cfRule type="containsText" dxfId="82" priority="96" operator="containsText" text="Samedi">
      <formula>NOT(ISERROR(SEARCH("Samedi",AK20)))</formula>
    </cfRule>
  </conditionalFormatting>
  <conditionalFormatting sqref="AK22:AL24">
    <cfRule type="containsText" dxfId="81" priority="95" operator="containsText" text="Samedi">
      <formula>NOT(ISERROR(SEARCH("Samedi",AK22)))</formula>
    </cfRule>
  </conditionalFormatting>
  <conditionalFormatting sqref="AK27:AL28">
    <cfRule type="containsText" dxfId="80" priority="94" operator="containsText" text="Samedi">
      <formula>NOT(ISERROR(SEARCH("Samedi",AK27)))</formula>
    </cfRule>
  </conditionalFormatting>
  <conditionalFormatting sqref="AK29:AL31">
    <cfRule type="containsText" dxfId="79" priority="93" operator="containsText" text="Samedi">
      <formula>NOT(ISERROR(SEARCH("Samedi",AK29)))</formula>
    </cfRule>
  </conditionalFormatting>
  <conditionalFormatting sqref="AK34:AL36">
    <cfRule type="containsText" dxfId="78" priority="86" operator="containsText" text="Samedi">
      <formula>NOT(ISERROR(SEARCH("Samedi",AK34)))</formula>
    </cfRule>
  </conditionalFormatting>
  <conditionalFormatting sqref="P6:P36">
    <cfRule type="colorScale" priority="80">
      <colorScale>
        <cfvo type="min"/>
        <cfvo type="max"/>
        <color rgb="FFFCFCFF"/>
        <color rgb="FF63BE7B"/>
      </colorScale>
    </cfRule>
    <cfRule type="colorScale" priority="82">
      <colorScale>
        <cfvo type="min"/>
        <cfvo type="max"/>
        <color rgb="FF63BE7B"/>
        <color rgb="FFFCFCFF"/>
      </colorScale>
    </cfRule>
    <cfRule type="colorScale" priority="83">
      <colorScale>
        <cfvo type="min"/>
        <cfvo type="max"/>
        <color rgb="FFFFEF9C"/>
        <color rgb="FF63BE7B"/>
      </colorScale>
    </cfRule>
  </conditionalFormatting>
  <conditionalFormatting sqref="Q6:Q36">
    <cfRule type="colorScale" priority="79">
      <colorScale>
        <cfvo type="min"/>
        <cfvo type="max"/>
        <color rgb="FFFCFCFF"/>
        <color rgb="FF63BE7B"/>
      </colorScale>
    </cfRule>
    <cfRule type="colorScale" priority="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M6:N36">
    <cfRule type="cellIs" dxfId="77" priority="78" operator="equal">
      <formula>0</formula>
    </cfRule>
  </conditionalFormatting>
  <conditionalFormatting sqref="M6:N36">
    <cfRule type="cellIs" dxfId="76" priority="77" operator="equal">
      <formula>1</formula>
    </cfRule>
  </conditionalFormatting>
  <conditionalFormatting sqref="AN5:AO36">
    <cfRule type="containsText" dxfId="75" priority="76" operator="containsText" text="Samedi">
      <formula>NOT(ISERROR(SEARCH("Samedi",AN5)))</formula>
    </cfRule>
  </conditionalFormatting>
  <conditionalFormatting sqref="AP6:AV6">
    <cfRule type="containsText" dxfId="74" priority="75" operator="containsText" text="Dimanche">
      <formula>NOT(ISERROR(SEARCH("Dimanche",AP6)))</formula>
    </cfRule>
  </conditionalFormatting>
  <conditionalFormatting sqref="AP6:AV6">
    <cfRule type="containsText" dxfId="73" priority="74" operator="containsText" text="Samedi">
      <formula>NOT(ISERROR(SEARCH("Samedi",AP6)))</formula>
    </cfRule>
  </conditionalFormatting>
  <conditionalFormatting sqref="AM6">
    <cfRule type="containsText" dxfId="72" priority="73" operator="containsText" text="Samedi">
      <formula>NOT(ISERROR(SEARCH("Samedi",AM6)))</formula>
    </cfRule>
  </conditionalFormatting>
  <conditionalFormatting sqref="AP11:AV11">
    <cfRule type="containsText" dxfId="71" priority="72" operator="containsText" text="Dimanche">
      <formula>NOT(ISERROR(SEARCH("Dimanche",AP11)))</formula>
    </cfRule>
  </conditionalFormatting>
  <conditionalFormatting sqref="AP11:AV11">
    <cfRule type="containsText" dxfId="70" priority="71" operator="containsText" text="Samedi">
      <formula>NOT(ISERROR(SEARCH("Samedi",AP11)))</formula>
    </cfRule>
  </conditionalFormatting>
  <conditionalFormatting sqref="AM11:AM12">
    <cfRule type="containsText" dxfId="69" priority="70" operator="containsText" text="Samedi">
      <formula>NOT(ISERROR(SEARCH("Samedi",AM11)))</formula>
    </cfRule>
  </conditionalFormatting>
  <conditionalFormatting sqref="AP12:AV12">
    <cfRule type="containsText" dxfId="68" priority="69" operator="containsText" text="Dimanche">
      <formula>NOT(ISERROR(SEARCH("Dimanche",AP12)))</formula>
    </cfRule>
  </conditionalFormatting>
  <conditionalFormatting sqref="AP12:AV12">
    <cfRule type="containsText" dxfId="67" priority="68" operator="containsText" text="Samedi">
      <formula>NOT(ISERROR(SEARCH("Samedi",AP12)))</formula>
    </cfRule>
  </conditionalFormatting>
  <conditionalFormatting sqref="AP18:AV18">
    <cfRule type="containsText" dxfId="66" priority="67" operator="containsText" text="Dimanche">
      <formula>NOT(ISERROR(SEARCH("Dimanche",AP18)))</formula>
    </cfRule>
  </conditionalFormatting>
  <conditionalFormatting sqref="AP18:AV18">
    <cfRule type="containsText" dxfId="65" priority="66" operator="containsText" text="Samedi">
      <formula>NOT(ISERROR(SEARCH("Samedi",AP18)))</formula>
    </cfRule>
  </conditionalFormatting>
  <conditionalFormatting sqref="AM18:AM19">
    <cfRule type="containsText" dxfId="64" priority="65" operator="containsText" text="Samedi">
      <formula>NOT(ISERROR(SEARCH("Samedi",AM18)))</formula>
    </cfRule>
  </conditionalFormatting>
  <conditionalFormatting sqref="AP19:AV19">
    <cfRule type="containsText" dxfId="63" priority="64" operator="containsText" text="Dimanche">
      <formula>NOT(ISERROR(SEARCH("Dimanche",AP19)))</formula>
    </cfRule>
  </conditionalFormatting>
  <conditionalFormatting sqref="AP19:AV19">
    <cfRule type="containsText" dxfId="62" priority="63" operator="containsText" text="Samedi">
      <formula>NOT(ISERROR(SEARCH("Samedi",AP19)))</formula>
    </cfRule>
  </conditionalFormatting>
  <conditionalFormatting sqref="AP25:AV25">
    <cfRule type="containsText" dxfId="61" priority="62" operator="containsText" text="Dimanche">
      <formula>NOT(ISERROR(SEARCH("Dimanche",AP25)))</formula>
    </cfRule>
  </conditionalFormatting>
  <conditionalFormatting sqref="AP25:AV25">
    <cfRule type="containsText" dxfId="60" priority="61" operator="containsText" text="Samedi">
      <formula>NOT(ISERROR(SEARCH("Samedi",AP25)))</formula>
    </cfRule>
  </conditionalFormatting>
  <conditionalFormatting sqref="AM25:AM26">
    <cfRule type="containsText" dxfId="59" priority="60" operator="containsText" text="Samedi">
      <formula>NOT(ISERROR(SEARCH("Samedi",AM25)))</formula>
    </cfRule>
  </conditionalFormatting>
  <conditionalFormatting sqref="AP26:AV26">
    <cfRule type="containsText" dxfId="58" priority="59" operator="containsText" text="Dimanche">
      <formula>NOT(ISERROR(SEARCH("Dimanche",AP26)))</formula>
    </cfRule>
  </conditionalFormatting>
  <conditionalFormatting sqref="AP26:AV26">
    <cfRule type="containsText" dxfId="57" priority="58" operator="containsText" text="Samedi">
      <formula>NOT(ISERROR(SEARCH("Samedi",AP26)))</formula>
    </cfRule>
  </conditionalFormatting>
  <conditionalFormatting sqref="AP32:AV32">
    <cfRule type="containsText" dxfId="56" priority="57" operator="containsText" text="Dimanche">
      <formula>NOT(ISERROR(SEARCH("Dimanche",AP32)))</formula>
    </cfRule>
  </conditionalFormatting>
  <conditionalFormatting sqref="AP32:AV32">
    <cfRule type="containsText" dxfId="55" priority="56" operator="containsText" text="Samedi">
      <formula>NOT(ISERROR(SEARCH("Samedi",AP32)))</formula>
    </cfRule>
  </conditionalFormatting>
  <conditionalFormatting sqref="AM32:AM33">
    <cfRule type="containsText" dxfId="54" priority="55" operator="containsText" text="Samedi">
      <formula>NOT(ISERROR(SEARCH("Samedi",AM32)))</formula>
    </cfRule>
  </conditionalFormatting>
  <conditionalFormatting sqref="AP33:AV33">
    <cfRule type="containsText" dxfId="53" priority="54" operator="containsText" text="Dimanche">
      <formula>NOT(ISERROR(SEARCH("Dimanche",AP33)))</formula>
    </cfRule>
  </conditionalFormatting>
  <conditionalFormatting sqref="AP33:AV33">
    <cfRule type="containsText" dxfId="52" priority="53" operator="containsText" text="Samedi">
      <formula>NOT(ISERROR(SEARCH("Samedi",AP33)))</formula>
    </cfRule>
  </conditionalFormatting>
  <conditionalFormatting sqref="G6:K6">
    <cfRule type="containsText" dxfId="51" priority="52" operator="containsText" text="Samedi">
      <formula>NOT(ISERROR(SEARCH("Samedi",G6)))</formula>
    </cfRule>
  </conditionalFormatting>
  <conditionalFormatting sqref="G11:K11">
    <cfRule type="containsText" dxfId="50" priority="51" operator="containsText" text="Samedi">
      <formula>NOT(ISERROR(SEARCH("Samedi",G11)))</formula>
    </cfRule>
  </conditionalFormatting>
  <conditionalFormatting sqref="G12:K12">
    <cfRule type="containsText" dxfId="49" priority="50" operator="containsText" text="Samedi">
      <formula>NOT(ISERROR(SEARCH("Samedi",G12)))</formula>
    </cfRule>
  </conditionalFormatting>
  <conditionalFormatting sqref="G18:K18">
    <cfRule type="containsText" dxfId="48" priority="49" operator="containsText" text="Samedi">
      <formula>NOT(ISERROR(SEARCH("Samedi",G18)))</formula>
    </cfRule>
  </conditionalFormatting>
  <conditionalFormatting sqref="G19:K19">
    <cfRule type="containsText" dxfId="47" priority="48" operator="containsText" text="Samedi">
      <formula>NOT(ISERROR(SEARCH("Samedi",G19)))</formula>
    </cfRule>
  </conditionalFormatting>
  <conditionalFormatting sqref="G25:K25">
    <cfRule type="containsText" dxfId="46" priority="47" operator="containsText" text="Samedi">
      <formula>NOT(ISERROR(SEARCH("Samedi",G25)))</formula>
    </cfRule>
  </conditionalFormatting>
  <conditionalFormatting sqref="G26:K26">
    <cfRule type="containsText" dxfId="45" priority="46" operator="containsText" text="Samedi">
      <formula>NOT(ISERROR(SEARCH("Samedi",G26)))</formula>
    </cfRule>
  </conditionalFormatting>
  <conditionalFormatting sqref="G32:K32">
    <cfRule type="containsText" dxfId="44" priority="45" operator="containsText" text="Samedi">
      <formula>NOT(ISERROR(SEARCH("Samedi",G32)))</formula>
    </cfRule>
  </conditionalFormatting>
  <conditionalFormatting sqref="G33:K33">
    <cfRule type="containsText" dxfId="43" priority="44" operator="containsText" text="Samedi">
      <formula>NOT(ISERROR(SEARCH("Samedi",G33)))</formula>
    </cfRule>
  </conditionalFormatting>
  <conditionalFormatting sqref="G43:G44">
    <cfRule type="containsText" dxfId="42" priority="43" operator="containsText" text="Samedi">
      <formula>NOT(ISERROR(SEARCH("Samedi",G43)))</formula>
    </cfRule>
  </conditionalFormatting>
  <conditionalFormatting sqref="H43:I44">
    <cfRule type="containsText" dxfId="41" priority="42" operator="containsText" text="Samedi">
      <formula>NOT(ISERROR(SEARCH("Samedi",H43)))</formula>
    </cfRule>
  </conditionalFormatting>
  <conditionalFormatting sqref="J43:J44">
    <cfRule type="containsText" dxfId="40" priority="41" operator="containsText" text="Samedi">
      <formula>NOT(ISERROR(SEARCH("Samedi",J43)))</formula>
    </cfRule>
  </conditionalFormatting>
  <conditionalFormatting sqref="K43:K44">
    <cfRule type="containsText" dxfId="39" priority="40" operator="containsText" text="Samedi">
      <formula>NOT(ISERROR(SEARCH("Samedi",K43)))</formula>
    </cfRule>
  </conditionalFormatting>
  <conditionalFormatting sqref="G7:G8">
    <cfRule type="containsText" dxfId="38" priority="39" operator="containsText" text="Samedi">
      <formula>NOT(ISERROR(SEARCH("Samedi",G7)))</formula>
    </cfRule>
  </conditionalFormatting>
  <conditionalFormatting sqref="H7:I8">
    <cfRule type="containsText" dxfId="37" priority="38" operator="containsText" text="Samedi">
      <formula>NOT(ISERROR(SEARCH("Samedi",H7)))</formula>
    </cfRule>
  </conditionalFormatting>
  <conditionalFormatting sqref="J7:K8">
    <cfRule type="containsText" dxfId="36" priority="37" operator="containsText" text="Samedi">
      <formula>NOT(ISERROR(SEARCH("Samedi",J7)))</formula>
    </cfRule>
  </conditionalFormatting>
  <conditionalFormatting sqref="G9:G10">
    <cfRule type="containsText" dxfId="35" priority="36" operator="containsText" text="Samedi">
      <formula>NOT(ISERROR(SEARCH("Samedi",G9)))</formula>
    </cfRule>
  </conditionalFormatting>
  <conditionalFormatting sqref="H9:I10">
    <cfRule type="containsText" dxfId="34" priority="35" operator="containsText" text="Samedi">
      <formula>NOT(ISERROR(SEARCH("Samedi",H9)))</formula>
    </cfRule>
  </conditionalFormatting>
  <conditionalFormatting sqref="J9:K10">
    <cfRule type="containsText" dxfId="33" priority="34" operator="containsText" text="Samedi">
      <formula>NOT(ISERROR(SEARCH("Samedi",J9)))</formula>
    </cfRule>
  </conditionalFormatting>
  <conditionalFormatting sqref="G13:G14">
    <cfRule type="containsText" dxfId="32" priority="33" operator="containsText" text="Samedi">
      <formula>NOT(ISERROR(SEARCH("Samedi",G13)))</formula>
    </cfRule>
  </conditionalFormatting>
  <conditionalFormatting sqref="H13:I14">
    <cfRule type="containsText" dxfId="31" priority="32" operator="containsText" text="Samedi">
      <formula>NOT(ISERROR(SEARCH("Samedi",H13)))</formula>
    </cfRule>
  </conditionalFormatting>
  <conditionalFormatting sqref="J13:K14">
    <cfRule type="containsText" dxfId="30" priority="31" operator="containsText" text="Samedi">
      <formula>NOT(ISERROR(SEARCH("Samedi",J13)))</formula>
    </cfRule>
  </conditionalFormatting>
  <conditionalFormatting sqref="G15:G16">
    <cfRule type="containsText" dxfId="29" priority="30" operator="containsText" text="Samedi">
      <formula>NOT(ISERROR(SEARCH("Samedi",G15)))</formula>
    </cfRule>
  </conditionalFormatting>
  <conditionalFormatting sqref="H15:I16">
    <cfRule type="containsText" dxfId="28" priority="29" operator="containsText" text="Samedi">
      <formula>NOT(ISERROR(SEARCH("Samedi",H15)))</formula>
    </cfRule>
  </conditionalFormatting>
  <conditionalFormatting sqref="J15:K16">
    <cfRule type="containsText" dxfId="27" priority="28" operator="containsText" text="Samedi">
      <formula>NOT(ISERROR(SEARCH("Samedi",J15)))</formula>
    </cfRule>
  </conditionalFormatting>
  <conditionalFormatting sqref="G17">
    <cfRule type="containsText" dxfId="26" priority="27" operator="containsText" text="Samedi">
      <formula>NOT(ISERROR(SEARCH("Samedi",G17)))</formula>
    </cfRule>
  </conditionalFormatting>
  <conditionalFormatting sqref="H17:I17">
    <cfRule type="containsText" dxfId="25" priority="26" operator="containsText" text="Samedi">
      <formula>NOT(ISERROR(SEARCH("Samedi",H17)))</formula>
    </cfRule>
  </conditionalFormatting>
  <conditionalFormatting sqref="J17:K17">
    <cfRule type="containsText" dxfId="24" priority="25" operator="containsText" text="Samedi">
      <formula>NOT(ISERROR(SEARCH("Samedi",J17)))</formula>
    </cfRule>
  </conditionalFormatting>
  <conditionalFormatting sqref="G20:G21">
    <cfRule type="containsText" dxfId="23" priority="24" operator="containsText" text="Samedi">
      <formula>NOT(ISERROR(SEARCH("Samedi",G20)))</formula>
    </cfRule>
  </conditionalFormatting>
  <conditionalFormatting sqref="H20:I21">
    <cfRule type="containsText" dxfId="22" priority="23" operator="containsText" text="Samedi">
      <formula>NOT(ISERROR(SEARCH("Samedi",H20)))</formula>
    </cfRule>
  </conditionalFormatting>
  <conditionalFormatting sqref="J20:K21">
    <cfRule type="containsText" dxfId="21" priority="22" operator="containsText" text="Samedi">
      <formula>NOT(ISERROR(SEARCH("Samedi",J20)))</formula>
    </cfRule>
  </conditionalFormatting>
  <conditionalFormatting sqref="G22:G23">
    <cfRule type="containsText" dxfId="20" priority="21" operator="containsText" text="Samedi">
      <formula>NOT(ISERROR(SEARCH("Samedi",G22)))</formula>
    </cfRule>
  </conditionalFormatting>
  <conditionalFormatting sqref="H22:I23">
    <cfRule type="containsText" dxfId="19" priority="20" operator="containsText" text="Samedi">
      <formula>NOT(ISERROR(SEARCH("Samedi",H22)))</formula>
    </cfRule>
  </conditionalFormatting>
  <conditionalFormatting sqref="J22:K23">
    <cfRule type="containsText" dxfId="18" priority="19" operator="containsText" text="Samedi">
      <formula>NOT(ISERROR(SEARCH("Samedi",J22)))</formula>
    </cfRule>
  </conditionalFormatting>
  <conditionalFormatting sqref="G24">
    <cfRule type="containsText" dxfId="17" priority="18" operator="containsText" text="Samedi">
      <formula>NOT(ISERROR(SEARCH("Samedi",G24)))</formula>
    </cfRule>
  </conditionalFormatting>
  <conditionalFormatting sqref="H24:I24">
    <cfRule type="containsText" dxfId="16" priority="17" operator="containsText" text="Samedi">
      <formula>NOT(ISERROR(SEARCH("Samedi",H24)))</formula>
    </cfRule>
  </conditionalFormatting>
  <conditionalFormatting sqref="J24:K24">
    <cfRule type="containsText" dxfId="15" priority="16" operator="containsText" text="Samedi">
      <formula>NOT(ISERROR(SEARCH("Samedi",J24)))</formula>
    </cfRule>
  </conditionalFormatting>
  <conditionalFormatting sqref="G27:G28">
    <cfRule type="containsText" dxfId="14" priority="15" operator="containsText" text="Samedi">
      <formula>NOT(ISERROR(SEARCH("Samedi",G27)))</formula>
    </cfRule>
  </conditionalFormatting>
  <conditionalFormatting sqref="H27:I28">
    <cfRule type="containsText" dxfId="13" priority="14" operator="containsText" text="Samedi">
      <formula>NOT(ISERROR(SEARCH("Samedi",H27)))</formula>
    </cfRule>
  </conditionalFormatting>
  <conditionalFormatting sqref="J27:K28">
    <cfRule type="containsText" dxfId="12" priority="13" operator="containsText" text="Samedi">
      <formula>NOT(ISERROR(SEARCH("Samedi",J27)))</formula>
    </cfRule>
  </conditionalFormatting>
  <conditionalFormatting sqref="G29:G30">
    <cfRule type="containsText" dxfId="11" priority="12" operator="containsText" text="Samedi">
      <formula>NOT(ISERROR(SEARCH("Samedi",G29)))</formula>
    </cfRule>
  </conditionalFormatting>
  <conditionalFormatting sqref="H29:I30">
    <cfRule type="containsText" dxfId="10" priority="11" operator="containsText" text="Samedi">
      <formula>NOT(ISERROR(SEARCH("Samedi",H29)))</formula>
    </cfRule>
  </conditionalFormatting>
  <conditionalFormatting sqref="J29:K30">
    <cfRule type="containsText" dxfId="9" priority="10" operator="containsText" text="Samedi">
      <formula>NOT(ISERROR(SEARCH("Samedi",J29)))</formula>
    </cfRule>
  </conditionalFormatting>
  <conditionalFormatting sqref="G31">
    <cfRule type="containsText" dxfId="8" priority="9" operator="containsText" text="Samedi">
      <formula>NOT(ISERROR(SEARCH("Samedi",G31)))</formula>
    </cfRule>
  </conditionalFormatting>
  <conditionalFormatting sqref="H31:I31">
    <cfRule type="containsText" dxfId="7" priority="8" operator="containsText" text="Samedi">
      <formula>NOT(ISERROR(SEARCH("Samedi",H31)))</formula>
    </cfRule>
  </conditionalFormatting>
  <conditionalFormatting sqref="J31:K31">
    <cfRule type="containsText" dxfId="6" priority="7" operator="containsText" text="Samedi">
      <formula>NOT(ISERROR(SEARCH("Samedi",J31)))</formula>
    </cfRule>
  </conditionalFormatting>
  <conditionalFormatting sqref="G34:G35">
    <cfRule type="containsText" dxfId="5" priority="6" operator="containsText" text="Samedi">
      <formula>NOT(ISERROR(SEARCH("Samedi",G34)))</formula>
    </cfRule>
  </conditionalFormatting>
  <conditionalFormatting sqref="H34:I35">
    <cfRule type="containsText" dxfId="4" priority="5" operator="containsText" text="Samedi">
      <formula>NOT(ISERROR(SEARCH("Samedi",H34)))</formula>
    </cfRule>
  </conditionalFormatting>
  <conditionalFormatting sqref="J34:K35">
    <cfRule type="containsText" dxfId="3" priority="4" operator="containsText" text="Samedi">
      <formula>NOT(ISERROR(SEARCH("Samedi",J34)))</formula>
    </cfRule>
  </conditionalFormatting>
  <conditionalFormatting sqref="G36">
    <cfRule type="containsText" dxfId="2" priority="3" operator="containsText" text="Samedi">
      <formula>NOT(ISERROR(SEARCH("Samedi",G36)))</formula>
    </cfRule>
  </conditionalFormatting>
  <conditionalFormatting sqref="H36:I36">
    <cfRule type="containsText" dxfId="1" priority="2" operator="containsText" text="Samedi">
      <formula>NOT(ISERROR(SEARCH("Samedi",H36)))</formula>
    </cfRule>
  </conditionalFormatting>
  <conditionalFormatting sqref="J36:K36">
    <cfRule type="containsText" dxfId="0" priority="1" operator="containsText" text="Samedi">
      <formula>NOT(ISERROR(SEARCH("Samedi",J36)))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Anonyme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DROMSON Gautier</cp:lastModifiedBy>
  <cp:revision/>
  <dcterms:created xsi:type="dcterms:W3CDTF">2023-09-06T13:01:15Z</dcterms:created>
  <dcterms:modified xsi:type="dcterms:W3CDTF">2023-09-08T11:30:05Z</dcterms:modified>
  <cp:category/>
  <cp:contentStatus/>
</cp:coreProperties>
</file>