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AA disque jo\banques\CRCA\"/>
    </mc:Choice>
  </mc:AlternateContent>
  <bookViews>
    <workbookView xWindow="0" yWindow="0" windowWidth="17376" windowHeight="6000" firstSheet="6" activeTab="9"/>
  </bookViews>
  <sheets>
    <sheet name="DECEMBRE 2025" sheetId="52" r:id="rId1"/>
    <sheet name="Feuil11" sheetId="53" r:id="rId2"/>
    <sheet name="NOVEMBRE 2025" sheetId="49" r:id="rId3"/>
    <sheet name="OCTOBRE 2025" sheetId="50" r:id="rId4"/>
    <sheet name="SEPTEMBRE 2025" sheetId="51" r:id="rId5"/>
    <sheet name="AOUT 2025" sheetId="48" r:id="rId6"/>
    <sheet name="JUILLET 2025" sheetId="47" r:id="rId7"/>
    <sheet name="JUIN 2025" sheetId="46" r:id="rId8"/>
    <sheet name="synthese" sheetId="42" r:id="rId9"/>
    <sheet name="Mai 2025" sheetId="45" r:id="rId10"/>
    <sheet name="Avril 2025 " sheetId="43" r:id="rId11"/>
    <sheet name="MARS 2025" sheetId="37" r:id="rId12"/>
    <sheet name="Février 2025" sheetId="29" r:id="rId13"/>
    <sheet name="Janvier 2025" sheetId="28" r:id="rId14"/>
    <sheet name="Feuil3" sheetId="40" r:id="rId15"/>
    <sheet name="Feuil2" sheetId="39" r:id="rId16"/>
    <sheet name="Pret Voiture 00003336317" sheetId="33" r:id="rId17"/>
    <sheet name="EPAR GNE LDD" sheetId="18" r:id="rId18"/>
    <sheet name="CPT CHQ 5445028540" sheetId="19" r:id="rId19"/>
    <sheet name="Cpt ESP 98774959360" sheetId="32" r:id="rId20"/>
    <sheet name="PEA 9877495351" sheetId="30" r:id="rId21"/>
    <sheet name="DATA" sheetId="14" r:id="rId22"/>
    <sheet name="Feuil1" sheetId="41" r:id="rId23"/>
  </sheets>
  <definedNames>
    <definedName name="Avril_2025" localSheetId="10">synthese!$N$6</definedName>
    <definedName name="Avril_2025">synthese!$N$6</definedName>
    <definedName name="Avril2025">synthese!$N$6</definedName>
    <definedName name="janvier">synthese!$B$3:$B$14</definedName>
    <definedName name="Janvier_2025">synthese!$N$6</definedName>
    <definedName name="Mai_2025">synthese!$N$7</definedName>
    <definedName name="Mars_2025">synthese!$N$5</definedName>
    <definedName name="Octobre_2025">synthese!$N$12</definedName>
    <definedName name="onglets">synthese!$N$3:$N$14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42" l="1" a="1"/>
  <c r="A6" i="42" s="1"/>
  <c r="A14" i="42" a="1"/>
  <c r="A14" i="42" s="1"/>
  <c r="I32" i="45"/>
  <c r="AF32" i="43"/>
  <c r="D7" i="42"/>
  <c r="D6" i="42"/>
  <c r="D14" i="42"/>
  <c r="C44" i="52" l="1"/>
  <c r="C43" i="52"/>
  <c r="C42" i="52"/>
  <c r="C41" i="52"/>
  <c r="C40" i="52"/>
  <c r="C39" i="52"/>
  <c r="C38" i="52"/>
  <c r="C37" i="52"/>
  <c r="C36" i="52"/>
  <c r="C35" i="52"/>
  <c r="C34" i="52"/>
  <c r="C33" i="52"/>
  <c r="C32" i="52"/>
  <c r="C31" i="52"/>
  <c r="C30" i="52"/>
  <c r="C29" i="52"/>
  <c r="C28" i="52"/>
  <c r="C27" i="52"/>
  <c r="C26" i="52"/>
  <c r="C25" i="52"/>
  <c r="C24" i="52"/>
  <c r="C23" i="52"/>
  <c r="C22" i="52"/>
  <c r="C21" i="52"/>
  <c r="C20" i="52"/>
  <c r="C19" i="52"/>
  <c r="C18" i="52"/>
  <c r="C17" i="52"/>
  <c r="C16" i="52"/>
  <c r="C15" i="52"/>
  <c r="C14" i="52"/>
  <c r="C12" i="52"/>
  <c r="C11" i="52"/>
  <c r="C10" i="52"/>
  <c r="C9" i="52"/>
  <c r="C6" i="52"/>
  <c r="AI4" i="52"/>
  <c r="AH4" i="52"/>
  <c r="AG4" i="52"/>
  <c r="AF4" i="52"/>
  <c r="AE4" i="52"/>
  <c r="AD4" i="52"/>
  <c r="AC4" i="52"/>
  <c r="AB4" i="52"/>
  <c r="AA4" i="52"/>
  <c r="Z4" i="52"/>
  <c r="Y4" i="52"/>
  <c r="X4" i="52"/>
  <c r="W4" i="52"/>
  <c r="V4" i="52"/>
  <c r="U4" i="52"/>
  <c r="T4" i="52"/>
  <c r="S4" i="52"/>
  <c r="R4" i="52"/>
  <c r="Q4" i="52"/>
  <c r="P4" i="52"/>
  <c r="O4" i="52"/>
  <c r="N4" i="52"/>
  <c r="M4" i="52"/>
  <c r="L4" i="52"/>
  <c r="K4" i="52"/>
  <c r="J4" i="52"/>
  <c r="I4" i="52"/>
  <c r="H4" i="52"/>
  <c r="G4" i="52"/>
  <c r="F4" i="52"/>
  <c r="C4" i="52" s="1"/>
  <c r="E4" i="52"/>
  <c r="B4" i="52"/>
  <c r="AI3" i="52"/>
  <c r="AH3" i="52"/>
  <c r="AG3" i="52"/>
  <c r="AF3" i="52"/>
  <c r="AE3" i="52"/>
  <c r="AD3" i="52"/>
  <c r="AC3" i="52"/>
  <c r="AB3" i="52"/>
  <c r="AA3" i="52"/>
  <c r="Z3" i="52"/>
  <c r="Y3" i="52"/>
  <c r="X3" i="52"/>
  <c r="W3" i="52"/>
  <c r="V3" i="52"/>
  <c r="U3" i="52"/>
  <c r="T3" i="52"/>
  <c r="S3" i="52"/>
  <c r="R3" i="52"/>
  <c r="Q3" i="52"/>
  <c r="P3" i="52"/>
  <c r="O3" i="52"/>
  <c r="N3" i="52"/>
  <c r="M3" i="52"/>
  <c r="L3" i="52"/>
  <c r="K3" i="52"/>
  <c r="J3" i="52"/>
  <c r="I3" i="52"/>
  <c r="H3" i="52"/>
  <c r="G3" i="52"/>
  <c r="F3" i="52"/>
  <c r="E3" i="52"/>
  <c r="C3" i="52"/>
  <c r="B3" i="52"/>
  <c r="B2" i="52"/>
  <c r="C44" i="51"/>
  <c r="C43" i="51"/>
  <c r="C42" i="51"/>
  <c r="C41" i="51"/>
  <c r="C40" i="51"/>
  <c r="C39" i="51"/>
  <c r="C38" i="51"/>
  <c r="C37" i="51"/>
  <c r="C36" i="51"/>
  <c r="C35" i="51"/>
  <c r="C34" i="51"/>
  <c r="C33" i="51"/>
  <c r="C32" i="51"/>
  <c r="C31" i="51"/>
  <c r="C30" i="51"/>
  <c r="C29" i="51"/>
  <c r="C28" i="51"/>
  <c r="C27" i="51"/>
  <c r="C26" i="51"/>
  <c r="C25" i="51"/>
  <c r="C24" i="51"/>
  <c r="C23" i="51"/>
  <c r="C22" i="51"/>
  <c r="C21" i="51"/>
  <c r="C20" i="51"/>
  <c r="C19" i="51"/>
  <c r="C18" i="51"/>
  <c r="C17" i="51"/>
  <c r="C16" i="51"/>
  <c r="C15" i="51"/>
  <c r="C14" i="51"/>
  <c r="C12" i="51"/>
  <c r="C11" i="51"/>
  <c r="C10" i="51"/>
  <c r="C9" i="51"/>
  <c r="C6" i="51"/>
  <c r="AI4" i="51"/>
  <c r="AH4" i="51"/>
  <c r="AG4" i="51"/>
  <c r="AF4" i="51"/>
  <c r="AE4" i="51"/>
  <c r="AD4" i="51"/>
  <c r="AC4" i="51"/>
  <c r="AB4" i="51"/>
  <c r="AA4" i="51"/>
  <c r="Z4" i="51"/>
  <c r="Y4" i="51"/>
  <c r="X4" i="51"/>
  <c r="W4" i="51"/>
  <c r="V4" i="51"/>
  <c r="U4" i="51"/>
  <c r="T4" i="51"/>
  <c r="S4" i="51"/>
  <c r="R4" i="51"/>
  <c r="Q4" i="51"/>
  <c r="P4" i="51"/>
  <c r="O4" i="51"/>
  <c r="N4" i="51"/>
  <c r="M4" i="51"/>
  <c r="L4" i="51"/>
  <c r="K4" i="51"/>
  <c r="J4" i="51"/>
  <c r="I4" i="51"/>
  <c r="H4" i="51"/>
  <c r="G4" i="51"/>
  <c r="C4" i="51" s="1"/>
  <c r="F4" i="51"/>
  <c r="E4" i="51"/>
  <c r="B4" i="51"/>
  <c r="B2" i="51" s="1"/>
  <c r="AI3" i="51"/>
  <c r="AH3" i="51"/>
  <c r="AG3" i="51"/>
  <c r="AF3" i="51"/>
  <c r="AE3" i="51"/>
  <c r="AD3" i="51"/>
  <c r="AC3" i="51"/>
  <c r="AB3" i="51"/>
  <c r="AA3" i="51"/>
  <c r="Z3" i="51"/>
  <c r="Y3" i="51"/>
  <c r="X3" i="51"/>
  <c r="W3" i="51"/>
  <c r="V3" i="51"/>
  <c r="U3" i="51"/>
  <c r="T3" i="51"/>
  <c r="S3" i="51"/>
  <c r="R3" i="51"/>
  <c r="Q3" i="51"/>
  <c r="P3" i="51"/>
  <c r="O3" i="51"/>
  <c r="N3" i="51"/>
  <c r="M3" i="51"/>
  <c r="L3" i="51"/>
  <c r="K3" i="51"/>
  <c r="J3" i="51"/>
  <c r="I3" i="51"/>
  <c r="H3" i="51"/>
  <c r="G3" i="51"/>
  <c r="F3" i="51"/>
  <c r="E3" i="51"/>
  <c r="C3" i="51" s="1"/>
  <c r="B3" i="51"/>
  <c r="C44" i="50"/>
  <c r="C43" i="50"/>
  <c r="C42" i="50"/>
  <c r="C41" i="50"/>
  <c r="C40" i="50"/>
  <c r="C39" i="50"/>
  <c r="C38" i="50"/>
  <c r="C37" i="50"/>
  <c r="C36" i="50"/>
  <c r="C35" i="50"/>
  <c r="C34" i="50"/>
  <c r="C33" i="50"/>
  <c r="C32" i="50"/>
  <c r="C31" i="50"/>
  <c r="C30" i="50"/>
  <c r="C29" i="50"/>
  <c r="C28" i="50"/>
  <c r="C27" i="50"/>
  <c r="C26" i="50"/>
  <c r="C25" i="50"/>
  <c r="C24" i="50"/>
  <c r="C23" i="50"/>
  <c r="C22" i="50"/>
  <c r="C21" i="50"/>
  <c r="C20" i="50"/>
  <c r="C19" i="50"/>
  <c r="C18" i="50"/>
  <c r="C17" i="50"/>
  <c r="C16" i="50"/>
  <c r="C15" i="50"/>
  <c r="C14" i="50"/>
  <c r="C12" i="50"/>
  <c r="C11" i="50"/>
  <c r="C10" i="50"/>
  <c r="C9" i="50"/>
  <c r="C6" i="50"/>
  <c r="AI4" i="50"/>
  <c r="AH4" i="50"/>
  <c r="AG4" i="50"/>
  <c r="AF4" i="50"/>
  <c r="AE4" i="50"/>
  <c r="AD4" i="50"/>
  <c r="AC4" i="50"/>
  <c r="AB4" i="50"/>
  <c r="AA4" i="50"/>
  <c r="Z4" i="50"/>
  <c r="Y4" i="50"/>
  <c r="X4" i="50"/>
  <c r="W4" i="50"/>
  <c r="V4" i="50"/>
  <c r="U4" i="50"/>
  <c r="T4" i="50"/>
  <c r="S4" i="50"/>
  <c r="R4" i="50"/>
  <c r="Q4" i="50"/>
  <c r="P4" i="50"/>
  <c r="O4" i="50"/>
  <c r="N4" i="50"/>
  <c r="C4" i="50" s="1"/>
  <c r="M4" i="50"/>
  <c r="L4" i="50"/>
  <c r="K4" i="50"/>
  <c r="J4" i="50"/>
  <c r="I4" i="50"/>
  <c r="H4" i="50"/>
  <c r="G4" i="50"/>
  <c r="F4" i="50"/>
  <c r="E4" i="50"/>
  <c r="B4" i="50"/>
  <c r="AI3" i="50"/>
  <c r="AH3" i="50"/>
  <c r="AG3" i="50"/>
  <c r="AF3" i="50"/>
  <c r="AE3" i="50"/>
  <c r="AD3" i="50"/>
  <c r="AC3" i="50"/>
  <c r="AB3" i="50"/>
  <c r="AA3" i="50"/>
  <c r="Z3" i="50"/>
  <c r="Y3" i="50"/>
  <c r="X3" i="50"/>
  <c r="W3" i="50"/>
  <c r="V3" i="50"/>
  <c r="U3" i="50"/>
  <c r="T3" i="50"/>
  <c r="S3" i="50"/>
  <c r="R3" i="50"/>
  <c r="Q3" i="50"/>
  <c r="P3" i="50"/>
  <c r="O3" i="50"/>
  <c r="N3" i="50"/>
  <c r="M3" i="50"/>
  <c r="L3" i="50"/>
  <c r="K3" i="50"/>
  <c r="J3" i="50"/>
  <c r="I3" i="50"/>
  <c r="C3" i="50" s="1"/>
  <c r="C2" i="50" s="1"/>
  <c r="H3" i="50"/>
  <c r="G3" i="50"/>
  <c r="F3" i="50"/>
  <c r="E3" i="50"/>
  <c r="B3" i="50"/>
  <c r="B2" i="50" s="1"/>
  <c r="C44" i="49"/>
  <c r="C43" i="49"/>
  <c r="C42" i="49"/>
  <c r="C41" i="49"/>
  <c r="C40" i="49"/>
  <c r="C39" i="49"/>
  <c r="C38" i="49"/>
  <c r="C37" i="49"/>
  <c r="C36" i="49"/>
  <c r="C35" i="49"/>
  <c r="C34" i="49"/>
  <c r="C33" i="49"/>
  <c r="C32" i="49"/>
  <c r="C31" i="49"/>
  <c r="C30" i="49"/>
  <c r="C29" i="49"/>
  <c r="C28" i="49"/>
  <c r="C27" i="49"/>
  <c r="C26" i="49"/>
  <c r="C25" i="49"/>
  <c r="C24" i="49"/>
  <c r="C23" i="49"/>
  <c r="C22" i="49"/>
  <c r="C21" i="49"/>
  <c r="C20" i="49"/>
  <c r="C19" i="49"/>
  <c r="C18" i="49"/>
  <c r="C17" i="49"/>
  <c r="C16" i="49"/>
  <c r="C15" i="49"/>
  <c r="C14" i="49"/>
  <c r="C12" i="49"/>
  <c r="C11" i="49"/>
  <c r="C10" i="49"/>
  <c r="C9" i="49"/>
  <c r="C6" i="49"/>
  <c r="AI4" i="49"/>
  <c r="AH4" i="49"/>
  <c r="AG4" i="49"/>
  <c r="AF4" i="49"/>
  <c r="AE4" i="49"/>
  <c r="AD4" i="49"/>
  <c r="AC4" i="49"/>
  <c r="AB4" i="49"/>
  <c r="AA4" i="49"/>
  <c r="Z4" i="49"/>
  <c r="Y4" i="49"/>
  <c r="X4" i="49"/>
  <c r="W4" i="49"/>
  <c r="V4" i="49"/>
  <c r="U4" i="49"/>
  <c r="T4" i="49"/>
  <c r="S4" i="49"/>
  <c r="R4" i="49"/>
  <c r="Q4" i="49"/>
  <c r="P4" i="49"/>
  <c r="O4" i="49"/>
  <c r="N4" i="49"/>
  <c r="M4" i="49"/>
  <c r="L4" i="49"/>
  <c r="K4" i="49"/>
  <c r="J4" i="49"/>
  <c r="I4" i="49"/>
  <c r="H4" i="49"/>
  <c r="G4" i="49"/>
  <c r="F4" i="49"/>
  <c r="C4" i="49" s="1"/>
  <c r="E4" i="49"/>
  <c r="B4" i="49"/>
  <c r="AI3" i="49"/>
  <c r="AH3" i="49"/>
  <c r="AG3" i="49"/>
  <c r="AF3" i="49"/>
  <c r="AE3" i="49"/>
  <c r="AD3" i="49"/>
  <c r="AC3" i="49"/>
  <c r="AB3" i="49"/>
  <c r="AA3" i="49"/>
  <c r="Z3" i="49"/>
  <c r="Y3" i="49"/>
  <c r="X3" i="49"/>
  <c r="W3" i="49"/>
  <c r="V3" i="49"/>
  <c r="U3" i="49"/>
  <c r="T3" i="49"/>
  <c r="S3" i="49"/>
  <c r="R3" i="49"/>
  <c r="Q3" i="49"/>
  <c r="P3" i="49"/>
  <c r="O3" i="49"/>
  <c r="N3" i="49"/>
  <c r="M3" i="49"/>
  <c r="L3" i="49"/>
  <c r="K3" i="49"/>
  <c r="J3" i="49"/>
  <c r="I3" i="49"/>
  <c r="H3" i="49"/>
  <c r="G3" i="49"/>
  <c r="F3" i="49"/>
  <c r="C3" i="49" s="1"/>
  <c r="E3" i="49"/>
  <c r="B3" i="49"/>
  <c r="B2" i="49"/>
  <c r="C44" i="48"/>
  <c r="C43" i="48"/>
  <c r="C42" i="48"/>
  <c r="C41" i="48"/>
  <c r="C40" i="48"/>
  <c r="C39" i="48"/>
  <c r="C38" i="48"/>
  <c r="C37" i="48"/>
  <c r="C36" i="48"/>
  <c r="C35" i="48"/>
  <c r="C34" i="48"/>
  <c r="C33" i="48"/>
  <c r="C32" i="48"/>
  <c r="C31" i="48"/>
  <c r="C30" i="48"/>
  <c r="C29" i="48"/>
  <c r="C28" i="48"/>
  <c r="C27" i="48"/>
  <c r="C26" i="48"/>
  <c r="C25" i="48"/>
  <c r="C24" i="48"/>
  <c r="C23" i="48"/>
  <c r="C22" i="48"/>
  <c r="C21" i="48"/>
  <c r="C20" i="48"/>
  <c r="C19" i="48"/>
  <c r="C18" i="48"/>
  <c r="C17" i="48"/>
  <c r="C16" i="48"/>
  <c r="C15" i="48"/>
  <c r="C14" i="48"/>
  <c r="C12" i="48"/>
  <c r="C11" i="48"/>
  <c r="C10" i="48"/>
  <c r="C9" i="48"/>
  <c r="C6" i="48"/>
  <c r="AI4" i="48"/>
  <c r="AH4" i="48"/>
  <c r="AG4" i="48"/>
  <c r="AF4" i="48"/>
  <c r="AE4" i="48"/>
  <c r="AD4" i="48"/>
  <c r="AC4" i="48"/>
  <c r="AB4" i="48"/>
  <c r="AA4" i="48"/>
  <c r="Z4" i="48"/>
  <c r="Y4" i="48"/>
  <c r="X4" i="48"/>
  <c r="W4" i="48"/>
  <c r="V4" i="48"/>
  <c r="U4" i="48"/>
  <c r="T4" i="48"/>
  <c r="S4" i="48"/>
  <c r="R4" i="48"/>
  <c r="Q4" i="48"/>
  <c r="P4" i="48"/>
  <c r="O4" i="48"/>
  <c r="N4" i="48"/>
  <c r="M4" i="48"/>
  <c r="L4" i="48"/>
  <c r="K4" i="48"/>
  <c r="J4" i="48"/>
  <c r="I4" i="48"/>
  <c r="H4" i="48"/>
  <c r="G4" i="48"/>
  <c r="F4" i="48"/>
  <c r="E4" i="48"/>
  <c r="C4" i="48" s="1"/>
  <c r="B4" i="48"/>
  <c r="AI3" i="48"/>
  <c r="AH3" i="48"/>
  <c r="AG3" i="48"/>
  <c r="AF3" i="48"/>
  <c r="AE3" i="48"/>
  <c r="AD3" i="48"/>
  <c r="AC3" i="48"/>
  <c r="AB3" i="48"/>
  <c r="AA3" i="48"/>
  <c r="Z3" i="48"/>
  <c r="Y3" i="48"/>
  <c r="X3" i="48"/>
  <c r="W3" i="48"/>
  <c r="V3" i="48"/>
  <c r="U3" i="48"/>
  <c r="T3" i="48"/>
  <c r="S3" i="48"/>
  <c r="R3" i="48"/>
  <c r="Q3" i="48"/>
  <c r="P3" i="48"/>
  <c r="O3" i="48"/>
  <c r="C3" i="48" s="1"/>
  <c r="N3" i="48"/>
  <c r="M3" i="48"/>
  <c r="L3" i="48"/>
  <c r="K3" i="48"/>
  <c r="J3" i="48"/>
  <c r="I3" i="48"/>
  <c r="H3" i="48"/>
  <c r="G3" i="48"/>
  <c r="F3" i="48"/>
  <c r="E3" i="48"/>
  <c r="B3" i="48"/>
  <c r="B2" i="48" s="1"/>
  <c r="C44" i="47"/>
  <c r="C43" i="47"/>
  <c r="C42" i="47"/>
  <c r="C41" i="47"/>
  <c r="C40" i="47"/>
  <c r="C39" i="47"/>
  <c r="C38" i="47"/>
  <c r="C37" i="47"/>
  <c r="C36" i="47"/>
  <c r="C35" i="47"/>
  <c r="C34" i="47"/>
  <c r="C33" i="47"/>
  <c r="C32" i="47"/>
  <c r="C31" i="47"/>
  <c r="C30" i="47"/>
  <c r="C29" i="47"/>
  <c r="C28" i="47"/>
  <c r="C27" i="47"/>
  <c r="C26" i="47"/>
  <c r="C25" i="47"/>
  <c r="C24" i="47"/>
  <c r="C23" i="47"/>
  <c r="C22" i="47"/>
  <c r="C21" i="47"/>
  <c r="C20" i="47"/>
  <c r="C19" i="47"/>
  <c r="C18" i="47"/>
  <c r="C17" i="47"/>
  <c r="C16" i="47"/>
  <c r="C15" i="47"/>
  <c r="C14" i="47"/>
  <c r="C12" i="47"/>
  <c r="C11" i="47"/>
  <c r="C10" i="47"/>
  <c r="C9" i="47"/>
  <c r="C6" i="47"/>
  <c r="AI4" i="47"/>
  <c r="AH4" i="47"/>
  <c r="AG4" i="47"/>
  <c r="AF4" i="47"/>
  <c r="AE4" i="47"/>
  <c r="AD4" i="47"/>
  <c r="AC4" i="47"/>
  <c r="AB4" i="47"/>
  <c r="AA4" i="47"/>
  <c r="Z4" i="47"/>
  <c r="Y4" i="47"/>
  <c r="X4" i="47"/>
  <c r="W4" i="47"/>
  <c r="V4" i="47"/>
  <c r="U4" i="47"/>
  <c r="T4" i="47"/>
  <c r="S4" i="47"/>
  <c r="R4" i="47"/>
  <c r="Q4" i="47"/>
  <c r="P4" i="47"/>
  <c r="O4" i="47"/>
  <c r="N4" i="47"/>
  <c r="M4" i="47"/>
  <c r="L4" i="47"/>
  <c r="K4" i="47"/>
  <c r="J4" i="47"/>
  <c r="I4" i="47"/>
  <c r="H4" i="47"/>
  <c r="G4" i="47"/>
  <c r="F4" i="47"/>
  <c r="E4" i="47"/>
  <c r="C4" i="47" s="1"/>
  <c r="B4" i="47"/>
  <c r="AI3" i="47"/>
  <c r="AH3" i="47"/>
  <c r="AG3" i="47"/>
  <c r="AF3" i="47"/>
  <c r="AE3" i="47"/>
  <c r="AD3" i="47"/>
  <c r="AC3" i="47"/>
  <c r="AB3" i="47"/>
  <c r="AA3" i="47"/>
  <c r="Z3" i="47"/>
  <c r="Y3" i="47"/>
  <c r="X3" i="47"/>
  <c r="W3" i="47"/>
  <c r="V3" i="47"/>
  <c r="U3" i="47"/>
  <c r="T3" i="47"/>
  <c r="S3" i="47"/>
  <c r="R3" i="47"/>
  <c r="Q3" i="47"/>
  <c r="P3" i="47"/>
  <c r="O3" i="47"/>
  <c r="C3" i="47" s="1"/>
  <c r="N3" i="47"/>
  <c r="M3" i="47"/>
  <c r="L3" i="47"/>
  <c r="K3" i="47"/>
  <c r="J3" i="47"/>
  <c r="I3" i="47"/>
  <c r="H3" i="47"/>
  <c r="G3" i="47"/>
  <c r="F3" i="47"/>
  <c r="E3" i="47"/>
  <c r="B3" i="47"/>
  <c r="B2" i="47" s="1"/>
  <c r="C44" i="46"/>
  <c r="C43" i="46"/>
  <c r="C42" i="46"/>
  <c r="C41" i="46"/>
  <c r="C40" i="46"/>
  <c r="C39" i="46"/>
  <c r="C38" i="46"/>
  <c r="C37" i="46"/>
  <c r="C36" i="46"/>
  <c r="C35" i="46"/>
  <c r="C34" i="46"/>
  <c r="C33" i="46"/>
  <c r="C32" i="46"/>
  <c r="C31" i="46"/>
  <c r="C30" i="46"/>
  <c r="C29" i="46"/>
  <c r="C28" i="46"/>
  <c r="C27" i="46"/>
  <c r="C26" i="46"/>
  <c r="C25" i="46"/>
  <c r="C24" i="46"/>
  <c r="C23" i="46"/>
  <c r="C22" i="46"/>
  <c r="C21" i="46"/>
  <c r="C20" i="46"/>
  <c r="C19" i="46"/>
  <c r="C18" i="46"/>
  <c r="C17" i="46"/>
  <c r="C16" i="46"/>
  <c r="C15" i="46"/>
  <c r="C14" i="46"/>
  <c r="C12" i="46"/>
  <c r="C11" i="46"/>
  <c r="C10" i="46"/>
  <c r="C9" i="46"/>
  <c r="C6" i="46"/>
  <c r="AI4" i="46"/>
  <c r="AH4" i="46"/>
  <c r="AG4" i="46"/>
  <c r="AF4" i="46"/>
  <c r="AE4" i="46"/>
  <c r="AD4" i="46"/>
  <c r="AC4" i="46"/>
  <c r="AB4" i="46"/>
  <c r="AA4" i="46"/>
  <c r="Z4" i="46"/>
  <c r="Y4" i="46"/>
  <c r="X4" i="46"/>
  <c r="W4" i="46"/>
  <c r="V4" i="46"/>
  <c r="U4" i="46"/>
  <c r="T4" i="46"/>
  <c r="S4" i="46"/>
  <c r="R4" i="46"/>
  <c r="Q4" i="46"/>
  <c r="P4" i="46"/>
  <c r="O4" i="46"/>
  <c r="N4" i="46"/>
  <c r="M4" i="46"/>
  <c r="L4" i="46"/>
  <c r="K4" i="46"/>
  <c r="J4" i="46"/>
  <c r="I4" i="46"/>
  <c r="H4" i="46"/>
  <c r="C4" i="46" s="1"/>
  <c r="G4" i="46"/>
  <c r="F4" i="46"/>
  <c r="E4" i="46"/>
  <c r="B4" i="46"/>
  <c r="AI3" i="46"/>
  <c r="AH3" i="46"/>
  <c r="AG3" i="46"/>
  <c r="AF3" i="46"/>
  <c r="AE3" i="46"/>
  <c r="AD3" i="46"/>
  <c r="AC3" i="46"/>
  <c r="AB3" i="46"/>
  <c r="AA3" i="46"/>
  <c r="Z3" i="46"/>
  <c r="Y3" i="46"/>
  <c r="X3" i="46"/>
  <c r="W3" i="46"/>
  <c r="V3" i="46"/>
  <c r="U3" i="46"/>
  <c r="T3" i="46"/>
  <c r="S3" i="46"/>
  <c r="R3" i="46"/>
  <c r="Q3" i="46"/>
  <c r="P3" i="46"/>
  <c r="O3" i="46"/>
  <c r="N3" i="46"/>
  <c r="M3" i="46"/>
  <c r="L3" i="46"/>
  <c r="K3" i="46"/>
  <c r="J3" i="46"/>
  <c r="I3" i="46"/>
  <c r="H3" i="46"/>
  <c r="G3" i="46"/>
  <c r="F3" i="46"/>
  <c r="C3" i="46" s="1"/>
  <c r="E3" i="46"/>
  <c r="B3" i="46"/>
  <c r="B2" i="46"/>
  <c r="B1" i="42"/>
  <c r="A7" i="42" a="1"/>
  <c r="A7" i="42" s="1"/>
  <c r="A8" i="42" a="1"/>
  <c r="A8" i="42" s="1"/>
  <c r="A9" i="42" a="1"/>
  <c r="A9" i="42" s="1"/>
  <c r="A10" i="42" a="1"/>
  <c r="A10" i="42" s="1"/>
  <c r="A11" i="42" a="1"/>
  <c r="A11" i="42" s="1"/>
  <c r="A12" i="42" a="1"/>
  <c r="A12" i="42" s="1"/>
  <c r="A13" i="42" a="1"/>
  <c r="A13" i="42" s="1"/>
  <c r="C26" i="45"/>
  <c r="C43" i="45"/>
  <c r="C43" i="43"/>
  <c r="AA8" i="43"/>
  <c r="Z32" i="43"/>
  <c r="E6" i="42"/>
  <c r="D11" i="42"/>
  <c r="D13" i="42"/>
  <c r="D8" i="42"/>
  <c r="E10" i="42"/>
  <c r="E14" i="42"/>
  <c r="D9" i="42"/>
  <c r="D10" i="42"/>
  <c r="C2" i="52" l="1"/>
  <c r="C2" i="51"/>
  <c r="C2" i="49"/>
  <c r="C2" i="48"/>
  <c r="C2" i="47"/>
  <c r="C2" i="46"/>
  <c r="Z34" i="43"/>
  <c r="C44" i="45" l="1"/>
  <c r="C42" i="45"/>
  <c r="C41" i="45"/>
  <c r="C40" i="45"/>
  <c r="C39" i="45"/>
  <c r="C38" i="45"/>
  <c r="C37" i="45"/>
  <c r="C36" i="45"/>
  <c r="C35" i="45"/>
  <c r="C34" i="45"/>
  <c r="C33" i="45"/>
  <c r="C32" i="45"/>
  <c r="C31" i="45"/>
  <c r="C30" i="45"/>
  <c r="C29" i="45"/>
  <c r="C28" i="45"/>
  <c r="C27" i="45"/>
  <c r="C25" i="45"/>
  <c r="C24" i="45"/>
  <c r="C23" i="45"/>
  <c r="C22" i="45"/>
  <c r="C21" i="45"/>
  <c r="C20" i="45"/>
  <c r="C19" i="45"/>
  <c r="C18" i="45"/>
  <c r="C17" i="45"/>
  <c r="C16" i="45"/>
  <c r="C15" i="45"/>
  <c r="C14" i="45"/>
  <c r="C12" i="45"/>
  <c r="C11" i="45"/>
  <c r="C10" i="45"/>
  <c r="C9" i="45"/>
  <c r="C6" i="45"/>
  <c r="AI4" i="45"/>
  <c r="AH4" i="45"/>
  <c r="AG4" i="45"/>
  <c r="AF4" i="45"/>
  <c r="AE4" i="45"/>
  <c r="AD4" i="45"/>
  <c r="AC4" i="45"/>
  <c r="AB4" i="45"/>
  <c r="AA4" i="45"/>
  <c r="Z4" i="45"/>
  <c r="Y4" i="45"/>
  <c r="X4" i="45"/>
  <c r="W4" i="45"/>
  <c r="V4" i="45"/>
  <c r="U4" i="45"/>
  <c r="T4" i="45"/>
  <c r="S4" i="45"/>
  <c r="R4" i="45"/>
  <c r="Q4" i="45"/>
  <c r="P4" i="45"/>
  <c r="O4" i="45"/>
  <c r="N4" i="45"/>
  <c r="M4" i="45"/>
  <c r="L4" i="45"/>
  <c r="K4" i="45"/>
  <c r="J4" i="45"/>
  <c r="I4" i="45"/>
  <c r="H4" i="45"/>
  <c r="G4" i="45"/>
  <c r="F4" i="45"/>
  <c r="E4" i="45"/>
  <c r="B4" i="45"/>
  <c r="B2" i="45" s="1"/>
  <c r="AI3" i="45"/>
  <c r="AH3" i="45"/>
  <c r="AG3" i="45"/>
  <c r="AF3" i="45"/>
  <c r="AE3" i="45"/>
  <c r="AD3" i="45"/>
  <c r="AC3" i="45"/>
  <c r="AB3" i="45"/>
  <c r="AA3" i="45"/>
  <c r="Z3" i="45"/>
  <c r="Y3" i="45"/>
  <c r="X3" i="45"/>
  <c r="W3" i="45"/>
  <c r="V3" i="45"/>
  <c r="U3" i="45"/>
  <c r="T3" i="45"/>
  <c r="S3" i="45"/>
  <c r="R3" i="45"/>
  <c r="Q3" i="45"/>
  <c r="P3" i="45"/>
  <c r="O3" i="45"/>
  <c r="N3" i="45"/>
  <c r="M3" i="45"/>
  <c r="L3" i="45"/>
  <c r="K3" i="45"/>
  <c r="J3" i="45"/>
  <c r="I3" i="45"/>
  <c r="H3" i="45"/>
  <c r="G3" i="45"/>
  <c r="F3" i="45"/>
  <c r="E3" i="45"/>
  <c r="B3" i="45"/>
  <c r="C3" i="45" l="1"/>
  <c r="C4" i="45"/>
  <c r="A5" i="42" a="1"/>
  <c r="A5" i="42" s="1"/>
  <c r="A4" i="42" a="1"/>
  <c r="A4" i="42" s="1"/>
  <c r="D5" i="42"/>
  <c r="E5" i="42"/>
  <c r="D4" i="42"/>
  <c r="C2" i="45" l="1"/>
  <c r="A3" i="42" a="1"/>
  <c r="A3" i="42" s="1"/>
  <c r="E4" i="42"/>
  <c r="D3" i="42"/>
  <c r="E3" i="42"/>
  <c r="AF30" i="37" l="1"/>
  <c r="C44" i="43" l="1"/>
  <c r="C42" i="43"/>
  <c r="C41" i="43"/>
  <c r="C40" i="43"/>
  <c r="C39" i="43"/>
  <c r="C38" i="43"/>
  <c r="G4" i="43"/>
  <c r="C37" i="43"/>
  <c r="C36" i="43"/>
  <c r="C35" i="43"/>
  <c r="C34" i="43"/>
  <c r="C33" i="43"/>
  <c r="C32" i="43"/>
  <c r="C31" i="43"/>
  <c r="C30" i="43"/>
  <c r="C29" i="43"/>
  <c r="C28" i="43"/>
  <c r="C27" i="43"/>
  <c r="C26" i="43"/>
  <c r="C25" i="43"/>
  <c r="C24" i="43"/>
  <c r="C23" i="43"/>
  <c r="C22" i="43"/>
  <c r="C21" i="43"/>
  <c r="C20" i="43"/>
  <c r="C19" i="43"/>
  <c r="C18" i="43"/>
  <c r="C17" i="43"/>
  <c r="C16" i="43"/>
  <c r="C15" i="43"/>
  <c r="C14" i="43"/>
  <c r="C12" i="43"/>
  <c r="C11" i="43"/>
  <c r="C10" i="43"/>
  <c r="C9" i="43"/>
  <c r="C6" i="43"/>
  <c r="AI4" i="43"/>
  <c r="AH4" i="43"/>
  <c r="AG4" i="43"/>
  <c r="AF4" i="43"/>
  <c r="AE4" i="43"/>
  <c r="AD4" i="43"/>
  <c r="AC4" i="43"/>
  <c r="AB4" i="43"/>
  <c r="AA4" i="43"/>
  <c r="Z4" i="43"/>
  <c r="Y4" i="43"/>
  <c r="X4" i="43"/>
  <c r="W4" i="43"/>
  <c r="V4" i="43"/>
  <c r="U4" i="43"/>
  <c r="T4" i="43"/>
  <c r="S4" i="43"/>
  <c r="R4" i="43"/>
  <c r="Q4" i="43"/>
  <c r="P4" i="43"/>
  <c r="O4" i="43"/>
  <c r="N4" i="43"/>
  <c r="M4" i="43"/>
  <c r="L4" i="43"/>
  <c r="K4" i="43"/>
  <c r="J4" i="43"/>
  <c r="I4" i="43"/>
  <c r="H4" i="43"/>
  <c r="F4" i="43"/>
  <c r="E4" i="43"/>
  <c r="B4" i="43"/>
  <c r="AI3" i="43"/>
  <c r="AH3" i="43"/>
  <c r="AG3" i="43"/>
  <c r="AF3" i="43"/>
  <c r="AE3" i="43"/>
  <c r="AD3" i="43"/>
  <c r="AC3" i="43"/>
  <c r="AB3" i="43"/>
  <c r="AA3" i="43"/>
  <c r="Z3" i="43"/>
  <c r="Y3" i="43"/>
  <c r="X3" i="43"/>
  <c r="W3" i="43"/>
  <c r="V3" i="43"/>
  <c r="U3" i="43"/>
  <c r="T3" i="43"/>
  <c r="S3" i="43"/>
  <c r="R3" i="43"/>
  <c r="Q3" i="43"/>
  <c r="P3" i="43"/>
  <c r="O3" i="43"/>
  <c r="N3" i="43"/>
  <c r="M3" i="43"/>
  <c r="L3" i="43"/>
  <c r="K3" i="43"/>
  <c r="J3" i="43"/>
  <c r="I3" i="43"/>
  <c r="H3" i="43"/>
  <c r="G3" i="43"/>
  <c r="F3" i="43"/>
  <c r="E3" i="43"/>
  <c r="B3" i="43"/>
  <c r="C3" i="43" l="1"/>
  <c r="B2" i="43"/>
  <c r="C4" i="43"/>
  <c r="Q4" i="37"/>
  <c r="R4" i="37"/>
  <c r="S4" i="37"/>
  <c r="T4" i="37"/>
  <c r="U4" i="37"/>
  <c r="V4" i="37"/>
  <c r="W4" i="37"/>
  <c r="X4" i="37"/>
  <c r="Y4" i="37"/>
  <c r="Z4" i="37"/>
  <c r="AA4" i="37"/>
  <c r="AB4" i="37"/>
  <c r="AC4" i="37"/>
  <c r="AD4" i="37"/>
  <c r="AE4" i="37"/>
  <c r="AF4" i="37"/>
  <c r="AG4" i="37"/>
  <c r="C4" i="37" s="1"/>
  <c r="AH4" i="37"/>
  <c r="AI4" i="37"/>
  <c r="P4" i="37"/>
  <c r="C2" i="43" l="1"/>
  <c r="C41" i="37"/>
  <c r="H17" i="41" l="1"/>
  <c r="G17" i="41"/>
  <c r="E17" i="41"/>
  <c r="C17" i="41"/>
  <c r="K6" i="37" l="1"/>
  <c r="G35" i="37"/>
  <c r="C26" i="29" l="1"/>
  <c r="D2" i="28"/>
  <c r="Y33" i="29" l="1"/>
  <c r="G4" i="29" l="1"/>
  <c r="C40" i="37" l="1"/>
  <c r="C39" i="37"/>
  <c r="C38" i="37"/>
  <c r="C37" i="37"/>
  <c r="C36" i="37"/>
  <c r="C35" i="37"/>
  <c r="C34" i="37"/>
  <c r="C33" i="37"/>
  <c r="C32" i="37"/>
  <c r="C31" i="37"/>
  <c r="C30" i="37"/>
  <c r="C29" i="37"/>
  <c r="C28" i="37"/>
  <c r="C27" i="37"/>
  <c r="C26" i="37"/>
  <c r="C25" i="37"/>
  <c r="C24" i="37"/>
  <c r="C23" i="37"/>
  <c r="C22" i="37"/>
  <c r="C21" i="37"/>
  <c r="C20" i="37"/>
  <c r="C19" i="37"/>
  <c r="C18" i="37"/>
  <c r="C17" i="37"/>
  <c r="C16" i="37"/>
  <c r="C15" i="37"/>
  <c r="C14" i="37"/>
  <c r="C13" i="37"/>
  <c r="C12" i="37"/>
  <c r="C10" i="37"/>
  <c r="C9" i="37"/>
  <c r="C8" i="37"/>
  <c r="C7" i="37"/>
  <c r="C6" i="37"/>
  <c r="O4" i="37"/>
  <c r="N4" i="37"/>
  <c r="M4" i="37"/>
  <c r="L4" i="37"/>
  <c r="K4" i="37"/>
  <c r="J4" i="37"/>
  <c r="I4" i="37"/>
  <c r="H4" i="37"/>
  <c r="G4" i="37"/>
  <c r="F4" i="37"/>
  <c r="E4" i="37"/>
  <c r="B4" i="37"/>
  <c r="AI3" i="37"/>
  <c r="AH3" i="37"/>
  <c r="AG3" i="37"/>
  <c r="AF3" i="37"/>
  <c r="AE3" i="37"/>
  <c r="AD3" i="37"/>
  <c r="AC3" i="37"/>
  <c r="AB3" i="37"/>
  <c r="AA3" i="37"/>
  <c r="Z3" i="37"/>
  <c r="Y3" i="37"/>
  <c r="X3" i="37"/>
  <c r="W3" i="37"/>
  <c r="V3" i="37"/>
  <c r="U3" i="37"/>
  <c r="T3" i="37"/>
  <c r="S3" i="37"/>
  <c r="R3" i="37"/>
  <c r="Q3" i="37"/>
  <c r="P3" i="37"/>
  <c r="O3" i="37"/>
  <c r="N3" i="37"/>
  <c r="M3" i="37"/>
  <c r="L3" i="37"/>
  <c r="J3" i="37"/>
  <c r="I3" i="37"/>
  <c r="H3" i="37"/>
  <c r="G3" i="37"/>
  <c r="F3" i="37"/>
  <c r="E3" i="37"/>
  <c r="B3" i="37"/>
  <c r="K3" i="37" l="1"/>
  <c r="B2" i="37"/>
  <c r="C3" i="37"/>
  <c r="C20" i="29"/>
  <c r="B3" i="29"/>
  <c r="B4" i="29"/>
  <c r="C13" i="29"/>
  <c r="C14" i="29"/>
  <c r="C15" i="29"/>
  <c r="C16" i="29"/>
  <c r="C17" i="29"/>
  <c r="C18" i="29"/>
  <c r="C19" i="29"/>
  <c r="C21" i="29"/>
  <c r="C22" i="29"/>
  <c r="C23" i="29"/>
  <c r="C24" i="29"/>
  <c r="C25" i="29"/>
  <c r="C27" i="29"/>
  <c r="C28" i="29"/>
  <c r="C29" i="29"/>
  <c r="C30" i="29"/>
  <c r="C31" i="29"/>
  <c r="C32" i="29"/>
  <c r="C33" i="29"/>
  <c r="C34" i="29"/>
  <c r="C35" i="29"/>
  <c r="C36" i="29"/>
  <c r="C37" i="29"/>
  <c r="C38" i="29"/>
  <c r="C39" i="29"/>
  <c r="C40" i="29"/>
  <c r="C41" i="29"/>
  <c r="C2" i="37" l="1"/>
  <c r="B2" i="29"/>
  <c r="K6" i="29"/>
  <c r="C6" i="29"/>
  <c r="S3" i="18" l="1"/>
  <c r="P3" i="18"/>
  <c r="AK3" i="18"/>
  <c r="AH3" i="18"/>
  <c r="AE3" i="18"/>
  <c r="AB3" i="18"/>
  <c r="Y3" i="18"/>
  <c r="V3" i="18"/>
  <c r="M3" i="18"/>
  <c r="J3" i="18"/>
  <c r="F3" i="18"/>
  <c r="G3" i="18"/>
  <c r="C3" i="18"/>
  <c r="D3" i="18"/>
  <c r="AE39" i="32"/>
  <c r="AA39" i="32"/>
  <c r="W39" i="32"/>
  <c r="S39" i="32"/>
  <c r="AV38" i="32"/>
  <c r="AU38" i="32"/>
  <c r="AU39" i="32" s="1"/>
  <c r="AR38" i="32"/>
  <c r="AQ38" i="32"/>
  <c r="AQ39" i="32" s="1"/>
  <c r="AN38" i="32"/>
  <c r="AM38" i="32"/>
  <c r="AM39" i="32" s="1"/>
  <c r="AJ38" i="32"/>
  <c r="AI38" i="32"/>
  <c r="AI39" i="32" s="1"/>
  <c r="AF38" i="32"/>
  <c r="AE38" i="32"/>
  <c r="AB38" i="32"/>
  <c r="AA38" i="32"/>
  <c r="AA3" i="32" s="1"/>
  <c r="AA4" i="32" s="1"/>
  <c r="X38" i="32"/>
  <c r="W38" i="32"/>
  <c r="T38" i="32"/>
  <c r="S38" i="32"/>
  <c r="P38" i="32"/>
  <c r="L38" i="32"/>
  <c r="H38" i="32"/>
  <c r="D38" i="32"/>
  <c r="C38" i="32"/>
  <c r="C39" i="32" s="1"/>
  <c r="G38" i="32" s="1"/>
  <c r="AE4" i="32"/>
  <c r="W4" i="32"/>
  <c r="S4" i="32"/>
  <c r="AV3" i="32"/>
  <c r="AU3" i="32"/>
  <c r="AU4" i="32" s="1"/>
  <c r="AR3" i="32"/>
  <c r="AQ3" i="32"/>
  <c r="AQ4" i="32" s="1"/>
  <c r="AN3" i="32"/>
  <c r="AM3" i="32"/>
  <c r="AM4" i="32" s="1"/>
  <c r="AJ3" i="32"/>
  <c r="AF3" i="32"/>
  <c r="AE3" i="32"/>
  <c r="AB3" i="32"/>
  <c r="X3" i="32"/>
  <c r="W3" i="32"/>
  <c r="T3" i="32"/>
  <c r="S3" i="32"/>
  <c r="P3" i="32"/>
  <c r="L3" i="32"/>
  <c r="H3" i="32"/>
  <c r="D3" i="32"/>
  <c r="AE39" i="30"/>
  <c r="S39" i="30"/>
  <c r="AV38" i="30"/>
  <c r="AV3" i="30" s="1"/>
  <c r="AU38" i="30"/>
  <c r="AU39" i="30" s="1"/>
  <c r="AR38" i="30"/>
  <c r="AR3" i="30" s="1"/>
  <c r="AQ38" i="30"/>
  <c r="AN38" i="30"/>
  <c r="AN3" i="30" s="1"/>
  <c r="AM38" i="30"/>
  <c r="AM39" i="30" s="1"/>
  <c r="AJ38" i="30"/>
  <c r="AI38" i="30"/>
  <c r="AI3" i="30" s="1"/>
  <c r="AI4" i="30" s="1"/>
  <c r="AF38" i="30"/>
  <c r="AF3" i="30" s="1"/>
  <c r="AE4" i="30" s="1"/>
  <c r="AE38" i="30"/>
  <c r="AB38" i="30"/>
  <c r="AA39" i="30" s="1"/>
  <c r="AA38" i="30"/>
  <c r="X38" i="30"/>
  <c r="X3" i="30" s="1"/>
  <c r="W38" i="30"/>
  <c r="W3" i="30" s="1"/>
  <c r="T38" i="30"/>
  <c r="S38" i="30"/>
  <c r="P38" i="30"/>
  <c r="P3" i="30" s="1"/>
  <c r="L38" i="30"/>
  <c r="L3" i="30" s="1"/>
  <c r="H38" i="30"/>
  <c r="D38" i="30"/>
  <c r="D3" i="30" s="1"/>
  <c r="C38" i="30"/>
  <c r="C3" i="30" s="1"/>
  <c r="AU3" i="30"/>
  <c r="AQ3" i="30"/>
  <c r="AM3" i="30"/>
  <c r="AJ3" i="30"/>
  <c r="AE3" i="30"/>
  <c r="AA3" i="30"/>
  <c r="T3" i="30"/>
  <c r="S4" i="30" s="1"/>
  <c r="S3" i="30"/>
  <c r="H3" i="30"/>
  <c r="F4" i="18" l="1"/>
  <c r="I3" i="18" s="1"/>
  <c r="I4" i="18" s="1"/>
  <c r="L3" i="18" s="1"/>
  <c r="L4" i="18" s="1"/>
  <c r="O3" i="18" s="1"/>
  <c r="O4" i="18" s="1"/>
  <c r="R3" i="18" s="1"/>
  <c r="R4" i="18" s="1"/>
  <c r="U3" i="18" s="1"/>
  <c r="U4" i="18" s="1"/>
  <c r="X3" i="18" s="1"/>
  <c r="X4" i="18" s="1"/>
  <c r="AA3" i="18" s="1"/>
  <c r="AA4" i="18" s="1"/>
  <c r="AD3" i="18" s="1"/>
  <c r="AD4" i="18" s="1"/>
  <c r="AG3" i="18" s="1"/>
  <c r="AG4" i="18" s="1"/>
  <c r="AJ3" i="18" s="1"/>
  <c r="AJ4" i="18" s="1"/>
  <c r="C4" i="18"/>
  <c r="G3" i="32"/>
  <c r="G4" i="32" s="1"/>
  <c r="G39" i="32"/>
  <c r="K38" i="32" s="1"/>
  <c r="AI3" i="32"/>
  <c r="AI4" i="32" s="1"/>
  <c r="C3" i="32"/>
  <c r="C4" i="32" s="1"/>
  <c r="AU4" i="30"/>
  <c r="AQ4" i="30"/>
  <c r="AQ39" i="30"/>
  <c r="AM4" i="30"/>
  <c r="AB3" i="30"/>
  <c r="AA4" i="30" s="1"/>
  <c r="W39" i="30"/>
  <c r="W4" i="30"/>
  <c r="C4" i="30"/>
  <c r="C39" i="30"/>
  <c r="G38" i="30" s="1"/>
  <c r="AI39" i="30"/>
  <c r="C12" i="29"/>
  <c r="C10" i="29"/>
  <c r="C9" i="29"/>
  <c r="C8" i="29"/>
  <c r="C7" i="29"/>
  <c r="M3" i="29"/>
  <c r="AI4" i="29"/>
  <c r="AH4" i="29"/>
  <c r="AG4" i="29"/>
  <c r="AF4" i="29"/>
  <c r="AE4" i="29"/>
  <c r="AD4" i="29"/>
  <c r="AC4" i="29"/>
  <c r="AB4" i="29"/>
  <c r="AA4" i="29"/>
  <c r="Z4" i="29"/>
  <c r="Y4" i="29"/>
  <c r="X4" i="29"/>
  <c r="W4" i="29"/>
  <c r="V4" i="29"/>
  <c r="U4" i="29"/>
  <c r="T4" i="29"/>
  <c r="S4" i="29"/>
  <c r="R4" i="29"/>
  <c r="Q4" i="29"/>
  <c r="P4" i="29"/>
  <c r="O4" i="29"/>
  <c r="N4" i="29"/>
  <c r="M4" i="29"/>
  <c r="L4" i="29"/>
  <c r="K4" i="29"/>
  <c r="J4" i="29"/>
  <c r="I4" i="29"/>
  <c r="H4" i="29"/>
  <c r="F4" i="29"/>
  <c r="E4" i="29"/>
  <c r="AI3" i="29"/>
  <c r="AH3" i="29"/>
  <c r="AG3" i="29"/>
  <c r="AF3" i="29"/>
  <c r="AE3" i="29"/>
  <c r="AD3" i="29"/>
  <c r="AC3" i="29"/>
  <c r="AB3" i="29"/>
  <c r="AA3" i="29"/>
  <c r="Z3" i="29"/>
  <c r="Y3" i="29"/>
  <c r="X3" i="29"/>
  <c r="W3" i="29"/>
  <c r="V3" i="29"/>
  <c r="U3" i="29"/>
  <c r="T3" i="29"/>
  <c r="S3" i="29"/>
  <c r="R3" i="29"/>
  <c r="Q3" i="29"/>
  <c r="P3" i="29"/>
  <c r="O3" i="29"/>
  <c r="N3" i="29"/>
  <c r="L3" i="29"/>
  <c r="K3" i="29"/>
  <c r="J3" i="29"/>
  <c r="I3" i="29"/>
  <c r="H3" i="29"/>
  <c r="G3" i="29"/>
  <c r="F3" i="29"/>
  <c r="E3" i="29"/>
  <c r="D13" i="28"/>
  <c r="D14" i="28"/>
  <c r="D15" i="28"/>
  <c r="D16" i="28"/>
  <c r="D17" i="28"/>
  <c r="D18" i="28"/>
  <c r="D19" i="28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D33" i="28"/>
  <c r="D34" i="28"/>
  <c r="D35" i="28"/>
  <c r="D36" i="28"/>
  <c r="D37" i="28"/>
  <c r="D38" i="28"/>
  <c r="D39" i="28"/>
  <c r="D40" i="28"/>
  <c r="D12" i="28"/>
  <c r="D7" i="28"/>
  <c r="D8" i="28"/>
  <c r="D9" i="28"/>
  <c r="D10" i="28"/>
  <c r="C3" i="29" l="1"/>
  <c r="K39" i="32"/>
  <c r="O38" i="32" s="1"/>
  <c r="K3" i="32"/>
  <c r="K4" i="32" s="1"/>
  <c r="G3" i="30"/>
  <c r="G4" i="30" s="1"/>
  <c r="G39" i="30"/>
  <c r="K38" i="30" s="1"/>
  <c r="C4" i="29"/>
  <c r="C2" i="29" s="1"/>
  <c r="F4" i="28"/>
  <c r="G4" i="28"/>
  <c r="H4" i="28"/>
  <c r="I4" i="28"/>
  <c r="J4" i="28"/>
  <c r="K4" i="28"/>
  <c r="L4" i="28"/>
  <c r="M4" i="28"/>
  <c r="N4" i="28"/>
  <c r="O4" i="28"/>
  <c r="P4" i="28"/>
  <c r="Q4" i="28"/>
  <c r="R4" i="28"/>
  <c r="S4" i="28"/>
  <c r="T4" i="28"/>
  <c r="U4" i="28"/>
  <c r="V4" i="28"/>
  <c r="W4" i="28"/>
  <c r="X4" i="28"/>
  <c r="Y4" i="28"/>
  <c r="Z4" i="28"/>
  <c r="AA4" i="28"/>
  <c r="AB4" i="28"/>
  <c r="AC4" i="28"/>
  <c r="AD4" i="28"/>
  <c r="AE4" i="28"/>
  <c r="AF4" i="28"/>
  <c r="AG4" i="28"/>
  <c r="AH4" i="28"/>
  <c r="AI4" i="28"/>
  <c r="E4" i="28"/>
  <c r="F3" i="28"/>
  <c r="G3" i="28"/>
  <c r="H3" i="28"/>
  <c r="I3" i="28"/>
  <c r="J3" i="28"/>
  <c r="K3" i="28"/>
  <c r="L3" i="28"/>
  <c r="N3" i="28"/>
  <c r="O3" i="28"/>
  <c r="P3" i="28"/>
  <c r="Q3" i="28"/>
  <c r="R3" i="28"/>
  <c r="S3" i="28"/>
  <c r="T3" i="28"/>
  <c r="U3" i="28"/>
  <c r="V3" i="28"/>
  <c r="W3" i="28"/>
  <c r="X3" i="28"/>
  <c r="Y3" i="28"/>
  <c r="Z3" i="28"/>
  <c r="AA3" i="28"/>
  <c r="AB3" i="28"/>
  <c r="AC3" i="28"/>
  <c r="AD3" i="28"/>
  <c r="AE3" i="28"/>
  <c r="AF3" i="28"/>
  <c r="AG3" i="28"/>
  <c r="AH3" i="28"/>
  <c r="AI3" i="28"/>
  <c r="E3" i="28"/>
  <c r="M6" i="28"/>
  <c r="D6" i="28" s="1"/>
  <c r="O39" i="32" l="1"/>
  <c r="O3" i="32"/>
  <c r="O4" i="32" s="1"/>
  <c r="K39" i="30"/>
  <c r="O38" i="30" s="1"/>
  <c r="K3" i="30"/>
  <c r="K4" i="30" s="1"/>
  <c r="D4" i="28"/>
  <c r="E2" i="28"/>
  <c r="F2" i="28" s="1"/>
  <c r="G2" i="28" s="1"/>
  <c r="H2" i="28" s="1"/>
  <c r="I2" i="28" s="1"/>
  <c r="J2" i="28" s="1"/>
  <c r="M3" i="28"/>
  <c r="D3" i="28" l="1"/>
  <c r="O39" i="30"/>
  <c r="O3" i="30"/>
  <c r="O4" i="30" s="1"/>
  <c r="K2" i="28"/>
  <c r="L2" i="28" s="1"/>
  <c r="M2" i="28" s="1"/>
  <c r="N2" i="28" s="1"/>
  <c r="O2" i="28" s="1"/>
  <c r="P2" i="28" s="1"/>
  <c r="Q2" i="28" s="1"/>
  <c r="R2" i="28" s="1"/>
  <c r="S2" i="28" s="1"/>
  <c r="T2" i="28" s="1"/>
  <c r="U2" i="28" s="1"/>
  <c r="V2" i="28" s="1"/>
  <c r="W2" i="28" s="1"/>
  <c r="X2" i="28" s="1"/>
  <c r="Y2" i="28" s="1"/>
  <c r="Z2" i="28" s="1"/>
  <c r="AA2" i="28" s="1"/>
  <c r="AB2" i="28" s="1"/>
  <c r="AC2" i="28" s="1"/>
  <c r="AD2" i="28" s="1"/>
  <c r="AE2" i="28" s="1"/>
  <c r="AF2" i="28" s="1"/>
  <c r="AG2" i="28" s="1"/>
  <c r="AH2" i="28" s="1"/>
  <c r="AI2" i="28" s="1"/>
  <c r="D4" i="29" l="1"/>
  <c r="H37" i="19"/>
  <c r="I37" i="19" s="1"/>
  <c r="D37" i="19"/>
  <c r="H36" i="19"/>
  <c r="I36" i="19" s="1"/>
  <c r="D36" i="19"/>
  <c r="H35" i="19"/>
  <c r="I35" i="19" s="1"/>
  <c r="D35" i="19"/>
  <c r="H34" i="19"/>
  <c r="I34" i="19" s="1"/>
  <c r="D34" i="19"/>
  <c r="H33" i="19"/>
  <c r="I33" i="19" s="1"/>
  <c r="D33" i="19"/>
  <c r="H32" i="19"/>
  <c r="I32" i="19" s="1"/>
  <c r="D32" i="19"/>
  <c r="H31" i="19"/>
  <c r="I31" i="19" s="1"/>
  <c r="D31" i="19"/>
  <c r="H30" i="19"/>
  <c r="I30" i="19" s="1"/>
  <c r="D30" i="19"/>
  <c r="H29" i="19"/>
  <c r="I29" i="19" s="1"/>
  <c r="D29" i="19"/>
  <c r="H28" i="19"/>
  <c r="I28" i="19" s="1"/>
  <c r="D28" i="19"/>
  <c r="H27" i="19"/>
  <c r="I27" i="19" s="1"/>
  <c r="D27" i="19"/>
  <c r="H26" i="19"/>
  <c r="I26" i="19" s="1"/>
  <c r="D26" i="19"/>
  <c r="H25" i="19"/>
  <c r="I25" i="19" s="1"/>
  <c r="D25" i="19"/>
  <c r="H24" i="19"/>
  <c r="I24" i="19" s="1"/>
  <c r="D24" i="19"/>
  <c r="H23" i="19"/>
  <c r="I23" i="19" s="1"/>
  <c r="D23" i="19"/>
  <c r="H22" i="19"/>
  <c r="I22" i="19" s="1"/>
  <c r="D22" i="19"/>
  <c r="H21" i="19"/>
  <c r="I21" i="19" s="1"/>
  <c r="D21" i="19"/>
  <c r="H20" i="19"/>
  <c r="I20" i="19" s="1"/>
  <c r="D20" i="19"/>
  <c r="H19" i="19"/>
  <c r="I19" i="19" s="1"/>
  <c r="D19" i="19"/>
  <c r="H18" i="19"/>
  <c r="I18" i="19" s="1"/>
  <c r="D18" i="19"/>
  <c r="H17" i="19"/>
  <c r="I17" i="19" s="1"/>
  <c r="D17" i="19"/>
  <c r="H16" i="19"/>
  <c r="I16" i="19" s="1"/>
  <c r="D16" i="19"/>
  <c r="H15" i="19"/>
  <c r="I15" i="19" s="1"/>
  <c r="D15" i="19"/>
  <c r="H14" i="19"/>
  <c r="I14" i="19" s="1"/>
  <c r="D14" i="19"/>
  <c r="H13" i="19"/>
  <c r="I13" i="19" s="1"/>
  <c r="D13" i="19"/>
  <c r="H12" i="19"/>
  <c r="I12" i="19" s="1"/>
  <c r="D12" i="19"/>
  <c r="H11" i="19"/>
  <c r="I11" i="19" s="1"/>
  <c r="D11" i="19"/>
  <c r="H10" i="19"/>
  <c r="I10" i="19" s="1"/>
  <c r="D10" i="19"/>
  <c r="H9" i="19"/>
  <c r="I9" i="19" s="1"/>
  <c r="D9" i="19"/>
  <c r="H8" i="19"/>
  <c r="I8" i="19" s="1"/>
  <c r="D8" i="19"/>
  <c r="H7" i="19"/>
  <c r="I7" i="19" s="1"/>
  <c r="D7" i="19"/>
  <c r="J7" i="19" s="1"/>
  <c r="J8" i="19" s="1"/>
  <c r="J9" i="19" s="1"/>
  <c r="J10" i="19" s="1"/>
  <c r="H6" i="19"/>
  <c r="I6" i="19" s="1"/>
  <c r="D6" i="19"/>
  <c r="F3" i="19"/>
  <c r="E2" i="29" l="1"/>
  <c r="F2" i="29" s="1"/>
  <c r="G2" i="29" s="1"/>
  <c r="H2" i="29" s="1"/>
  <c r="I2" i="29" s="1"/>
  <c r="J2" i="29" s="1"/>
  <c r="K2" i="29" s="1"/>
  <c r="L2" i="29" s="1"/>
  <c r="M2" i="29" s="1"/>
  <c r="N2" i="29" s="1"/>
  <c r="O2" i="29" s="1"/>
  <c r="P2" i="29" s="1"/>
  <c r="Q2" i="29" s="1"/>
  <c r="R2" i="29" s="1"/>
  <c r="S2" i="29" s="1"/>
  <c r="T2" i="29" s="1"/>
  <c r="U2" i="29" s="1"/>
  <c r="V2" i="29" s="1"/>
  <c r="W2" i="29" s="1"/>
  <c r="X2" i="29" s="1"/>
  <c r="Y2" i="29" s="1"/>
  <c r="Z2" i="29" s="1"/>
  <c r="AA2" i="29" s="1"/>
  <c r="AB2" i="29" s="1"/>
  <c r="AC2" i="29" s="1"/>
  <c r="AD2" i="29" s="1"/>
  <c r="AE2" i="29" s="1"/>
  <c r="AF2" i="29" s="1"/>
  <c r="AG2" i="29" s="1"/>
  <c r="AH2" i="29" s="1"/>
  <c r="AI2" i="29" s="1"/>
  <c r="D4" i="37" s="1"/>
  <c r="E2" i="37" s="1"/>
  <c r="F2" i="37" s="1"/>
  <c r="G2" i="37" s="1"/>
  <c r="H2" i="37" s="1"/>
  <c r="I2" i="37" s="1"/>
  <c r="J2" i="37" s="1"/>
  <c r="K2" i="37" s="1"/>
  <c r="L2" i="37" s="1"/>
  <c r="M2" i="37" s="1"/>
  <c r="N2" i="37" s="1"/>
  <c r="O2" i="37" s="1"/>
  <c r="P2" i="37" s="1"/>
  <c r="Q2" i="37" s="1"/>
  <c r="R2" i="37" s="1"/>
  <c r="S2" i="37" s="1"/>
  <c r="T2" i="37" s="1"/>
  <c r="U2" i="37" s="1"/>
  <c r="V2" i="37" s="1"/>
  <c r="W2" i="37" s="1"/>
  <c r="J11" i="19"/>
  <c r="J12" i="19" s="1"/>
  <c r="J13" i="19" s="1"/>
  <c r="J14" i="19" s="1"/>
  <c r="J15" i="19" s="1"/>
  <c r="J16" i="19" s="1"/>
  <c r="J17" i="19" s="1"/>
  <c r="J18" i="19" s="1"/>
  <c r="J19" i="19" s="1"/>
  <c r="J20" i="19" s="1"/>
  <c r="J21" i="19" s="1"/>
  <c r="J22" i="19" s="1"/>
  <c r="J23" i="19" s="1"/>
  <c r="J24" i="19" s="1"/>
  <c r="J25" i="19" s="1"/>
  <c r="J26" i="19" s="1"/>
  <c r="J27" i="19" s="1"/>
  <c r="J28" i="19" s="1"/>
  <c r="J29" i="19" s="1"/>
  <c r="J30" i="19" s="1"/>
  <c r="J31" i="19" s="1"/>
  <c r="J32" i="19" s="1"/>
  <c r="J33" i="19" s="1"/>
  <c r="J34" i="19" s="1"/>
  <c r="J35" i="19" s="1"/>
  <c r="J36" i="19" s="1"/>
  <c r="X2" i="37" l="1"/>
  <c r="Y2" i="37" s="1"/>
  <c r="Z2" i="37" s="1"/>
  <c r="AA2" i="37" s="1"/>
  <c r="AB2" i="37" s="1"/>
  <c r="AC2" i="37" s="1"/>
  <c r="AD2" i="37" s="1"/>
  <c r="AE2" i="37" s="1"/>
  <c r="AF2" i="37" s="1"/>
  <c r="AG2" i="37" s="1"/>
  <c r="AH2" i="37" s="1"/>
  <c r="AI2" i="37" s="1"/>
  <c r="D4" i="43" l="1"/>
  <c r="E2" i="43" l="1"/>
  <c r="F2" i="43" s="1"/>
  <c r="G2" i="43" s="1"/>
  <c r="H2" i="43" s="1"/>
  <c r="I2" i="43" s="1"/>
  <c r="J2" i="43" s="1"/>
  <c r="K2" i="43" s="1"/>
  <c r="L2" i="43" s="1"/>
  <c r="M2" i="43" s="1"/>
  <c r="N2" i="43" s="1"/>
  <c r="O2" i="43" s="1"/>
  <c r="P2" i="43" s="1"/>
  <c r="Q2" i="43" s="1"/>
  <c r="R2" i="43" s="1"/>
  <c r="S2" i="43" s="1"/>
  <c r="T2" i="43" s="1"/>
  <c r="U2" i="43" s="1"/>
  <c r="V2" i="43" s="1"/>
  <c r="W2" i="43" s="1"/>
  <c r="X2" i="43" s="1"/>
  <c r="Y2" i="43" s="1"/>
  <c r="Z2" i="43" s="1"/>
  <c r="AA2" i="43" s="1"/>
  <c r="AB2" i="43" s="1"/>
  <c r="AC2" i="43" s="1"/>
  <c r="AD2" i="43" s="1"/>
  <c r="AE2" i="43" s="1"/>
  <c r="AF2" i="43" s="1"/>
  <c r="AG2" i="43" s="1"/>
  <c r="AH2" i="43" s="1"/>
  <c r="AI2" i="43" s="1"/>
  <c r="D4" i="45" l="1"/>
  <c r="E2" i="45" s="1"/>
  <c r="F2" i="45" s="1"/>
  <c r="G2" i="45" s="1"/>
  <c r="H2" i="45" s="1"/>
  <c r="I2" i="45" s="1"/>
  <c r="J2" i="45" s="1"/>
  <c r="K2" i="45" s="1"/>
  <c r="L2" i="45" s="1"/>
  <c r="M2" i="45" s="1"/>
  <c r="N2" i="45" s="1"/>
  <c r="O2" i="45" s="1"/>
  <c r="P2" i="45" s="1"/>
  <c r="Q2" i="45" s="1"/>
  <c r="R2" i="45" s="1"/>
  <c r="S2" i="45" s="1"/>
  <c r="T2" i="45" s="1"/>
  <c r="U2" i="45" s="1"/>
  <c r="V2" i="45" s="1"/>
  <c r="W2" i="45" s="1"/>
  <c r="X2" i="45" s="1"/>
  <c r="Y2" i="45" s="1"/>
  <c r="Z2" i="45" s="1"/>
  <c r="AA2" i="45" s="1"/>
  <c r="AB2" i="45" s="1"/>
  <c r="AC2" i="45" s="1"/>
  <c r="AD2" i="45" s="1"/>
  <c r="AE2" i="45" s="1"/>
  <c r="AF2" i="45" s="1"/>
  <c r="AG2" i="45" s="1"/>
  <c r="AH2" i="45" s="1"/>
  <c r="AI2" i="45" s="1"/>
  <c r="D4" i="47"/>
  <c r="E2" i="47" s="1"/>
  <c r="F2" i="47" s="1"/>
  <c r="G2" i="47" s="1"/>
  <c r="H2" i="47" s="1"/>
  <c r="I2" i="47" s="1"/>
  <c r="J2" i="47" s="1"/>
  <c r="K2" i="47" s="1"/>
  <c r="L2" i="47" s="1"/>
  <c r="M2" i="47" s="1"/>
  <c r="N2" i="47" s="1"/>
  <c r="O2" i="47" s="1"/>
  <c r="P2" i="47" s="1"/>
  <c r="Q2" i="47" s="1"/>
  <c r="R2" i="47" s="1"/>
  <c r="S2" i="47" s="1"/>
  <c r="T2" i="47" s="1"/>
  <c r="U2" i="47" s="1"/>
  <c r="V2" i="47" s="1"/>
  <c r="W2" i="47" s="1"/>
  <c r="X2" i="47" s="1"/>
  <c r="Y2" i="47" s="1"/>
  <c r="Z2" i="47" s="1"/>
  <c r="AA2" i="47" s="1"/>
  <c r="AB2" i="47" s="1"/>
  <c r="AC2" i="47" s="1"/>
  <c r="AD2" i="47" s="1"/>
  <c r="AE2" i="47" s="1"/>
  <c r="AF2" i="47" s="1"/>
  <c r="AG2" i="47" s="1"/>
  <c r="AH2" i="47" s="1"/>
  <c r="AI2" i="47" s="1"/>
  <c r="D4" i="51"/>
  <c r="E2" i="51" s="1"/>
  <c r="F2" i="51" s="1"/>
  <c r="G2" i="51" s="1"/>
  <c r="H2" i="51" s="1"/>
  <c r="I2" i="51" s="1"/>
  <c r="J2" i="51" s="1"/>
  <c r="K2" i="51" s="1"/>
  <c r="L2" i="51" s="1"/>
  <c r="M2" i="51" s="1"/>
  <c r="N2" i="51" s="1"/>
  <c r="O2" i="51" s="1"/>
  <c r="P2" i="51" s="1"/>
  <c r="Q2" i="51" s="1"/>
  <c r="R2" i="51" s="1"/>
  <c r="S2" i="51" s="1"/>
  <c r="T2" i="51" s="1"/>
  <c r="U2" i="51" s="1"/>
  <c r="V2" i="51" s="1"/>
  <c r="W2" i="51" s="1"/>
  <c r="X2" i="51" s="1"/>
  <c r="Y2" i="51" s="1"/>
  <c r="Z2" i="51" s="1"/>
  <c r="AA2" i="51" s="1"/>
  <c r="AB2" i="51" s="1"/>
  <c r="AC2" i="51" s="1"/>
  <c r="AD2" i="51" s="1"/>
  <c r="AE2" i="51" s="1"/>
  <c r="AF2" i="51" s="1"/>
  <c r="AG2" i="51" s="1"/>
  <c r="AH2" i="51" s="1"/>
  <c r="AI2" i="51" s="1"/>
  <c r="D4" i="52"/>
  <c r="E2" i="52" s="1"/>
  <c r="F2" i="52" s="1"/>
  <c r="G2" i="52" s="1"/>
  <c r="H2" i="52" s="1"/>
  <c r="I2" i="52" s="1"/>
  <c r="J2" i="52" s="1"/>
  <c r="K2" i="52" s="1"/>
  <c r="L2" i="52" s="1"/>
  <c r="M2" i="52" s="1"/>
  <c r="N2" i="52" s="1"/>
  <c r="O2" i="52" s="1"/>
  <c r="P2" i="52" s="1"/>
  <c r="Q2" i="52" s="1"/>
  <c r="R2" i="52" s="1"/>
  <c r="S2" i="52" s="1"/>
  <c r="T2" i="52" s="1"/>
  <c r="U2" i="52" s="1"/>
  <c r="V2" i="52" s="1"/>
  <c r="W2" i="52" s="1"/>
  <c r="X2" i="52" s="1"/>
  <c r="Y2" i="52" s="1"/>
  <c r="Z2" i="52" s="1"/>
  <c r="AA2" i="52" s="1"/>
  <c r="AB2" i="52" s="1"/>
  <c r="AC2" i="52" s="1"/>
  <c r="AD2" i="52" s="1"/>
  <c r="AE2" i="52" s="1"/>
  <c r="AF2" i="52" s="1"/>
  <c r="AG2" i="52" s="1"/>
  <c r="AH2" i="52" s="1"/>
  <c r="AI2" i="52" s="1"/>
  <c r="D4" i="48"/>
  <c r="E2" i="48" s="1"/>
  <c r="F2" i="48" s="1"/>
  <c r="G2" i="48" s="1"/>
  <c r="H2" i="48" s="1"/>
  <c r="I2" i="48" s="1"/>
  <c r="J2" i="48" s="1"/>
  <c r="K2" i="48" s="1"/>
  <c r="L2" i="48" s="1"/>
  <c r="M2" i="48" s="1"/>
  <c r="N2" i="48" s="1"/>
  <c r="O2" i="48" s="1"/>
  <c r="P2" i="48" s="1"/>
  <c r="Q2" i="48" s="1"/>
  <c r="R2" i="48" s="1"/>
  <c r="S2" i="48" s="1"/>
  <c r="T2" i="48" s="1"/>
  <c r="U2" i="48" s="1"/>
  <c r="V2" i="48" s="1"/>
  <c r="W2" i="48" s="1"/>
  <c r="X2" i="48" s="1"/>
  <c r="Y2" i="48" s="1"/>
  <c r="Z2" i="48" s="1"/>
  <c r="AA2" i="48" s="1"/>
  <c r="AB2" i="48" s="1"/>
  <c r="AC2" i="48" s="1"/>
  <c r="AD2" i="48" s="1"/>
  <c r="AE2" i="48" s="1"/>
  <c r="AF2" i="48" s="1"/>
  <c r="AG2" i="48" s="1"/>
  <c r="AH2" i="48" s="1"/>
  <c r="AI2" i="48" s="1"/>
  <c r="D4" i="50"/>
  <c r="E2" i="50" s="1"/>
  <c r="F2" i="50" s="1"/>
  <c r="G2" i="50" s="1"/>
  <c r="H2" i="50" s="1"/>
  <c r="I2" i="50" s="1"/>
  <c r="J2" i="50" s="1"/>
  <c r="K2" i="50" s="1"/>
  <c r="L2" i="50" s="1"/>
  <c r="M2" i="50" s="1"/>
  <c r="N2" i="50" s="1"/>
  <c r="O2" i="50" s="1"/>
  <c r="P2" i="50" s="1"/>
  <c r="Q2" i="50" s="1"/>
  <c r="R2" i="50" s="1"/>
  <c r="S2" i="50" s="1"/>
  <c r="T2" i="50" s="1"/>
  <c r="D4" i="49"/>
  <c r="E2" i="49" s="1"/>
  <c r="F2" i="49" s="1"/>
  <c r="G2" i="49" s="1"/>
  <c r="H2" i="49" s="1"/>
  <c r="I2" i="49" s="1"/>
  <c r="J2" i="49" s="1"/>
  <c r="K2" i="49" s="1"/>
  <c r="L2" i="49" s="1"/>
  <c r="M2" i="49" s="1"/>
  <c r="N2" i="49" s="1"/>
  <c r="O2" i="49" s="1"/>
  <c r="P2" i="49" s="1"/>
  <c r="Q2" i="49" s="1"/>
  <c r="R2" i="49" s="1"/>
  <c r="S2" i="49" s="1"/>
  <c r="T2" i="49" s="1"/>
  <c r="U2" i="49" s="1"/>
  <c r="V2" i="49" s="1"/>
  <c r="W2" i="49" s="1"/>
  <c r="X2" i="49" s="1"/>
  <c r="Y2" i="49" s="1"/>
  <c r="Z2" i="49" s="1"/>
  <c r="AA2" i="49" s="1"/>
  <c r="AB2" i="49" s="1"/>
  <c r="AC2" i="49" s="1"/>
  <c r="AD2" i="49" s="1"/>
  <c r="AE2" i="49" s="1"/>
  <c r="AF2" i="49" s="1"/>
  <c r="AG2" i="49" s="1"/>
  <c r="AH2" i="49" s="1"/>
  <c r="AI2" i="49" s="1"/>
  <c r="D4" i="46"/>
  <c r="E2" i="46" s="1"/>
  <c r="F2" i="46" s="1"/>
  <c r="G2" i="46" s="1"/>
  <c r="H2" i="46" s="1"/>
  <c r="I2" i="46" s="1"/>
  <c r="J2" i="46" s="1"/>
  <c r="K2" i="46" s="1"/>
  <c r="L2" i="46" s="1"/>
  <c r="M2" i="46" s="1"/>
  <c r="N2" i="46" s="1"/>
  <c r="O2" i="46" s="1"/>
  <c r="P2" i="46" s="1"/>
  <c r="Q2" i="46" s="1"/>
  <c r="R2" i="46" s="1"/>
  <c r="S2" i="46" s="1"/>
  <c r="T2" i="46" s="1"/>
  <c r="U2" i="46" s="1"/>
  <c r="V2" i="46" s="1"/>
  <c r="W2" i="46" s="1"/>
  <c r="X2" i="46" s="1"/>
  <c r="Y2" i="46" s="1"/>
  <c r="Z2" i="46" s="1"/>
  <c r="AA2" i="46" s="1"/>
  <c r="AB2" i="46" s="1"/>
  <c r="AC2" i="46" s="1"/>
  <c r="AD2" i="46" s="1"/>
  <c r="AE2" i="46" s="1"/>
  <c r="AF2" i="46" s="1"/>
  <c r="AG2" i="46" s="1"/>
  <c r="AH2" i="46" s="1"/>
  <c r="AI2" i="46" s="1"/>
  <c r="D12" i="42"/>
  <c r="E9" i="42"/>
  <c r="E11" i="42"/>
  <c r="E13" i="42"/>
  <c r="E7" i="42"/>
  <c r="E8" i="42"/>
  <c r="U2" i="50" l="1"/>
  <c r="V2" i="50" s="1"/>
  <c r="W2" i="50" s="1"/>
  <c r="X2" i="50" s="1"/>
  <c r="Y2" i="50" s="1"/>
  <c r="Z2" i="50" s="1"/>
  <c r="AA2" i="50" s="1"/>
  <c r="AB2" i="50" s="1"/>
  <c r="AC2" i="50" s="1"/>
  <c r="AD2" i="50" s="1"/>
  <c r="AE2" i="50" s="1"/>
  <c r="AF2" i="50" s="1"/>
  <c r="AG2" i="50" s="1"/>
  <c r="AH2" i="50" s="1"/>
  <c r="AI2" i="50" s="1"/>
  <c r="E12" i="42"/>
</calcChain>
</file>

<file path=xl/comments1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2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3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4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5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6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7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</commentList>
</comments>
</file>

<file path=xl/comments8.xml><?xml version="1.0" encoding="utf-8"?>
<comments xmlns="http://schemas.openxmlformats.org/spreadsheetml/2006/main">
  <authors>
    <author>jo Prevoteaux</author>
  </authors>
  <commentList>
    <comment ref="F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trop percu 
</t>
        </r>
      </text>
    </comment>
    <comment ref="K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
</t>
        </r>
      </text>
    </comment>
    <comment ref="I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  <comment ref="F28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 Rethel
</t>
        </r>
      </text>
    </comment>
    <comment ref="I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intermarché Essence Kadjar
</t>
        </r>
      </text>
    </comment>
    <comment ref="F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 loivre
</t>
        </r>
      </text>
    </comment>
    <comment ref="I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Cora reims 84,56€
Grand frais 108,36€
Pain 5,80€
</t>
        </r>
      </text>
    </comment>
    <comment ref="L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 rethel </t>
        </r>
      </text>
    </comment>
    <comment ref="J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Terminus ST Morel</t>
        </r>
      </text>
    </comment>
  </commentList>
</comments>
</file>

<file path=xl/comments9.xml><?xml version="1.0" encoding="utf-8"?>
<comments xmlns="http://schemas.openxmlformats.org/spreadsheetml/2006/main">
  <authors>
    <author>jo Prevoteaux</author>
  </authors>
  <commentList>
    <comment ref="E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montant diminué trop percu janvier 2023
</t>
        </r>
      </text>
    </comment>
    <comment ref="Z1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Rbs consul Dentise macadré dent 12</t>
        </r>
      </text>
    </comment>
    <comment ref="K1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rbs Hairzadore 05/04</t>
        </r>
      </text>
    </comment>
    <comment ref="AB12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Regul cpt jo
</t>
        </r>
      </text>
    </comment>
    <comment ref="AF1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avoir Leroy Merlin
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147,72 =&gt;160,50€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compte ac omposer CAG
</t>
        </r>
      </text>
    </comment>
    <comment ref="AB2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  <comment ref="AB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essence kardjar leclec Reims
</t>
        </r>
      </text>
    </comment>
    <comment ref="K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loivre</t>
        </r>
      </text>
    </comment>
    <comment ref="M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vin rouge broully
</t>
        </r>
      </text>
    </comment>
    <comment ref="O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Carrefour</t>
        </r>
      </text>
    </comment>
    <comment ref="R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</t>
        </r>
      </text>
    </comment>
    <comment ref="S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reims
</t>
        </r>
      </text>
    </comment>
    <comment ref="V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vin</t>
        </r>
      </text>
    </comment>
    <comment ref="AF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
Boulangerie Loivre </t>
        </r>
      </text>
    </comment>
    <comment ref="AA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parking berck cerf volant
</t>
        </r>
      </text>
    </comment>
    <comment ref="S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delices des papilles </t>
        </r>
      </text>
    </comment>
    <comment ref="T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Ikea resto</t>
        </r>
      </text>
    </comment>
    <comment ref="V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Pizza Loivre</t>
        </r>
      </text>
    </comment>
    <comment ref="Z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Berck resto La dune Mini golf ,fort mahon
</t>
        </r>
      </text>
    </comment>
    <comment ref="AC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fort mahon resto 
</t>
        </r>
      </text>
    </comment>
    <comment ref="AF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pizza Doré </t>
        </r>
      </text>
    </comment>
    <comment ref="M3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Peinture chambre leroy Merlin
</t>
        </r>
      </text>
    </comment>
    <comment ref="O3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leroy merlin  a identifier produit PVC ?</t>
        </r>
      </text>
    </comment>
    <comment ref="AF3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leroy merlin produit
</t>
        </r>
      </text>
    </comment>
    <comment ref="T3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Action soucoupe ruban scotch</t>
        </r>
      </text>
    </comment>
    <comment ref="AB37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Ticket a gratter
</t>
        </r>
      </text>
    </comment>
    <comment ref="O38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dentiste Macadré Julien
dent 12</t>
        </r>
      </text>
    </comment>
    <comment ref="M3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claquett jo chausséa</t>
        </r>
      </text>
    </comment>
    <comment ref="U4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Jeff de bruges Pâques Maman</t>
        </r>
      </text>
    </comment>
    <comment ref="E4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veterinaire Mia
cheque 5917364
</t>
        </r>
      </text>
    </comment>
    <comment ref="T4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ticket jeu
</t>
        </r>
      </text>
    </comment>
    <comment ref="U4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VPN Cybergost pour 2 ans
</t>
        </r>
      </text>
    </comment>
    <comment ref="AF4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 incroyable patin tabouret chat
</t>
        </r>
      </text>
    </comment>
  </commentList>
</comments>
</file>

<file path=xl/comments10.xml><?xml version="1.0" encoding="utf-8"?>
<comments xmlns="http://schemas.openxmlformats.org/spreadsheetml/2006/main">
  <authors>
    <author>jo Prevoteaux</author>
  </authors>
  <commentList>
    <comment ref="J1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Macif 
</t>
        </r>
      </text>
    </comment>
    <comment ref="K17" authorId="0" shapeId="0">
      <text>
        <r>
          <rPr>
            <b/>
            <sz val="9"/>
            <color indexed="81"/>
            <rFont val="Tahoma"/>
            <family val="2"/>
          </rPr>
          <t xml:space="preserve">jo Prevoteaux:Cotisation </t>
        </r>
        <r>
          <rPr>
            <sz val="9"/>
            <color indexed="81"/>
            <rFont val="Tahoma"/>
            <family val="2"/>
          </rPr>
          <t>MasterCard</t>
        </r>
      </text>
    </comment>
    <comment ref="AB2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EDF 166,14 baisse à 146€</t>
        </r>
      </text>
    </comment>
    <comment ref="L2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moto wirty les Reims
</t>
        </r>
      </text>
    </comment>
    <comment ref="AB28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Leclerc essence kadjar</t>
        </r>
      </text>
    </comment>
    <comment ref="G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lidl Reims
</t>
        </r>
      </text>
    </comment>
    <comment ref="U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Loivre</t>
        </r>
      </text>
    </comment>
    <comment ref="AB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boulangerie attigny pomme et pain</t>
        </r>
      </text>
    </comment>
    <comment ref="AC3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Leclerc eau biere</t>
        </r>
      </text>
    </comment>
    <comment ref="AD3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Grand frais </t>
        </r>
      </text>
    </comment>
    <comment ref="AE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 loivre</t>
        </r>
      </text>
    </comment>
    <comment ref="AF3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Boul Juniville 8 € et leclerc saint brice 
cailloux blanc 5,55€ 
16,65 les 18 Lpaillie ardoise 6,99€
 </t>
        </r>
      </text>
    </comment>
    <comment ref="X3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ferme des saveurs</t>
        </r>
      </text>
    </comment>
    <comment ref="R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Brico depot Papier verre gants pinceaux</t>
        </r>
      </text>
    </comment>
    <comment ref="S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alarme fictive Rbs Lou</t>
        </r>
      </text>
    </comment>
    <comment ref="L34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floralie engrais palmier
</t>
        </r>
      </text>
    </comment>
    <comment ref="M34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bananier floralie garden
</t>
        </r>
      </text>
    </comment>
    <comment ref="Q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LM Bordure Arbre</t>
        </r>
      </text>
    </comment>
    <comment ref="R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3 sac terreau brco depot</t>
        </r>
      </text>
    </comment>
    <comment ref="G3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Bal FMR</t>
        </r>
      </text>
    </comment>
    <comment ref="C3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dentiste jo &amp; puce</t>
        </r>
      </text>
    </comment>
    <comment ref="AC3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medicament artitre Syvlie</t>
        </r>
      </text>
    </comment>
    <comment ref="W38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cheque 5917358 bijou puce Leclerc vouzier Momo</t>
        </r>
      </text>
    </comment>
    <comment ref="AB38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biee et fleur  Laurent et pimousse</t>
        </r>
      </text>
    </comment>
    <comment ref="G3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Haizyadore seche cheveux
</t>
        </r>
      </text>
    </comment>
    <comment ref="J3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Stokomani Nonome Flo
</t>
        </r>
      </text>
    </comment>
    <comment ref="X3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rbs stephane annive Dier et Desch
</t>
        </r>
      </text>
    </comment>
    <comment ref="Y3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condo EMC compresseur</t>
        </r>
      </text>
    </comment>
    <comment ref="X4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vir livret A sylvie</t>
        </r>
      </text>
    </comment>
    <comment ref="AB41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compte Sylvie CEP
</t>
        </r>
      </text>
    </comment>
  </commentList>
</comments>
</file>

<file path=xl/comments11.xml><?xml version="1.0" encoding="utf-8"?>
<comments xmlns="http://schemas.openxmlformats.org/spreadsheetml/2006/main">
  <authors>
    <author>jo Prevoteaux</author>
  </authors>
  <commentList>
    <comment ref="K8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rbs dentiste parti secu</t>
        </r>
      </text>
    </comment>
    <comment ref="O9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RBS Mutuelle dentiste</t>
        </r>
      </text>
    </comment>
    <comment ref="I1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rbs HAIRZIADORE</t>
        </r>
      </text>
    </comment>
    <comment ref="V2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impot foncier </t>
        </r>
      </text>
    </comment>
    <comment ref="AB2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a verifier </t>
        </r>
      </text>
    </comment>
    <comment ref="V2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plus 1 € en fevirier encre imprimante</t>
        </r>
      </text>
    </comment>
    <comment ref="AE2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TV But 4/4
</t>
        </r>
      </text>
    </comment>
    <comment ref="AB26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retrait especes</t>
        </r>
      </text>
    </comment>
    <comment ref="J2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inter Warmo Pas de ticket</t>
        </r>
      </text>
    </comment>
    <comment ref="W29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essence kadjar </t>
        </r>
      </text>
    </comment>
    <comment ref="Q3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gas oil Cora Scenic
</t>
        </r>
      </text>
    </comment>
    <comment ref="AB3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fromage jura Didier D</t>
        </r>
      </text>
    </comment>
    <comment ref="Y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Ferme des saveurs avec Sylvie
</t>
        </r>
      </text>
    </comment>
    <comment ref="Z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resto chinois cora</t>
        </r>
      </text>
    </comment>
    <comment ref="AB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Lidl reims
</t>
        </r>
      </text>
    </comment>
    <comment ref="P34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achat 35 sac s pellets
5,35 TTC le sac</t>
        </r>
      </text>
    </comment>
    <comment ref="S34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LM plomberei fuite evier 
ch 59173??</t>
        </r>
      </text>
    </comment>
    <comment ref="V34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LM plomberei fuite evier 
ch 59173?9</t>
        </r>
      </text>
    </comment>
    <comment ref="W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Ikea plantes reglette drap
</t>
        </r>
      </text>
    </comment>
    <comment ref="X3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cinema les tuche 5</t>
        </r>
      </text>
    </comment>
    <comment ref="AC36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action poids 2KG</t>
        </r>
      </text>
    </comment>
    <comment ref="C37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dentiste jo &amp; puce</t>
        </r>
      </text>
    </comment>
    <comment ref="O37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dentiste 
RBS SECU ET mutuelle a vnir
</t>
        </r>
      </text>
    </comment>
    <comment ref="AB37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pharmacie neuvilette</t>
        </r>
      </text>
    </comment>
    <comment ref="Q39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ticket a gratter</t>
        </r>
      </text>
    </comment>
    <comment ref="AD39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Cadeau Ninon Naissance</t>
        </r>
      </text>
    </comment>
    <comment ref="O4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Achat gourde ecole maya</t>
        </r>
      </text>
    </comment>
    <comment ref="AB4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jeton lavage </t>
        </r>
      </text>
    </comment>
  </commentList>
</comments>
</file>

<file path=xl/comments12.xml><?xml version="1.0" encoding="utf-8"?>
<comments xmlns="http://schemas.openxmlformats.org/spreadsheetml/2006/main">
  <authors>
    <author>jo Prevoteaux</author>
  </authors>
  <commentList>
    <comment ref="T7" authorId="0" shapeId="0">
      <text>
        <r>
          <rPr>
            <b/>
            <sz val="9"/>
            <color indexed="81"/>
            <rFont val="Tahoma"/>
            <family val="2"/>
          </rPr>
          <t xml:space="preserve">jo Prevoteaux
Etrennes
</t>
        </r>
      </text>
    </comment>
    <comment ref="K1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concert Noel Lou 
</t>
        </r>
      </text>
    </comment>
    <comment ref="T1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Seche Linge Lou
Rbs sylvie
</t>
        </r>
      </text>
    </comment>
    <comment ref="AD10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puce CEP</t>
        </r>
      </text>
    </comment>
    <comment ref="AF10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regul jo</t>
        </r>
      </text>
    </comment>
    <comment ref="AE2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TV But 3/4</t>
        </r>
      </text>
    </comment>
    <comment ref="Q27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Plaquette et cable dem</t>
        </r>
      </text>
    </comment>
    <comment ref="AE35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millle et une biere
</t>
        </r>
      </text>
    </comment>
    <comment ref="J38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SECHE LINGE LOU</t>
        </r>
      </text>
    </comment>
    <comment ref="S39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LV Maman
</t>
        </r>
      </text>
    </comment>
    <comment ref="X39" authorId="0" shapeId="0">
      <text>
        <r>
          <rPr>
            <b/>
            <sz val="9"/>
            <color indexed="81"/>
            <rFont val="Tahoma"/>
            <charset val="1"/>
          </rPr>
          <t>jo Prevoteaux:</t>
        </r>
        <r>
          <rPr>
            <sz val="9"/>
            <color indexed="81"/>
            <rFont val="Tahoma"/>
            <charset val="1"/>
          </rPr>
          <t xml:space="preserve">
materiel coiffure  jo hairziadore
</t>
        </r>
      </text>
    </comment>
  </commentList>
</comments>
</file>

<file path=xl/comments13.xml><?xml version="1.0" encoding="utf-8"?>
<comments xmlns="http://schemas.openxmlformats.org/spreadsheetml/2006/main">
  <authors>
    <author>jo Prevoteaux</author>
  </authors>
  <commentList>
    <comment ref="C22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Maudiere</t>
        </r>
      </text>
    </comment>
    <comment ref="F27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cuivre</t>
        </r>
      </text>
    </comment>
    <comment ref="D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cpt courant jo</t>
        </r>
      </text>
    </comment>
    <comment ref="D34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vir cpt courant
</t>
        </r>
      </text>
    </comment>
  </commentList>
</comments>
</file>

<file path=xl/comments14.xml><?xml version="1.0" encoding="utf-8"?>
<comments xmlns="http://schemas.openxmlformats.org/spreadsheetml/2006/main">
  <authors>
    <author>jo Prevoteaux</author>
  </authors>
  <commentList>
    <comment ref="C21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Maudiere</t>
        </r>
      </text>
    </comment>
  </commentList>
</comments>
</file>

<file path=xl/comments15.xml><?xml version="1.0" encoding="utf-8"?>
<comments xmlns="http://schemas.openxmlformats.org/spreadsheetml/2006/main">
  <authors>
    <author>jo Prevoteaux</author>
  </authors>
  <commentList>
    <comment ref="D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cpt courant jo</t>
        </r>
      </text>
    </comment>
  </commentList>
</comments>
</file>

<file path=xl/comments16.xml><?xml version="1.0" encoding="utf-8"?>
<comments xmlns="http://schemas.openxmlformats.org/spreadsheetml/2006/main">
  <authors>
    <author>jo Prevoteaux</author>
  </authors>
  <commentList>
    <comment ref="D33" authorId="0" shapeId="0">
      <text>
        <r>
          <rPr>
            <b/>
            <sz val="9"/>
            <color indexed="81"/>
            <rFont val="Tahoma"/>
            <family val="2"/>
          </rPr>
          <t>jo Prevoteaux:</t>
        </r>
        <r>
          <rPr>
            <sz val="9"/>
            <color indexed="81"/>
            <rFont val="Tahoma"/>
            <family val="2"/>
          </rPr>
          <t xml:space="preserve">
regul cpt courant jo</t>
        </r>
      </text>
    </comment>
  </commentList>
</comments>
</file>

<file path=xl/sharedStrings.xml><?xml version="1.0" encoding="utf-8"?>
<sst xmlns="http://schemas.openxmlformats.org/spreadsheetml/2006/main" count="1580" uniqueCount="133">
  <si>
    <t>Date</t>
  </si>
  <si>
    <t>Essence Voiture</t>
  </si>
  <si>
    <t>Gas-oil Voiture</t>
  </si>
  <si>
    <t>Alimentation</t>
  </si>
  <si>
    <t>Internet TV Box</t>
  </si>
  <si>
    <t>Assurance</t>
  </si>
  <si>
    <t>Mutuelle</t>
  </si>
  <si>
    <t>Credit Voiture</t>
  </si>
  <si>
    <t>Frais Bancaire</t>
  </si>
  <si>
    <t>Netflix</t>
  </si>
  <si>
    <t>Eau</t>
  </si>
  <si>
    <t>Péage APRR</t>
  </si>
  <si>
    <t>Impots Foncier</t>
  </si>
  <si>
    <t>Impots Revenus</t>
  </si>
  <si>
    <t>EDF</t>
  </si>
  <si>
    <t>HP Word play</t>
  </si>
  <si>
    <t>Nexecure</t>
  </si>
  <si>
    <t>Loisirs</t>
  </si>
  <si>
    <t>Santé</t>
  </si>
  <si>
    <t>Habit</t>
  </si>
  <si>
    <t>Divers</t>
  </si>
  <si>
    <t>TOTAL</t>
  </si>
  <si>
    <t>Vacances</t>
  </si>
  <si>
    <t>Cadeaux</t>
  </si>
  <si>
    <t>Maison</t>
  </si>
  <si>
    <t>DEPENSES</t>
  </si>
  <si>
    <t>VIR</t>
  </si>
  <si>
    <t>Restaurants</t>
  </si>
  <si>
    <t>Maison Extérieur</t>
  </si>
  <si>
    <t>Free mobile</t>
  </si>
  <si>
    <t>CB</t>
  </si>
  <si>
    <t>CHQ</t>
  </si>
  <si>
    <t>LIQUIDE</t>
  </si>
  <si>
    <t>RCHQ</t>
  </si>
  <si>
    <t>RET</t>
  </si>
  <si>
    <t>Essence Moto/tondeuse</t>
  </si>
  <si>
    <t>PRL</t>
  </si>
  <si>
    <t>Entretien Voiture/Moto</t>
  </si>
  <si>
    <t>Free Internet/TV</t>
  </si>
  <si>
    <t>Remise Cheque</t>
  </si>
  <si>
    <t>RBS SECU</t>
  </si>
  <si>
    <t>RBS Mutuelle</t>
  </si>
  <si>
    <t>RBS 
DIVERS</t>
  </si>
  <si>
    <t>solde jounalier</t>
  </si>
  <si>
    <t>Somme Totale</t>
  </si>
  <si>
    <t>TOTAL
(negatif)</t>
  </si>
  <si>
    <t>RETRAIT</t>
  </si>
  <si>
    <t>Montant</t>
  </si>
  <si>
    <t>solde 01/01/2025</t>
  </si>
  <si>
    <t>COMPTE CH</t>
  </si>
  <si>
    <t>Tiers</t>
  </si>
  <si>
    <t>CREDIT</t>
  </si>
  <si>
    <t>solde reel</t>
  </si>
  <si>
    <t>Credit 
conso</t>
  </si>
  <si>
    <t>Retraite AG2R
CARSAT
IRENTEC</t>
  </si>
  <si>
    <t>Colonne39</t>
  </si>
  <si>
    <t>DATA 1</t>
  </si>
  <si>
    <t>DATA 2</t>
  </si>
  <si>
    <t>Delta</t>
  </si>
  <si>
    <t>FREE MOBILE</t>
  </si>
  <si>
    <t>Total Depenses</t>
  </si>
  <si>
    <t>TOTAL Credit</t>
  </si>
  <si>
    <t>RBS 
Mutuelle</t>
  </si>
  <si>
    <t>Gazoil
 Voiture</t>
  </si>
  <si>
    <t>Alimentatio</t>
  </si>
  <si>
    <t>Peage APRR</t>
  </si>
  <si>
    <t>Resto</t>
  </si>
  <si>
    <t xml:space="preserve">SOLDE </t>
  </si>
  <si>
    <t>COMPTE LDD (CODEVI)  064 3077 4251</t>
  </si>
  <si>
    <t>PLAN EPARGNE ACTION 987749351</t>
  </si>
  <si>
    <t>COMPTE ESPECE PEA 98774959360</t>
  </si>
  <si>
    <t>CREDIT  CRCA VOITURE</t>
  </si>
  <si>
    <t>Mensualité</t>
  </si>
  <si>
    <t>Montant Emprunté</t>
  </si>
  <si>
    <t>13 015,64€</t>
  </si>
  <si>
    <t>Maudiere</t>
  </si>
  <si>
    <t>Peage APRR
 Parking</t>
  </si>
  <si>
    <t>Essence 
Moto/
tondeuse</t>
  </si>
  <si>
    <t>Budget</t>
  </si>
  <si>
    <t>31/02/2025</t>
  </si>
  <si>
    <t>Retrait Especes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</si>
  <si>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</si>
  <si>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</si>
  <si>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</si>
  <si>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</si>
  <si>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</si>
  <si>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</si>
  <si>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</si>
  <si>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</si>
  <si>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</si>
  <si>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</si>
  <si>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</si>
  <si>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</si>
  <si>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credit</t>
  </si>
  <si>
    <t>Dépense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</si>
  <si>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</si>
  <si>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</si>
  <si>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</si>
  <si>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</si>
  <si>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</si>
  <si>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</si>
  <si>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</si>
  <si>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</si>
  <si>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</si>
  <si>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</si>
  <si>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</si>
  <si>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</si>
  <si>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RBS MAMAN</t>
  </si>
  <si>
    <t>Virement 
Epargne</t>
  </si>
  <si>
    <t>solde 
fin de mois</t>
  </si>
  <si>
    <t>Avril 2025</t>
  </si>
  <si>
    <t>Mars 2025</t>
  </si>
  <si>
    <t>Février 2025</t>
  </si>
  <si>
    <t>Janvier 2025</t>
  </si>
  <si>
    <t>Mai 2025</t>
  </si>
  <si>
    <t>solde 
courant en fonction date du jour</t>
  </si>
  <si>
    <t>Juin 2025</t>
  </si>
  <si>
    <t>Juillet 2025</t>
  </si>
  <si>
    <t>Septembre 2025</t>
  </si>
  <si>
    <t>Octobre 2025</t>
  </si>
  <si>
    <t>Novembre 2025</t>
  </si>
  <si>
    <t>Décembre 2025</t>
  </si>
  <si>
    <t>Août 2025</t>
  </si>
  <si>
    <t xml:space="preserve">Retraite AG2R
CARSAT
</t>
  </si>
  <si>
    <t>Retraite 
CARSAT
IRENTEC</t>
  </si>
  <si>
    <t>ALARME
Nexecure</t>
  </si>
  <si>
    <t>Remise VIR</t>
  </si>
  <si>
    <t>Retrait Liquide</t>
  </si>
  <si>
    <t>RBS /REGUL
DIVERS</t>
  </si>
  <si>
    <t>31/04/2025</t>
  </si>
  <si>
    <t>Date à renseigner</t>
  </si>
  <si>
    <t>date du jour :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</si>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</sst>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#,##0.00_ ;[Red]\-#,##0.00\ "/>
    <numFmt numFmtId="166" formatCode="#,##0.00\ [$€-40C];[Red]\-#,##0.00\ [$€-40C]"/>
    <numFmt numFmtId="167" formatCode="#,##0.00\ &quot;€&quot;"/>
    <numFmt numFmtId="168" formatCode="[$-F400]h:mm:ss\ AM/PM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66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2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Trellis">
        <fgColor rgb="FF00B0F0"/>
        <bgColor theme="0" tint="-0.14990691854609822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hair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hair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5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44" fontId="0" fillId="0" borderId="1" xfId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44" fontId="7" fillId="0" borderId="1" xfId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44" fontId="0" fillId="0" borderId="2" xfId="1" applyFont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44" fontId="0" fillId="0" borderId="6" xfId="1" applyFont="1" applyBorder="1" applyAlignment="1">
      <alignment horizontal="center"/>
    </xf>
    <xf numFmtId="0" fontId="0" fillId="2" borderId="4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44" fontId="0" fillId="0" borderId="1" xfId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44" fontId="0" fillId="0" borderId="7" xfId="1" applyFont="1" applyFill="1" applyBorder="1" applyAlignment="1">
      <alignment horizontal="center"/>
    </xf>
    <xf numFmtId="44" fontId="2" fillId="0" borderId="0" xfId="0" applyNumberFormat="1" applyFont="1" applyAlignment="1">
      <alignment horizontal="center"/>
    </xf>
    <xf numFmtId="44" fontId="5" fillId="0" borderId="1" xfId="1" applyFont="1" applyBorder="1" applyAlignment="1">
      <alignment horizontal="center"/>
    </xf>
    <xf numFmtId="16" fontId="0" fillId="0" borderId="10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16" fontId="0" fillId="0" borderId="1" xfId="0" applyNumberFormat="1" applyBorder="1" applyAlignment="1">
      <alignment horizontal="center"/>
    </xf>
    <xf numFmtId="0" fontId="0" fillId="0" borderId="1" xfId="0" applyBorder="1"/>
    <xf numFmtId="0" fontId="0" fillId="4" borderId="12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44" fontId="0" fillId="0" borderId="0" xfId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" fontId="0" fillId="0" borderId="0" xfId="0" applyNumberFormat="1" applyFill="1" applyBorder="1" applyAlignment="1">
      <alignment horizontal="center"/>
    </xf>
    <xf numFmtId="44" fontId="0" fillId="0" borderId="0" xfId="1" applyFont="1" applyFill="1" applyBorder="1"/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center"/>
    </xf>
    <xf numFmtId="44" fontId="6" fillId="0" borderId="0" xfId="1" applyFont="1" applyFill="1" applyBorder="1"/>
    <xf numFmtId="44" fontId="2" fillId="0" borderId="2" xfId="1" applyFont="1" applyBorder="1" applyAlignment="1">
      <alignment horizontal="center"/>
    </xf>
    <xf numFmtId="44" fontId="8" fillId="0" borderId="0" xfId="1" applyFont="1" applyAlignment="1">
      <alignment horizontal="center"/>
    </xf>
    <xf numFmtId="44" fontId="12" fillId="6" borderId="5" xfId="1" applyFont="1" applyFill="1" applyBorder="1" applyAlignment="1">
      <alignment horizontal="center" vertical="center" wrapText="1"/>
    </xf>
    <xf numFmtId="44" fontId="16" fillId="0" borderId="5" xfId="1" applyFont="1" applyFill="1" applyBorder="1" applyAlignment="1">
      <alignment horizontal="center" vertical="center" wrapText="1"/>
    </xf>
    <xf numFmtId="44" fontId="2" fillId="0" borderId="2" xfId="1" applyNumberFormat="1" applyFont="1" applyBorder="1" applyAlignment="1">
      <alignment horizontal="center"/>
    </xf>
    <xf numFmtId="44" fontId="5" fillId="0" borderId="1" xfId="1" applyFont="1" applyFill="1" applyBorder="1" applyAlignment="1">
      <alignment horizontal="center"/>
    </xf>
    <xf numFmtId="40" fontId="0" fillId="0" borderId="0" xfId="0" applyNumberFormat="1" applyAlignment="1">
      <alignment horizontal="center"/>
    </xf>
    <xf numFmtId="40" fontId="9" fillId="0" borderId="0" xfId="0" applyNumberFormat="1" applyFont="1" applyAlignment="1">
      <alignment horizontal="center"/>
    </xf>
    <xf numFmtId="40" fontId="0" fillId="0" borderId="0" xfId="0" applyNumberFormat="1" applyAlignment="1">
      <alignment horizontal="center" vertical="center" wrapText="1"/>
    </xf>
    <xf numFmtId="40" fontId="0" fillId="0" borderId="0" xfId="1" applyNumberFormat="1" applyFont="1" applyFill="1" applyAlignment="1">
      <alignment horizontal="center"/>
    </xf>
    <xf numFmtId="40" fontId="0" fillId="0" borderId="0" xfId="1" applyNumberFormat="1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9" fillId="0" borderId="0" xfId="0" applyFont="1" applyAlignment="1"/>
    <xf numFmtId="44" fontId="3" fillId="0" borderId="0" xfId="1" applyFont="1" applyFill="1" applyBorder="1" applyAlignment="1"/>
    <xf numFmtId="0" fontId="8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4" fillId="0" borderId="0" xfId="0" applyFont="1" applyAlignment="1"/>
    <xf numFmtId="0" fontId="0" fillId="0" borderId="0" xfId="0" applyBorder="1" applyAlignment="1">
      <alignment horizontal="center" vertical="center" wrapText="1"/>
    </xf>
    <xf numFmtId="16" fontId="0" fillId="0" borderId="0" xfId="0" applyNumberFormat="1" applyBorder="1" applyAlignment="1">
      <alignment horizontal="center"/>
    </xf>
    <xf numFmtId="40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0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16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0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44" fontId="3" fillId="0" borderId="0" xfId="1" applyFont="1" applyFill="1" applyBorder="1" applyAlignment="1">
      <alignment horizontal="center" wrapText="1"/>
    </xf>
    <xf numFmtId="0" fontId="0" fillId="4" borderId="19" xfId="0" applyFill="1" applyBorder="1" applyAlignment="1">
      <alignment horizontal="center" vertical="center" wrapText="1"/>
    </xf>
    <xf numFmtId="40" fontId="17" fillId="6" borderId="20" xfId="0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25" xfId="0" applyFont="1" applyFill="1" applyBorder="1"/>
    <xf numFmtId="0" fontId="0" fillId="0" borderId="26" xfId="0" applyFont="1" applyFill="1" applyBorder="1"/>
    <xf numFmtId="0" fontId="0" fillId="0" borderId="24" xfId="0" applyFont="1" applyFill="1" applyBorder="1"/>
    <xf numFmtId="0" fontId="0" fillId="0" borderId="27" xfId="0" applyFont="1" applyFill="1" applyBorder="1"/>
    <xf numFmtId="0" fontId="0" fillId="0" borderId="0" xfId="0" applyFont="1" applyFill="1" applyBorder="1"/>
    <xf numFmtId="0" fontId="0" fillId="0" borderId="28" xfId="0" applyFont="1" applyFill="1" applyBorder="1"/>
    <xf numFmtId="44" fontId="16" fillId="0" borderId="0" xfId="1" applyNumberFormat="1" applyFont="1" applyFill="1" applyBorder="1" applyAlignment="1">
      <alignment horizontal="center" vertical="center" wrapText="1"/>
    </xf>
    <xf numFmtId="44" fontId="12" fillId="0" borderId="0" xfId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7" borderId="4" xfId="0" applyFill="1" applyBorder="1" applyAlignment="1">
      <alignment horizontal="center" vertical="center" wrapText="1"/>
    </xf>
    <xf numFmtId="0" fontId="0" fillId="0" borderId="0" xfId="0" applyNumberFormat="1"/>
    <xf numFmtId="0" fontId="0" fillId="4" borderId="29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44" fontId="2" fillId="0" borderId="0" xfId="1" applyFont="1" applyFill="1" applyBorder="1" applyAlignment="1">
      <alignment horizontal="center" vertical="center" wrapText="1"/>
    </xf>
    <xf numFmtId="44" fontId="5" fillId="2" borderId="1" xfId="1" applyFont="1" applyFill="1" applyBorder="1" applyAlignment="1">
      <alignment horizontal="center"/>
    </xf>
    <xf numFmtId="44" fontId="2" fillId="2" borderId="1" xfId="1" applyFont="1" applyFill="1" applyBorder="1" applyAlignment="1">
      <alignment horizontal="center"/>
    </xf>
    <xf numFmtId="44" fontId="5" fillId="2" borderId="17" xfId="1" applyFont="1" applyFill="1" applyBorder="1"/>
    <xf numFmtId="44" fontId="0" fillId="2" borderId="1" xfId="1" applyFont="1" applyFill="1" applyBorder="1" applyAlignment="1">
      <alignment horizontal="center"/>
    </xf>
    <xf numFmtId="44" fontId="2" fillId="0" borderId="1" xfId="1" applyFont="1" applyFill="1" applyBorder="1" applyAlignment="1">
      <alignment horizontal="center"/>
    </xf>
    <xf numFmtId="44" fontId="13" fillId="0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16" fontId="0" fillId="9" borderId="1" xfId="0" applyNumberFormat="1" applyFill="1" applyBorder="1" applyAlignment="1">
      <alignment horizontal="center"/>
    </xf>
    <xf numFmtId="44" fontId="0" fillId="9" borderId="1" xfId="1" applyFont="1" applyFill="1" applyBorder="1" applyAlignment="1">
      <alignment horizontal="center"/>
    </xf>
    <xf numFmtId="44" fontId="0" fillId="9" borderId="17" xfId="1" applyFont="1" applyFill="1" applyBorder="1" applyAlignment="1">
      <alignment horizontal="center"/>
    </xf>
    <xf numFmtId="44" fontId="5" fillId="9" borderId="17" xfId="1" applyFont="1" applyFill="1" applyBorder="1" applyAlignment="1">
      <alignment horizontal="center"/>
    </xf>
    <xf numFmtId="44" fontId="0" fillId="9" borderId="8" xfId="1" applyFont="1" applyFill="1" applyBorder="1" applyAlignment="1">
      <alignment horizontal="center"/>
    </xf>
    <xf numFmtId="0" fontId="0" fillId="0" borderId="31" xfId="0" applyFill="1" applyBorder="1" applyAlignment="1">
      <alignment horizontal="center" vertical="center" wrapText="1"/>
    </xf>
    <xf numFmtId="44" fontId="0" fillId="0" borderId="32" xfId="1" applyFont="1" applyFill="1" applyBorder="1" applyAlignment="1">
      <alignment horizontal="center"/>
    </xf>
    <xf numFmtId="44" fontId="0" fillId="0" borderId="8" xfId="1" applyFont="1" applyFill="1" applyBorder="1" applyAlignment="1">
      <alignment horizontal="center"/>
    </xf>
    <xf numFmtId="44" fontId="5" fillId="0" borderId="8" xfId="1" applyFont="1" applyFill="1" applyBorder="1"/>
    <xf numFmtId="44" fontId="5" fillId="0" borderId="8" xfId="1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44" fontId="5" fillId="9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0" xfId="1" applyNumberFormat="1" applyFont="1" applyAlignment="1">
      <alignment horizontal="center" vertical="center"/>
    </xf>
    <xf numFmtId="44" fontId="17" fillId="6" borderId="1" xfId="1" applyFont="1" applyFill="1" applyBorder="1" applyAlignment="1">
      <alignment horizontal="center" vertical="center"/>
    </xf>
    <xf numFmtId="16" fontId="0" fillId="9" borderId="8" xfId="0" applyNumberFormat="1" applyFill="1" applyBorder="1" applyAlignment="1">
      <alignment horizontal="center"/>
    </xf>
    <xf numFmtId="44" fontId="0" fillId="0" borderId="9" xfId="1" applyFont="1" applyFill="1" applyBorder="1" applyAlignment="1">
      <alignment horizontal="center"/>
    </xf>
    <xf numFmtId="0" fontId="17" fillId="6" borderId="4" xfId="0" applyFont="1" applyFill="1" applyBorder="1" applyAlignment="1">
      <alignment horizontal="center" vertical="center" wrapText="1"/>
    </xf>
    <xf numFmtId="0" fontId="17" fillId="6" borderId="30" xfId="0" applyFont="1" applyFill="1" applyBorder="1" applyAlignment="1">
      <alignment horizontal="center" vertical="center" wrapText="1"/>
    </xf>
    <xf numFmtId="0" fontId="17" fillId="6" borderId="33" xfId="0" applyFont="1" applyFill="1" applyBorder="1" applyAlignment="1">
      <alignment horizontal="center" vertical="center" wrapText="1"/>
    </xf>
    <xf numFmtId="44" fontId="5" fillId="2" borderId="17" xfId="1" applyFont="1" applyFill="1" applyBorder="1" applyAlignment="1">
      <alignment horizontal="center"/>
    </xf>
    <xf numFmtId="0" fontId="0" fillId="0" borderId="0" xfId="0" applyFont="1" applyAlignment="1">
      <alignment vertical="center"/>
    </xf>
    <xf numFmtId="40" fontId="1" fillId="0" borderId="0" xfId="1" applyNumberFormat="1" applyFont="1" applyFill="1" applyAlignment="1">
      <alignment horizontal="center" vertical="center"/>
    </xf>
    <xf numFmtId="0" fontId="8" fillId="0" borderId="0" xfId="0" applyFont="1" applyAlignment="1">
      <alignment horizontal="center"/>
    </xf>
    <xf numFmtId="40" fontId="3" fillId="0" borderId="0" xfId="0" applyNumberFormat="1" applyFont="1" applyAlignment="1">
      <alignment horizontal="center" vertical="center" wrapText="1"/>
    </xf>
    <xf numFmtId="44" fontId="2" fillId="0" borderId="34" xfId="0" applyNumberFormat="1" applyFont="1" applyFill="1" applyBorder="1" applyAlignment="1">
      <alignment horizontal="center" vertical="center" wrapText="1"/>
    </xf>
    <xf numFmtId="40" fontId="18" fillId="2" borderId="0" xfId="0" applyNumberFormat="1" applyFont="1" applyFill="1" applyAlignment="1">
      <alignment horizontal="center" vertical="center" wrapText="1"/>
    </xf>
    <xf numFmtId="44" fontId="19" fillId="0" borderId="34" xfId="0" applyNumberFormat="1" applyFont="1" applyFill="1" applyBorder="1" applyAlignment="1">
      <alignment horizontal="center" vertical="center" wrapText="1"/>
    </xf>
    <xf numFmtId="44" fontId="7" fillId="0" borderId="34" xfId="0" applyNumberFormat="1" applyFont="1" applyFill="1" applyBorder="1" applyAlignment="1">
      <alignment horizontal="center" vertical="center" wrapText="1"/>
    </xf>
    <xf numFmtId="44" fontId="5" fillId="0" borderId="3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2" borderId="30" xfId="0" applyFill="1" applyBorder="1" applyAlignment="1">
      <alignment horizontal="center" vertical="center" wrapText="1"/>
    </xf>
    <xf numFmtId="40" fontId="20" fillId="0" borderId="0" xfId="1" applyNumberFormat="1" applyFont="1" applyAlignment="1">
      <alignment horizontal="center"/>
    </xf>
    <xf numFmtId="40" fontId="8" fillId="0" borderId="0" xfId="1" applyNumberFormat="1" applyFont="1" applyAlignment="1">
      <alignment horizontal="center"/>
    </xf>
    <xf numFmtId="40" fontId="9" fillId="0" borderId="0" xfId="0" applyNumberFormat="1" applyFont="1" applyAlignment="1"/>
    <xf numFmtId="40" fontId="8" fillId="0" borderId="0" xfId="0" applyNumberFormat="1" applyFont="1" applyFill="1" applyBorder="1" applyAlignment="1">
      <alignment horizontal="center"/>
    </xf>
    <xf numFmtId="40" fontId="8" fillId="0" borderId="0" xfId="0" applyNumberFormat="1" applyFont="1" applyAlignment="1">
      <alignment horizontal="center"/>
    </xf>
    <xf numFmtId="40" fontId="20" fillId="0" borderId="0" xfId="0" applyNumberFormat="1" applyFont="1" applyAlignment="1">
      <alignment horizontal="center"/>
    </xf>
    <xf numFmtId="40" fontId="3" fillId="0" borderId="0" xfId="1" applyNumberFormat="1" applyFont="1" applyFill="1" applyBorder="1" applyAlignment="1"/>
    <xf numFmtId="40" fontId="3" fillId="0" borderId="0" xfId="1" applyNumberFormat="1" applyFont="1" applyFill="1" applyBorder="1" applyAlignment="1">
      <alignment horizontal="center" wrapText="1"/>
    </xf>
    <xf numFmtId="40" fontId="5" fillId="0" borderId="0" xfId="0" applyNumberFormat="1" applyFont="1" applyAlignment="1">
      <alignment horizontal="center" vertical="center"/>
    </xf>
    <xf numFmtId="40" fontId="5" fillId="0" borderId="0" xfId="1" applyNumberFormat="1" applyFont="1" applyAlignment="1">
      <alignment horizontal="center" vertical="center"/>
    </xf>
    <xf numFmtId="40" fontId="3" fillId="0" borderId="0" xfId="1" applyNumberFormat="1" applyFont="1" applyFill="1" applyBorder="1" applyAlignment="1">
      <alignment horizontal="center" vertical="center" wrapText="1"/>
    </xf>
    <xf numFmtId="44" fontId="13" fillId="9" borderId="1" xfId="1" applyFont="1" applyFill="1" applyBorder="1" applyAlignment="1">
      <alignment horizontal="center"/>
    </xf>
    <xf numFmtId="44" fontId="5" fillId="9" borderId="1" xfId="1" applyFont="1" applyFill="1" applyBorder="1" applyAlignment="1">
      <alignment horizontal="center"/>
    </xf>
    <xf numFmtId="44" fontId="5" fillId="9" borderId="17" xfId="1" applyFont="1" applyFill="1" applyBorder="1"/>
    <xf numFmtId="44" fontId="0" fillId="2" borderId="8" xfId="1" applyFont="1" applyFill="1" applyBorder="1" applyAlignment="1">
      <alignment horizontal="center"/>
    </xf>
    <xf numFmtId="167" fontId="5" fillId="0" borderId="0" xfId="1" applyNumberFormat="1" applyFont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4" borderId="18" xfId="0" applyFill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44" fontId="0" fillId="0" borderId="16" xfId="1" applyFont="1" applyBorder="1" applyAlignment="1">
      <alignment horizontal="center"/>
    </xf>
    <xf numFmtId="44" fontId="0" fillId="0" borderId="19" xfId="1" applyFont="1" applyBorder="1" applyAlignment="1">
      <alignment horizontal="center"/>
    </xf>
    <xf numFmtId="40" fontId="0" fillId="0" borderId="1" xfId="1" applyNumberFormat="1" applyFont="1" applyFill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40" fontId="5" fillId="0" borderId="34" xfId="0" applyNumberFormat="1" applyFont="1" applyFill="1" applyBorder="1" applyAlignment="1">
      <alignment horizontal="center" vertical="center" wrapText="1"/>
    </xf>
    <xf numFmtId="44" fontId="5" fillId="0" borderId="0" xfId="0" applyNumberFormat="1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 wrapText="1"/>
    </xf>
    <xf numFmtId="40" fontId="18" fillId="0" borderId="0" xfId="0" applyNumberFormat="1" applyFont="1" applyFill="1" applyAlignment="1">
      <alignment horizontal="center" vertical="center" wrapText="1"/>
    </xf>
    <xf numFmtId="44" fontId="19" fillId="0" borderId="34" xfId="1" applyFont="1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44" fontId="12" fillId="6" borderId="40" xfId="1" applyFont="1" applyFill="1" applyBorder="1" applyAlignment="1">
      <alignment horizontal="center" vertical="center" wrapText="1"/>
    </xf>
    <xf numFmtId="166" fontId="21" fillId="10" borderId="41" xfId="0" applyNumberFormat="1" applyFont="1" applyFill="1" applyBorder="1" applyAlignment="1">
      <alignment horizontal="center" vertical="center" wrapText="1"/>
    </xf>
    <xf numFmtId="44" fontId="19" fillId="10" borderId="42" xfId="1" applyFont="1" applyFill="1" applyBorder="1" applyAlignment="1">
      <alignment horizontal="center" vertical="center" wrapText="1"/>
    </xf>
    <xf numFmtId="44" fontId="7" fillId="10" borderId="43" xfId="0" applyNumberFormat="1" applyFont="1" applyFill="1" applyBorder="1" applyAlignment="1">
      <alignment horizontal="center" vertical="center" wrapText="1"/>
    </xf>
    <xf numFmtId="40" fontId="0" fillId="0" borderId="43" xfId="0" applyNumberFormat="1" applyBorder="1" applyAlignment="1">
      <alignment horizontal="center" vertical="center" wrapText="1"/>
    </xf>
    <xf numFmtId="44" fontId="7" fillId="10" borderId="1" xfId="0" applyNumberFormat="1" applyFont="1" applyFill="1" applyBorder="1" applyAlignment="1">
      <alignment horizontal="center" vertical="center" wrapText="1"/>
    </xf>
    <xf numFmtId="0" fontId="0" fillId="5" borderId="40" xfId="0" applyFill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7" borderId="40" xfId="0" applyFill="1" applyBorder="1" applyAlignment="1">
      <alignment horizontal="center" vertical="center" wrapText="1"/>
    </xf>
    <xf numFmtId="0" fontId="0" fillId="2" borderId="40" xfId="0" applyFill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2" fillId="0" borderId="40" xfId="0" applyFont="1" applyFill="1" applyBorder="1" applyAlignment="1">
      <alignment horizontal="center" vertical="center" wrapText="1"/>
    </xf>
    <xf numFmtId="0" fontId="2" fillId="0" borderId="35" xfId="0" applyFont="1" applyFill="1" applyBorder="1" applyAlignment="1">
      <alignment horizontal="center" vertical="center" wrapText="1"/>
    </xf>
    <xf numFmtId="166" fontId="16" fillId="10" borderId="30" xfId="0" applyNumberFormat="1" applyFont="1" applyFill="1" applyBorder="1" applyAlignment="1">
      <alignment horizontal="center" vertical="center" wrapText="1"/>
    </xf>
    <xf numFmtId="44" fontId="13" fillId="2" borderId="44" xfId="1" applyFont="1" applyFill="1" applyBorder="1" applyAlignment="1">
      <alignment horizontal="center"/>
    </xf>
    <xf numFmtId="44" fontId="0" fillId="2" borderId="44" xfId="1" applyFont="1" applyFill="1" applyBorder="1" applyAlignment="1">
      <alignment horizontal="center"/>
    </xf>
    <xf numFmtId="44" fontId="2" fillId="2" borderId="44" xfId="1" applyFont="1" applyFill="1" applyBorder="1" applyAlignment="1">
      <alignment horizontal="center"/>
    </xf>
    <xf numFmtId="44" fontId="22" fillId="11" borderId="44" xfId="1" applyFont="1" applyFill="1" applyBorder="1" applyAlignment="1">
      <alignment horizontal="center"/>
    </xf>
    <xf numFmtId="44" fontId="22" fillId="11" borderId="1" xfId="1" applyFont="1" applyFill="1" applyBorder="1" applyAlignment="1">
      <alignment horizontal="center"/>
    </xf>
    <xf numFmtId="44" fontId="3" fillId="10" borderId="42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4" fontId="0" fillId="0" borderId="44" xfId="1" applyFont="1" applyFill="1" applyBorder="1" applyAlignment="1">
      <alignment horizontal="center"/>
    </xf>
    <xf numFmtId="44" fontId="13" fillId="0" borderId="44" xfId="1" applyFont="1" applyFill="1" applyBorder="1" applyAlignment="1">
      <alignment horizontal="center"/>
    </xf>
    <xf numFmtId="44" fontId="22" fillId="0" borderId="1" xfId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66" fontId="3" fillId="0" borderId="0" xfId="1" applyNumberFormat="1" applyFont="1" applyFill="1" applyAlignment="1">
      <alignment horizontal="center" vertical="center"/>
    </xf>
    <xf numFmtId="166" fontId="12" fillId="0" borderId="0" xfId="1" applyNumberFormat="1" applyFont="1" applyFill="1" applyAlignment="1">
      <alignment horizontal="center" vertical="center"/>
    </xf>
    <xf numFmtId="44" fontId="7" fillId="0" borderId="1" xfId="1" applyFont="1" applyFill="1" applyBorder="1" applyAlignment="1">
      <alignment horizontal="center"/>
    </xf>
    <xf numFmtId="40" fontId="0" fillId="0" borderId="44" xfId="1" applyNumberFormat="1" applyFont="1" applyFill="1" applyBorder="1" applyAlignment="1">
      <alignment horizontal="center"/>
    </xf>
    <xf numFmtId="168" fontId="0" fillId="0" borderId="1" xfId="1" applyNumberFormat="1" applyFont="1" applyFill="1" applyBorder="1" applyAlignment="1">
      <alignment horizontal="center"/>
    </xf>
    <xf numFmtId="0" fontId="0" fillId="0" borderId="0" xfId="0" applyBorder="1"/>
    <xf numFmtId="44" fontId="7" fillId="0" borderId="44" xfId="1" applyFont="1" applyFill="1" applyBorder="1" applyAlignment="1">
      <alignment horizontal="center"/>
    </xf>
    <xf numFmtId="14" fontId="0" fillId="0" borderId="0" xfId="0" applyNumberFormat="1"/>
    <xf numFmtId="44" fontId="0" fillId="0" borderId="0" xfId="0" applyNumberFormat="1" applyFill="1" applyBorder="1" applyAlignment="1">
      <alignment horizontal="center" vertical="center" wrapText="1"/>
    </xf>
    <xf numFmtId="17" fontId="0" fillId="0" borderId="0" xfId="0" quotePrefix="1" applyNumberFormat="1"/>
    <xf numFmtId="16" fontId="0" fillId="9" borderId="7" xfId="0" applyNumberFormat="1" applyFill="1" applyBorder="1" applyAlignment="1">
      <alignment horizontal="center"/>
    </xf>
    <xf numFmtId="44" fontId="0" fillId="9" borderId="2" xfId="1" applyFont="1" applyFill="1" applyBorder="1" applyAlignment="1">
      <alignment horizontal="center"/>
    </xf>
    <xf numFmtId="44" fontId="23" fillId="2" borderId="30" xfId="1" applyFont="1" applyFill="1" applyBorder="1" applyAlignment="1">
      <alignment horizontal="center"/>
    </xf>
    <xf numFmtId="44" fontId="0" fillId="0" borderId="2" xfId="1" applyFont="1" applyFill="1" applyBorder="1" applyAlignment="1">
      <alignment horizontal="center"/>
    </xf>
    <xf numFmtId="44" fontId="0" fillId="0" borderId="43" xfId="1" applyFont="1" applyFill="1" applyBorder="1" applyAlignment="1">
      <alignment horizontal="center"/>
    </xf>
    <xf numFmtId="44" fontId="2" fillId="0" borderId="7" xfId="1" applyFont="1" applyFill="1" applyBorder="1" applyAlignment="1">
      <alignment horizontal="center"/>
    </xf>
    <xf numFmtId="44" fontId="0" fillId="0" borderId="42" xfId="1" applyFont="1" applyFill="1" applyBorder="1" applyAlignment="1">
      <alignment horizontal="center"/>
    </xf>
    <xf numFmtId="44" fontId="13" fillId="12" borderId="1" xfId="1" applyFont="1" applyFill="1" applyBorder="1" applyAlignment="1">
      <alignment horizontal="center"/>
    </xf>
    <xf numFmtId="44" fontId="0" fillId="12" borderId="1" xfId="1" applyFont="1" applyFill="1" applyBorder="1" applyAlignment="1">
      <alignment horizontal="center"/>
    </xf>
    <xf numFmtId="44" fontId="13" fillId="2" borderId="45" xfId="1" applyFont="1" applyFill="1" applyBorder="1" applyAlignment="1">
      <alignment horizontal="center"/>
    </xf>
    <xf numFmtId="44" fontId="13" fillId="2" borderId="30" xfId="1" applyFont="1" applyFill="1" applyBorder="1" applyAlignment="1">
      <alignment horizontal="center"/>
    </xf>
    <xf numFmtId="44" fontId="0" fillId="12" borderId="7" xfId="1" applyFont="1" applyFill="1" applyBorder="1" applyAlignment="1">
      <alignment horizontal="center"/>
    </xf>
    <xf numFmtId="0" fontId="7" fillId="0" borderId="40" xfId="0" applyFont="1" applyFill="1" applyBorder="1" applyAlignment="1">
      <alignment horizontal="center" vertical="center" wrapText="1"/>
    </xf>
    <xf numFmtId="44" fontId="13" fillId="0" borderId="30" xfId="1" applyFont="1" applyFill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5" borderId="47" xfId="0" applyFill="1" applyBorder="1" applyAlignment="1">
      <alignment horizontal="center" vertical="center" wrapText="1"/>
    </xf>
    <xf numFmtId="44" fontId="5" fillId="0" borderId="0" xfId="1" applyFont="1" applyFill="1" applyBorder="1"/>
    <xf numFmtId="44" fontId="5" fillId="0" borderId="0" xfId="1" applyFont="1" applyFill="1" applyBorder="1" applyAlignment="1">
      <alignment horizontal="center"/>
    </xf>
    <xf numFmtId="44" fontId="5" fillId="0" borderId="6" xfId="0" applyNumberFormat="1" applyFont="1" applyFill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0" fontId="0" fillId="4" borderId="48" xfId="0" applyFill="1" applyBorder="1" applyAlignment="1">
      <alignment horizontal="center" vertical="center" wrapText="1"/>
    </xf>
    <xf numFmtId="44" fontId="0" fillId="9" borderId="9" xfId="1" applyFont="1" applyFill="1" applyBorder="1" applyAlignment="1">
      <alignment horizontal="center"/>
    </xf>
    <xf numFmtId="44" fontId="5" fillId="9" borderId="8" xfId="1" applyFont="1" applyFill="1" applyBorder="1"/>
    <xf numFmtId="44" fontId="5" fillId="9" borderId="8" xfId="1" applyFont="1" applyFill="1" applyBorder="1" applyAlignment="1">
      <alignment horizontal="center"/>
    </xf>
    <xf numFmtId="44" fontId="23" fillId="2" borderId="46" xfId="1" applyFont="1" applyFill="1" applyBorder="1" applyAlignment="1">
      <alignment horizontal="center"/>
    </xf>
    <xf numFmtId="44" fontId="0" fillId="0" borderId="6" xfId="1" applyFont="1" applyFill="1" applyBorder="1" applyAlignment="1">
      <alignment horizontal="center"/>
    </xf>
    <xf numFmtId="44" fontId="13" fillId="2" borderId="1" xfId="1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44" fontId="23" fillId="0" borderId="8" xfId="1" applyFont="1" applyFill="1" applyBorder="1" applyAlignment="1">
      <alignment horizontal="center"/>
    </xf>
    <xf numFmtId="44" fontId="13" fillId="12" borderId="49" xfId="1" applyFont="1" applyFill="1" applyBorder="1" applyAlignment="1">
      <alignment horizontal="center"/>
    </xf>
    <xf numFmtId="44" fontId="13" fillId="0" borderId="32" xfId="1" applyFont="1" applyFill="1" applyBorder="1" applyAlignment="1">
      <alignment horizontal="center"/>
    </xf>
    <xf numFmtId="44" fontId="13" fillId="0" borderId="8" xfId="1" applyFont="1" applyFill="1" applyBorder="1" applyAlignment="1">
      <alignment horizontal="center"/>
    </xf>
    <xf numFmtId="44" fontId="13" fillId="0" borderId="49" xfId="1" applyFont="1" applyFill="1" applyBorder="1" applyAlignment="1">
      <alignment horizontal="center"/>
    </xf>
    <xf numFmtId="44" fontId="2" fillId="9" borderId="1" xfId="1" applyFont="1" applyFill="1" applyBorder="1" applyAlignment="1">
      <alignment horizontal="center"/>
    </xf>
    <xf numFmtId="44" fontId="13" fillId="2" borderId="17" xfId="1" applyFont="1" applyFill="1" applyBorder="1"/>
    <xf numFmtId="16" fontId="0" fillId="9" borderId="2" xfId="0" applyNumberFormat="1" applyFill="1" applyBorder="1" applyAlignment="1">
      <alignment horizontal="center"/>
    </xf>
    <xf numFmtId="44" fontId="13" fillId="13" borderId="1" xfId="1" applyFont="1" applyFill="1" applyBorder="1" applyAlignment="1">
      <alignment horizontal="center"/>
    </xf>
    <xf numFmtId="0" fontId="24" fillId="0" borderId="0" xfId="0" applyFont="1"/>
    <xf numFmtId="14" fontId="24" fillId="0" borderId="0" xfId="0" applyNumberFormat="1" applyFont="1" applyFill="1" applyAlignment="1">
      <alignment vertical="center"/>
    </xf>
    <xf numFmtId="0" fontId="24" fillId="0" borderId="0" xfId="0" applyFont="1" applyAlignment="1">
      <alignment horizontal="center" vertical="center" wrapText="1"/>
    </xf>
    <xf numFmtId="0" fontId="4" fillId="0" borderId="0" xfId="0" applyFont="1"/>
    <xf numFmtId="44" fontId="13" fillId="12" borderId="8" xfId="1" applyFont="1" applyFill="1" applyBorder="1" applyAlignment="1">
      <alignment horizontal="center"/>
    </xf>
    <xf numFmtId="44" fontId="13" fillId="12" borderId="7" xfId="1" applyFont="1" applyFill="1" applyBorder="1" applyAlignment="1">
      <alignment horizontal="center"/>
    </xf>
    <xf numFmtId="44" fontId="13" fillId="2" borderId="46" xfId="1" applyFont="1" applyFill="1" applyBorder="1" applyAlignment="1">
      <alignment horizontal="center"/>
    </xf>
    <xf numFmtId="44" fontId="13" fillId="2" borderId="50" xfId="1" applyFont="1" applyFill="1" applyBorder="1" applyAlignment="1">
      <alignment horizontal="center"/>
    </xf>
    <xf numFmtId="44" fontId="13" fillId="2" borderId="51" xfId="1" applyFont="1" applyFill="1" applyBorder="1" applyAlignment="1">
      <alignment horizontal="center"/>
    </xf>
    <xf numFmtId="44" fontId="13" fillId="2" borderId="52" xfId="1" applyFont="1" applyFill="1" applyBorder="1" applyAlignment="1">
      <alignment horizontal="center"/>
    </xf>
    <xf numFmtId="14" fontId="24" fillId="12" borderId="0" xfId="0" applyNumberFormat="1" applyFont="1" applyFill="1" applyAlignment="1">
      <alignment vertical="center"/>
    </xf>
    <xf numFmtId="0" fontId="28" fillId="0" borderId="0" xfId="0" applyFont="1"/>
    <xf numFmtId="0" fontId="28" fillId="0" borderId="0" xfId="0" applyFont="1" applyAlignment="1">
      <alignment horizontal="center" vertical="center" wrapText="1"/>
    </xf>
    <xf numFmtId="14" fontId="24" fillId="2" borderId="0" xfId="0" applyNumberFormat="1" applyFont="1" applyFill="1" applyAlignment="1">
      <alignment horizontal="center" vertical="center"/>
    </xf>
    <xf numFmtId="44" fontId="24" fillId="0" borderId="0" xfId="1" applyFont="1"/>
    <xf numFmtId="44" fontId="27" fillId="0" borderId="0" xfId="1" applyFont="1"/>
    <xf numFmtId="166" fontId="24" fillId="0" borderId="1" xfId="0" applyNumberFormat="1" applyFont="1" applyBorder="1" applyAlignment="1">
      <alignment horizontal="center" vertical="center"/>
    </xf>
    <xf numFmtId="14" fontId="24" fillId="2" borderId="0" xfId="0" applyNumberFormat="1" applyFont="1" applyFill="1" applyAlignment="1">
      <alignment horizontal="center"/>
    </xf>
    <xf numFmtId="44" fontId="24" fillId="9" borderId="0" xfId="1" applyFont="1" applyFill="1"/>
    <xf numFmtId="0" fontId="25" fillId="0" borderId="0" xfId="0" applyFont="1" applyBorder="1"/>
    <xf numFmtId="0" fontId="26" fillId="0" borderId="0" xfId="0" applyFont="1" applyBorder="1"/>
    <xf numFmtId="166" fontId="24" fillId="0" borderId="4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44" fontId="3" fillId="0" borderId="0" xfId="1" applyFont="1" applyAlignment="1">
      <alignment horizontal="center" vertical="center"/>
    </xf>
    <xf numFmtId="17" fontId="0" fillId="0" borderId="10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164" fontId="9" fillId="2" borderId="0" xfId="0" applyNumberFormat="1" applyFont="1" applyFill="1" applyAlignment="1">
      <alignment horizontal="center"/>
    </xf>
    <xf numFmtId="44" fontId="3" fillId="5" borderId="0" xfId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 vertical="center"/>
    </xf>
    <xf numFmtId="40" fontId="3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top" wrapText="1"/>
    </xf>
    <xf numFmtId="0" fontId="0" fillId="0" borderId="3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9" xfId="0" applyBorder="1" applyAlignment="1">
      <alignment horizontal="center"/>
    </xf>
  </cellXfs>
  <cellStyles count="2">
    <cellStyle name="Monétaire" xfId="1" builtinId="4"/>
    <cellStyle name="Normal" xfId="0" builtinId="0"/>
  </cellStyles>
  <dxfs count="46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9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5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6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zoomScale="59" zoomScaleNormal="59" workbookViewId="0">
      <selection activeCell="F1" sqref="F1"/>
    </sheetView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45992</v>
      </c>
      <c r="F1" s="25">
        <v>45993</v>
      </c>
      <c r="G1" s="25">
        <v>45994</v>
      </c>
      <c r="H1" s="25">
        <v>45995</v>
      </c>
      <c r="I1" s="25">
        <v>45996</v>
      </c>
      <c r="J1" s="25">
        <v>45997</v>
      </c>
      <c r="K1" s="25">
        <v>45998</v>
      </c>
      <c r="L1" s="25">
        <v>45999</v>
      </c>
      <c r="M1" s="25">
        <v>46000</v>
      </c>
      <c r="N1" s="25">
        <v>46001</v>
      </c>
      <c r="O1" s="25">
        <v>46002</v>
      </c>
      <c r="P1" s="25">
        <v>46003</v>
      </c>
      <c r="Q1" s="25">
        <v>46004</v>
      </c>
      <c r="R1" s="25">
        <v>46005</v>
      </c>
      <c r="S1" s="25">
        <v>46006</v>
      </c>
      <c r="T1" s="25">
        <v>46007</v>
      </c>
      <c r="U1" s="25">
        <v>46008</v>
      </c>
      <c r="V1" s="25">
        <v>46009</v>
      </c>
      <c r="W1" s="25">
        <v>46010</v>
      </c>
      <c r="X1" s="25">
        <v>46011</v>
      </c>
      <c r="Y1" s="25">
        <v>46012</v>
      </c>
      <c r="Z1" s="25">
        <v>46013</v>
      </c>
      <c r="AA1" s="25">
        <v>46014</v>
      </c>
      <c r="AB1" s="25">
        <v>46015</v>
      </c>
      <c r="AC1" s="25">
        <v>46016</v>
      </c>
      <c r="AD1" s="25">
        <v>46017</v>
      </c>
      <c r="AE1" s="25">
        <v>46018</v>
      </c>
      <c r="AF1" s="25">
        <v>46019</v>
      </c>
      <c r="AG1" s="25">
        <v>46020</v>
      </c>
      <c r="AH1" s="25">
        <v>46021</v>
      </c>
      <c r="AI1" s="25">
        <v>46022</v>
      </c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462" priority="35" timePeriod="today">
      <formula>FLOOR(D1,1)=TODAY()</formula>
    </cfRule>
  </conditionalFormatting>
  <conditionalFormatting sqref="U30:U31 U14:U25 U33 U35:U42 U27">
    <cfRule type="timePeriod" dxfId="461" priority="34" timePeriod="today">
      <formula>FLOOR(U14,1)=TODAY()</formula>
    </cfRule>
  </conditionalFormatting>
  <conditionalFormatting sqref="U28">
    <cfRule type="timePeriod" dxfId="460" priority="33" timePeriod="today">
      <formula>FLOOR(U28,1)=TODAY()</formula>
    </cfRule>
  </conditionalFormatting>
  <conditionalFormatting sqref="U29">
    <cfRule type="timePeriod" dxfId="459" priority="32" timePeriod="today">
      <formula>FLOOR(U29,1)=TODAY()</formula>
    </cfRule>
  </conditionalFormatting>
  <conditionalFormatting sqref="D6:D8">
    <cfRule type="timePeriod" dxfId="458" priority="31" timePeriod="today">
      <formula>FLOOR(D6,1)=TODAY()</formula>
    </cfRule>
  </conditionalFormatting>
  <conditionalFormatting sqref="D37:D40 D42">
    <cfRule type="timePeriod" dxfId="457" priority="30" timePeriod="today">
      <formula>FLOOR(D37,1)=TODAY()</formula>
    </cfRule>
  </conditionalFormatting>
  <conditionalFormatting sqref="E3:AI4">
    <cfRule type="timePeriod" dxfId="456" priority="29" timePeriod="today">
      <formula>FLOOR(E3,1)=TODAY()</formula>
    </cfRule>
  </conditionalFormatting>
  <conditionalFormatting sqref="B3">
    <cfRule type="expression" dxfId="455" priority="28">
      <formula>"si $C$3&gt;$D$3then $D$3"</formula>
    </cfRule>
  </conditionalFormatting>
  <conditionalFormatting sqref="C14">
    <cfRule type="expression" dxfId="454" priority="26">
      <formula>$C$14&gt;$B$14</formula>
    </cfRule>
  </conditionalFormatting>
  <conditionalFormatting sqref="C15">
    <cfRule type="expression" dxfId="453" priority="27">
      <formula>C15:C42&gt;B15:B42</formula>
    </cfRule>
  </conditionalFormatting>
  <conditionalFormatting sqref="J16:K16">
    <cfRule type="timePeriod" dxfId="452" priority="25" timePeriod="today">
      <formula>FLOOR(J16,1)=TODAY()</formula>
    </cfRule>
  </conditionalFormatting>
  <conditionalFormatting sqref="P18">
    <cfRule type="timePeriod" dxfId="451" priority="24" timePeriod="today">
      <formula>FLOOR(P18,1)=TODAY()</formula>
    </cfRule>
  </conditionalFormatting>
  <conditionalFormatting sqref="P21:Q21">
    <cfRule type="timePeriod" dxfId="450" priority="23" timePeriod="today">
      <formula>FLOOR(P21,1)=TODAY()</formula>
    </cfRule>
  </conditionalFormatting>
  <conditionalFormatting sqref="G19:H19">
    <cfRule type="timePeriod" dxfId="449" priority="22" timePeriod="today">
      <formula>FLOOR(G19,1)=TODAY()</formula>
    </cfRule>
  </conditionalFormatting>
  <conditionalFormatting sqref="G20:H20">
    <cfRule type="timePeriod" dxfId="448" priority="21" timePeriod="today">
      <formula>FLOOR(G20,1)=TODAY()</formula>
    </cfRule>
  </conditionalFormatting>
  <conditionalFormatting sqref="J30">
    <cfRule type="timePeriod" dxfId="447" priority="20" timePeriod="today">
      <formula>FLOOR(J30,1)=TODAY()</formula>
    </cfRule>
  </conditionalFormatting>
  <conditionalFormatting sqref="I33">
    <cfRule type="timePeriod" dxfId="446" priority="19" timePeriod="today">
      <formula>FLOOR(I33,1)=TODAY()</formula>
    </cfRule>
  </conditionalFormatting>
  <conditionalFormatting sqref="Q31">
    <cfRule type="timePeriod" dxfId="445" priority="18" timePeriod="today">
      <formula>FLOOR(Q31,1)=TODAY()</formula>
    </cfRule>
  </conditionalFormatting>
  <conditionalFormatting sqref="P35">
    <cfRule type="timePeriod" dxfId="444" priority="17" timePeriod="today">
      <formula>FLOOR(P35,1)=TODAY()</formula>
    </cfRule>
  </conditionalFormatting>
  <conditionalFormatting sqref="O38">
    <cfRule type="timePeriod" dxfId="443" priority="16" timePeriod="today">
      <formula>FLOOR(O38,1)=TODAY()</formula>
    </cfRule>
  </conditionalFormatting>
  <conditionalFormatting sqref="Q40">
    <cfRule type="timePeriod" dxfId="442" priority="15" timePeriod="today">
      <formula>FLOOR(Q40,1)=TODAY()</formula>
    </cfRule>
  </conditionalFormatting>
  <conditionalFormatting sqref="G41">
    <cfRule type="timePeriod" dxfId="441" priority="14" timePeriod="today">
      <formula>FLOOR(G41,1)=TODAY()</formula>
    </cfRule>
  </conditionalFormatting>
  <conditionalFormatting sqref="O41">
    <cfRule type="timePeriod" dxfId="440" priority="13" timePeriod="today">
      <formula>FLOOR(O41,1)=TODAY()</formula>
    </cfRule>
  </conditionalFormatting>
  <conditionalFormatting sqref="H14:K14">
    <cfRule type="timePeriod" dxfId="439" priority="12" timePeriod="today">
      <formula>FLOOR(H14,1)=TODAY()</formula>
    </cfRule>
  </conditionalFormatting>
  <conditionalFormatting sqref="M6:M7">
    <cfRule type="timePeriod" dxfId="438" priority="11" timePeriod="today">
      <formula>FLOOR(M6,1)=TODAY()</formula>
    </cfRule>
  </conditionalFormatting>
  <conditionalFormatting sqref="D4">
    <cfRule type="cellIs" dxfId="437" priority="10" operator="greaterThan">
      <formula>0</formula>
    </cfRule>
  </conditionalFormatting>
  <conditionalFormatting sqref="U44">
    <cfRule type="timePeriod" dxfId="436" priority="9" timePeriod="today">
      <formula>FLOOR(U44,1)=TODAY()</formula>
    </cfRule>
  </conditionalFormatting>
  <conditionalFormatting sqref="D44">
    <cfRule type="timePeriod" dxfId="435" priority="8" timePeriod="today">
      <formula>FLOOR(D44,1)=TODAY()</formula>
    </cfRule>
  </conditionalFormatting>
  <conditionalFormatting sqref="C44">
    <cfRule type="expression" dxfId="434" priority="7">
      <formula>C44:C71&gt;B44:B71</formula>
    </cfRule>
  </conditionalFormatting>
  <conditionalFormatting sqref="C16:C25 C27:C42">
    <cfRule type="expression" dxfId="433" priority="36">
      <formula>C16:C44&gt;B16:B44</formula>
    </cfRule>
  </conditionalFormatting>
  <conditionalFormatting sqref="D26">
    <cfRule type="timePeriod" dxfId="432" priority="2" timePeriod="today">
      <formula>FLOOR(D26,1)=TODAY()</formula>
    </cfRule>
  </conditionalFormatting>
  <conditionalFormatting sqref="U26">
    <cfRule type="timePeriod" dxfId="431" priority="1" timePeriod="today">
      <formula>FLOOR(U26,1)=TODAY()</formula>
    </cfRule>
  </conditionalFormatting>
  <conditionalFormatting sqref="C26">
    <cfRule type="expression" dxfId="430" priority="3">
      <formula>C26:C54&gt;B26:B54</formula>
    </cfRule>
  </conditionalFormatting>
  <conditionalFormatting sqref="U43">
    <cfRule type="timePeriod" dxfId="429" priority="5" timePeriod="today">
      <formula>FLOOR(U43,1)=TODAY()</formula>
    </cfRule>
  </conditionalFormatting>
  <conditionalFormatting sqref="D43">
    <cfRule type="timePeriod" dxfId="428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CF3891D4-E60A-4368-80EE-1A27A8104528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workbookViewId="0">
      <selection activeCell="F1" sqref="F1"/>
    </sheetView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45962</v>
      </c>
      <c r="F1" s="25">
        <v>45963</v>
      </c>
      <c r="G1" s="25">
        <v>45964</v>
      </c>
      <c r="H1" s="25">
        <v>45965</v>
      </c>
      <c r="I1" s="25">
        <v>45966</v>
      </c>
      <c r="J1" s="25">
        <v>45967</v>
      </c>
      <c r="K1" s="25">
        <v>45968</v>
      </c>
      <c r="L1" s="25">
        <v>45969</v>
      </c>
      <c r="M1" s="25">
        <v>45970</v>
      </c>
      <c r="N1" s="25">
        <v>45971</v>
      </c>
      <c r="O1" s="25">
        <v>45972</v>
      </c>
      <c r="P1" s="25">
        <v>45973</v>
      </c>
      <c r="Q1" s="25">
        <v>45974</v>
      </c>
      <c r="R1" s="25">
        <v>45975</v>
      </c>
      <c r="S1" s="25">
        <v>45976</v>
      </c>
      <c r="T1" s="25">
        <v>45977</v>
      </c>
      <c r="U1" s="25">
        <v>45978</v>
      </c>
      <c r="V1" s="25">
        <v>45979</v>
      </c>
      <c r="W1" s="25">
        <v>45980</v>
      </c>
      <c r="X1" s="25">
        <v>45981</v>
      </c>
      <c r="Y1" s="25">
        <v>45982</v>
      </c>
      <c r="Z1" s="25">
        <v>45983</v>
      </c>
      <c r="AA1" s="25">
        <v>45984</v>
      </c>
      <c r="AB1" s="25">
        <v>45985</v>
      </c>
      <c r="AC1" s="25">
        <v>45986</v>
      </c>
      <c r="AD1" s="25">
        <v>45987</v>
      </c>
      <c r="AE1" s="25">
        <v>45988</v>
      </c>
      <c r="AF1" s="25">
        <v>45989</v>
      </c>
      <c r="AG1" s="25">
        <v>45990</v>
      </c>
      <c r="AH1" s="25">
        <v>45991</v>
      </c>
      <c r="AI1" s="25"/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426" priority="35" timePeriod="today">
      <formula>FLOOR(D1,1)=TODAY()</formula>
    </cfRule>
  </conditionalFormatting>
  <conditionalFormatting sqref="U30:U31 U14:U25 U33 U35:U42 U27">
    <cfRule type="timePeriod" dxfId="425" priority="34" timePeriod="today">
      <formula>FLOOR(U14,1)=TODAY()</formula>
    </cfRule>
  </conditionalFormatting>
  <conditionalFormatting sqref="U28">
    <cfRule type="timePeriod" dxfId="424" priority="33" timePeriod="today">
      <formula>FLOOR(U28,1)=TODAY()</formula>
    </cfRule>
  </conditionalFormatting>
  <conditionalFormatting sqref="U29">
    <cfRule type="timePeriod" dxfId="423" priority="32" timePeriod="today">
      <formula>FLOOR(U29,1)=TODAY()</formula>
    </cfRule>
  </conditionalFormatting>
  <conditionalFormatting sqref="D6:D8">
    <cfRule type="timePeriod" dxfId="422" priority="31" timePeriod="today">
      <formula>FLOOR(D6,1)=TODAY()</formula>
    </cfRule>
  </conditionalFormatting>
  <conditionalFormatting sqref="D37:D40 D42">
    <cfRule type="timePeriod" dxfId="421" priority="30" timePeriod="today">
      <formula>FLOOR(D37,1)=TODAY()</formula>
    </cfRule>
  </conditionalFormatting>
  <conditionalFormatting sqref="E3:AI4">
    <cfRule type="timePeriod" dxfId="420" priority="29" timePeriod="today">
      <formula>FLOOR(E3,1)=TODAY()</formula>
    </cfRule>
  </conditionalFormatting>
  <conditionalFormatting sqref="B3">
    <cfRule type="expression" dxfId="419" priority="28">
      <formula>"si $C$3&gt;$D$3then $D$3"</formula>
    </cfRule>
  </conditionalFormatting>
  <conditionalFormatting sqref="C14">
    <cfRule type="expression" dxfId="418" priority="26">
      <formula>$C$14&gt;$B$14</formula>
    </cfRule>
  </conditionalFormatting>
  <conditionalFormatting sqref="C15">
    <cfRule type="expression" dxfId="417" priority="27">
      <formula>C15:C42&gt;B15:B42</formula>
    </cfRule>
  </conditionalFormatting>
  <conditionalFormatting sqref="J16:K16">
    <cfRule type="timePeriod" dxfId="416" priority="25" timePeriod="today">
      <formula>FLOOR(J16,1)=TODAY()</formula>
    </cfRule>
  </conditionalFormatting>
  <conditionalFormatting sqref="P18">
    <cfRule type="timePeriod" dxfId="415" priority="24" timePeriod="today">
      <formula>FLOOR(P18,1)=TODAY()</formula>
    </cfRule>
  </conditionalFormatting>
  <conditionalFormatting sqref="P21:Q21">
    <cfRule type="timePeriod" dxfId="414" priority="23" timePeriod="today">
      <formula>FLOOR(P21,1)=TODAY()</formula>
    </cfRule>
  </conditionalFormatting>
  <conditionalFormatting sqref="G19:H19">
    <cfRule type="timePeriod" dxfId="413" priority="22" timePeriod="today">
      <formula>FLOOR(G19,1)=TODAY()</formula>
    </cfRule>
  </conditionalFormatting>
  <conditionalFormatting sqref="G20:H20">
    <cfRule type="timePeriod" dxfId="412" priority="21" timePeriod="today">
      <formula>FLOOR(G20,1)=TODAY()</formula>
    </cfRule>
  </conditionalFormatting>
  <conditionalFormatting sqref="J30">
    <cfRule type="timePeriod" dxfId="411" priority="20" timePeriod="today">
      <formula>FLOOR(J30,1)=TODAY()</formula>
    </cfRule>
  </conditionalFormatting>
  <conditionalFormatting sqref="I33">
    <cfRule type="timePeriod" dxfId="410" priority="19" timePeriod="today">
      <formula>FLOOR(I33,1)=TODAY()</formula>
    </cfRule>
  </conditionalFormatting>
  <conditionalFormatting sqref="Q31">
    <cfRule type="timePeriod" dxfId="409" priority="18" timePeriod="today">
      <formula>FLOOR(Q31,1)=TODAY()</formula>
    </cfRule>
  </conditionalFormatting>
  <conditionalFormatting sqref="P35">
    <cfRule type="timePeriod" dxfId="408" priority="17" timePeriod="today">
      <formula>FLOOR(P35,1)=TODAY()</formula>
    </cfRule>
  </conditionalFormatting>
  <conditionalFormatting sqref="O38">
    <cfRule type="timePeriod" dxfId="407" priority="16" timePeriod="today">
      <formula>FLOOR(O38,1)=TODAY()</formula>
    </cfRule>
  </conditionalFormatting>
  <conditionalFormatting sqref="Q40">
    <cfRule type="timePeriod" dxfId="406" priority="15" timePeriod="today">
      <formula>FLOOR(Q40,1)=TODAY()</formula>
    </cfRule>
  </conditionalFormatting>
  <conditionalFormatting sqref="G41">
    <cfRule type="timePeriod" dxfId="405" priority="14" timePeriod="today">
      <formula>FLOOR(G41,1)=TODAY()</formula>
    </cfRule>
  </conditionalFormatting>
  <conditionalFormatting sqref="O41">
    <cfRule type="timePeriod" dxfId="404" priority="13" timePeriod="today">
      <formula>FLOOR(O41,1)=TODAY()</formula>
    </cfRule>
  </conditionalFormatting>
  <conditionalFormatting sqref="H14:K14">
    <cfRule type="timePeriod" dxfId="403" priority="12" timePeriod="today">
      <formula>FLOOR(H14,1)=TODAY()</formula>
    </cfRule>
  </conditionalFormatting>
  <conditionalFormatting sqref="M6:M7">
    <cfRule type="timePeriod" dxfId="402" priority="11" timePeriod="today">
      <formula>FLOOR(M6,1)=TODAY()</formula>
    </cfRule>
  </conditionalFormatting>
  <conditionalFormatting sqref="D4">
    <cfRule type="cellIs" dxfId="401" priority="10" operator="greaterThan">
      <formula>0</formula>
    </cfRule>
  </conditionalFormatting>
  <conditionalFormatting sqref="U44">
    <cfRule type="timePeriod" dxfId="400" priority="9" timePeriod="today">
      <formula>FLOOR(U44,1)=TODAY()</formula>
    </cfRule>
  </conditionalFormatting>
  <conditionalFormatting sqref="D44">
    <cfRule type="timePeriod" dxfId="399" priority="8" timePeriod="today">
      <formula>FLOOR(D44,1)=TODAY()</formula>
    </cfRule>
  </conditionalFormatting>
  <conditionalFormatting sqref="C44">
    <cfRule type="expression" dxfId="398" priority="7">
      <formula>C44:C71&gt;B44:B71</formula>
    </cfRule>
  </conditionalFormatting>
  <conditionalFormatting sqref="C16:C25 C27:C42">
    <cfRule type="expression" dxfId="397" priority="36">
      <formula>C16:C44&gt;B16:B44</formula>
    </cfRule>
  </conditionalFormatting>
  <conditionalFormatting sqref="D26">
    <cfRule type="timePeriod" dxfId="396" priority="2" timePeriod="today">
      <formula>FLOOR(D26,1)=TODAY()</formula>
    </cfRule>
  </conditionalFormatting>
  <conditionalFormatting sqref="U26">
    <cfRule type="timePeriod" dxfId="395" priority="1" timePeriod="today">
      <formula>FLOOR(U26,1)=TODAY()</formula>
    </cfRule>
  </conditionalFormatting>
  <conditionalFormatting sqref="C26">
    <cfRule type="expression" dxfId="394" priority="3">
      <formula>C26:C54&gt;B26:B54</formula>
    </cfRule>
  </conditionalFormatting>
  <conditionalFormatting sqref="U43">
    <cfRule type="timePeriod" dxfId="393" priority="5" timePeriod="today">
      <formula>FLOOR(U43,1)=TODAY()</formula>
    </cfRule>
  </conditionalFormatting>
  <conditionalFormatting sqref="D43">
    <cfRule type="timePeriod" dxfId="392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F387756-D321-46AE-AE01-392CFB29ADFB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workbookViewId="0"/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45931</v>
      </c>
      <c r="F1" s="25">
        <v>45932</v>
      </c>
      <c r="G1" s="25">
        <v>45933</v>
      </c>
      <c r="H1" s="25">
        <v>45934</v>
      </c>
      <c r="I1" s="25">
        <v>45935</v>
      </c>
      <c r="J1" s="25">
        <v>45936</v>
      </c>
      <c r="K1" s="25">
        <v>45937</v>
      </c>
      <c r="L1" s="25">
        <v>45938</v>
      </c>
      <c r="M1" s="25">
        <v>45939</v>
      </c>
      <c r="N1" s="25">
        <v>45940</v>
      </c>
      <c r="O1" s="25">
        <v>45941</v>
      </c>
      <c r="P1" s="25">
        <v>45942</v>
      </c>
      <c r="Q1" s="25">
        <v>45943</v>
      </c>
      <c r="R1" s="25">
        <v>45944</v>
      </c>
      <c r="S1" s="25">
        <v>45945</v>
      </c>
      <c r="T1" s="25">
        <v>45946</v>
      </c>
      <c r="U1" s="25">
        <v>45947</v>
      </c>
      <c r="V1" s="25">
        <v>45948</v>
      </c>
      <c r="W1" s="25">
        <v>45949</v>
      </c>
      <c r="X1" s="25">
        <v>45950</v>
      </c>
      <c r="Y1" s="25">
        <v>45951</v>
      </c>
      <c r="Z1" s="25">
        <v>45952</v>
      </c>
      <c r="AA1" s="25">
        <v>45953</v>
      </c>
      <c r="AB1" s="25">
        <v>45954</v>
      </c>
      <c r="AC1" s="25">
        <v>45955</v>
      </c>
      <c r="AD1" s="25">
        <v>45956</v>
      </c>
      <c r="AE1" s="25">
        <v>45957</v>
      </c>
      <c r="AF1" s="25">
        <v>45958</v>
      </c>
      <c r="AG1" s="25">
        <v>45959</v>
      </c>
      <c r="AH1" s="25">
        <v>45960</v>
      </c>
      <c r="AI1" s="25">
        <v>45961</v>
      </c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390" priority="35" timePeriod="today">
      <formula>FLOOR(D1,1)=TODAY()</formula>
    </cfRule>
  </conditionalFormatting>
  <conditionalFormatting sqref="U30:U31 U14:U25 U33 U35:U42 U27">
    <cfRule type="timePeriod" dxfId="389" priority="34" timePeriod="today">
      <formula>FLOOR(U14,1)=TODAY()</formula>
    </cfRule>
  </conditionalFormatting>
  <conditionalFormatting sqref="U28">
    <cfRule type="timePeriod" dxfId="388" priority="33" timePeriod="today">
      <formula>FLOOR(U28,1)=TODAY()</formula>
    </cfRule>
  </conditionalFormatting>
  <conditionalFormatting sqref="U29">
    <cfRule type="timePeriod" dxfId="387" priority="32" timePeriod="today">
      <formula>FLOOR(U29,1)=TODAY()</formula>
    </cfRule>
  </conditionalFormatting>
  <conditionalFormatting sqref="D6:D8">
    <cfRule type="timePeriod" dxfId="386" priority="31" timePeriod="today">
      <formula>FLOOR(D6,1)=TODAY()</formula>
    </cfRule>
  </conditionalFormatting>
  <conditionalFormatting sqref="D37:D40 D42">
    <cfRule type="timePeriod" dxfId="385" priority="30" timePeriod="today">
      <formula>FLOOR(D37,1)=TODAY()</formula>
    </cfRule>
  </conditionalFormatting>
  <conditionalFormatting sqref="E3:AI4">
    <cfRule type="timePeriod" dxfId="384" priority="29" timePeriod="today">
      <formula>FLOOR(E3,1)=TODAY()</formula>
    </cfRule>
  </conditionalFormatting>
  <conditionalFormatting sqref="B3">
    <cfRule type="expression" dxfId="383" priority="28">
      <formula>"si $C$3&gt;$D$3then $D$3"</formula>
    </cfRule>
  </conditionalFormatting>
  <conditionalFormatting sqref="C14">
    <cfRule type="expression" dxfId="382" priority="26">
      <formula>$C$14&gt;$B$14</formula>
    </cfRule>
  </conditionalFormatting>
  <conditionalFormatting sqref="C15">
    <cfRule type="expression" dxfId="381" priority="27">
      <formula>C15:C42&gt;B15:B42</formula>
    </cfRule>
  </conditionalFormatting>
  <conditionalFormatting sqref="J16:K16">
    <cfRule type="timePeriod" dxfId="380" priority="25" timePeriod="today">
      <formula>FLOOR(J16,1)=TODAY()</formula>
    </cfRule>
  </conditionalFormatting>
  <conditionalFormatting sqref="P18">
    <cfRule type="timePeriod" dxfId="379" priority="24" timePeriod="today">
      <formula>FLOOR(P18,1)=TODAY()</formula>
    </cfRule>
  </conditionalFormatting>
  <conditionalFormatting sqref="P21:Q21">
    <cfRule type="timePeriod" dxfId="378" priority="23" timePeriod="today">
      <formula>FLOOR(P21,1)=TODAY()</formula>
    </cfRule>
  </conditionalFormatting>
  <conditionalFormatting sqref="G19:H19">
    <cfRule type="timePeriod" dxfId="377" priority="22" timePeriod="today">
      <formula>FLOOR(G19,1)=TODAY()</formula>
    </cfRule>
  </conditionalFormatting>
  <conditionalFormatting sqref="G20:H20">
    <cfRule type="timePeriod" dxfId="376" priority="21" timePeriod="today">
      <formula>FLOOR(G20,1)=TODAY()</formula>
    </cfRule>
  </conditionalFormatting>
  <conditionalFormatting sqref="J30">
    <cfRule type="timePeriod" dxfId="375" priority="20" timePeriod="today">
      <formula>FLOOR(J30,1)=TODAY()</formula>
    </cfRule>
  </conditionalFormatting>
  <conditionalFormatting sqref="I33">
    <cfRule type="timePeriod" dxfId="374" priority="19" timePeriod="today">
      <formula>FLOOR(I33,1)=TODAY()</formula>
    </cfRule>
  </conditionalFormatting>
  <conditionalFormatting sqref="Q31">
    <cfRule type="timePeriod" dxfId="373" priority="18" timePeriod="today">
      <formula>FLOOR(Q31,1)=TODAY()</formula>
    </cfRule>
  </conditionalFormatting>
  <conditionalFormatting sqref="P35">
    <cfRule type="timePeriod" dxfId="372" priority="17" timePeriod="today">
      <formula>FLOOR(P35,1)=TODAY()</formula>
    </cfRule>
  </conditionalFormatting>
  <conditionalFormatting sqref="O38">
    <cfRule type="timePeriod" dxfId="371" priority="16" timePeriod="today">
      <formula>FLOOR(O38,1)=TODAY()</formula>
    </cfRule>
  </conditionalFormatting>
  <conditionalFormatting sqref="Q40">
    <cfRule type="timePeriod" dxfId="370" priority="15" timePeriod="today">
      <formula>FLOOR(Q40,1)=TODAY()</formula>
    </cfRule>
  </conditionalFormatting>
  <conditionalFormatting sqref="G41">
    <cfRule type="timePeriod" dxfId="369" priority="14" timePeriod="today">
      <formula>FLOOR(G41,1)=TODAY()</formula>
    </cfRule>
  </conditionalFormatting>
  <conditionalFormatting sqref="O41">
    <cfRule type="timePeriod" dxfId="368" priority="13" timePeriod="today">
      <formula>FLOOR(O41,1)=TODAY()</formula>
    </cfRule>
  </conditionalFormatting>
  <conditionalFormatting sqref="H14:K14">
    <cfRule type="timePeriod" dxfId="367" priority="12" timePeriod="today">
      <formula>FLOOR(H14,1)=TODAY()</formula>
    </cfRule>
  </conditionalFormatting>
  <conditionalFormatting sqref="M6:M7">
    <cfRule type="timePeriod" dxfId="366" priority="11" timePeriod="today">
      <formula>FLOOR(M6,1)=TODAY()</formula>
    </cfRule>
  </conditionalFormatting>
  <conditionalFormatting sqref="D4">
    <cfRule type="cellIs" dxfId="365" priority="10" operator="greaterThan">
      <formula>0</formula>
    </cfRule>
  </conditionalFormatting>
  <conditionalFormatting sqref="U44">
    <cfRule type="timePeriod" dxfId="364" priority="9" timePeriod="today">
      <formula>FLOOR(U44,1)=TODAY()</formula>
    </cfRule>
  </conditionalFormatting>
  <conditionalFormatting sqref="D44">
    <cfRule type="timePeriod" dxfId="363" priority="8" timePeriod="today">
      <formula>FLOOR(D44,1)=TODAY()</formula>
    </cfRule>
  </conditionalFormatting>
  <conditionalFormatting sqref="C44">
    <cfRule type="expression" dxfId="362" priority="7">
      <formula>C44:C71&gt;B44:B71</formula>
    </cfRule>
  </conditionalFormatting>
  <conditionalFormatting sqref="C16:C25 C27:C42">
    <cfRule type="expression" dxfId="361" priority="36">
      <formula>C16:C44&gt;B16:B44</formula>
    </cfRule>
  </conditionalFormatting>
  <conditionalFormatting sqref="D26">
    <cfRule type="timePeriod" dxfId="360" priority="2" timePeriod="today">
      <formula>FLOOR(D26,1)=TODAY()</formula>
    </cfRule>
  </conditionalFormatting>
  <conditionalFormatting sqref="U26">
    <cfRule type="timePeriod" dxfId="359" priority="1" timePeriod="today">
      <formula>FLOOR(U26,1)=TODAY()</formula>
    </cfRule>
  </conditionalFormatting>
  <conditionalFormatting sqref="C26">
    <cfRule type="expression" dxfId="358" priority="3">
      <formula>C26:C54&gt;B26:B54</formula>
    </cfRule>
  </conditionalFormatting>
  <conditionalFormatting sqref="U43">
    <cfRule type="timePeriod" dxfId="357" priority="5" timePeriod="today">
      <formula>FLOOR(U43,1)=TODAY()</formula>
    </cfRule>
  </conditionalFormatting>
  <conditionalFormatting sqref="D43">
    <cfRule type="timePeriod" dxfId="356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0428948-04DF-4898-A7D0-FCFAEB02579F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workbookViewId="0"/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45901</v>
      </c>
      <c r="F1" s="25">
        <v>45902</v>
      </c>
      <c r="G1" s="25">
        <v>45903</v>
      </c>
      <c r="H1" s="25">
        <v>45904</v>
      </c>
      <c r="I1" s="25">
        <v>45905</v>
      </c>
      <c r="J1" s="25">
        <v>45906</v>
      </c>
      <c r="K1" s="25">
        <v>45907</v>
      </c>
      <c r="L1" s="25">
        <v>45908</v>
      </c>
      <c r="M1" s="25">
        <v>45909</v>
      </c>
      <c r="N1" s="25">
        <v>45910</v>
      </c>
      <c r="O1" s="25">
        <v>45911</v>
      </c>
      <c r="P1" s="25">
        <v>45912</v>
      </c>
      <c r="Q1" s="25">
        <v>45913</v>
      </c>
      <c r="R1" s="25">
        <v>45914</v>
      </c>
      <c r="S1" s="25">
        <v>45915</v>
      </c>
      <c r="T1" s="25">
        <v>45916</v>
      </c>
      <c r="U1" s="25">
        <v>45917</v>
      </c>
      <c r="V1" s="25">
        <v>45918</v>
      </c>
      <c r="W1" s="25">
        <v>45919</v>
      </c>
      <c r="X1" s="25">
        <v>45920</v>
      </c>
      <c r="Y1" s="25">
        <v>45921</v>
      </c>
      <c r="Z1" s="25">
        <v>45922</v>
      </c>
      <c r="AA1" s="25">
        <v>45923</v>
      </c>
      <c r="AB1" s="25">
        <v>45924</v>
      </c>
      <c r="AC1" s="25">
        <v>45925</v>
      </c>
      <c r="AD1" s="25">
        <v>45926</v>
      </c>
      <c r="AE1" s="25">
        <v>45927</v>
      </c>
      <c r="AF1" s="25">
        <v>45928</v>
      </c>
      <c r="AG1" s="25">
        <v>45929</v>
      </c>
      <c r="AH1" s="25">
        <v>45930</v>
      </c>
      <c r="AI1" s="25"/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354" priority="35" timePeriod="today">
      <formula>FLOOR(D1,1)=TODAY()</formula>
    </cfRule>
  </conditionalFormatting>
  <conditionalFormatting sqref="U30:U31 U14:U25 U33 U35:U42 U27">
    <cfRule type="timePeriod" dxfId="353" priority="34" timePeriod="today">
      <formula>FLOOR(U14,1)=TODAY()</formula>
    </cfRule>
  </conditionalFormatting>
  <conditionalFormatting sqref="U28">
    <cfRule type="timePeriod" dxfId="352" priority="33" timePeriod="today">
      <formula>FLOOR(U28,1)=TODAY()</formula>
    </cfRule>
  </conditionalFormatting>
  <conditionalFormatting sqref="U29">
    <cfRule type="timePeriod" dxfId="351" priority="32" timePeriod="today">
      <formula>FLOOR(U29,1)=TODAY()</formula>
    </cfRule>
  </conditionalFormatting>
  <conditionalFormatting sqref="D6:D8">
    <cfRule type="timePeriod" dxfId="350" priority="31" timePeriod="today">
      <formula>FLOOR(D6,1)=TODAY()</formula>
    </cfRule>
  </conditionalFormatting>
  <conditionalFormatting sqref="D37:D40 D42">
    <cfRule type="timePeriod" dxfId="349" priority="30" timePeriod="today">
      <formula>FLOOR(D37,1)=TODAY()</formula>
    </cfRule>
  </conditionalFormatting>
  <conditionalFormatting sqref="E3:AI4">
    <cfRule type="timePeriod" dxfId="348" priority="29" timePeriod="today">
      <formula>FLOOR(E3,1)=TODAY()</formula>
    </cfRule>
  </conditionalFormatting>
  <conditionalFormatting sqref="B3">
    <cfRule type="expression" dxfId="347" priority="28">
      <formula>"si $C$3&gt;$D$3then $D$3"</formula>
    </cfRule>
  </conditionalFormatting>
  <conditionalFormatting sqref="C14">
    <cfRule type="expression" dxfId="346" priority="26">
      <formula>$C$14&gt;$B$14</formula>
    </cfRule>
  </conditionalFormatting>
  <conditionalFormatting sqref="C15">
    <cfRule type="expression" dxfId="345" priority="27">
      <formula>C15:C42&gt;B15:B42</formula>
    </cfRule>
  </conditionalFormatting>
  <conditionalFormatting sqref="J16:K16">
    <cfRule type="timePeriod" dxfId="344" priority="25" timePeriod="today">
      <formula>FLOOR(J16,1)=TODAY()</formula>
    </cfRule>
  </conditionalFormatting>
  <conditionalFormatting sqref="P18">
    <cfRule type="timePeriod" dxfId="343" priority="24" timePeriod="today">
      <formula>FLOOR(P18,1)=TODAY()</formula>
    </cfRule>
  </conditionalFormatting>
  <conditionalFormatting sqref="P21:Q21">
    <cfRule type="timePeriod" dxfId="342" priority="23" timePeriod="today">
      <formula>FLOOR(P21,1)=TODAY()</formula>
    </cfRule>
  </conditionalFormatting>
  <conditionalFormatting sqref="G19:H19">
    <cfRule type="timePeriod" dxfId="341" priority="22" timePeriod="today">
      <formula>FLOOR(G19,1)=TODAY()</formula>
    </cfRule>
  </conditionalFormatting>
  <conditionalFormatting sqref="G20:H20">
    <cfRule type="timePeriod" dxfId="340" priority="21" timePeriod="today">
      <formula>FLOOR(G20,1)=TODAY()</formula>
    </cfRule>
  </conditionalFormatting>
  <conditionalFormatting sqref="J30">
    <cfRule type="timePeriod" dxfId="339" priority="20" timePeriod="today">
      <formula>FLOOR(J30,1)=TODAY()</formula>
    </cfRule>
  </conditionalFormatting>
  <conditionalFormatting sqref="I33">
    <cfRule type="timePeriod" dxfId="338" priority="19" timePeriod="today">
      <formula>FLOOR(I33,1)=TODAY()</formula>
    </cfRule>
  </conditionalFormatting>
  <conditionalFormatting sqref="Q31">
    <cfRule type="timePeriod" dxfId="337" priority="18" timePeriod="today">
      <formula>FLOOR(Q31,1)=TODAY()</formula>
    </cfRule>
  </conditionalFormatting>
  <conditionalFormatting sqref="P35">
    <cfRule type="timePeriod" dxfId="336" priority="17" timePeriod="today">
      <formula>FLOOR(P35,1)=TODAY()</formula>
    </cfRule>
  </conditionalFormatting>
  <conditionalFormatting sqref="O38">
    <cfRule type="timePeriod" dxfId="335" priority="16" timePeriod="today">
      <formula>FLOOR(O38,1)=TODAY()</formula>
    </cfRule>
  </conditionalFormatting>
  <conditionalFormatting sqref="Q40">
    <cfRule type="timePeriod" dxfId="334" priority="15" timePeriod="today">
      <formula>FLOOR(Q40,1)=TODAY()</formula>
    </cfRule>
  </conditionalFormatting>
  <conditionalFormatting sqref="G41">
    <cfRule type="timePeriod" dxfId="333" priority="14" timePeriod="today">
      <formula>FLOOR(G41,1)=TODAY()</formula>
    </cfRule>
  </conditionalFormatting>
  <conditionalFormatting sqref="O41">
    <cfRule type="timePeriod" dxfId="332" priority="13" timePeriod="today">
      <formula>FLOOR(O41,1)=TODAY()</formula>
    </cfRule>
  </conditionalFormatting>
  <conditionalFormatting sqref="H14:K14">
    <cfRule type="timePeriod" dxfId="331" priority="12" timePeriod="today">
      <formula>FLOOR(H14,1)=TODAY()</formula>
    </cfRule>
  </conditionalFormatting>
  <conditionalFormatting sqref="M6:M7">
    <cfRule type="timePeriod" dxfId="330" priority="11" timePeriod="today">
      <formula>FLOOR(M6,1)=TODAY()</formula>
    </cfRule>
  </conditionalFormatting>
  <conditionalFormatting sqref="D4">
    <cfRule type="cellIs" dxfId="329" priority="10" operator="greaterThan">
      <formula>0</formula>
    </cfRule>
  </conditionalFormatting>
  <conditionalFormatting sqref="U44">
    <cfRule type="timePeriod" dxfId="328" priority="9" timePeriod="today">
      <formula>FLOOR(U44,1)=TODAY()</formula>
    </cfRule>
  </conditionalFormatting>
  <conditionalFormatting sqref="D44">
    <cfRule type="timePeriod" dxfId="327" priority="8" timePeriod="today">
      <formula>FLOOR(D44,1)=TODAY()</formula>
    </cfRule>
  </conditionalFormatting>
  <conditionalFormatting sqref="C44">
    <cfRule type="expression" dxfId="326" priority="7">
      <formula>C44:C71&gt;B44:B71</formula>
    </cfRule>
  </conditionalFormatting>
  <conditionalFormatting sqref="C16:C25 C27:C42">
    <cfRule type="expression" dxfId="325" priority="36">
      <formula>C16:C44&gt;B16:B44</formula>
    </cfRule>
  </conditionalFormatting>
  <conditionalFormatting sqref="D26">
    <cfRule type="timePeriod" dxfId="324" priority="2" timePeriod="today">
      <formula>FLOOR(D26,1)=TODAY()</formula>
    </cfRule>
  </conditionalFormatting>
  <conditionalFormatting sqref="U26">
    <cfRule type="timePeriod" dxfId="323" priority="1" timePeriod="today">
      <formula>FLOOR(U26,1)=TODAY()</formula>
    </cfRule>
  </conditionalFormatting>
  <conditionalFormatting sqref="C26">
    <cfRule type="expression" dxfId="322" priority="3">
      <formula>C26:C54&gt;B26:B54</formula>
    </cfRule>
  </conditionalFormatting>
  <conditionalFormatting sqref="U43">
    <cfRule type="timePeriod" dxfId="321" priority="5" timePeriod="today">
      <formula>FLOOR(U43,1)=TODAY()</formula>
    </cfRule>
  </conditionalFormatting>
  <conditionalFormatting sqref="D43">
    <cfRule type="timePeriod" dxfId="320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0FF5B185-F797-4C08-8FB4-C97CDA85EDAE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workbookViewId="0"/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45870</v>
      </c>
      <c r="F1" s="25">
        <v>45871</v>
      </c>
      <c r="G1" s="25">
        <v>45872</v>
      </c>
      <c r="H1" s="25">
        <v>45873</v>
      </c>
      <c r="I1" s="25">
        <v>45874</v>
      </c>
      <c r="J1" s="25">
        <v>45875</v>
      </c>
      <c r="K1" s="25">
        <v>45876</v>
      </c>
      <c r="L1" s="25">
        <v>45877</v>
      </c>
      <c r="M1" s="25">
        <v>45878</v>
      </c>
      <c r="N1" s="25">
        <v>45879</v>
      </c>
      <c r="O1" s="25">
        <v>45880</v>
      </c>
      <c r="P1" s="25">
        <v>45881</v>
      </c>
      <c r="Q1" s="25">
        <v>45882</v>
      </c>
      <c r="R1" s="25">
        <v>45883</v>
      </c>
      <c r="S1" s="25">
        <v>45884</v>
      </c>
      <c r="T1" s="25">
        <v>45885</v>
      </c>
      <c r="U1" s="25">
        <v>45886</v>
      </c>
      <c r="V1" s="25">
        <v>45887</v>
      </c>
      <c r="W1" s="25">
        <v>45888</v>
      </c>
      <c r="X1" s="25">
        <v>45889</v>
      </c>
      <c r="Y1" s="25">
        <v>45890</v>
      </c>
      <c r="Z1" s="25">
        <v>45891</v>
      </c>
      <c r="AA1" s="25">
        <v>45892</v>
      </c>
      <c r="AB1" s="25">
        <v>45893</v>
      </c>
      <c r="AC1" s="25">
        <v>45894</v>
      </c>
      <c r="AD1" s="25">
        <v>45895</v>
      </c>
      <c r="AE1" s="25">
        <v>45896</v>
      </c>
      <c r="AF1" s="25">
        <v>45897</v>
      </c>
      <c r="AG1" s="25">
        <v>45898</v>
      </c>
      <c r="AH1" s="25">
        <v>45899</v>
      </c>
      <c r="AI1" s="25">
        <v>45900</v>
      </c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318" priority="35" timePeriod="today">
      <formula>FLOOR(D1,1)=TODAY()</formula>
    </cfRule>
  </conditionalFormatting>
  <conditionalFormatting sqref="U30:U31 U14:U25 U33 U35:U42 U27">
    <cfRule type="timePeriod" dxfId="317" priority="34" timePeriod="today">
      <formula>FLOOR(U14,1)=TODAY()</formula>
    </cfRule>
  </conditionalFormatting>
  <conditionalFormatting sqref="U28">
    <cfRule type="timePeriod" dxfId="316" priority="33" timePeriod="today">
      <formula>FLOOR(U28,1)=TODAY()</formula>
    </cfRule>
  </conditionalFormatting>
  <conditionalFormatting sqref="U29">
    <cfRule type="timePeriod" dxfId="315" priority="32" timePeriod="today">
      <formula>FLOOR(U29,1)=TODAY()</formula>
    </cfRule>
  </conditionalFormatting>
  <conditionalFormatting sqref="D6:D8">
    <cfRule type="timePeriod" dxfId="314" priority="31" timePeriod="today">
      <formula>FLOOR(D6,1)=TODAY()</formula>
    </cfRule>
  </conditionalFormatting>
  <conditionalFormatting sqref="D37:D40 D42">
    <cfRule type="timePeriod" dxfId="313" priority="30" timePeriod="today">
      <formula>FLOOR(D37,1)=TODAY()</formula>
    </cfRule>
  </conditionalFormatting>
  <conditionalFormatting sqref="E3:AI4">
    <cfRule type="timePeriod" dxfId="312" priority="29" timePeriod="today">
      <formula>FLOOR(E3,1)=TODAY()</formula>
    </cfRule>
  </conditionalFormatting>
  <conditionalFormatting sqref="B3">
    <cfRule type="expression" dxfId="311" priority="28">
      <formula>"si $C$3&gt;$D$3then $D$3"</formula>
    </cfRule>
  </conditionalFormatting>
  <conditionalFormatting sqref="C14">
    <cfRule type="expression" dxfId="310" priority="26">
      <formula>$C$14&gt;$B$14</formula>
    </cfRule>
  </conditionalFormatting>
  <conditionalFormatting sqref="C15">
    <cfRule type="expression" dxfId="309" priority="27">
      <formula>C15:C42&gt;B15:B42</formula>
    </cfRule>
  </conditionalFormatting>
  <conditionalFormatting sqref="J16:K16">
    <cfRule type="timePeriod" dxfId="308" priority="25" timePeriod="today">
      <formula>FLOOR(J16,1)=TODAY()</formula>
    </cfRule>
  </conditionalFormatting>
  <conditionalFormatting sqref="P18">
    <cfRule type="timePeriod" dxfId="307" priority="24" timePeriod="today">
      <formula>FLOOR(P18,1)=TODAY()</formula>
    </cfRule>
  </conditionalFormatting>
  <conditionalFormatting sqref="P21:Q21">
    <cfRule type="timePeriod" dxfId="306" priority="23" timePeriod="today">
      <formula>FLOOR(P21,1)=TODAY()</formula>
    </cfRule>
  </conditionalFormatting>
  <conditionalFormatting sqref="G19:H19">
    <cfRule type="timePeriod" dxfId="305" priority="22" timePeriod="today">
      <formula>FLOOR(G19,1)=TODAY()</formula>
    </cfRule>
  </conditionalFormatting>
  <conditionalFormatting sqref="G20:H20">
    <cfRule type="timePeriod" dxfId="304" priority="21" timePeriod="today">
      <formula>FLOOR(G20,1)=TODAY()</formula>
    </cfRule>
  </conditionalFormatting>
  <conditionalFormatting sqref="J30">
    <cfRule type="timePeriod" dxfId="303" priority="20" timePeriod="today">
      <formula>FLOOR(J30,1)=TODAY()</formula>
    </cfRule>
  </conditionalFormatting>
  <conditionalFormatting sqref="I33">
    <cfRule type="timePeriod" dxfId="302" priority="19" timePeriod="today">
      <formula>FLOOR(I33,1)=TODAY()</formula>
    </cfRule>
  </conditionalFormatting>
  <conditionalFormatting sqref="Q31">
    <cfRule type="timePeriod" dxfId="301" priority="18" timePeriod="today">
      <formula>FLOOR(Q31,1)=TODAY()</formula>
    </cfRule>
  </conditionalFormatting>
  <conditionalFormatting sqref="P35">
    <cfRule type="timePeriod" dxfId="300" priority="17" timePeriod="today">
      <formula>FLOOR(P35,1)=TODAY()</formula>
    </cfRule>
  </conditionalFormatting>
  <conditionalFormatting sqref="O38">
    <cfRule type="timePeriod" dxfId="299" priority="16" timePeriod="today">
      <formula>FLOOR(O38,1)=TODAY()</formula>
    </cfRule>
  </conditionalFormatting>
  <conditionalFormatting sqref="Q40">
    <cfRule type="timePeriod" dxfId="298" priority="15" timePeriod="today">
      <formula>FLOOR(Q40,1)=TODAY()</formula>
    </cfRule>
  </conditionalFormatting>
  <conditionalFormatting sqref="G41">
    <cfRule type="timePeriod" dxfId="297" priority="14" timePeriod="today">
      <formula>FLOOR(G41,1)=TODAY()</formula>
    </cfRule>
  </conditionalFormatting>
  <conditionalFormatting sqref="O41">
    <cfRule type="timePeriod" dxfId="296" priority="13" timePeriod="today">
      <formula>FLOOR(O41,1)=TODAY()</formula>
    </cfRule>
  </conditionalFormatting>
  <conditionalFormatting sqref="H14:K14">
    <cfRule type="timePeriod" dxfId="295" priority="12" timePeriod="today">
      <formula>FLOOR(H14,1)=TODAY()</formula>
    </cfRule>
  </conditionalFormatting>
  <conditionalFormatting sqref="M6:M7">
    <cfRule type="timePeriod" dxfId="294" priority="11" timePeriod="today">
      <formula>FLOOR(M6,1)=TODAY()</formula>
    </cfRule>
  </conditionalFormatting>
  <conditionalFormatting sqref="D4">
    <cfRule type="cellIs" dxfId="293" priority="10" operator="greaterThan">
      <formula>0</formula>
    </cfRule>
  </conditionalFormatting>
  <conditionalFormatting sqref="U44">
    <cfRule type="timePeriod" dxfId="292" priority="9" timePeriod="today">
      <formula>FLOOR(U44,1)=TODAY()</formula>
    </cfRule>
  </conditionalFormatting>
  <conditionalFormatting sqref="D44">
    <cfRule type="timePeriod" dxfId="291" priority="8" timePeriod="today">
      <formula>FLOOR(D44,1)=TODAY()</formula>
    </cfRule>
  </conditionalFormatting>
  <conditionalFormatting sqref="C44">
    <cfRule type="expression" dxfId="290" priority="7">
      <formula>C44:C71&gt;B44:B71</formula>
    </cfRule>
  </conditionalFormatting>
  <conditionalFormatting sqref="C16:C25 C27:C42">
    <cfRule type="expression" dxfId="289" priority="36">
      <formula>C16:C44&gt;B16:B44</formula>
    </cfRule>
  </conditionalFormatting>
  <conditionalFormatting sqref="D26">
    <cfRule type="timePeriod" dxfId="288" priority="2" timePeriod="today">
      <formula>FLOOR(D26,1)=TODAY()</formula>
    </cfRule>
  </conditionalFormatting>
  <conditionalFormatting sqref="U26">
    <cfRule type="timePeriod" dxfId="287" priority="1" timePeriod="today">
      <formula>FLOOR(U26,1)=TODAY()</formula>
    </cfRule>
  </conditionalFormatting>
  <conditionalFormatting sqref="C26">
    <cfRule type="expression" dxfId="286" priority="3">
      <formula>C26:C54&gt;B26:B54</formula>
    </cfRule>
  </conditionalFormatting>
  <conditionalFormatting sqref="U43">
    <cfRule type="timePeriod" dxfId="285" priority="5" timePeriod="today">
      <formula>FLOOR(U43,1)=TODAY()</formula>
    </cfRule>
  </conditionalFormatting>
  <conditionalFormatting sqref="D43">
    <cfRule type="timePeriod" dxfId="284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826B8115-0389-459F-8CBF-072C3C0B4466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workbookViewId="0"/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45839</v>
      </c>
      <c r="F1" s="25">
        <v>45840</v>
      </c>
      <c r="G1" s="25">
        <v>45841</v>
      </c>
      <c r="H1" s="25">
        <v>45842</v>
      </c>
      <c r="I1" s="25">
        <v>45843</v>
      </c>
      <c r="J1" s="25">
        <v>45844</v>
      </c>
      <c r="K1" s="25">
        <v>45845</v>
      </c>
      <c r="L1" s="25">
        <v>45846</v>
      </c>
      <c r="M1" s="25">
        <v>45847</v>
      </c>
      <c r="N1" s="25">
        <v>45848</v>
      </c>
      <c r="O1" s="25">
        <v>45849</v>
      </c>
      <c r="P1" s="25">
        <v>45850</v>
      </c>
      <c r="Q1" s="25">
        <v>45851</v>
      </c>
      <c r="R1" s="25">
        <v>45852</v>
      </c>
      <c r="S1" s="25">
        <v>45853</v>
      </c>
      <c r="T1" s="25">
        <v>45854</v>
      </c>
      <c r="U1" s="25">
        <v>45855</v>
      </c>
      <c r="V1" s="25">
        <v>45856</v>
      </c>
      <c r="W1" s="25">
        <v>45857</v>
      </c>
      <c r="X1" s="25">
        <v>45858</v>
      </c>
      <c r="Y1" s="25">
        <v>45859</v>
      </c>
      <c r="Z1" s="25">
        <v>45860</v>
      </c>
      <c r="AA1" s="25">
        <v>45861</v>
      </c>
      <c r="AB1" s="25">
        <v>45862</v>
      </c>
      <c r="AC1" s="25">
        <v>45863</v>
      </c>
      <c r="AD1" s="25">
        <v>45864</v>
      </c>
      <c r="AE1" s="25">
        <v>45865</v>
      </c>
      <c r="AF1" s="25">
        <v>45866</v>
      </c>
      <c r="AG1" s="25">
        <v>45867</v>
      </c>
      <c r="AH1" s="25">
        <v>45868</v>
      </c>
      <c r="AI1" s="25">
        <v>45869</v>
      </c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282" priority="35" timePeriod="today">
      <formula>FLOOR(D1,1)=TODAY()</formula>
    </cfRule>
  </conditionalFormatting>
  <conditionalFormatting sqref="U30:U31 U14:U25 U33 U35:U42 U27">
    <cfRule type="timePeriod" dxfId="281" priority="34" timePeriod="today">
      <formula>FLOOR(U14,1)=TODAY()</formula>
    </cfRule>
  </conditionalFormatting>
  <conditionalFormatting sqref="U28">
    <cfRule type="timePeriod" dxfId="280" priority="33" timePeriod="today">
      <formula>FLOOR(U28,1)=TODAY()</formula>
    </cfRule>
  </conditionalFormatting>
  <conditionalFormatting sqref="U29">
    <cfRule type="timePeriod" dxfId="279" priority="32" timePeriod="today">
      <formula>FLOOR(U29,1)=TODAY()</formula>
    </cfRule>
  </conditionalFormatting>
  <conditionalFormatting sqref="D6:D8">
    <cfRule type="timePeriod" dxfId="278" priority="31" timePeriod="today">
      <formula>FLOOR(D6,1)=TODAY()</formula>
    </cfRule>
  </conditionalFormatting>
  <conditionalFormatting sqref="D37:D40 D42">
    <cfRule type="timePeriod" dxfId="277" priority="30" timePeriod="today">
      <formula>FLOOR(D37,1)=TODAY()</formula>
    </cfRule>
  </conditionalFormatting>
  <conditionalFormatting sqref="E3:AI4">
    <cfRule type="timePeriod" dxfId="276" priority="29" timePeriod="today">
      <formula>FLOOR(E3,1)=TODAY()</formula>
    </cfRule>
  </conditionalFormatting>
  <conditionalFormatting sqref="B3">
    <cfRule type="expression" dxfId="275" priority="28">
      <formula>"si $C$3&gt;$D$3then $D$3"</formula>
    </cfRule>
  </conditionalFormatting>
  <conditionalFormatting sqref="C14">
    <cfRule type="expression" dxfId="274" priority="26">
      <formula>$C$14&gt;$B$14</formula>
    </cfRule>
  </conditionalFormatting>
  <conditionalFormatting sqref="C15">
    <cfRule type="expression" dxfId="273" priority="27">
      <formula>C15:C42&gt;B15:B42</formula>
    </cfRule>
  </conditionalFormatting>
  <conditionalFormatting sqref="J16:K16">
    <cfRule type="timePeriod" dxfId="272" priority="25" timePeriod="today">
      <formula>FLOOR(J16,1)=TODAY()</formula>
    </cfRule>
  </conditionalFormatting>
  <conditionalFormatting sqref="P18">
    <cfRule type="timePeriod" dxfId="271" priority="24" timePeriod="today">
      <formula>FLOOR(P18,1)=TODAY()</formula>
    </cfRule>
  </conditionalFormatting>
  <conditionalFormatting sqref="P21:Q21">
    <cfRule type="timePeriod" dxfId="270" priority="23" timePeriod="today">
      <formula>FLOOR(P21,1)=TODAY()</formula>
    </cfRule>
  </conditionalFormatting>
  <conditionalFormatting sqref="G19:H19">
    <cfRule type="timePeriod" dxfId="269" priority="22" timePeriod="today">
      <formula>FLOOR(G19,1)=TODAY()</formula>
    </cfRule>
  </conditionalFormatting>
  <conditionalFormatting sqref="G20:H20">
    <cfRule type="timePeriod" dxfId="268" priority="21" timePeriod="today">
      <formula>FLOOR(G20,1)=TODAY()</formula>
    </cfRule>
  </conditionalFormatting>
  <conditionalFormatting sqref="J30">
    <cfRule type="timePeriod" dxfId="267" priority="20" timePeriod="today">
      <formula>FLOOR(J30,1)=TODAY()</formula>
    </cfRule>
  </conditionalFormatting>
  <conditionalFormatting sqref="I33">
    <cfRule type="timePeriod" dxfId="266" priority="19" timePeriod="today">
      <formula>FLOOR(I33,1)=TODAY()</formula>
    </cfRule>
  </conditionalFormatting>
  <conditionalFormatting sqref="Q31">
    <cfRule type="timePeriod" dxfId="265" priority="18" timePeriod="today">
      <formula>FLOOR(Q31,1)=TODAY()</formula>
    </cfRule>
  </conditionalFormatting>
  <conditionalFormatting sqref="P35">
    <cfRule type="timePeriod" dxfId="264" priority="17" timePeriod="today">
      <formula>FLOOR(P35,1)=TODAY()</formula>
    </cfRule>
  </conditionalFormatting>
  <conditionalFormatting sqref="O38">
    <cfRule type="timePeriod" dxfId="263" priority="16" timePeriod="today">
      <formula>FLOOR(O38,1)=TODAY()</formula>
    </cfRule>
  </conditionalFormatting>
  <conditionalFormatting sqref="Q40">
    <cfRule type="timePeriod" dxfId="262" priority="15" timePeriod="today">
      <formula>FLOOR(Q40,1)=TODAY()</formula>
    </cfRule>
  </conditionalFormatting>
  <conditionalFormatting sqref="G41">
    <cfRule type="timePeriod" dxfId="261" priority="14" timePeriod="today">
      <formula>FLOOR(G41,1)=TODAY()</formula>
    </cfRule>
  </conditionalFormatting>
  <conditionalFormatting sqref="O41">
    <cfRule type="timePeriod" dxfId="260" priority="13" timePeriod="today">
      <formula>FLOOR(O41,1)=TODAY()</formula>
    </cfRule>
  </conditionalFormatting>
  <conditionalFormatting sqref="H14:K14">
    <cfRule type="timePeriod" dxfId="259" priority="12" timePeriod="today">
      <formula>FLOOR(H14,1)=TODAY()</formula>
    </cfRule>
  </conditionalFormatting>
  <conditionalFormatting sqref="M6:M7">
    <cfRule type="timePeriod" dxfId="258" priority="11" timePeriod="today">
      <formula>FLOOR(M6,1)=TODAY()</formula>
    </cfRule>
  </conditionalFormatting>
  <conditionalFormatting sqref="D4">
    <cfRule type="cellIs" dxfId="257" priority="10" operator="greaterThan">
      <formula>0</formula>
    </cfRule>
  </conditionalFormatting>
  <conditionalFormatting sqref="U44">
    <cfRule type="timePeriod" dxfId="256" priority="9" timePeriod="today">
      <formula>FLOOR(U44,1)=TODAY()</formula>
    </cfRule>
  </conditionalFormatting>
  <conditionalFormatting sqref="D44">
    <cfRule type="timePeriod" dxfId="255" priority="8" timePeriod="today">
      <formula>FLOOR(D44,1)=TODAY()</formula>
    </cfRule>
  </conditionalFormatting>
  <conditionalFormatting sqref="C44">
    <cfRule type="expression" dxfId="254" priority="7">
      <formula>C44:C71&gt;B44:B71</formula>
    </cfRule>
  </conditionalFormatting>
  <conditionalFormatting sqref="C16:C25 C27:C42">
    <cfRule type="expression" dxfId="253" priority="36">
      <formula>C16:C44&gt;B16:B44</formula>
    </cfRule>
  </conditionalFormatting>
  <conditionalFormatting sqref="D26">
    <cfRule type="timePeriod" dxfId="252" priority="2" timePeriod="today">
      <formula>FLOOR(D26,1)=TODAY()</formula>
    </cfRule>
  </conditionalFormatting>
  <conditionalFormatting sqref="U26">
    <cfRule type="timePeriod" dxfId="251" priority="1" timePeriod="today">
      <formula>FLOOR(U26,1)=TODAY()</formula>
    </cfRule>
  </conditionalFormatting>
  <conditionalFormatting sqref="C26">
    <cfRule type="expression" dxfId="250" priority="3">
      <formula>C26:C54&gt;B26:B54</formula>
    </cfRule>
  </conditionalFormatting>
  <conditionalFormatting sqref="U43">
    <cfRule type="timePeriod" dxfId="249" priority="5" timePeriod="today">
      <formula>FLOOR(U43,1)=TODAY()</formula>
    </cfRule>
  </conditionalFormatting>
  <conditionalFormatting sqref="D43">
    <cfRule type="timePeriod" dxfId="248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6B59B715-22F0-4168-9307-006DADD7D873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workbookViewId="0"/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45809</v>
      </c>
      <c r="F1" s="25">
        <v>45810</v>
      </c>
      <c r="G1" s="25">
        <v>45811</v>
      </c>
      <c r="H1" s="25">
        <v>45812</v>
      </c>
      <c r="I1" s="25">
        <v>45813</v>
      </c>
      <c r="J1" s="25">
        <v>45814</v>
      </c>
      <c r="K1" s="25">
        <v>45815</v>
      </c>
      <c r="L1" s="25">
        <v>45816</v>
      </c>
      <c r="M1" s="25">
        <v>45817</v>
      </c>
      <c r="N1" s="25">
        <v>45818</v>
      </c>
      <c r="O1" s="25">
        <v>45819</v>
      </c>
      <c r="P1" s="25">
        <v>45820</v>
      </c>
      <c r="Q1" s="25">
        <v>45821</v>
      </c>
      <c r="R1" s="25">
        <v>45822</v>
      </c>
      <c r="S1" s="25">
        <v>45823</v>
      </c>
      <c r="T1" s="25">
        <v>45824</v>
      </c>
      <c r="U1" s="25">
        <v>45825</v>
      </c>
      <c r="V1" s="25">
        <v>45826</v>
      </c>
      <c r="W1" s="25">
        <v>45827</v>
      </c>
      <c r="X1" s="25">
        <v>45828</v>
      </c>
      <c r="Y1" s="25">
        <v>45829</v>
      </c>
      <c r="Z1" s="25">
        <v>45830</v>
      </c>
      <c r="AA1" s="25">
        <v>45831</v>
      </c>
      <c r="AB1" s="25">
        <v>45832</v>
      </c>
      <c r="AC1" s="25">
        <v>45833</v>
      </c>
      <c r="AD1" s="25">
        <v>45834</v>
      </c>
      <c r="AE1" s="25">
        <v>45835</v>
      </c>
      <c r="AF1" s="25">
        <v>45836</v>
      </c>
      <c r="AG1" s="25">
        <v>45837</v>
      </c>
      <c r="AH1" s="25">
        <v>45838</v>
      </c>
      <c r="AI1" s="25">
        <v>45839</v>
      </c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1.2399999999997817</v>
      </c>
      <c r="C2" s="127">
        <f>C3-C4</f>
        <v>934.79999999999973</v>
      </c>
      <c r="D2" s="186" t="s">
        <v>67</v>
      </c>
      <c r="E2" s="123">
        <f>D4+(E3-E4)</f>
        <v>674.86999999999955</v>
      </c>
      <c r="F2" s="123">
        <f t="shared" ref="F2:AI2" si="0">E2+(F3-F4)</f>
        <v>674.86999999999955</v>
      </c>
      <c r="G2" s="123">
        <f t="shared" si="0"/>
        <v>667.72999999999956</v>
      </c>
      <c r="H2" s="123">
        <f t="shared" si="0"/>
        <v>623.76999999999953</v>
      </c>
      <c r="I2" s="123">
        <f t="shared" si="0"/>
        <v>623.76999999999953</v>
      </c>
      <c r="J2" s="123">
        <f t="shared" si="0"/>
        <v>623.76999999999953</v>
      </c>
      <c r="K2" s="123">
        <f t="shared" si="0"/>
        <v>463.26999999999953</v>
      </c>
      <c r="L2" s="123">
        <f t="shared" si="0"/>
        <v>463.26999999999953</v>
      </c>
      <c r="M2" s="123">
        <f t="shared" si="0"/>
        <v>1950.2999999999995</v>
      </c>
      <c r="N2" s="123">
        <f t="shared" si="0"/>
        <v>1950.2999999999995</v>
      </c>
      <c r="O2" s="123">
        <f t="shared" si="0"/>
        <v>1950.2999999999995</v>
      </c>
      <c r="P2" s="123">
        <f t="shared" si="0"/>
        <v>1523.5099999999995</v>
      </c>
      <c r="Q2" s="123">
        <f t="shared" si="0"/>
        <v>1473.4499999999996</v>
      </c>
      <c r="R2" s="123">
        <f t="shared" si="0"/>
        <v>1473.4499999999996</v>
      </c>
      <c r="S2" s="123">
        <f t="shared" si="0"/>
        <v>1425.0899999999997</v>
      </c>
      <c r="T2" s="123">
        <f t="shared" si="0"/>
        <v>1425.0899999999997</v>
      </c>
      <c r="U2" s="123">
        <f t="shared" si="0"/>
        <v>1425.0899999999997</v>
      </c>
      <c r="V2" s="123">
        <f t="shared" si="0"/>
        <v>1303.0999999999997</v>
      </c>
      <c r="W2" s="123">
        <f t="shared" si="0"/>
        <v>1303.0999999999997</v>
      </c>
      <c r="X2" s="123">
        <f>W2+(X3-X4)</f>
        <v>1118.0999999999997</v>
      </c>
      <c r="Y2" s="123">
        <f t="shared" si="0"/>
        <v>1118.0999999999997</v>
      </c>
      <c r="Z2" s="123">
        <f t="shared" si="0"/>
        <v>1118.0999999999997</v>
      </c>
      <c r="AA2" s="123">
        <f t="shared" si="0"/>
        <v>1118.0999999999997</v>
      </c>
      <c r="AB2" s="123">
        <f t="shared" si="0"/>
        <v>972.09999999999968</v>
      </c>
      <c r="AC2" s="123">
        <f t="shared" si="0"/>
        <v>972.09999999999968</v>
      </c>
      <c r="AD2" s="123">
        <f t="shared" si="0"/>
        <v>972.09999999999968</v>
      </c>
      <c r="AE2" s="123">
        <f t="shared" si="0"/>
        <v>972.09999999999968</v>
      </c>
      <c r="AF2" s="123">
        <f t="shared" si="0"/>
        <v>940.11999999999966</v>
      </c>
      <c r="AG2" s="123">
        <f t="shared" si="0"/>
        <v>940.11999999999966</v>
      </c>
      <c r="AH2" s="123">
        <f t="shared" si="0"/>
        <v>940.11999999999966</v>
      </c>
      <c r="AI2" s="123">
        <f t="shared" si="0"/>
        <v>940.11999999999966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2214.7600000000002</v>
      </c>
      <c r="C4" s="129">
        <f>SUM(E4:AI4)</f>
        <v>1221.7800000000002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0</v>
      </c>
      <c r="G4" s="115">
        <f t="shared" si="2"/>
        <v>7.14</v>
      </c>
      <c r="H4" s="115">
        <f t="shared" si="2"/>
        <v>43.96</v>
      </c>
      <c r="I4" s="115">
        <f t="shared" si="2"/>
        <v>0</v>
      </c>
      <c r="J4" s="115">
        <f t="shared" si="2"/>
        <v>0</v>
      </c>
      <c r="K4" s="115">
        <f t="shared" si="2"/>
        <v>160.5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32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11">
        <v>7.14</v>
      </c>
      <c r="H19" s="233"/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0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0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0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E6:J13 K6:L8 M8 K9:K12 D27:D36 E1:AI1">
    <cfRule type="timePeriod" dxfId="246" priority="35" timePeriod="today">
      <formula>FLOOR(D1,1)=TODAY()</formula>
    </cfRule>
  </conditionalFormatting>
  <conditionalFormatting sqref="U30:U31 U14:U25 U33 U35:U42 U27">
    <cfRule type="timePeriod" dxfId="245" priority="34" timePeriod="today">
      <formula>FLOOR(U14,1)=TODAY()</formula>
    </cfRule>
  </conditionalFormatting>
  <conditionalFormatting sqref="U28">
    <cfRule type="timePeriod" dxfId="244" priority="33" timePeriod="today">
      <formula>FLOOR(U28,1)=TODAY()</formula>
    </cfRule>
  </conditionalFormatting>
  <conditionalFormatting sqref="U29">
    <cfRule type="timePeriod" dxfId="243" priority="32" timePeriod="today">
      <formula>FLOOR(U29,1)=TODAY()</formula>
    </cfRule>
  </conditionalFormatting>
  <conditionalFormatting sqref="D6:D8">
    <cfRule type="timePeriod" dxfId="242" priority="31" timePeriod="today">
      <formula>FLOOR(D6,1)=TODAY()</formula>
    </cfRule>
  </conditionalFormatting>
  <conditionalFormatting sqref="D37:D40 D42">
    <cfRule type="timePeriod" dxfId="241" priority="30" timePeriod="today">
      <formula>FLOOR(D37,1)=TODAY()</formula>
    </cfRule>
  </conditionalFormatting>
  <conditionalFormatting sqref="E3:AI4">
    <cfRule type="timePeriod" dxfId="240" priority="29" timePeriod="today">
      <formula>FLOOR(E3,1)=TODAY()</formula>
    </cfRule>
  </conditionalFormatting>
  <conditionalFormatting sqref="B3">
    <cfRule type="expression" dxfId="239" priority="28">
      <formula>"si $C$3&gt;$D$3then $D$3"</formula>
    </cfRule>
  </conditionalFormatting>
  <conditionalFormatting sqref="C14">
    <cfRule type="expression" dxfId="238" priority="26">
      <formula>$C$14&gt;$B$14</formula>
    </cfRule>
  </conditionalFormatting>
  <conditionalFormatting sqref="C15">
    <cfRule type="expression" dxfId="237" priority="27">
      <formula>C15:C42&gt;B15:B42</formula>
    </cfRule>
  </conditionalFormatting>
  <conditionalFormatting sqref="J16:K16">
    <cfRule type="timePeriod" dxfId="236" priority="25" timePeriod="today">
      <formula>FLOOR(J16,1)=TODAY()</formula>
    </cfRule>
  </conditionalFormatting>
  <conditionalFormatting sqref="P18">
    <cfRule type="timePeriod" dxfId="235" priority="24" timePeriod="today">
      <formula>FLOOR(P18,1)=TODAY()</formula>
    </cfRule>
  </conditionalFormatting>
  <conditionalFormatting sqref="P21:Q21">
    <cfRule type="timePeriod" dxfId="234" priority="23" timePeriod="today">
      <formula>FLOOR(P21,1)=TODAY()</formula>
    </cfRule>
  </conditionalFormatting>
  <conditionalFormatting sqref="G19:H19">
    <cfRule type="timePeriod" dxfId="233" priority="22" timePeriod="today">
      <formula>FLOOR(G19,1)=TODAY()</formula>
    </cfRule>
  </conditionalFormatting>
  <conditionalFormatting sqref="G20:H20">
    <cfRule type="timePeriod" dxfId="232" priority="21" timePeriod="today">
      <formula>FLOOR(G20,1)=TODAY()</formula>
    </cfRule>
  </conditionalFormatting>
  <conditionalFormatting sqref="J30">
    <cfRule type="timePeriod" dxfId="231" priority="20" timePeriod="today">
      <formula>FLOOR(J30,1)=TODAY()</formula>
    </cfRule>
  </conditionalFormatting>
  <conditionalFormatting sqref="I33">
    <cfRule type="timePeriod" dxfId="230" priority="19" timePeriod="today">
      <formula>FLOOR(I33,1)=TODAY()</formula>
    </cfRule>
  </conditionalFormatting>
  <conditionalFormatting sqref="Q31">
    <cfRule type="timePeriod" dxfId="229" priority="18" timePeriod="today">
      <formula>FLOOR(Q31,1)=TODAY()</formula>
    </cfRule>
  </conditionalFormatting>
  <conditionalFormatting sqref="P35">
    <cfRule type="timePeriod" dxfId="228" priority="17" timePeriod="today">
      <formula>FLOOR(P35,1)=TODAY()</formula>
    </cfRule>
  </conditionalFormatting>
  <conditionalFormatting sqref="O38">
    <cfRule type="timePeriod" dxfId="227" priority="16" timePeriod="today">
      <formula>FLOOR(O38,1)=TODAY()</formula>
    </cfRule>
  </conditionalFormatting>
  <conditionalFormatting sqref="Q40">
    <cfRule type="timePeriod" dxfId="226" priority="15" timePeriod="today">
      <formula>FLOOR(Q40,1)=TODAY()</formula>
    </cfRule>
  </conditionalFormatting>
  <conditionalFormatting sqref="G41">
    <cfRule type="timePeriod" dxfId="225" priority="14" timePeriod="today">
      <formula>FLOOR(G41,1)=TODAY()</formula>
    </cfRule>
  </conditionalFormatting>
  <conditionalFormatting sqref="O41">
    <cfRule type="timePeriod" dxfId="224" priority="13" timePeriod="today">
      <formula>FLOOR(O41,1)=TODAY()</formula>
    </cfRule>
  </conditionalFormatting>
  <conditionalFormatting sqref="H14:K14">
    <cfRule type="timePeriod" dxfId="223" priority="12" timePeriod="today">
      <formula>FLOOR(H14,1)=TODAY()</formula>
    </cfRule>
  </conditionalFormatting>
  <conditionalFormatting sqref="M6:M7">
    <cfRule type="timePeriod" dxfId="222" priority="11" timePeriod="today">
      <formula>FLOOR(M6,1)=TODAY()</formula>
    </cfRule>
  </conditionalFormatting>
  <conditionalFormatting sqref="D4">
    <cfRule type="cellIs" dxfId="221" priority="10" operator="greaterThan">
      <formula>0</formula>
    </cfRule>
  </conditionalFormatting>
  <conditionalFormatting sqref="U44">
    <cfRule type="timePeriod" dxfId="220" priority="9" timePeriod="today">
      <formula>FLOOR(U44,1)=TODAY()</formula>
    </cfRule>
  </conditionalFormatting>
  <conditionalFormatting sqref="D44">
    <cfRule type="timePeriod" dxfId="219" priority="8" timePeriod="today">
      <formula>FLOOR(D44,1)=TODAY()</formula>
    </cfRule>
  </conditionalFormatting>
  <conditionalFormatting sqref="C44">
    <cfRule type="expression" dxfId="218" priority="7">
      <formula>C44:C71&gt;B44:B71</formula>
    </cfRule>
  </conditionalFormatting>
  <conditionalFormatting sqref="C16:C25 C27:C42">
    <cfRule type="expression" dxfId="217" priority="36">
      <formula>C16:C44&gt;B16:B44</formula>
    </cfRule>
  </conditionalFormatting>
  <conditionalFormatting sqref="D26">
    <cfRule type="timePeriod" dxfId="216" priority="2" timePeriod="today">
      <formula>FLOOR(D26,1)=TODAY()</formula>
    </cfRule>
  </conditionalFormatting>
  <conditionalFormatting sqref="U26">
    <cfRule type="timePeriod" dxfId="215" priority="1" timePeriod="today">
      <formula>FLOOR(U26,1)=TODAY()</formula>
    </cfRule>
  </conditionalFormatting>
  <conditionalFormatting sqref="C26">
    <cfRule type="expression" dxfId="214" priority="3">
      <formula>C26:C54&gt;B26:B54</formula>
    </cfRule>
  </conditionalFormatting>
  <conditionalFormatting sqref="U43">
    <cfRule type="timePeriod" dxfId="213" priority="5" timePeriod="today">
      <formula>FLOOR(U43,1)=TODAY()</formula>
    </cfRule>
  </conditionalFormatting>
  <conditionalFormatting sqref="D43">
    <cfRule type="timePeriod" dxfId="212" priority="4" timePeriod="today">
      <formula>FLOOR(D43,1)=TODAY()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C877788-D663-436B-8E93-3F59E8D024A2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19"/>
  <sheetViews>
    <sheetView zoomScale="85" zoomScaleNormal="85" workbookViewId="0">
      <selection activeCell="B25" sqref="B25"/>
    </sheetView>
  </sheetViews>
  <sheetFormatPr baseColWidth="10" defaultRowHeight="14.4" x14ac:dyDescent="0.3"/>
  <cols>
    <col min="1" max="1" width="21" customWidth="1"/>
    <col min="2" max="2" width="18.77734375" customWidth="1"/>
    <col min="4" max="4" width="18.33203125" customWidth="1"/>
    <col min="5" max="5" width="13.77734375" bestFit="1" customWidth="1"/>
    <col min="7" max="7" width="10.5546875" bestFit="1" customWidth="1"/>
  </cols>
  <sheetData>
    <row r="1" spans="1:14" ht="21" x14ac:dyDescent="0.4">
      <c r="A1" s="251" t="s">
        <v>131</v>
      </c>
      <c r="B1" s="255">
        <f ca="1">TODAY()</f>
        <v>45784</v>
      </c>
      <c r="C1" s="238"/>
      <c r="D1" s="238"/>
      <c r="E1" s="238"/>
    </row>
    <row r="2" spans="1:14" ht="62.4" customHeight="1" x14ac:dyDescent="0.3">
      <c r="A2" s="250" t="s">
        <v>130</v>
      </c>
      <c r="B2" s="248">
        <v>45781</v>
      </c>
      <c r="C2" s="239"/>
      <c r="D2" s="240" t="s">
        <v>115</v>
      </c>
      <c r="E2" s="240" t="s">
        <v>109</v>
      </c>
      <c r="F2" s="198"/>
      <c r="G2" s="198"/>
      <c r="H2" s="198"/>
      <c r="I2" s="198"/>
      <c r="J2" s="198"/>
      <c r="K2" s="198"/>
    </row>
    <row r="3" spans="1:14" ht="21" x14ac:dyDescent="0.4">
      <c r="A3" s="238" t="str">
        <f t="array" ref="A3">INDEX(onglets,MAX(IFERROR(SEARCH(B3,onglets)*ROW(onglets),""))-2)</f>
        <v>Janvier 2025</v>
      </c>
      <c r="B3" s="238" t="s">
        <v>81</v>
      </c>
      <c r="C3" s="238"/>
      <c r="D3" s="254">
        <f ca="1">IFERROR(SUMPRODUCT(SUMIF(INDIRECT("'"&amp;A3&amp;"'!e1:ai1"),B$2,INDIRECT("'"&amp;A3&amp;"'!e2:ai2"))),"")</f>
        <v>0</v>
      </c>
      <c r="E3" s="256">
        <f ca="1">IFERROR(INDIRECT("'"&amp;A3&amp;"'!ai2"),"")</f>
        <v>185.3399999999998</v>
      </c>
      <c r="F3" t="s">
        <v>132</v>
      </c>
      <c r="N3" s="200" t="s">
        <v>113</v>
      </c>
    </row>
    <row r="4" spans="1:14" ht="21" x14ac:dyDescent="0.4">
      <c r="A4" s="238" t="str">
        <f t="array" ref="A4">INDEX(onglets,MAX(IFERROR(SEARCH(B4,onglets)*ROW(onglets),""))-2)</f>
        <v>Février 2025</v>
      </c>
      <c r="B4" s="238" t="s">
        <v>82</v>
      </c>
      <c r="C4" s="238"/>
      <c r="D4" s="254">
        <f t="shared" ref="D4:D7" ca="1" si="0">IFERROR(SUMPRODUCT(SUMIF(INDIRECT("'"&amp;A4&amp;"'!e1:ai1"),B$2,INDIRECT("'"&amp;A4&amp;"'!e2:ai2"))),"")</f>
        <v>0</v>
      </c>
      <c r="E4" s="256">
        <f ca="1">IFERROR(INDIRECT("'"&amp;A4&amp;"'!ai2"),"")</f>
        <v>363.29999999999995</v>
      </c>
      <c r="F4" t="s">
        <v>132</v>
      </c>
      <c r="N4" s="200" t="s">
        <v>112</v>
      </c>
    </row>
    <row r="5" spans="1:14" ht="21" x14ac:dyDescent="0.4">
      <c r="A5" s="238" t="str">
        <f t="array" ref="A5">INDEX(onglets,MAX(IFERROR(SEARCH(B5,onglets)*ROW(onglets),""))-2)</f>
        <v>Mars 2025</v>
      </c>
      <c r="B5" s="238" t="s">
        <v>83</v>
      </c>
      <c r="C5" s="238"/>
      <c r="D5" s="259">
        <f t="shared" ca="1" si="0"/>
        <v>0</v>
      </c>
      <c r="E5" s="256">
        <f ca="1">IFERROR(INDIRECT("'"&amp;A5&amp;"'!ai2"),"")</f>
        <v>135.31999999999971</v>
      </c>
      <c r="F5" t="s">
        <v>132</v>
      </c>
      <c r="N5" s="200" t="s">
        <v>111</v>
      </c>
    </row>
    <row r="6" spans="1:14" ht="21" x14ac:dyDescent="0.4">
      <c r="A6" s="238" t="str">
        <f t="array" ref="A6">INDEX(onglets,MAX(IFERROR(SEARCH(B6,onglets)*ROW(onglets),""))-2)</f>
        <v>Avril 2025</v>
      </c>
      <c r="B6" s="257" t="s">
        <v>84</v>
      </c>
      <c r="C6" s="258"/>
      <c r="D6" s="259" t="str">
        <f t="shared" ca="1" si="0"/>
        <v/>
      </c>
      <c r="E6" s="253" t="str">
        <f ca="1">IFERROR(INDIRECT("'"&amp;A6&amp;"'!ai2"),"")</f>
        <v/>
      </c>
      <c r="N6" s="200" t="s">
        <v>110</v>
      </c>
    </row>
    <row r="7" spans="1:14" ht="21" x14ac:dyDescent="0.4">
      <c r="A7" s="238" t="str">
        <f t="array" ref="A7">INDEX(onglets,MAX(IFERROR(SEARCH(B7,onglets)*ROW(onglets),""))-2)</f>
        <v>Mai 2025</v>
      </c>
      <c r="B7" s="238" t="s">
        <v>85</v>
      </c>
      <c r="C7" s="238"/>
      <c r="D7" s="259">
        <f t="shared" ca="1" si="0"/>
        <v>637.98999999999955</v>
      </c>
      <c r="E7" s="252">
        <f t="shared" ref="E7:E14" ca="1" si="1">IFERROR(INDIRECT("'"&amp;A7&amp;"'!ai2"),"")</f>
        <v>522.23999999999967</v>
      </c>
      <c r="F7" t="s">
        <v>132</v>
      </c>
      <c r="N7" s="200" t="s">
        <v>114</v>
      </c>
    </row>
    <row r="8" spans="1:14" ht="21" x14ac:dyDescent="0.4">
      <c r="A8" s="238" t="str">
        <f t="array" ref="A8">INDEX(onglets,MAX(IFERROR(SEARCH(B8,onglets)*ROW(onglets),""))-2)</f>
        <v>Juin 2025</v>
      </c>
      <c r="B8" s="238" t="s">
        <v>86</v>
      </c>
      <c r="C8" s="238"/>
      <c r="D8" s="254">
        <f t="shared" ref="D8:D14" ca="1" si="2">IFERROR(SUMPRODUCT(SUMIF(INDIRECT("'"&amp;A8&amp;"'!e1:ai1"),B$2,INDIRECT("'"&amp;A8&amp;"'!e2:ai2"))),"")</f>
        <v>0</v>
      </c>
      <c r="E8" s="252">
        <f t="shared" ca="1" si="1"/>
        <v>940.11999999999966</v>
      </c>
      <c r="F8" t="s">
        <v>132</v>
      </c>
      <c r="N8" s="200" t="s">
        <v>116</v>
      </c>
    </row>
    <row r="9" spans="1:14" ht="21" x14ac:dyDescent="0.4">
      <c r="A9" s="238" t="str">
        <f t="array" ref="A9">INDEX(onglets,MAX(IFERROR(SEARCH(B9,onglets)*ROW(onglets),""))-2)</f>
        <v>Juillet 2025</v>
      </c>
      <c r="B9" s="238" t="s">
        <v>87</v>
      </c>
      <c r="C9" s="238"/>
      <c r="D9" s="254">
        <f ca="1">IFERROR(SUMPRODUCT(SUMIF(INDIRECT("'"&amp;A9&amp;"'!e1:ai1"),B$2,INDIRECT("'"&amp;A9&amp;"'!e2:ai2"))),"")</f>
        <v>0</v>
      </c>
      <c r="E9" s="252">
        <f t="shared" ca="1" si="1"/>
        <v>940.11999999999966</v>
      </c>
      <c r="F9" t="s">
        <v>132</v>
      </c>
      <c r="N9" s="200" t="s">
        <v>117</v>
      </c>
    </row>
    <row r="10" spans="1:14" ht="21" x14ac:dyDescent="0.4">
      <c r="A10" s="238" t="str">
        <f t="array" ref="A10">INDEX(onglets,MAX(IFERROR(SEARCH(B10,onglets)*ROW(onglets),""))-2)</f>
        <v>Août 2025</v>
      </c>
      <c r="B10" s="241" t="s">
        <v>88</v>
      </c>
      <c r="C10" s="238"/>
      <c r="D10" s="254" t="str">
        <f t="shared" ca="1" si="2"/>
        <v/>
      </c>
      <c r="E10" s="252" t="str">
        <f t="shared" ca="1" si="1"/>
        <v/>
      </c>
      <c r="N10" s="200" t="s">
        <v>122</v>
      </c>
    </row>
    <row r="11" spans="1:14" ht="21" x14ac:dyDescent="0.4">
      <c r="A11" s="238" t="str">
        <f t="array" ref="A11">INDEX(onglets,MAX(IFERROR(SEARCH(B11,onglets)*ROW(onglets),""))-2)</f>
        <v>Septembre 2025</v>
      </c>
      <c r="B11" s="238" t="s">
        <v>89</v>
      </c>
      <c r="C11" s="238"/>
      <c r="D11" s="254">
        <f t="shared" ca="1" si="2"/>
        <v>0</v>
      </c>
      <c r="E11" s="252">
        <f t="shared" ca="1" si="1"/>
        <v>940.11999999999966</v>
      </c>
      <c r="F11" t="s">
        <v>132</v>
      </c>
      <c r="N11" s="200" t="s">
        <v>118</v>
      </c>
    </row>
    <row r="12" spans="1:14" ht="21" x14ac:dyDescent="0.4">
      <c r="A12" s="238" t="str">
        <f t="array" ref="A12">INDEX(onglets,MAX(IFERROR(SEARCH(B12,onglets)*ROW(onglets),""))-2)</f>
        <v>Octobre 2025</v>
      </c>
      <c r="B12" s="238" t="s">
        <v>90</v>
      </c>
      <c r="C12" s="238"/>
      <c r="D12" s="254">
        <f t="shared" ca="1" si="2"/>
        <v>0</v>
      </c>
      <c r="E12" s="252">
        <f t="shared" ca="1" si="1"/>
        <v>940.11999999999966</v>
      </c>
      <c r="F12" t="s">
        <v>132</v>
      </c>
      <c r="N12" s="200" t="s">
        <v>119</v>
      </c>
    </row>
    <row r="13" spans="1:14" ht="21" x14ac:dyDescent="0.4">
      <c r="A13" s="238" t="str">
        <f t="array" ref="A13">INDEX(onglets,MAX(IFERROR(SEARCH(B13,onglets)*ROW(onglets),""))-2)</f>
        <v>Novembre 2025</v>
      </c>
      <c r="B13" s="238" t="s">
        <v>91</v>
      </c>
      <c r="C13" s="238"/>
      <c r="D13" s="254">
        <f t="shared" ca="1" si="2"/>
        <v>0</v>
      </c>
      <c r="E13" s="252">
        <f t="shared" ca="1" si="1"/>
        <v>940.11999999999966</v>
      </c>
      <c r="F13" t="s">
        <v>132</v>
      </c>
      <c r="N13" s="200" t="s">
        <v>120</v>
      </c>
    </row>
    <row r="14" spans="1:14" ht="21" x14ac:dyDescent="0.4">
      <c r="A14" s="238" t="str">
        <f t="array" ref="A14">INDEX(onglets,MAX(IFERROR(SEARCH(B14,onglets)*ROW(onglets),""))-2)</f>
        <v>Décembre 2025</v>
      </c>
      <c r="B14" s="241" t="s">
        <v>92</v>
      </c>
      <c r="C14" s="238"/>
      <c r="D14" s="254" t="str">
        <f t="shared" ca="1" si="2"/>
        <v/>
      </c>
      <c r="E14" s="252" t="str">
        <f t="shared" ca="1" si="1"/>
        <v/>
      </c>
      <c r="N14" s="200" t="s">
        <v>121</v>
      </c>
    </row>
    <row r="15" spans="1:14" ht="21" x14ac:dyDescent="0.4">
      <c r="A15" s="238"/>
      <c r="B15" s="238"/>
      <c r="C15" s="238"/>
      <c r="D15" s="238"/>
      <c r="E15" s="238"/>
    </row>
    <row r="16" spans="1:14" x14ac:dyDescent="0.3">
      <c r="F16" s="198"/>
    </row>
    <row r="17" s="249" customFormat="1" ht="25.8" x14ac:dyDescent="0.5"/>
    <row r="18" s="249" customFormat="1" ht="25.8" x14ac:dyDescent="0.5"/>
    <row r="19" s="249" customFormat="1" ht="25.8" x14ac:dyDescent="0.5"/>
  </sheetData>
  <sortState ref="N3:N14">
    <sortCondition ref="N3:N14"/>
  </sortState>
  <conditionalFormatting sqref="F2:K2">
    <cfRule type="timePeriod" dxfId="210" priority="6" timePeriod="today">
      <formula>FLOOR(F2,1)=TODAY()</formula>
    </cfRule>
  </conditionalFormatting>
  <conditionalFormatting sqref="E3:E14">
    <cfRule type="cellIs" dxfId="209" priority="4" operator="greaterThan">
      <formula>"&gt;0"</formula>
    </cfRule>
  </conditionalFormatting>
  <conditionalFormatting sqref="B3:B14">
    <cfRule type="timePeriod" dxfId="208" priority="2" timePeriod="thisMonth">
      <formula>AND(MONTH(B3)=MONTH(TODAY()),YEAR(B3)=YEAR(TODAY()))</formula>
    </cfRule>
    <cfRule type="timePeriod" dxfId="207" priority="3" timePeriod="thisMonth">
      <formula>AND(MONTH(B3)=MONTH(TODAY()),YEAR(B3)=YEAR(TODAY()))</formula>
    </cfRule>
  </conditionalFormatting>
  <conditionalFormatting sqref="A3:A14">
    <cfRule type="timePeriod" dxfId="206" priority="1" timePeriod="thisMonth">
      <formula>AND(MONTH(A3)=MONTH(TODAY()),YEAR(A3)=YEAR(TODAY()))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  <pageSetUpPr fitToPage="1"/>
  </sheetPr>
  <dimension ref="A1:AK57"/>
  <sheetViews>
    <sheetView tabSelected="1" zoomScale="60" zoomScaleNormal="60" workbookViewId="0">
      <pane xSplit="9" ySplit="7" topLeftCell="AE8" activePane="bottomRight" state="frozen"/>
      <selection pane="topRight" activeCell="J1" sqref="J1"/>
      <selection pane="bottomLeft" activeCell="A8" sqref="A8"/>
      <selection pane="bottomRight" activeCell="I32" sqref="I32"/>
    </sheetView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11.1093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45778</v>
      </c>
      <c r="F1" s="25">
        <v>45779</v>
      </c>
      <c r="G1" s="25">
        <v>45780</v>
      </c>
      <c r="H1" s="25">
        <v>45781</v>
      </c>
      <c r="I1" s="25">
        <v>45782</v>
      </c>
      <c r="J1" s="25">
        <v>45783</v>
      </c>
      <c r="K1" s="25">
        <v>45784</v>
      </c>
      <c r="L1" s="25">
        <v>45785</v>
      </c>
      <c r="M1" s="25">
        <v>45786</v>
      </c>
      <c r="N1" s="25">
        <v>45787</v>
      </c>
      <c r="O1" s="25">
        <v>45788</v>
      </c>
      <c r="P1" s="25">
        <v>45789</v>
      </c>
      <c r="Q1" s="25">
        <v>45790</v>
      </c>
      <c r="R1" s="25">
        <v>45791</v>
      </c>
      <c r="S1" s="25">
        <v>45792</v>
      </c>
      <c r="T1" s="25">
        <v>45793</v>
      </c>
      <c r="U1" s="25">
        <v>45794</v>
      </c>
      <c r="V1" s="25">
        <v>45795</v>
      </c>
      <c r="W1" s="25">
        <v>45796</v>
      </c>
      <c r="X1" s="25">
        <v>45797</v>
      </c>
      <c r="Y1" s="25">
        <v>45798</v>
      </c>
      <c r="Z1" s="25">
        <v>45799</v>
      </c>
      <c r="AA1" s="25">
        <v>45800</v>
      </c>
      <c r="AB1" s="25">
        <v>45801</v>
      </c>
      <c r="AC1" s="25">
        <v>45802</v>
      </c>
      <c r="AD1" s="25">
        <v>45803</v>
      </c>
      <c r="AE1" s="25">
        <v>45804</v>
      </c>
      <c r="AF1" s="25">
        <v>45805</v>
      </c>
      <c r="AG1" s="25">
        <v>45806</v>
      </c>
      <c r="AH1" s="25">
        <v>45807</v>
      </c>
      <c r="AI1" s="25">
        <v>45808</v>
      </c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-288.76000000000022</v>
      </c>
      <c r="C2" s="127">
        <f>C3-C4</f>
        <v>516.9200000000003</v>
      </c>
      <c r="D2" s="186" t="s">
        <v>67</v>
      </c>
      <c r="E2" s="123">
        <f>D4+(E3-E4)</f>
        <v>5.3199999999995669</v>
      </c>
      <c r="F2" s="123">
        <f t="shared" ref="F2:AI2" si="0">E2+(F3-F4)</f>
        <v>643.97999999999956</v>
      </c>
      <c r="G2" s="123">
        <f t="shared" si="0"/>
        <v>643.97999999999956</v>
      </c>
      <c r="H2" s="123">
        <f t="shared" si="0"/>
        <v>637.98999999999955</v>
      </c>
      <c r="I2" s="123">
        <f t="shared" si="0"/>
        <v>349.29999999999956</v>
      </c>
      <c r="J2" s="123">
        <f t="shared" si="0"/>
        <v>276.29999999999956</v>
      </c>
      <c r="K2" s="123">
        <f t="shared" si="0"/>
        <v>77.809999999999548</v>
      </c>
      <c r="L2" s="123">
        <f t="shared" si="0"/>
        <v>45.389999999999546</v>
      </c>
      <c r="M2" s="123">
        <f t="shared" si="0"/>
        <v>1532.4199999999996</v>
      </c>
      <c r="N2" s="123">
        <f t="shared" si="0"/>
        <v>1532.4199999999996</v>
      </c>
      <c r="O2" s="123">
        <f t="shared" si="0"/>
        <v>1532.4199999999996</v>
      </c>
      <c r="P2" s="123">
        <f t="shared" si="0"/>
        <v>1105.6299999999997</v>
      </c>
      <c r="Q2" s="123">
        <f t="shared" si="0"/>
        <v>1055.5699999999997</v>
      </c>
      <c r="R2" s="123">
        <f t="shared" si="0"/>
        <v>1055.5699999999997</v>
      </c>
      <c r="S2" s="123">
        <f t="shared" si="0"/>
        <v>1007.2099999999997</v>
      </c>
      <c r="T2" s="123">
        <f t="shared" si="0"/>
        <v>1007.2099999999997</v>
      </c>
      <c r="U2" s="123">
        <f t="shared" si="0"/>
        <v>1007.2099999999997</v>
      </c>
      <c r="V2" s="123">
        <f t="shared" si="0"/>
        <v>885.21999999999969</v>
      </c>
      <c r="W2" s="123">
        <f t="shared" si="0"/>
        <v>885.21999999999969</v>
      </c>
      <c r="X2" s="123">
        <f>W2+(X3-X4)</f>
        <v>700.21999999999969</v>
      </c>
      <c r="Y2" s="123">
        <f t="shared" si="0"/>
        <v>700.21999999999969</v>
      </c>
      <c r="Z2" s="123">
        <f t="shared" si="0"/>
        <v>700.21999999999969</v>
      </c>
      <c r="AA2" s="123">
        <f t="shared" si="0"/>
        <v>700.21999999999969</v>
      </c>
      <c r="AB2" s="123">
        <f t="shared" si="0"/>
        <v>554.21999999999969</v>
      </c>
      <c r="AC2" s="123">
        <f t="shared" si="0"/>
        <v>554.21999999999969</v>
      </c>
      <c r="AD2" s="123">
        <f t="shared" si="0"/>
        <v>554.21999999999969</v>
      </c>
      <c r="AE2" s="123">
        <f t="shared" si="0"/>
        <v>554.21999999999969</v>
      </c>
      <c r="AF2" s="123">
        <f t="shared" si="0"/>
        <v>522.23999999999967</v>
      </c>
      <c r="AG2" s="123">
        <f t="shared" si="0"/>
        <v>522.23999999999967</v>
      </c>
      <c r="AH2" s="123">
        <f t="shared" si="0"/>
        <v>522.23999999999967</v>
      </c>
      <c r="AI2" s="123">
        <f t="shared" si="0"/>
        <v>522.23999999999967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2156.59</v>
      </c>
      <c r="D3" s="111" t="s">
        <v>129</v>
      </c>
      <c r="E3" s="112">
        <f>SUM(E6:E12)</f>
        <v>0</v>
      </c>
      <c r="F3" s="112">
        <f t="shared" ref="F3:AI3" si="1">SUM(F6:F12)</f>
        <v>669.56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0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2504.7600000000002</v>
      </c>
      <c r="C4" s="129">
        <f>SUM(E4:AI4)</f>
        <v>1639.6699999999998</v>
      </c>
      <c r="D4" s="191">
        <f>'Avril 2025 '!$AI$2</f>
        <v>5.3199999999995669</v>
      </c>
      <c r="E4" s="115">
        <f t="shared" ref="E4:O4" si="2">SUM(E14:E42)</f>
        <v>0</v>
      </c>
      <c r="F4" s="115">
        <f t="shared" si="2"/>
        <v>30.900000000000002</v>
      </c>
      <c r="G4" s="115">
        <f t="shared" si="2"/>
        <v>0</v>
      </c>
      <c r="H4" s="115">
        <f t="shared" si="2"/>
        <v>5.99</v>
      </c>
      <c r="I4" s="115">
        <f t="shared" si="2"/>
        <v>288.69</v>
      </c>
      <c r="J4" s="115">
        <f t="shared" si="2"/>
        <v>73</v>
      </c>
      <c r="K4" s="115">
        <f t="shared" si="2"/>
        <v>198.49</v>
      </c>
      <c r="L4" s="115">
        <f t="shared" si="2"/>
        <v>32.42</v>
      </c>
      <c r="M4" s="115">
        <f t="shared" si="2"/>
        <v>0</v>
      </c>
      <c r="N4" s="115">
        <f t="shared" si="2"/>
        <v>0</v>
      </c>
      <c r="O4" s="115">
        <f t="shared" si="2"/>
        <v>0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0</v>
      </c>
      <c r="S4" s="115">
        <f t="shared" si="3"/>
        <v>48.36</v>
      </c>
      <c r="T4" s="115">
        <f t="shared" si="3"/>
        <v>0</v>
      </c>
      <c r="U4" s="115">
        <f t="shared" si="3"/>
        <v>0</v>
      </c>
      <c r="V4" s="115">
        <f t="shared" si="3"/>
        <v>121.99</v>
      </c>
      <c r="W4" s="115">
        <f t="shared" si="3"/>
        <v>0</v>
      </c>
      <c r="X4" s="115">
        <f t="shared" si="3"/>
        <v>185</v>
      </c>
      <c r="Y4" s="115">
        <f t="shared" si="3"/>
        <v>0</v>
      </c>
      <c r="Z4" s="115">
        <f t="shared" si="3"/>
        <v>0</v>
      </c>
      <c r="AA4" s="115">
        <f t="shared" si="3"/>
        <v>0</v>
      </c>
      <c r="AB4" s="115">
        <f t="shared" si="3"/>
        <v>146</v>
      </c>
      <c r="AC4" s="115">
        <f t="shared" si="3"/>
        <v>0</v>
      </c>
      <c r="AD4" s="115">
        <f t="shared" si="3"/>
        <v>0</v>
      </c>
      <c r="AE4" s="115">
        <f t="shared" si="3"/>
        <v>0</v>
      </c>
      <c r="AF4" s="115">
        <f t="shared" si="3"/>
        <v>31.98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2145.1799999999998</v>
      </c>
      <c r="D6" s="157" t="s">
        <v>26</v>
      </c>
      <c r="E6" s="101"/>
      <c r="F6" s="245">
        <v>669.56</v>
      </c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16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65"/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0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42</v>
      </c>
      <c r="B12" s="171"/>
      <c r="C12" s="219">
        <f>SUM(E12:AI12)</f>
        <v>0</v>
      </c>
      <c r="D12" s="27" t="s">
        <v>26</v>
      </c>
      <c r="E12" s="105"/>
      <c r="F12" s="102"/>
      <c r="G12" s="222"/>
      <c r="H12" s="105"/>
      <c r="I12" s="102"/>
      <c r="J12" s="103"/>
      <c r="K12" s="102"/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102"/>
      <c r="AC12" s="224"/>
      <c r="AD12" s="224"/>
      <c r="AE12" s="145"/>
      <c r="AF12" s="224"/>
      <c r="AG12" s="102"/>
      <c r="AH12" s="102"/>
      <c r="AI12" s="102"/>
      <c r="AJ12" s="221" t="s">
        <v>42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99"/>
      <c r="I14" s="99"/>
      <c r="J14" s="99"/>
      <c r="K14" s="180">
        <v>37.97</v>
      </c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31.98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25">
        <v>31.98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160.52000000000001</v>
      </c>
      <c r="D16" s="27" t="s">
        <v>36</v>
      </c>
      <c r="E16" s="12"/>
      <c r="F16" s="18"/>
      <c r="G16" s="18"/>
      <c r="H16" s="18"/>
      <c r="I16" s="108"/>
      <c r="J16" s="232"/>
      <c r="K16" s="247">
        <v>160.52000000000001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185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203">
        <v>185</v>
      </c>
      <c r="Y17" s="21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7.14</v>
      </c>
      <c r="D19" s="27" t="s">
        <v>36</v>
      </c>
      <c r="E19" s="12"/>
      <c r="F19" s="108"/>
      <c r="G19" s="207"/>
      <c r="H19" s="233"/>
      <c r="I19" s="247">
        <v>7.14</v>
      </c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46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03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03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03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03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>
        <v>50</v>
      </c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98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>
        <v>150</v>
      </c>
      <c r="C28" s="126">
        <f t="shared" si="4"/>
        <v>29.8</v>
      </c>
      <c r="D28" s="27"/>
      <c r="E28" s="12"/>
      <c r="F28" s="209">
        <v>29.8</v>
      </c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200</v>
      </c>
      <c r="C30" s="126">
        <f t="shared" si="4"/>
        <v>82.83</v>
      </c>
      <c r="D30" s="27"/>
      <c r="E30" s="12"/>
      <c r="F30" s="18"/>
      <c r="G30" s="18"/>
      <c r="H30" s="18"/>
      <c r="I30" s="209">
        <v>82.83</v>
      </c>
      <c r="J30" s="99"/>
      <c r="K30" s="18"/>
      <c r="L30" s="18"/>
      <c r="M30" s="18"/>
      <c r="N30" s="98"/>
      <c r="O30" s="18"/>
      <c r="P30" s="18"/>
      <c r="Q30" s="9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232.24</v>
      </c>
      <c r="D32" s="27"/>
      <c r="E32" s="12"/>
      <c r="F32" s="209">
        <v>1.1000000000000001</v>
      </c>
      <c r="G32" s="18"/>
      <c r="H32" s="18"/>
      <c r="I32" s="209">
        <f>84.56+5.8+108.36</f>
        <v>198.72</v>
      </c>
      <c r="J32" s="18"/>
      <c r="K32" s="18"/>
      <c r="L32" s="209">
        <v>32.42</v>
      </c>
      <c r="M32" s="18"/>
      <c r="N32" s="98"/>
      <c r="O32" s="18"/>
      <c r="P32" s="18"/>
      <c r="Q32" s="18"/>
      <c r="R32" s="98"/>
      <c r="S32" s="98"/>
      <c r="T32" s="98"/>
      <c r="U32" s="99"/>
      <c r="V32" s="18"/>
      <c r="W32" s="9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18"/>
      <c r="S33" s="9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73</v>
      </c>
      <c r="D34" s="27"/>
      <c r="E34" s="12"/>
      <c r="F34" s="18"/>
      <c r="G34" s="18"/>
      <c r="H34" s="18"/>
      <c r="I34" s="18"/>
      <c r="J34" s="209">
        <v>73</v>
      </c>
      <c r="K34" s="18"/>
      <c r="L34" s="18"/>
      <c r="M34" s="18"/>
      <c r="N34" s="18"/>
      <c r="O34" s="18"/>
      <c r="P34" s="18"/>
      <c r="Q34" s="18"/>
      <c r="R34" s="18"/>
      <c r="S34" s="98"/>
      <c r="T34" s="98"/>
      <c r="U34" s="9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0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0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99"/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0</v>
      </c>
      <c r="D39" s="2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0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0</v>
      </c>
      <c r="D41" s="99"/>
      <c r="E41" s="99"/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18"/>
      <c r="U41" s="18"/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0</v>
      </c>
      <c r="D42" s="27"/>
      <c r="E42" s="12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si="4"/>
        <v>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25 L9:S13 N6:AI8 K6:L8 E1:AI1 M8 K9:K12 D27:D36 E6:J13">
    <cfRule type="timePeriod" dxfId="205" priority="36" timePeriod="today">
      <formula>FLOOR(D1,1)=TODAY()</formula>
    </cfRule>
  </conditionalFormatting>
  <conditionalFormatting sqref="U30:U31 U14:U25 U33 U35:U42 U27">
    <cfRule type="timePeriod" dxfId="204" priority="35" timePeriod="today">
      <formula>FLOOR(U14,1)=TODAY()</formula>
    </cfRule>
  </conditionalFormatting>
  <conditionalFormatting sqref="U28">
    <cfRule type="timePeriod" dxfId="203" priority="34" timePeriod="today">
      <formula>FLOOR(U28,1)=TODAY()</formula>
    </cfRule>
  </conditionalFormatting>
  <conditionalFormatting sqref="U29">
    <cfRule type="timePeriod" dxfId="202" priority="33" timePeriod="today">
      <formula>FLOOR(U29,1)=TODAY()</formula>
    </cfRule>
  </conditionalFormatting>
  <conditionalFormatting sqref="D6:D8">
    <cfRule type="timePeriod" dxfId="201" priority="32" timePeriod="today">
      <formula>FLOOR(D6,1)=TODAY()</formula>
    </cfRule>
  </conditionalFormatting>
  <conditionalFormatting sqref="D37:D40 D42">
    <cfRule type="timePeriod" dxfId="200" priority="31" timePeriod="today">
      <formula>FLOOR(D37,1)=TODAY()</formula>
    </cfRule>
  </conditionalFormatting>
  <conditionalFormatting sqref="E3:AI4">
    <cfRule type="timePeriod" dxfId="199" priority="30" timePeriod="today">
      <formula>FLOOR(E3,1)=TODAY()</formula>
    </cfRule>
  </conditionalFormatting>
  <conditionalFormatting sqref="B3">
    <cfRule type="expression" dxfId="198" priority="29">
      <formula>"si $C$3&gt;$D$3then $D$3"</formula>
    </cfRule>
  </conditionalFormatting>
  <conditionalFormatting sqref="C14">
    <cfRule type="expression" dxfId="197" priority="27">
      <formula>$C$14&gt;$B$14</formula>
    </cfRule>
  </conditionalFormatting>
  <conditionalFormatting sqref="C15">
    <cfRule type="expression" dxfId="196" priority="28">
      <formula>C15:C42&gt;B15:B42</formula>
    </cfRule>
  </conditionalFormatting>
  <conditionalFormatting sqref="J16:K16">
    <cfRule type="timePeriod" dxfId="195" priority="26" timePeriod="today">
      <formula>FLOOR(J16,1)=TODAY()</formula>
    </cfRule>
  </conditionalFormatting>
  <conditionalFormatting sqref="P18">
    <cfRule type="timePeriod" dxfId="194" priority="25" timePeriod="today">
      <formula>FLOOR(P18,1)=TODAY()</formula>
    </cfRule>
  </conditionalFormatting>
  <conditionalFormatting sqref="P21:Q21">
    <cfRule type="timePeriod" dxfId="193" priority="24" timePeriod="today">
      <formula>FLOOR(P21,1)=TODAY()</formula>
    </cfRule>
  </conditionalFormatting>
  <conditionalFormatting sqref="H19">
    <cfRule type="timePeriod" dxfId="192" priority="23" timePeriod="today">
      <formula>FLOOR(H19,1)=TODAY()</formula>
    </cfRule>
  </conditionalFormatting>
  <conditionalFormatting sqref="G20:H20">
    <cfRule type="timePeriod" dxfId="191" priority="22" timePeriod="today">
      <formula>FLOOR(G20,1)=TODAY()</formula>
    </cfRule>
  </conditionalFormatting>
  <conditionalFormatting sqref="J30">
    <cfRule type="timePeriod" dxfId="190" priority="21" timePeriod="today">
      <formula>FLOOR(J30,1)=TODAY()</formula>
    </cfRule>
  </conditionalFormatting>
  <conditionalFormatting sqref="I33">
    <cfRule type="timePeriod" dxfId="189" priority="20" timePeriod="today">
      <formula>FLOOR(I33,1)=TODAY()</formula>
    </cfRule>
  </conditionalFormatting>
  <conditionalFormatting sqref="Q31">
    <cfRule type="timePeriod" dxfId="188" priority="19" timePeriod="today">
      <formula>FLOOR(Q31,1)=TODAY()</formula>
    </cfRule>
  </conditionalFormatting>
  <conditionalFormatting sqref="P35">
    <cfRule type="timePeriod" dxfId="187" priority="18" timePeriod="today">
      <formula>FLOOR(P35,1)=TODAY()</formula>
    </cfRule>
  </conditionalFormatting>
  <conditionalFormatting sqref="O38">
    <cfRule type="timePeriod" dxfId="186" priority="17" timePeriod="today">
      <formula>FLOOR(O38,1)=TODAY()</formula>
    </cfRule>
  </conditionalFormatting>
  <conditionalFormatting sqref="Q40">
    <cfRule type="timePeriod" dxfId="185" priority="16" timePeriod="today">
      <formula>FLOOR(Q40,1)=TODAY()</formula>
    </cfRule>
  </conditionalFormatting>
  <conditionalFormatting sqref="G41">
    <cfRule type="timePeriod" dxfId="184" priority="15" timePeriod="today">
      <formula>FLOOR(G41,1)=TODAY()</formula>
    </cfRule>
  </conditionalFormatting>
  <conditionalFormatting sqref="O41">
    <cfRule type="timePeriod" dxfId="183" priority="14" timePeriod="today">
      <formula>FLOOR(O41,1)=TODAY()</formula>
    </cfRule>
  </conditionalFormatting>
  <conditionalFormatting sqref="H14:K14">
    <cfRule type="timePeriod" dxfId="182" priority="13" timePeriod="today">
      <formula>FLOOR(H14,1)=TODAY()</formula>
    </cfRule>
  </conditionalFormatting>
  <conditionalFormatting sqref="M6:M7">
    <cfRule type="timePeriod" dxfId="181" priority="12" timePeriod="today">
      <formula>FLOOR(M6,1)=TODAY()</formula>
    </cfRule>
  </conditionalFormatting>
  <conditionalFormatting sqref="D4">
    <cfRule type="cellIs" dxfId="180" priority="11" operator="greaterThan">
      <formula>0</formula>
    </cfRule>
  </conditionalFormatting>
  <conditionalFormatting sqref="U44">
    <cfRule type="timePeriod" dxfId="179" priority="10" timePeriod="today">
      <formula>FLOOR(U44,1)=TODAY()</formula>
    </cfRule>
  </conditionalFormatting>
  <conditionalFormatting sqref="D44">
    <cfRule type="timePeriod" dxfId="178" priority="9" timePeriod="today">
      <formula>FLOOR(D44,1)=TODAY()</formula>
    </cfRule>
  </conditionalFormatting>
  <conditionalFormatting sqref="C44">
    <cfRule type="expression" dxfId="177" priority="8">
      <formula>C44:C71&gt;B44:B71</formula>
    </cfRule>
  </conditionalFormatting>
  <conditionalFormatting sqref="C16:C25 C27:C42">
    <cfRule type="expression" dxfId="176" priority="88">
      <formula>C16:C44&gt;B16:B44</formula>
    </cfRule>
  </conditionalFormatting>
  <conditionalFormatting sqref="D26">
    <cfRule type="timePeriod" dxfId="175" priority="3" timePeriod="today">
      <formula>FLOOR(D26,1)=TODAY()</formula>
    </cfRule>
  </conditionalFormatting>
  <conditionalFormatting sqref="U26">
    <cfRule type="timePeriod" dxfId="174" priority="2" timePeriod="today">
      <formula>FLOOR(U26,1)=TODAY()</formula>
    </cfRule>
  </conditionalFormatting>
  <conditionalFormatting sqref="C26">
    <cfRule type="expression" dxfId="173" priority="4">
      <formula>C26:C54&gt;B26:B54</formula>
    </cfRule>
  </conditionalFormatting>
  <conditionalFormatting sqref="U43">
    <cfRule type="timePeriod" dxfId="172" priority="6" timePeriod="today">
      <formula>FLOOR(U43,1)=TODAY()</formula>
    </cfRule>
  </conditionalFormatting>
  <conditionalFormatting sqref="D43">
    <cfRule type="timePeriod" dxfId="171" priority="5" timePeriod="today">
      <formula>FLOOR(D43,1)=TODAY()</formula>
    </cfRule>
  </conditionalFormatting>
  <conditionalFormatting sqref="I19">
    <cfRule type="timePeriod" dxfId="170" priority="1" timePeriod="today">
      <formula>FLOOR(I19,1)=TODAY()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F2A1FC20-309C-40CA-9368-3E514010FC8B}">
            <xm:f>'Avril 2025 '!C43:C71&gt;'Avril 2025 '!B43:B71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D42:D44 D6:D40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K57"/>
  <sheetViews>
    <sheetView topLeftCell="F1" zoomScale="65" zoomScaleNormal="65" workbookViewId="0">
      <pane ySplit="1" topLeftCell="A2" activePane="bottomLeft" state="frozen"/>
      <selection activeCell="P1" sqref="P1"/>
      <selection pane="bottomLeft" activeCell="AF35" sqref="AF35"/>
    </sheetView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9.1093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4" width="12.21875" customWidth="1"/>
    <col min="15" max="15" width="11.109375" customWidth="1"/>
    <col min="16" max="16" width="12.109375" customWidth="1"/>
    <col min="17" max="17" width="11.77734375" customWidth="1"/>
    <col min="18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10.77734375" customWidth="1"/>
    <col min="27" max="27" width="11.33203125" customWidth="1"/>
    <col min="28" max="28" width="11.21875" customWidth="1"/>
    <col min="29" max="29" width="10.21875" bestFit="1" customWidth="1"/>
    <col min="30" max="33" width="9.33203125" bestFit="1" customWidth="1"/>
    <col min="34" max="34" width="11.5546875" customWidth="1"/>
    <col min="35" max="35" width="9.6640625" bestFit="1" customWidth="1"/>
    <col min="36" max="36" width="17.88671875" customWidth="1"/>
  </cols>
  <sheetData>
    <row r="1" spans="1:37" ht="15" thickBot="1" x14ac:dyDescent="0.35">
      <c r="A1" s="160" t="s">
        <v>0</v>
      </c>
      <c r="B1" s="179" t="s">
        <v>78</v>
      </c>
      <c r="C1" s="164" t="s">
        <v>58</v>
      </c>
      <c r="E1" s="25">
        <v>45748</v>
      </c>
      <c r="F1" s="25">
        <v>45749</v>
      </c>
      <c r="G1" s="25">
        <v>45750</v>
      </c>
      <c r="H1" s="25">
        <v>45751</v>
      </c>
      <c r="I1" s="25">
        <v>45752</v>
      </c>
      <c r="J1" s="25">
        <v>45753</v>
      </c>
      <c r="K1" s="25">
        <v>45754</v>
      </c>
      <c r="L1" s="25">
        <v>45755</v>
      </c>
      <c r="M1" s="25">
        <v>45756</v>
      </c>
      <c r="N1" s="25">
        <v>45757</v>
      </c>
      <c r="O1" s="25">
        <v>45758</v>
      </c>
      <c r="P1" s="25">
        <v>45759</v>
      </c>
      <c r="Q1" s="25">
        <v>45760</v>
      </c>
      <c r="R1" s="25">
        <v>45761</v>
      </c>
      <c r="S1" s="25">
        <v>45762</v>
      </c>
      <c r="T1" s="25">
        <v>45763</v>
      </c>
      <c r="U1" s="25">
        <v>45764</v>
      </c>
      <c r="V1" s="25">
        <v>45765</v>
      </c>
      <c r="W1" s="25">
        <v>45766</v>
      </c>
      <c r="X1" s="25">
        <v>45767</v>
      </c>
      <c r="Y1" s="25">
        <v>45768</v>
      </c>
      <c r="Z1" s="25">
        <v>45769</v>
      </c>
      <c r="AA1" s="25">
        <v>45770</v>
      </c>
      <c r="AB1" s="25">
        <v>45771</v>
      </c>
      <c r="AC1" s="25">
        <v>45772</v>
      </c>
      <c r="AD1" s="25">
        <v>45773</v>
      </c>
      <c r="AE1" s="25">
        <v>45774</v>
      </c>
      <c r="AF1" s="25">
        <v>45775</v>
      </c>
      <c r="AG1" s="25">
        <v>45776</v>
      </c>
      <c r="AH1" s="25">
        <v>45777</v>
      </c>
      <c r="AI1" s="25"/>
      <c r="AJ1" s="160" t="s">
        <v>0</v>
      </c>
    </row>
    <row r="2" spans="1:37" s="122" customFormat="1" ht="46.8" customHeight="1" thickBot="1" x14ac:dyDescent="0.35">
      <c r="A2" s="125" t="s">
        <v>43</v>
      </c>
      <c r="B2" s="167">
        <f>B3-B4</f>
        <v>51.239999999999782</v>
      </c>
      <c r="C2" s="127">
        <f>C3-C4</f>
        <v>-130</v>
      </c>
      <c r="D2" s="186" t="s">
        <v>67</v>
      </c>
      <c r="E2" s="123">
        <f>D4+(E3-E4)</f>
        <v>724.76999999999964</v>
      </c>
      <c r="F2" s="123">
        <f t="shared" ref="F2:AI2" si="0">E2+(F3-F4)</f>
        <v>724.76999999999964</v>
      </c>
      <c r="G2" s="123">
        <f t="shared" si="0"/>
        <v>717.62999999999965</v>
      </c>
      <c r="H2" s="123">
        <f t="shared" si="0"/>
        <v>670.6999999999997</v>
      </c>
      <c r="I2" s="123">
        <f t="shared" si="0"/>
        <v>670.6999999999997</v>
      </c>
      <c r="J2" s="123">
        <f t="shared" si="0"/>
        <v>670.6999999999997</v>
      </c>
      <c r="K2" s="123">
        <f t="shared" si="0"/>
        <v>520.6999999999997</v>
      </c>
      <c r="L2" s="123">
        <f t="shared" si="0"/>
        <v>520.6999999999997</v>
      </c>
      <c r="M2" s="123">
        <f t="shared" si="0"/>
        <v>1851.2299999999996</v>
      </c>
      <c r="N2" s="123">
        <f t="shared" si="0"/>
        <v>1851.2299999999996</v>
      </c>
      <c r="O2" s="123">
        <f t="shared" si="0"/>
        <v>1772.9799999999996</v>
      </c>
      <c r="P2" s="123">
        <f t="shared" si="0"/>
        <v>1346.1899999999996</v>
      </c>
      <c r="Q2" s="123">
        <f t="shared" si="0"/>
        <v>1296.1299999999997</v>
      </c>
      <c r="R2" s="123">
        <f t="shared" si="0"/>
        <v>1141.1899999999996</v>
      </c>
      <c r="S2" s="123">
        <f t="shared" si="0"/>
        <v>1024.2299999999996</v>
      </c>
      <c r="T2" s="123">
        <f t="shared" si="0"/>
        <v>934.1899999999996</v>
      </c>
      <c r="U2" s="123">
        <f t="shared" si="0"/>
        <v>840.97999999999956</v>
      </c>
      <c r="V2" s="123">
        <f t="shared" si="0"/>
        <v>660.58999999999958</v>
      </c>
      <c r="W2" s="123">
        <f t="shared" si="0"/>
        <v>660.58999999999958</v>
      </c>
      <c r="X2" s="123">
        <f>W2+(X3-X4)</f>
        <v>660.58999999999958</v>
      </c>
      <c r="Y2" s="123">
        <f t="shared" si="0"/>
        <v>660.58999999999958</v>
      </c>
      <c r="Z2" s="123">
        <f t="shared" si="0"/>
        <v>255.42999999999955</v>
      </c>
      <c r="AA2" s="123">
        <f t="shared" si="0"/>
        <v>364.09999999999957</v>
      </c>
      <c r="AB2" s="123">
        <f t="shared" si="0"/>
        <v>202.97999999999956</v>
      </c>
      <c r="AC2" s="123">
        <f t="shared" si="0"/>
        <v>141.72999999999956</v>
      </c>
      <c r="AD2" s="123">
        <f t="shared" si="0"/>
        <v>141.72999999999956</v>
      </c>
      <c r="AE2" s="123">
        <f t="shared" si="0"/>
        <v>141.72999999999956</v>
      </c>
      <c r="AF2" s="123">
        <f t="shared" si="0"/>
        <v>5.3199999999995669</v>
      </c>
      <c r="AG2" s="123">
        <f t="shared" si="0"/>
        <v>5.3199999999995669</v>
      </c>
      <c r="AH2" s="123">
        <f t="shared" si="0"/>
        <v>5.3199999999995669</v>
      </c>
      <c r="AI2" s="123">
        <f t="shared" si="0"/>
        <v>5.3199999999995669</v>
      </c>
      <c r="AJ2" s="125" t="s">
        <v>43</v>
      </c>
    </row>
    <row r="3" spans="1:37" s="113" customFormat="1" ht="26.4" customHeight="1" thickBot="1" x14ac:dyDescent="0.35">
      <c r="A3" s="165" t="s">
        <v>61</v>
      </c>
      <c r="B3" s="168">
        <f>SUM(B6:B12)</f>
        <v>2216</v>
      </c>
      <c r="C3" s="128">
        <f>SUM(E3:AI3)</f>
        <v>2486.6799999999998</v>
      </c>
      <c r="D3" s="111">
        <v>45747</v>
      </c>
      <c r="E3" s="112">
        <f>SUM(E6:E12)</f>
        <v>669.55</v>
      </c>
      <c r="F3" s="112">
        <f t="shared" ref="F3:AI3" si="1">SUM(F6:F12)</f>
        <v>0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18</v>
      </c>
      <c r="L3" s="112">
        <f t="shared" si="1"/>
        <v>0</v>
      </c>
      <c r="M3" s="112">
        <f t="shared" si="1"/>
        <v>1487.03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9.1999999999999993</v>
      </c>
      <c r="AA3" s="112">
        <f t="shared" si="1"/>
        <v>245</v>
      </c>
      <c r="AB3" s="112">
        <f t="shared" si="1"/>
        <v>45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12.9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7" s="113" customFormat="1" ht="35.4" customHeight="1" thickBot="1" x14ac:dyDescent="0.35">
      <c r="A4" s="166" t="s">
        <v>60</v>
      </c>
      <c r="B4" s="169">
        <f>SUM(B14:B42)</f>
        <v>2164.7600000000002</v>
      </c>
      <c r="C4" s="129">
        <f>SUM(E4:AI4)</f>
        <v>2616.6799999999998</v>
      </c>
      <c r="D4" s="191">
        <f>'MARS 2025'!AI2</f>
        <v>135.31999999999971</v>
      </c>
      <c r="E4" s="115">
        <f t="shared" ref="E4:O4" si="2">SUM(E14:E42)</f>
        <v>80.099999999999994</v>
      </c>
      <c r="F4" s="115">
        <f t="shared" si="2"/>
        <v>0</v>
      </c>
      <c r="G4" s="115">
        <f t="shared" si="2"/>
        <v>7.14</v>
      </c>
      <c r="H4" s="115">
        <f t="shared" si="2"/>
        <v>46.93</v>
      </c>
      <c r="I4" s="115">
        <f t="shared" si="2"/>
        <v>0</v>
      </c>
      <c r="J4" s="115">
        <f t="shared" si="2"/>
        <v>0</v>
      </c>
      <c r="K4" s="115">
        <f t="shared" si="2"/>
        <v>168</v>
      </c>
      <c r="L4" s="115">
        <f t="shared" si="2"/>
        <v>0</v>
      </c>
      <c r="M4" s="115">
        <f t="shared" si="2"/>
        <v>156.5</v>
      </c>
      <c r="N4" s="115">
        <f t="shared" si="2"/>
        <v>0</v>
      </c>
      <c r="O4" s="115">
        <f t="shared" si="2"/>
        <v>78.25</v>
      </c>
      <c r="P4" s="115">
        <f>SUM(P14:P44)</f>
        <v>426.79</v>
      </c>
      <c r="Q4" s="115">
        <f t="shared" ref="Q4:AI4" si="3">SUM(Q14:Q44)</f>
        <v>50.06</v>
      </c>
      <c r="R4" s="115">
        <f t="shared" si="3"/>
        <v>154.94</v>
      </c>
      <c r="S4" s="115">
        <f t="shared" si="3"/>
        <v>116.96000000000001</v>
      </c>
      <c r="T4" s="115">
        <f t="shared" si="3"/>
        <v>90.04</v>
      </c>
      <c r="U4" s="115">
        <f t="shared" si="3"/>
        <v>93.21</v>
      </c>
      <c r="V4" s="115">
        <f t="shared" si="3"/>
        <v>180.39</v>
      </c>
      <c r="W4" s="115">
        <f t="shared" si="3"/>
        <v>0</v>
      </c>
      <c r="X4" s="115">
        <f t="shared" si="3"/>
        <v>0</v>
      </c>
      <c r="Y4" s="115">
        <f t="shared" si="3"/>
        <v>0</v>
      </c>
      <c r="Z4" s="115">
        <f t="shared" si="3"/>
        <v>414.36</v>
      </c>
      <c r="AA4" s="115">
        <f t="shared" si="3"/>
        <v>136.33000000000001</v>
      </c>
      <c r="AB4" s="115">
        <f t="shared" si="3"/>
        <v>206.12</v>
      </c>
      <c r="AC4" s="115">
        <f t="shared" si="3"/>
        <v>61.25</v>
      </c>
      <c r="AD4" s="115">
        <f t="shared" si="3"/>
        <v>0</v>
      </c>
      <c r="AE4" s="115">
        <f t="shared" si="3"/>
        <v>0</v>
      </c>
      <c r="AF4" s="115">
        <f t="shared" si="3"/>
        <v>149.31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7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7" ht="40.049999999999997" customHeight="1" thickBot="1" x14ac:dyDescent="0.35">
      <c r="A6" s="165" t="s">
        <v>123</v>
      </c>
      <c r="B6" s="171">
        <v>2216</v>
      </c>
      <c r="C6" s="158">
        <f>SUM(E6:AI6)</f>
        <v>2145.17</v>
      </c>
      <c r="D6" s="157" t="s">
        <v>26</v>
      </c>
      <c r="E6" s="210">
        <v>669.55</v>
      </c>
      <c r="F6" s="201"/>
      <c r="G6" s="101"/>
      <c r="H6" s="101"/>
      <c r="I6" s="101"/>
      <c r="J6" s="116"/>
      <c r="K6" s="101"/>
      <c r="L6" s="116"/>
      <c r="M6" s="210">
        <v>1475.62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65" t="s">
        <v>54</v>
      </c>
    </row>
    <row r="7" spans="1:37" ht="40.049999999999997" customHeight="1" thickBot="1" x14ac:dyDescent="0.35">
      <c r="A7" s="165" t="s">
        <v>54</v>
      </c>
      <c r="B7" s="171"/>
      <c r="C7" s="158"/>
      <c r="D7" s="157" t="s">
        <v>26</v>
      </c>
      <c r="E7" s="101"/>
      <c r="F7" s="201"/>
      <c r="G7" s="101"/>
      <c r="H7" s="101"/>
      <c r="I7" s="101"/>
      <c r="J7" s="116"/>
      <c r="K7" s="101"/>
      <c r="L7" s="116"/>
      <c r="M7" s="211">
        <v>11.41</v>
      </c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65" t="s">
        <v>124</v>
      </c>
    </row>
    <row r="8" spans="1:37" ht="40.049999999999997" customHeight="1" thickBot="1" x14ac:dyDescent="0.35">
      <c r="A8" s="165" t="s">
        <v>126</v>
      </c>
      <c r="B8" s="171"/>
      <c r="C8" s="158"/>
      <c r="D8" s="157" t="s">
        <v>26</v>
      </c>
      <c r="E8" s="236"/>
      <c r="F8" s="201"/>
      <c r="G8" s="101"/>
      <c r="H8" s="101"/>
      <c r="I8" s="101"/>
      <c r="J8" s="116"/>
      <c r="K8" s="236"/>
      <c r="L8" s="116"/>
      <c r="M8" s="101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237">
        <f>200+45</f>
        <v>245</v>
      </c>
      <c r="AB8" s="234"/>
      <c r="AC8" s="234"/>
      <c r="AD8" s="101"/>
      <c r="AE8" s="101"/>
      <c r="AF8" s="101"/>
      <c r="AG8" s="101"/>
      <c r="AH8" s="101"/>
      <c r="AI8" s="101"/>
      <c r="AJ8" s="165" t="s">
        <v>126</v>
      </c>
    </row>
    <row r="9" spans="1:37" ht="40.049999999999997" customHeight="1" thickBot="1" x14ac:dyDescent="0.35">
      <c r="A9" s="165" t="s">
        <v>39</v>
      </c>
      <c r="B9" s="171"/>
      <c r="C9" s="130">
        <f>SUM(E9:AI9)</f>
        <v>0</v>
      </c>
      <c r="D9" s="27" t="s">
        <v>33</v>
      </c>
      <c r="E9" s="202"/>
      <c r="F9" s="102"/>
      <c r="G9" s="102"/>
      <c r="H9" s="102"/>
      <c r="I9" s="102"/>
      <c r="J9" s="102"/>
      <c r="K9" s="202"/>
      <c r="L9" s="102"/>
      <c r="M9" s="102"/>
      <c r="N9" s="102"/>
      <c r="O9" s="102"/>
      <c r="P9" s="102"/>
      <c r="Q9" s="102"/>
      <c r="R9" s="102"/>
      <c r="S9" s="102"/>
      <c r="T9" s="145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65" t="s">
        <v>39</v>
      </c>
    </row>
    <row r="10" spans="1:37" ht="40.049999999999997" customHeight="1" thickBot="1" x14ac:dyDescent="0.35">
      <c r="A10" s="165" t="s">
        <v>40</v>
      </c>
      <c r="B10" s="171"/>
      <c r="C10" s="130">
        <f>SUM(E10:AI10)</f>
        <v>0</v>
      </c>
      <c r="D10" s="27" t="s">
        <v>26</v>
      </c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02"/>
      <c r="AI10" s="101"/>
      <c r="AJ10" s="165" t="s">
        <v>40</v>
      </c>
    </row>
    <row r="11" spans="1:37" ht="40.049999999999997" customHeight="1" thickBot="1" x14ac:dyDescent="0.35">
      <c r="A11" s="165" t="s">
        <v>62</v>
      </c>
      <c r="B11" s="171"/>
      <c r="C11" s="130">
        <f>SUM(E11:AI11)</f>
        <v>9.1999999999999993</v>
      </c>
      <c r="D11" s="27" t="s">
        <v>26</v>
      </c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209">
        <v>9.1999999999999993</v>
      </c>
      <c r="AA11" s="102"/>
      <c r="AB11" s="102"/>
      <c r="AC11" s="102"/>
      <c r="AD11" s="102"/>
      <c r="AE11" s="102"/>
      <c r="AF11" s="102"/>
      <c r="AG11" s="102"/>
      <c r="AH11" s="102"/>
      <c r="AI11" s="102"/>
      <c r="AJ11" s="165" t="s">
        <v>62</v>
      </c>
    </row>
    <row r="12" spans="1:37" s="196" customFormat="1" ht="40.049999999999997" customHeight="1" x14ac:dyDescent="0.3">
      <c r="A12" s="220" t="s">
        <v>128</v>
      </c>
      <c r="B12" s="171"/>
      <c r="C12" s="219">
        <f>SUM(E12:AI12)</f>
        <v>75.900000000000006</v>
      </c>
      <c r="D12" s="27" t="s">
        <v>26</v>
      </c>
      <c r="E12" s="105"/>
      <c r="F12" s="102"/>
      <c r="G12" s="222"/>
      <c r="H12" s="105"/>
      <c r="I12" s="102"/>
      <c r="J12" s="103"/>
      <c r="K12" s="235">
        <v>18</v>
      </c>
      <c r="L12" s="105"/>
      <c r="M12" s="105"/>
      <c r="N12" s="105"/>
      <c r="O12" s="105"/>
      <c r="P12" s="105"/>
      <c r="Q12" s="105"/>
      <c r="R12" s="105"/>
      <c r="S12" s="102"/>
      <c r="T12" s="223"/>
      <c r="U12" s="105"/>
      <c r="V12" s="105"/>
      <c r="W12" s="102"/>
      <c r="X12" s="105"/>
      <c r="Y12" s="102"/>
      <c r="Z12" s="105"/>
      <c r="AA12" s="105"/>
      <c r="AB12" s="209">
        <v>45</v>
      </c>
      <c r="AC12" s="224"/>
      <c r="AD12" s="224"/>
      <c r="AE12" s="145"/>
      <c r="AF12" s="242">
        <v>12.9</v>
      </c>
      <c r="AG12" s="102"/>
      <c r="AH12" s="102"/>
      <c r="AI12" s="102"/>
      <c r="AJ12" s="220" t="s">
        <v>128</v>
      </c>
    </row>
    <row r="13" spans="1:37" s="3" customFormat="1" ht="23.4" customHeight="1" thickBot="1" x14ac:dyDescent="0.35">
      <c r="A13" s="76"/>
      <c r="B13" s="76"/>
      <c r="C13" s="76"/>
      <c r="D13" s="57"/>
      <c r="E13" s="31"/>
      <c r="F13" s="31"/>
      <c r="G13" s="31"/>
      <c r="H13" s="31"/>
      <c r="I13" s="31"/>
      <c r="J13" s="31"/>
      <c r="K13" s="217"/>
      <c r="L13" s="31"/>
      <c r="M13" s="31"/>
      <c r="N13" s="31"/>
      <c r="O13" s="31"/>
      <c r="P13" s="31"/>
      <c r="Q13" s="31"/>
      <c r="R13" s="31"/>
      <c r="S13" s="31"/>
      <c r="T13" s="217"/>
      <c r="U13" s="31"/>
      <c r="V13" s="31"/>
      <c r="W13" s="31"/>
      <c r="X13" s="31"/>
      <c r="Y13" s="31"/>
      <c r="Z13" s="31"/>
      <c r="AA13" s="31"/>
      <c r="AB13" s="31"/>
      <c r="AC13" s="218"/>
      <c r="AD13" s="218"/>
      <c r="AE13" s="218"/>
      <c r="AF13" s="218"/>
      <c r="AG13" s="31"/>
      <c r="AH13" s="31"/>
      <c r="AI13" s="31"/>
      <c r="AJ13" s="76"/>
      <c r="AK13" s="19"/>
    </row>
    <row r="14" spans="1:37" ht="40.049999999999997" customHeight="1" thickBot="1" x14ac:dyDescent="0.35">
      <c r="A14" s="172" t="s">
        <v>38</v>
      </c>
      <c r="B14" s="171">
        <v>37.97</v>
      </c>
      <c r="C14" s="126">
        <f t="shared" ref="C14:C44" si="4">SUM(E14:AI14)</f>
        <v>37.97</v>
      </c>
      <c r="D14" s="27" t="s">
        <v>36</v>
      </c>
      <c r="E14" s="5"/>
      <c r="F14" s="18"/>
      <c r="G14" s="18"/>
      <c r="H14" s="227">
        <v>37.97</v>
      </c>
      <c r="I14" s="99"/>
      <c r="J14" s="99"/>
      <c r="K14" s="189"/>
      <c r="L14" s="98"/>
      <c r="M14" s="98"/>
      <c r="N14" s="9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228" t="s">
        <v>38</v>
      </c>
    </row>
    <row r="15" spans="1:37" ht="40.049999999999997" customHeight="1" thickBot="1" x14ac:dyDescent="0.35">
      <c r="A15" s="172" t="s">
        <v>59</v>
      </c>
      <c r="B15" s="171">
        <v>42</v>
      </c>
      <c r="C15" s="126">
        <f t="shared" si="4"/>
        <v>34.81</v>
      </c>
      <c r="D15" s="215" t="s">
        <v>36</v>
      </c>
      <c r="E15" s="12"/>
      <c r="F15" s="204"/>
      <c r="G15" s="204"/>
      <c r="H15" s="204"/>
      <c r="I15" s="204"/>
      <c r="J15" s="205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107"/>
      <c r="AF15" s="244">
        <v>34.81</v>
      </c>
      <c r="AG15" s="226"/>
      <c r="AH15" s="204"/>
      <c r="AI15" s="204"/>
      <c r="AJ15" s="216" t="s">
        <v>59</v>
      </c>
    </row>
    <row r="16" spans="1:37" ht="40.049999999999997" customHeight="1" thickBot="1" x14ac:dyDescent="0.35">
      <c r="A16" s="172" t="s">
        <v>5</v>
      </c>
      <c r="B16" s="171">
        <v>180</v>
      </c>
      <c r="C16" s="126">
        <f t="shared" si="4"/>
        <v>160.5</v>
      </c>
      <c r="D16" s="27" t="s">
        <v>36</v>
      </c>
      <c r="E16" s="12"/>
      <c r="F16" s="18"/>
      <c r="G16" s="18"/>
      <c r="H16" s="18"/>
      <c r="I16" s="108"/>
      <c r="J16" s="214"/>
      <c r="K16" s="211">
        <v>160.5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207"/>
      <c r="Y16" s="18"/>
      <c r="Z16" s="18"/>
      <c r="AA16" s="18"/>
      <c r="AB16" s="18"/>
      <c r="AC16" s="18"/>
      <c r="AD16" s="18"/>
      <c r="AE16" s="18"/>
      <c r="AF16" s="204"/>
      <c r="AG16" s="18"/>
      <c r="AH16" s="18"/>
      <c r="AI16" s="18"/>
      <c r="AJ16" s="172" t="s">
        <v>5</v>
      </c>
    </row>
    <row r="17" spans="1:36" ht="40.049999999999997" customHeight="1" thickBot="1" x14ac:dyDescent="0.35">
      <c r="A17" s="172" t="s">
        <v>6</v>
      </c>
      <c r="B17" s="171">
        <v>185</v>
      </c>
      <c r="C17" s="126">
        <f t="shared" si="4"/>
        <v>173.71</v>
      </c>
      <c r="D17" s="27" t="s">
        <v>36</v>
      </c>
      <c r="E17" s="12"/>
      <c r="F17" s="18"/>
      <c r="G17" s="18"/>
      <c r="H17" s="18"/>
      <c r="I17" s="18"/>
      <c r="J17" s="204"/>
      <c r="K17" s="18"/>
      <c r="L17" s="18"/>
      <c r="M17" s="18"/>
      <c r="N17" s="18"/>
      <c r="O17" s="18"/>
      <c r="P17" s="207"/>
      <c r="Q17" s="18"/>
      <c r="R17" s="18"/>
      <c r="S17" s="18"/>
      <c r="T17" s="18"/>
      <c r="U17" s="18"/>
      <c r="V17" s="18"/>
      <c r="W17" s="108"/>
      <c r="X17" s="108"/>
      <c r="Y17" s="18"/>
      <c r="Z17" s="211">
        <v>173.71</v>
      </c>
      <c r="AA17" s="18"/>
      <c r="AB17" s="18"/>
      <c r="AC17" s="18"/>
      <c r="AD17" s="18"/>
      <c r="AE17" s="18"/>
      <c r="AF17" s="18"/>
      <c r="AG17" s="18"/>
      <c r="AH17" s="18"/>
      <c r="AI17" s="18"/>
      <c r="AJ17" s="172" t="s">
        <v>6</v>
      </c>
    </row>
    <row r="18" spans="1:36" ht="40.049999999999997" customHeight="1" thickBot="1" x14ac:dyDescent="0.35">
      <c r="A18" s="172" t="s">
        <v>7</v>
      </c>
      <c r="B18" s="171">
        <v>426.79</v>
      </c>
      <c r="C18" s="126">
        <f t="shared" si="4"/>
        <v>426.79</v>
      </c>
      <c r="D18" s="27" t="s">
        <v>36</v>
      </c>
      <c r="E18" s="12"/>
      <c r="F18" s="18"/>
      <c r="G18" s="207"/>
      <c r="H18" s="18"/>
      <c r="I18" s="18"/>
      <c r="J18" s="18"/>
      <c r="K18" s="18"/>
      <c r="L18" s="18"/>
      <c r="M18" s="18"/>
      <c r="N18" s="18"/>
      <c r="O18" s="108"/>
      <c r="P18" s="211">
        <v>426.79</v>
      </c>
      <c r="Q18" s="21"/>
      <c r="R18" s="18"/>
      <c r="S18" s="18"/>
      <c r="T18" s="18"/>
      <c r="U18" s="18"/>
      <c r="V18" s="18"/>
      <c r="W18" s="18"/>
      <c r="X18" s="204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72" t="s">
        <v>7</v>
      </c>
    </row>
    <row r="19" spans="1:36" ht="40.049999999999997" customHeight="1" thickBot="1" x14ac:dyDescent="0.35">
      <c r="A19" s="173" t="s">
        <v>8</v>
      </c>
      <c r="B19" s="171">
        <v>50</v>
      </c>
      <c r="C19" s="126">
        <f t="shared" si="4"/>
        <v>10.11</v>
      </c>
      <c r="D19" s="27" t="s">
        <v>36</v>
      </c>
      <c r="E19" s="12"/>
      <c r="F19" s="108"/>
      <c r="G19" s="211">
        <v>7.14</v>
      </c>
      <c r="H19" s="230">
        <v>2.97</v>
      </c>
      <c r="I19" s="18"/>
      <c r="J19" s="18"/>
      <c r="K19" s="193"/>
      <c r="L19" s="18"/>
      <c r="M19" s="18"/>
      <c r="N19" s="98"/>
      <c r="O19" s="18"/>
      <c r="P19" s="204"/>
      <c r="Q19" s="18"/>
      <c r="R19" s="18"/>
      <c r="S19" s="18"/>
      <c r="T19" s="18"/>
      <c r="U19" s="18"/>
      <c r="V19" s="18"/>
      <c r="W19" s="18"/>
      <c r="X19" s="9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73" t="s">
        <v>8</v>
      </c>
    </row>
    <row r="20" spans="1:36" ht="40.049999999999997" customHeight="1" thickBot="1" x14ac:dyDescent="0.35">
      <c r="A20" s="172" t="s">
        <v>9</v>
      </c>
      <c r="B20" s="171">
        <v>6</v>
      </c>
      <c r="C20" s="126">
        <f t="shared" si="4"/>
        <v>5.99</v>
      </c>
      <c r="D20" s="27" t="s">
        <v>36</v>
      </c>
      <c r="E20" s="12"/>
      <c r="F20" s="108"/>
      <c r="G20" s="231"/>
      <c r="H20" s="211">
        <v>5.99</v>
      </c>
      <c r="I20" s="21"/>
      <c r="J20" s="98"/>
      <c r="K20" s="18"/>
      <c r="L20" s="18"/>
      <c r="M20" s="18"/>
      <c r="N20" s="18"/>
      <c r="O20" s="18"/>
      <c r="P20" s="207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72" t="s">
        <v>9</v>
      </c>
    </row>
    <row r="21" spans="1:36" ht="40.049999999999997" customHeight="1" thickBot="1" x14ac:dyDescent="0.35">
      <c r="A21" s="174" t="s">
        <v>10</v>
      </c>
      <c r="B21" s="171">
        <v>55</v>
      </c>
      <c r="C21" s="126">
        <f t="shared" si="4"/>
        <v>50.06</v>
      </c>
      <c r="D21" s="27" t="s">
        <v>36</v>
      </c>
      <c r="E21" s="12"/>
      <c r="F21" s="18"/>
      <c r="G21" s="204"/>
      <c r="H21" s="204"/>
      <c r="I21" s="18"/>
      <c r="J21" s="18"/>
      <c r="K21" s="18"/>
      <c r="L21" s="18"/>
      <c r="M21" s="18"/>
      <c r="N21" s="18"/>
      <c r="O21" s="108"/>
      <c r="P21" s="229"/>
      <c r="Q21" s="211">
        <v>50.06</v>
      </c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74" t="s">
        <v>10</v>
      </c>
    </row>
    <row r="22" spans="1:36" ht="40.049999999999997" customHeight="1" thickBot="1" x14ac:dyDescent="0.35">
      <c r="A22" s="174" t="s">
        <v>13</v>
      </c>
      <c r="B22" s="171"/>
      <c r="C22" s="126">
        <f t="shared" si="4"/>
        <v>0</v>
      </c>
      <c r="D22" s="27" t="s">
        <v>36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4"/>
      <c r="Q22" s="18"/>
      <c r="R22" s="18"/>
      <c r="S22" s="18"/>
      <c r="T22" s="18"/>
      <c r="U22" s="18"/>
      <c r="V22" s="207"/>
      <c r="W22" s="18"/>
      <c r="X22" s="18"/>
      <c r="Y22" s="18"/>
      <c r="Z22" s="18"/>
      <c r="AA22" s="18"/>
      <c r="AB22" s="18"/>
      <c r="AC22" s="18"/>
      <c r="AD22" s="18"/>
      <c r="AE22" s="99"/>
      <c r="AF22" s="99"/>
      <c r="AG22" s="18"/>
      <c r="AH22" s="18"/>
      <c r="AI22" s="18"/>
      <c r="AJ22" s="174" t="s">
        <v>13</v>
      </c>
    </row>
    <row r="23" spans="1:36" ht="40.049999999999997" customHeight="1" thickBot="1" x14ac:dyDescent="0.35">
      <c r="A23" s="174" t="s">
        <v>12</v>
      </c>
      <c r="B23" s="171">
        <v>115</v>
      </c>
      <c r="C23" s="126">
        <f t="shared" si="4"/>
        <v>115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98"/>
      <c r="U23" s="108"/>
      <c r="V23" s="211">
        <v>115</v>
      </c>
      <c r="W23" s="21"/>
      <c r="X23" s="18"/>
      <c r="Y23" s="18"/>
      <c r="Z23" s="18"/>
      <c r="AA23" s="18"/>
      <c r="AB23" s="207"/>
      <c r="AC23" s="18"/>
      <c r="AD23" s="18"/>
      <c r="AE23" s="18"/>
      <c r="AF23" s="18"/>
      <c r="AG23" s="18"/>
      <c r="AH23" s="18"/>
      <c r="AI23" s="18"/>
      <c r="AJ23" s="174" t="s">
        <v>12</v>
      </c>
    </row>
    <row r="24" spans="1:36" ht="40.049999999999997" customHeight="1" thickBot="1" x14ac:dyDescent="0.35">
      <c r="A24" s="175" t="s">
        <v>14</v>
      </c>
      <c r="B24" s="171">
        <v>170</v>
      </c>
      <c r="C24" s="126">
        <f t="shared" si="4"/>
        <v>146</v>
      </c>
      <c r="D24" s="27" t="s">
        <v>26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205"/>
      <c r="W24" s="18"/>
      <c r="X24" s="98"/>
      <c r="Y24" s="18"/>
      <c r="Z24" s="18"/>
      <c r="AA24" s="108"/>
      <c r="AB24" s="211">
        <v>146</v>
      </c>
      <c r="AC24" s="21"/>
      <c r="AD24" s="18"/>
      <c r="AE24" s="18"/>
      <c r="AF24" s="18"/>
      <c r="AG24" s="18"/>
      <c r="AH24" s="18"/>
      <c r="AI24" s="18"/>
      <c r="AJ24" s="175" t="s">
        <v>14</v>
      </c>
    </row>
    <row r="25" spans="1:36" ht="40.049999999999997" customHeight="1" thickBot="1" x14ac:dyDescent="0.35">
      <c r="A25" s="176" t="s">
        <v>15</v>
      </c>
      <c r="B25" s="171">
        <v>7</v>
      </c>
      <c r="C25" s="126">
        <f t="shared" si="4"/>
        <v>6.99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08"/>
      <c r="V25" s="211">
        <v>6.99</v>
      </c>
      <c r="W25" s="206"/>
      <c r="X25" s="98"/>
      <c r="Y25" s="18"/>
      <c r="Z25" s="18"/>
      <c r="AA25" s="18"/>
      <c r="AB25" s="204"/>
      <c r="AC25" s="18"/>
      <c r="AD25" s="18"/>
      <c r="AE25" s="18"/>
      <c r="AF25" s="18"/>
      <c r="AG25" s="18"/>
      <c r="AH25" s="18"/>
      <c r="AI25" s="18"/>
      <c r="AJ25" s="176" t="s">
        <v>15</v>
      </c>
    </row>
    <row r="26" spans="1:36" ht="40.049999999999997" customHeight="1" thickBot="1" x14ac:dyDescent="0.35">
      <c r="A26" s="176" t="s">
        <v>125</v>
      </c>
      <c r="B26" s="171"/>
      <c r="C26" s="126">
        <f t="shared" si="4"/>
        <v>48.36</v>
      </c>
      <c r="D26" s="27" t="s">
        <v>36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209">
        <v>48.36</v>
      </c>
      <c r="T26" s="18"/>
      <c r="U26" s="18"/>
      <c r="V26" s="204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76" t="s">
        <v>16</v>
      </c>
    </row>
    <row r="27" spans="1:36" ht="40.049999999999997" customHeight="1" thickBot="1" x14ac:dyDescent="0.35">
      <c r="A27" s="177" t="s">
        <v>53</v>
      </c>
      <c r="B27" s="171"/>
      <c r="C27" s="126">
        <f t="shared" si="4"/>
        <v>0</v>
      </c>
      <c r="D27" s="27" t="s">
        <v>36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98"/>
      <c r="AE27" s="98"/>
      <c r="AF27" s="18"/>
      <c r="AG27" s="18"/>
      <c r="AH27" s="18"/>
      <c r="AI27" s="18"/>
      <c r="AJ27" s="177" t="s">
        <v>53</v>
      </c>
    </row>
    <row r="28" spans="1:36" ht="43.2" customHeight="1" thickBot="1" x14ac:dyDescent="0.35">
      <c r="A28" s="177" t="s">
        <v>77</v>
      </c>
      <c r="B28" s="171"/>
      <c r="C28" s="126">
        <f t="shared" si="4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77" t="s">
        <v>77</v>
      </c>
    </row>
    <row r="29" spans="1:36" ht="40.049999999999997" customHeight="1" thickBot="1" x14ac:dyDescent="0.35">
      <c r="A29" s="177" t="s">
        <v>37</v>
      </c>
      <c r="B29" s="171"/>
      <c r="C29" s="126">
        <f t="shared" si="4"/>
        <v>27.32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208">
        <v>27.32</v>
      </c>
      <c r="AG29" s="18"/>
      <c r="AH29" s="18"/>
      <c r="AI29" s="18"/>
      <c r="AJ29" s="177" t="s">
        <v>37</v>
      </c>
    </row>
    <row r="30" spans="1:36" ht="40.049999999999997" customHeight="1" thickBot="1" x14ac:dyDescent="0.35">
      <c r="A30" s="177" t="s">
        <v>1</v>
      </c>
      <c r="B30" s="171">
        <v>60</v>
      </c>
      <c r="C30" s="126">
        <f t="shared" si="4"/>
        <v>135.28</v>
      </c>
      <c r="D30" s="27"/>
      <c r="E30" s="12"/>
      <c r="F30" s="18"/>
      <c r="G30" s="18"/>
      <c r="H30" s="18"/>
      <c r="I30" s="18"/>
      <c r="J30" s="99"/>
      <c r="K30" s="18"/>
      <c r="L30" s="18"/>
      <c r="M30" s="18"/>
      <c r="N30" s="98"/>
      <c r="O30" s="18"/>
      <c r="P30" s="18"/>
      <c r="Q30" s="98"/>
      <c r="R30" s="209">
        <v>50.14</v>
      </c>
      <c r="S30" s="18"/>
      <c r="T30" s="209">
        <v>35.020000000000003</v>
      </c>
      <c r="U30" s="18"/>
      <c r="V30" s="18"/>
      <c r="W30" s="18"/>
      <c r="X30" s="18"/>
      <c r="Y30" s="18"/>
      <c r="Z30" s="18"/>
      <c r="AA30" s="18"/>
      <c r="AB30" s="208">
        <v>50.12</v>
      </c>
      <c r="AC30" s="18"/>
      <c r="AD30" s="18"/>
      <c r="AE30" s="18"/>
      <c r="AF30" s="18"/>
      <c r="AG30" s="18"/>
      <c r="AH30" s="18"/>
      <c r="AI30" s="18"/>
      <c r="AJ30" s="177" t="s">
        <v>1</v>
      </c>
    </row>
    <row r="31" spans="1:36" ht="40.049999999999997" customHeight="1" thickBot="1" x14ac:dyDescent="0.35">
      <c r="A31" s="177" t="s">
        <v>63</v>
      </c>
      <c r="B31" s="171">
        <v>50</v>
      </c>
      <c r="C31" s="126">
        <f t="shared" si="4"/>
        <v>0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99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77" t="s">
        <v>63</v>
      </c>
    </row>
    <row r="32" spans="1:36" ht="40.049999999999997" customHeight="1" thickBot="1" x14ac:dyDescent="0.35">
      <c r="A32" s="213" t="s">
        <v>3</v>
      </c>
      <c r="B32" s="171">
        <v>150</v>
      </c>
      <c r="C32" s="126">
        <f t="shared" si="4"/>
        <v>276.93</v>
      </c>
      <c r="D32" s="27"/>
      <c r="E32" s="12"/>
      <c r="F32" s="18"/>
      <c r="G32" s="18"/>
      <c r="H32" s="18"/>
      <c r="I32" s="18"/>
      <c r="J32" s="18"/>
      <c r="K32" s="209">
        <v>7.5</v>
      </c>
      <c r="L32" s="18"/>
      <c r="M32" s="209">
        <v>43.46</v>
      </c>
      <c r="N32" s="98"/>
      <c r="O32" s="209">
        <v>18.53</v>
      </c>
      <c r="P32" s="18"/>
      <c r="Q32" s="18"/>
      <c r="R32" s="208">
        <v>104.8</v>
      </c>
      <c r="S32" s="208">
        <v>4.2</v>
      </c>
      <c r="T32" s="99"/>
      <c r="U32" s="99"/>
      <c r="V32" s="209">
        <v>36.4</v>
      </c>
      <c r="W32" s="98"/>
      <c r="X32" s="18"/>
      <c r="Y32" s="18"/>
      <c r="Z32" s="209">
        <f>34.34 +4.4</f>
        <v>38.74</v>
      </c>
      <c r="AA32" s="18"/>
      <c r="AB32" s="18"/>
      <c r="AC32" s="18"/>
      <c r="AD32" s="18"/>
      <c r="AE32" s="18"/>
      <c r="AF32" s="208">
        <f>23.3</f>
        <v>23.3</v>
      </c>
      <c r="AG32" s="18"/>
      <c r="AH32" s="18"/>
      <c r="AI32" s="18"/>
      <c r="AJ32" s="177" t="s">
        <v>3</v>
      </c>
    </row>
    <row r="33" spans="1:36" ht="40.049999999999997" customHeight="1" thickBot="1" x14ac:dyDescent="0.35">
      <c r="A33" s="177" t="s">
        <v>76</v>
      </c>
      <c r="B33" s="171">
        <v>25</v>
      </c>
      <c r="C33" s="126">
        <f t="shared" si="4"/>
        <v>0.83</v>
      </c>
      <c r="D33" s="27"/>
      <c r="E33" s="12"/>
      <c r="F33" s="18"/>
      <c r="G33" s="18"/>
      <c r="H33" s="18"/>
      <c r="I33" s="99"/>
      <c r="J33" s="18"/>
      <c r="K33" s="18"/>
      <c r="L33" s="18"/>
      <c r="M33" s="18"/>
      <c r="N33" s="18"/>
      <c r="O33" s="18"/>
      <c r="P33" s="18"/>
      <c r="Q33" s="18"/>
      <c r="R33" s="99"/>
      <c r="S33" s="99"/>
      <c r="T33" s="99"/>
      <c r="U33" s="99"/>
      <c r="V33" s="18"/>
      <c r="W33" s="18"/>
      <c r="X33" s="18"/>
      <c r="Y33" s="18"/>
      <c r="Z33" s="18"/>
      <c r="AA33" s="209">
        <v>0.83</v>
      </c>
      <c r="AB33" s="18"/>
      <c r="AC33" s="18"/>
      <c r="AD33" s="18"/>
      <c r="AE33" s="18"/>
      <c r="AF33" s="18"/>
      <c r="AG33" s="18"/>
      <c r="AH33" s="18"/>
      <c r="AI33" s="18"/>
      <c r="AJ33" s="177" t="s">
        <v>76</v>
      </c>
    </row>
    <row r="34" spans="1:36" ht="40.049999999999997" customHeight="1" thickBot="1" x14ac:dyDescent="0.35">
      <c r="A34" s="177" t="s">
        <v>66</v>
      </c>
      <c r="B34" s="171">
        <v>150</v>
      </c>
      <c r="C34" s="126">
        <f t="shared" si="4"/>
        <v>490.27000000000004</v>
      </c>
      <c r="D34" s="27"/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99"/>
      <c r="S34" s="208">
        <v>64.400000000000006</v>
      </c>
      <c r="T34" s="208">
        <v>20.399999999999999</v>
      </c>
      <c r="U34" s="99"/>
      <c r="V34" s="209">
        <v>22</v>
      </c>
      <c r="W34" s="18"/>
      <c r="X34" s="18"/>
      <c r="Y34" s="18"/>
      <c r="Z34" s="209">
        <f>17+61.25+73.66</f>
        <v>151.91</v>
      </c>
      <c r="AA34" s="209">
        <v>135.5</v>
      </c>
      <c r="AB34" s="18"/>
      <c r="AC34" s="208">
        <v>61.25</v>
      </c>
      <c r="AD34" s="18"/>
      <c r="AE34" s="18"/>
      <c r="AF34" s="208">
        <v>34.81</v>
      </c>
      <c r="AG34" s="18"/>
      <c r="AH34" s="18"/>
      <c r="AI34" s="18"/>
      <c r="AJ34" s="177" t="s">
        <v>66</v>
      </c>
    </row>
    <row r="35" spans="1:36" ht="40.049999999999997" customHeight="1" thickBot="1" x14ac:dyDescent="0.35">
      <c r="A35" s="177" t="s">
        <v>24</v>
      </c>
      <c r="B35" s="171">
        <v>130</v>
      </c>
      <c r="C35" s="126">
        <f t="shared" si="4"/>
        <v>135.27000000000001</v>
      </c>
      <c r="D35" s="27" t="s">
        <v>26</v>
      </c>
      <c r="E35" s="12"/>
      <c r="F35" s="21"/>
      <c r="G35" s="21"/>
      <c r="H35" s="21"/>
      <c r="I35" s="21"/>
      <c r="J35" s="21"/>
      <c r="K35" s="21"/>
      <c r="L35" s="21"/>
      <c r="M35" s="212">
        <v>88.56</v>
      </c>
      <c r="N35" s="21"/>
      <c r="O35" s="212">
        <v>36.72</v>
      </c>
      <c r="P35" s="99"/>
      <c r="Q35" s="21"/>
      <c r="R35" s="18"/>
      <c r="S35" s="18"/>
      <c r="T35" s="21"/>
      <c r="U35" s="21"/>
      <c r="V35" s="18"/>
      <c r="W35" s="18"/>
      <c r="X35" s="21"/>
      <c r="Y35" s="21"/>
      <c r="Z35" s="21"/>
      <c r="AA35" s="21"/>
      <c r="AB35" s="21"/>
      <c r="AC35" s="21"/>
      <c r="AD35" s="21"/>
      <c r="AE35" s="21"/>
      <c r="AF35" s="243">
        <v>9.99</v>
      </c>
      <c r="AG35" s="21"/>
      <c r="AH35" s="18"/>
      <c r="AI35" s="18"/>
      <c r="AJ35" s="177" t="s">
        <v>24</v>
      </c>
    </row>
    <row r="36" spans="1:36" ht="40.049999999999997" customHeight="1" thickBot="1" x14ac:dyDescent="0.35">
      <c r="A36" s="177" t="s">
        <v>28</v>
      </c>
      <c r="B36" s="171">
        <v>50</v>
      </c>
      <c r="C36" s="126">
        <f t="shared" si="4"/>
        <v>24.62</v>
      </c>
      <c r="D36" s="27" t="s">
        <v>26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209">
        <v>24.62</v>
      </c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77" t="s">
        <v>28</v>
      </c>
    </row>
    <row r="37" spans="1:36" ht="40.049999999999997" customHeight="1" thickBot="1" x14ac:dyDescent="0.35">
      <c r="A37" s="177" t="s">
        <v>17</v>
      </c>
      <c r="B37" s="171">
        <v>50</v>
      </c>
      <c r="C37" s="126">
        <f t="shared" si="4"/>
        <v>10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98"/>
      <c r="V37" s="18"/>
      <c r="W37" s="18"/>
      <c r="X37" s="18"/>
      <c r="Y37" s="18"/>
      <c r="Z37" s="18"/>
      <c r="AA37" s="18"/>
      <c r="AB37" s="208">
        <v>10</v>
      </c>
      <c r="AC37" s="18"/>
      <c r="AD37" s="18"/>
      <c r="AE37" s="18"/>
      <c r="AF37" s="18"/>
      <c r="AG37" s="18"/>
      <c r="AH37" s="18"/>
      <c r="AI37" s="18"/>
      <c r="AJ37" s="177" t="s">
        <v>17</v>
      </c>
    </row>
    <row r="38" spans="1:36" ht="40.049999999999997" customHeight="1" thickBot="1" x14ac:dyDescent="0.35">
      <c r="A38" s="177" t="s">
        <v>18</v>
      </c>
      <c r="B38" s="171">
        <v>50</v>
      </c>
      <c r="C38" s="126">
        <f t="shared" si="4"/>
        <v>23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208">
        <v>23</v>
      </c>
      <c r="P38" s="18"/>
      <c r="Q38" s="19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77" t="s">
        <v>18</v>
      </c>
    </row>
    <row r="39" spans="1:36" ht="40.049999999999997" customHeight="1" thickBot="1" x14ac:dyDescent="0.35">
      <c r="A39" s="177" t="s">
        <v>19</v>
      </c>
      <c r="B39" s="171">
        <v>50</v>
      </c>
      <c r="C39" s="126">
        <f t="shared" si="4"/>
        <v>20</v>
      </c>
      <c r="D39" s="27"/>
      <c r="E39" s="12"/>
      <c r="F39" s="18"/>
      <c r="G39" s="18"/>
      <c r="H39" s="18"/>
      <c r="I39" s="18"/>
      <c r="J39" s="18"/>
      <c r="K39" s="18"/>
      <c r="L39" s="18"/>
      <c r="M39" s="209">
        <v>20</v>
      </c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7" t="s">
        <v>19</v>
      </c>
    </row>
    <row r="40" spans="1:36" ht="40.049999999999997" customHeight="1" thickBot="1" x14ac:dyDescent="0.35">
      <c r="A40" s="178" t="s">
        <v>23</v>
      </c>
      <c r="B40" s="171">
        <v>50</v>
      </c>
      <c r="C40" s="126">
        <f t="shared" si="4"/>
        <v>24.88</v>
      </c>
      <c r="D40" s="15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99"/>
      <c r="R40" s="18"/>
      <c r="S40" s="18"/>
      <c r="T40" s="18"/>
      <c r="U40" s="209">
        <v>24.88</v>
      </c>
      <c r="V40" s="18"/>
      <c r="W40" s="18"/>
      <c r="X40" s="18"/>
      <c r="Y40" s="18"/>
      <c r="Z40" s="18"/>
      <c r="AA40" s="18"/>
      <c r="AB40" s="18"/>
      <c r="AC40" s="18"/>
      <c r="AD40" s="196"/>
      <c r="AE40" s="18"/>
      <c r="AF40" s="18"/>
      <c r="AG40" s="18"/>
      <c r="AH40" s="18"/>
      <c r="AI40" s="18"/>
      <c r="AJ40" s="178" t="s">
        <v>23</v>
      </c>
    </row>
    <row r="41" spans="1:36" ht="40.049999999999997" customHeight="1" thickBot="1" x14ac:dyDescent="0.35">
      <c r="A41" s="178" t="s">
        <v>20</v>
      </c>
      <c r="B41" s="171">
        <v>45</v>
      </c>
      <c r="C41" s="126">
        <f t="shared" si="4"/>
        <v>177.51</v>
      </c>
      <c r="D41" s="99"/>
      <c r="E41" s="208">
        <v>80.099999999999994</v>
      </c>
      <c r="F41" s="18"/>
      <c r="G41" s="99"/>
      <c r="H41" s="18"/>
      <c r="I41" s="99"/>
      <c r="J41" s="18"/>
      <c r="K41" s="18"/>
      <c r="L41" s="18"/>
      <c r="M41" s="18"/>
      <c r="N41" s="18"/>
      <c r="O41" s="99"/>
      <c r="P41" s="18"/>
      <c r="Q41" s="18"/>
      <c r="R41" s="18"/>
      <c r="S41" s="98"/>
      <c r="T41" s="209">
        <v>10</v>
      </c>
      <c r="U41" s="209">
        <v>68.33</v>
      </c>
      <c r="V41" s="18"/>
      <c r="W41" s="18"/>
      <c r="X41" s="99"/>
      <c r="Y41" s="18"/>
      <c r="Z41" s="18"/>
      <c r="AA41" s="18"/>
      <c r="AB41" s="18"/>
      <c r="AC41" s="18"/>
      <c r="AD41" s="18"/>
      <c r="AE41" s="18"/>
      <c r="AF41" s="208">
        <v>19.079999999999998</v>
      </c>
      <c r="AG41" s="18"/>
      <c r="AH41" s="18"/>
      <c r="AI41" s="18"/>
      <c r="AJ41" s="178" t="s">
        <v>20</v>
      </c>
    </row>
    <row r="42" spans="1:36" ht="40.049999999999997" customHeight="1" thickBot="1" x14ac:dyDescent="0.35">
      <c r="A42" s="177" t="s">
        <v>22</v>
      </c>
      <c r="B42" s="171">
        <v>30</v>
      </c>
      <c r="C42" s="126">
        <f t="shared" si="4"/>
        <v>4.4800000000000004</v>
      </c>
      <c r="D42" s="27"/>
      <c r="E42" s="12"/>
      <c r="F42" s="18"/>
      <c r="G42" s="18"/>
      <c r="H42" s="18"/>
      <c r="I42" s="18"/>
      <c r="J42" s="18"/>
      <c r="K42" s="18"/>
      <c r="L42" s="18"/>
      <c r="M42" s="209">
        <v>4.4800000000000004</v>
      </c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77" t="s">
        <v>22</v>
      </c>
    </row>
    <row r="43" spans="1:36" ht="40.049999999999997" customHeight="1" thickBot="1" x14ac:dyDescent="0.35">
      <c r="A43" s="177" t="s">
        <v>127</v>
      </c>
      <c r="B43" s="171">
        <v>50</v>
      </c>
      <c r="C43" s="126">
        <f t="shared" ref="C43" si="5">SUM(E43:AI43)</f>
        <v>50</v>
      </c>
      <c r="D43" s="27"/>
      <c r="E43" s="12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209">
        <v>50</v>
      </c>
      <c r="AA43" s="18"/>
      <c r="AB43" s="18"/>
      <c r="AC43" s="18"/>
      <c r="AD43" s="18"/>
      <c r="AE43" s="18"/>
      <c r="AF43" s="18"/>
      <c r="AG43" s="18"/>
      <c r="AH43" s="18"/>
      <c r="AI43" s="18"/>
      <c r="AJ43" s="177" t="s">
        <v>127</v>
      </c>
    </row>
    <row r="44" spans="1:36" ht="40.049999999999997" customHeight="1" thickBot="1" x14ac:dyDescent="0.35">
      <c r="A44" s="177" t="s">
        <v>108</v>
      </c>
      <c r="B44" s="171"/>
      <c r="C44" s="126">
        <f t="shared" si="4"/>
        <v>0</v>
      </c>
      <c r="D44" s="27"/>
      <c r="E44" s="12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56"/>
      <c r="Y44" s="195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77" t="s">
        <v>108</v>
      </c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6:28" x14ac:dyDescent="0.3"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6:28" x14ac:dyDescent="0.3"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6:28" x14ac:dyDescent="0.3"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</sheetData>
  <conditionalFormatting sqref="T9:T11 U9:AI13 D9:D36 K9:K11 L9:S13 N6:AI8 E1:AI1 E6:J13 K6:L8 M8">
    <cfRule type="timePeriod" dxfId="168" priority="30" timePeriod="today">
      <formula>FLOOR(D1,1)=TODAY()</formula>
    </cfRule>
  </conditionalFormatting>
  <conditionalFormatting sqref="U30:U31 U14:U27 U33 U35:U43">
    <cfRule type="timePeriod" dxfId="167" priority="29" timePeriod="today">
      <formula>FLOOR(U14,1)=TODAY()</formula>
    </cfRule>
  </conditionalFormatting>
  <conditionalFormatting sqref="U28">
    <cfRule type="timePeriod" dxfId="166" priority="28" timePeriod="today">
      <formula>FLOOR(U28,1)=TODAY()</formula>
    </cfRule>
  </conditionalFormatting>
  <conditionalFormatting sqref="U29">
    <cfRule type="timePeriod" dxfId="165" priority="27" timePeriod="today">
      <formula>FLOOR(U29,1)=TODAY()</formula>
    </cfRule>
  </conditionalFormatting>
  <conditionalFormatting sqref="D6:D8">
    <cfRule type="timePeriod" dxfId="164" priority="26" timePeriod="today">
      <formula>FLOOR(D6,1)=TODAY()</formula>
    </cfRule>
  </conditionalFormatting>
  <conditionalFormatting sqref="D37:D40 D42:D43">
    <cfRule type="timePeriod" dxfId="163" priority="25" timePeriod="today">
      <formula>FLOOR(D37,1)=TODAY()</formula>
    </cfRule>
  </conditionalFormatting>
  <conditionalFormatting sqref="E3:AI4">
    <cfRule type="timePeriod" dxfId="162" priority="24" timePeriod="today">
      <formula>FLOOR(E3,1)=TODAY()</formula>
    </cfRule>
  </conditionalFormatting>
  <conditionalFormatting sqref="B3">
    <cfRule type="expression" dxfId="161" priority="23">
      <formula>"si $C$3&gt;$D$3then $D$3"</formula>
    </cfRule>
  </conditionalFormatting>
  <conditionalFormatting sqref="C14">
    <cfRule type="expression" dxfId="160" priority="21">
      <formula>$C$14&gt;$B$14</formula>
    </cfRule>
  </conditionalFormatting>
  <conditionalFormatting sqref="C15">
    <cfRule type="expression" dxfId="159" priority="22">
      <formula>C15:C42&gt;B15:B42</formula>
    </cfRule>
  </conditionalFormatting>
  <conditionalFormatting sqref="J16:K16">
    <cfRule type="timePeriod" dxfId="158" priority="20" timePeriod="today">
      <formula>FLOOR(J16,1)=TODAY()</formula>
    </cfRule>
  </conditionalFormatting>
  <conditionalFormatting sqref="P18">
    <cfRule type="timePeriod" dxfId="157" priority="19" timePeriod="today">
      <formula>FLOOR(P18,1)=TODAY()</formula>
    </cfRule>
  </conditionalFormatting>
  <conditionalFormatting sqref="P21:Q21">
    <cfRule type="timePeriod" dxfId="156" priority="18" timePeriod="today">
      <formula>FLOOR(P21,1)=TODAY()</formula>
    </cfRule>
  </conditionalFormatting>
  <conditionalFormatting sqref="G19:H19">
    <cfRule type="timePeriod" dxfId="155" priority="17" timePeriod="today">
      <formula>FLOOR(G19,1)=TODAY()</formula>
    </cfRule>
  </conditionalFormatting>
  <conditionalFormatting sqref="G20:H20">
    <cfRule type="timePeriod" dxfId="154" priority="16" timePeriod="today">
      <formula>FLOOR(G20,1)=TODAY()</formula>
    </cfRule>
  </conditionalFormatting>
  <conditionalFormatting sqref="J30">
    <cfRule type="timePeriod" dxfId="153" priority="15" timePeriod="today">
      <formula>FLOOR(J30,1)=TODAY()</formula>
    </cfRule>
  </conditionalFormatting>
  <conditionalFormatting sqref="I33">
    <cfRule type="timePeriod" dxfId="152" priority="14" timePeriod="today">
      <formula>FLOOR(I33,1)=TODAY()</formula>
    </cfRule>
  </conditionalFormatting>
  <conditionalFormatting sqref="Q31">
    <cfRule type="timePeriod" dxfId="151" priority="13" timePeriod="today">
      <formula>FLOOR(Q31,1)=TODAY()</formula>
    </cfRule>
  </conditionalFormatting>
  <conditionalFormatting sqref="P35">
    <cfRule type="timePeriod" dxfId="150" priority="12" timePeriod="today">
      <formula>FLOOR(P35,1)=TODAY()</formula>
    </cfRule>
  </conditionalFormatting>
  <conditionalFormatting sqref="O38">
    <cfRule type="timePeriod" dxfId="149" priority="11" timePeriod="today">
      <formula>FLOOR(O38,1)=TODAY()</formula>
    </cfRule>
  </conditionalFormatting>
  <conditionalFormatting sqref="Q40">
    <cfRule type="timePeriod" dxfId="148" priority="10" timePeriod="today">
      <formula>FLOOR(Q40,1)=TODAY()</formula>
    </cfRule>
  </conditionalFormatting>
  <conditionalFormatting sqref="G41">
    <cfRule type="timePeriod" dxfId="147" priority="9" timePeriod="today">
      <formula>FLOOR(G41,1)=TODAY()</formula>
    </cfRule>
  </conditionalFormatting>
  <conditionalFormatting sqref="O41">
    <cfRule type="timePeriod" dxfId="146" priority="7" timePeriod="today">
      <formula>FLOOR(O41,1)=TODAY()</formula>
    </cfRule>
  </conditionalFormatting>
  <conditionalFormatting sqref="H14:K14">
    <cfRule type="timePeriod" dxfId="145" priority="6" timePeriod="today">
      <formula>FLOOR(H14,1)=TODAY()</formula>
    </cfRule>
  </conditionalFormatting>
  <conditionalFormatting sqref="M6:M7">
    <cfRule type="timePeriod" dxfId="144" priority="5" timePeriod="today">
      <formula>FLOOR(M6,1)=TODAY()</formula>
    </cfRule>
  </conditionalFormatting>
  <conditionalFormatting sqref="D4">
    <cfRule type="cellIs" dxfId="143" priority="4" operator="greaterThan">
      <formula>0</formula>
    </cfRule>
  </conditionalFormatting>
  <conditionalFormatting sqref="U44">
    <cfRule type="timePeriod" dxfId="142" priority="3" timePeriod="today">
      <formula>FLOOR(U44,1)=TODAY()</formula>
    </cfRule>
  </conditionalFormatting>
  <conditionalFormatting sqref="D44">
    <cfRule type="timePeriod" dxfId="141" priority="2" timePeriod="today">
      <formula>FLOOR(D44,1)=TODAY()</formula>
    </cfRule>
  </conditionalFormatting>
  <conditionalFormatting sqref="C44">
    <cfRule type="expression" dxfId="140" priority="1">
      <formula>C44:C71&gt;B44:B71</formula>
    </cfRule>
  </conditionalFormatting>
  <conditionalFormatting sqref="C16:C43">
    <cfRule type="expression" dxfId="139" priority="79">
      <formula>C16:C44&gt;B16:B44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D6:D40 D42:D44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J54"/>
  <sheetViews>
    <sheetView topLeftCell="C1" zoomScale="52" zoomScaleNormal="52" workbookViewId="0">
      <selection activeCell="AA5" sqref="AA5"/>
    </sheetView>
  </sheetViews>
  <sheetFormatPr baseColWidth="10" defaultRowHeight="14.4" x14ac:dyDescent="0.3"/>
  <cols>
    <col min="1" max="1" width="17.8867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7.88671875" customWidth="1"/>
    <col min="9" max="9" width="8.5546875" customWidth="1"/>
    <col min="10" max="10" width="11.21875" customWidth="1"/>
    <col min="11" max="11" width="11" customWidth="1"/>
    <col min="12" max="12" width="9.6640625" customWidth="1"/>
    <col min="13" max="13" width="11.109375" customWidth="1"/>
    <col min="14" max="15" width="9.33203125" customWidth="1"/>
    <col min="16" max="16" width="12.77734375" customWidth="1"/>
    <col min="17" max="18" width="9.33203125" customWidth="1"/>
    <col min="19" max="19" width="11.33203125" customWidth="1"/>
    <col min="20" max="21" width="9.33203125" customWidth="1"/>
    <col min="22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21875" bestFit="1" customWidth="1"/>
    <col min="29" max="29" width="8.77734375" customWidth="1"/>
    <col min="30" max="34" width="9.33203125" bestFit="1" customWidth="1"/>
    <col min="35" max="35" width="9.6640625" bestFit="1" customWidth="1"/>
    <col min="36" max="36" width="17.88671875" customWidth="1"/>
  </cols>
  <sheetData>
    <row r="1" spans="1:36" ht="15" thickBot="1" x14ac:dyDescent="0.35">
      <c r="A1" s="160" t="s">
        <v>0</v>
      </c>
      <c r="B1" s="179" t="s">
        <v>78</v>
      </c>
      <c r="C1" s="164" t="s">
        <v>58</v>
      </c>
      <c r="E1" s="25">
        <v>45717</v>
      </c>
      <c r="F1" s="25">
        <v>45718</v>
      </c>
      <c r="G1" s="25">
        <v>45719</v>
      </c>
      <c r="H1" s="25">
        <v>45720</v>
      </c>
      <c r="I1" s="25">
        <v>45721</v>
      </c>
      <c r="J1" s="25">
        <v>45722</v>
      </c>
      <c r="K1" s="25">
        <v>45723</v>
      </c>
      <c r="L1" s="25">
        <v>45724</v>
      </c>
      <c r="M1" s="25">
        <v>45725</v>
      </c>
      <c r="N1" s="25">
        <v>45726</v>
      </c>
      <c r="O1" s="25">
        <v>45727</v>
      </c>
      <c r="P1" s="25">
        <v>45728</v>
      </c>
      <c r="Q1" s="25">
        <v>45729</v>
      </c>
      <c r="R1" s="25">
        <v>45730</v>
      </c>
      <c r="S1" s="25">
        <v>45731</v>
      </c>
      <c r="T1" s="25">
        <v>45732</v>
      </c>
      <c r="U1" s="25">
        <v>45733</v>
      </c>
      <c r="V1" s="25">
        <v>45734</v>
      </c>
      <c r="W1" s="25">
        <v>45735</v>
      </c>
      <c r="X1" s="25">
        <v>45736</v>
      </c>
      <c r="Y1" s="25">
        <v>45737</v>
      </c>
      <c r="Z1" s="25">
        <v>45738</v>
      </c>
      <c r="AA1" s="25">
        <v>45739</v>
      </c>
      <c r="AB1" s="25">
        <v>45740</v>
      </c>
      <c r="AC1" s="25">
        <v>45741</v>
      </c>
      <c r="AD1" s="25">
        <v>45742</v>
      </c>
      <c r="AE1" s="25">
        <v>45743</v>
      </c>
      <c r="AF1" s="25">
        <v>45744</v>
      </c>
      <c r="AG1" s="25">
        <v>45745</v>
      </c>
      <c r="AH1" s="25">
        <v>45746</v>
      </c>
      <c r="AI1" s="25">
        <v>45747</v>
      </c>
      <c r="AJ1" s="160" t="s">
        <v>0</v>
      </c>
    </row>
    <row r="2" spans="1:36" s="122" customFormat="1" ht="46.8" customHeight="1" thickBot="1" x14ac:dyDescent="0.35">
      <c r="A2" s="125" t="s">
        <v>43</v>
      </c>
      <c r="B2" s="167">
        <f>B3-B4</f>
        <v>-36.260000000000218</v>
      </c>
      <c r="C2" s="127">
        <f>C3-C4</f>
        <v>-227.97999999999956</v>
      </c>
      <c r="D2" s="186" t="s">
        <v>67</v>
      </c>
      <c r="E2" s="123">
        <f>D4-(E3-E4)</f>
        <v>363.29999999999995</v>
      </c>
      <c r="F2" s="123">
        <f t="shared" ref="F2:AI2" si="0">E2+(F3-F4)</f>
        <v>363.29999999999995</v>
      </c>
      <c r="G2" s="123">
        <f t="shared" si="0"/>
        <v>935.53</v>
      </c>
      <c r="H2" s="123">
        <f t="shared" si="0"/>
        <v>935.53</v>
      </c>
      <c r="I2" s="123">
        <f t="shared" si="0"/>
        <v>935.53</v>
      </c>
      <c r="J2" s="123">
        <f t="shared" si="0"/>
        <v>729.41</v>
      </c>
      <c r="K2" s="123">
        <f t="shared" si="0"/>
        <v>2169.19</v>
      </c>
      <c r="L2" s="123">
        <f t="shared" si="0"/>
        <v>2073.1</v>
      </c>
      <c r="M2" s="123">
        <f t="shared" si="0"/>
        <v>2039.84</v>
      </c>
      <c r="N2" s="123">
        <f t="shared" si="0"/>
        <v>2039.84</v>
      </c>
      <c r="O2" s="123">
        <f t="shared" si="0"/>
        <v>2039.84</v>
      </c>
      <c r="P2" s="123">
        <f t="shared" si="0"/>
        <v>1562.9899999999998</v>
      </c>
      <c r="Q2" s="123">
        <f t="shared" si="0"/>
        <v>1521.9599999999998</v>
      </c>
      <c r="R2" s="123">
        <f t="shared" si="0"/>
        <v>1492.0399999999997</v>
      </c>
      <c r="S2" s="123">
        <f t="shared" si="0"/>
        <v>1467.0399999999997</v>
      </c>
      <c r="T2" s="123">
        <f t="shared" si="0"/>
        <v>1467.0399999999997</v>
      </c>
      <c r="U2" s="123">
        <f t="shared" si="0"/>
        <v>1461.7399999999998</v>
      </c>
      <c r="V2" s="123">
        <f t="shared" si="0"/>
        <v>1339.7499999999998</v>
      </c>
      <c r="W2" s="123">
        <f t="shared" si="0"/>
        <v>1309.7499999999998</v>
      </c>
      <c r="X2" s="123">
        <f>W2+(X3-X4)</f>
        <v>607.53999999999974</v>
      </c>
      <c r="Y2" s="123">
        <f t="shared" si="0"/>
        <v>591.31999999999971</v>
      </c>
      <c r="Z2" s="123">
        <f t="shared" si="0"/>
        <v>591.31999999999971</v>
      </c>
      <c r="AA2" s="123">
        <f t="shared" si="0"/>
        <v>591.31999999999971</v>
      </c>
      <c r="AB2" s="123">
        <f t="shared" si="0"/>
        <v>302.8899999999997</v>
      </c>
      <c r="AC2" s="123">
        <f t="shared" si="0"/>
        <v>228.9199999999997</v>
      </c>
      <c r="AD2" s="123">
        <f t="shared" si="0"/>
        <v>213.42999999999969</v>
      </c>
      <c r="AE2" s="123">
        <f t="shared" si="0"/>
        <v>205.92999999999969</v>
      </c>
      <c r="AF2" s="123">
        <f t="shared" si="0"/>
        <v>135.31999999999971</v>
      </c>
      <c r="AG2" s="123">
        <f t="shared" si="0"/>
        <v>135.31999999999971</v>
      </c>
      <c r="AH2" s="123">
        <f t="shared" si="0"/>
        <v>135.31999999999971</v>
      </c>
      <c r="AI2" s="123">
        <f t="shared" si="0"/>
        <v>135.31999999999971</v>
      </c>
      <c r="AJ2" s="125" t="s">
        <v>43</v>
      </c>
    </row>
    <row r="3" spans="1:36" s="113" customFormat="1" ht="26.4" customHeight="1" thickBot="1" x14ac:dyDescent="0.35">
      <c r="A3" s="165" t="s">
        <v>61</v>
      </c>
      <c r="B3" s="168">
        <f>SUM(B6:B10)</f>
        <v>2216</v>
      </c>
      <c r="C3" s="128">
        <f>SUM(E3:AI3)</f>
        <v>2216.92</v>
      </c>
      <c r="D3" s="111" t="s">
        <v>79</v>
      </c>
      <c r="E3" s="112">
        <f>SUM(E6:E10)</f>
        <v>0</v>
      </c>
      <c r="F3" s="112">
        <f t="shared" ref="F3:AI3" si="1">SUM(F6:F10)</f>
        <v>0</v>
      </c>
      <c r="G3" s="112">
        <f t="shared" si="1"/>
        <v>729.89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1487.03</v>
      </c>
      <c r="L3" s="112">
        <f t="shared" si="1"/>
        <v>0</v>
      </c>
      <c r="M3" s="112">
        <f t="shared" si="1"/>
        <v>0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6" s="113" customFormat="1" ht="35.4" customHeight="1" thickBot="1" x14ac:dyDescent="0.35">
      <c r="A4" s="166" t="s">
        <v>60</v>
      </c>
      <c r="B4" s="169">
        <f>SUM(B12:B40)</f>
        <v>2252.2600000000002</v>
      </c>
      <c r="C4" s="129">
        <f>SUM(E4:AI4)</f>
        <v>2444.8999999999996</v>
      </c>
      <c r="D4" s="191">
        <f>'Février 2025'!AI2</f>
        <v>363.29999999999995</v>
      </c>
      <c r="E4" s="115">
        <f t="shared" ref="E4:O4" si="2">SUM(E12:E40)</f>
        <v>0</v>
      </c>
      <c r="F4" s="115">
        <f t="shared" si="2"/>
        <v>0</v>
      </c>
      <c r="G4" s="115">
        <f t="shared" si="2"/>
        <v>157.66</v>
      </c>
      <c r="H4" s="115">
        <f t="shared" si="2"/>
        <v>0</v>
      </c>
      <c r="I4" s="115">
        <f t="shared" si="2"/>
        <v>0</v>
      </c>
      <c r="J4" s="115">
        <f t="shared" si="2"/>
        <v>206.12</v>
      </c>
      <c r="K4" s="115">
        <f t="shared" si="2"/>
        <v>47.25</v>
      </c>
      <c r="L4" s="115">
        <f t="shared" si="2"/>
        <v>96.089999999999989</v>
      </c>
      <c r="M4" s="115">
        <f t="shared" si="2"/>
        <v>33.26</v>
      </c>
      <c r="N4" s="115">
        <f t="shared" si="2"/>
        <v>0</v>
      </c>
      <c r="O4" s="115">
        <f t="shared" si="2"/>
        <v>0</v>
      </c>
      <c r="P4" s="115">
        <f>SUM(P12:P41)</f>
        <v>476.85</v>
      </c>
      <c r="Q4" s="115">
        <f t="shared" ref="Q4:AI4" si="3">SUM(Q12:Q41)</f>
        <v>41.03</v>
      </c>
      <c r="R4" s="115">
        <f t="shared" si="3"/>
        <v>29.919999999999998</v>
      </c>
      <c r="S4" s="115">
        <f t="shared" si="3"/>
        <v>25</v>
      </c>
      <c r="T4" s="115">
        <f t="shared" si="3"/>
        <v>0</v>
      </c>
      <c r="U4" s="115">
        <f t="shared" si="3"/>
        <v>5.3000000000000007</v>
      </c>
      <c r="V4" s="115">
        <f t="shared" si="3"/>
        <v>121.99</v>
      </c>
      <c r="W4" s="115">
        <f t="shared" si="3"/>
        <v>30</v>
      </c>
      <c r="X4" s="115">
        <f t="shared" si="3"/>
        <v>702.21</v>
      </c>
      <c r="Y4" s="115">
        <f t="shared" si="3"/>
        <v>16.22</v>
      </c>
      <c r="Z4" s="115">
        <f t="shared" si="3"/>
        <v>0</v>
      </c>
      <c r="AA4" s="115">
        <f t="shared" si="3"/>
        <v>0</v>
      </c>
      <c r="AB4" s="115">
        <f t="shared" si="3"/>
        <v>288.43</v>
      </c>
      <c r="AC4" s="115">
        <f t="shared" si="3"/>
        <v>73.97</v>
      </c>
      <c r="AD4" s="115">
        <f t="shared" si="3"/>
        <v>15.49</v>
      </c>
      <c r="AE4" s="115">
        <f t="shared" si="3"/>
        <v>7.5</v>
      </c>
      <c r="AF4" s="115">
        <f t="shared" si="3"/>
        <v>70.61</v>
      </c>
      <c r="AG4" s="115">
        <f t="shared" si="3"/>
        <v>0</v>
      </c>
      <c r="AH4" s="115">
        <f t="shared" si="3"/>
        <v>0</v>
      </c>
      <c r="AI4" s="115">
        <f t="shared" si="3"/>
        <v>0</v>
      </c>
      <c r="AJ4" s="166" t="s">
        <v>60</v>
      </c>
    </row>
    <row r="5" spans="1:36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6" ht="40.049999999999997" customHeight="1" thickBot="1" x14ac:dyDescent="0.35">
      <c r="A6" s="165" t="s">
        <v>54</v>
      </c>
      <c r="B6" s="171">
        <v>2216</v>
      </c>
      <c r="C6" s="158">
        <f>SUM(E6:AI6)</f>
        <v>2216.92</v>
      </c>
      <c r="D6" s="27" t="s">
        <v>26</v>
      </c>
      <c r="E6" s="101"/>
      <c r="F6" s="144"/>
      <c r="G6" s="183">
        <v>729.89</v>
      </c>
      <c r="H6" s="101"/>
      <c r="I6" s="101"/>
      <c r="J6" s="101"/>
      <c r="K6" s="183">
        <f>1475.62+11.41</f>
        <v>1487.03</v>
      </c>
      <c r="L6" s="145"/>
      <c r="M6" s="145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16"/>
      <c r="AH6" s="101"/>
      <c r="AI6" s="101"/>
      <c r="AJ6" s="165" t="s">
        <v>54</v>
      </c>
    </row>
    <row r="7" spans="1:36" ht="40.049999999999997" customHeight="1" thickBot="1" x14ac:dyDescent="0.35">
      <c r="A7" s="165" t="s">
        <v>39</v>
      </c>
      <c r="B7" s="171"/>
      <c r="C7" s="130">
        <f>SUM(E7:AI7)</f>
        <v>0</v>
      </c>
      <c r="D7" s="27" t="s">
        <v>33</v>
      </c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45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02"/>
      <c r="AF7" s="102"/>
      <c r="AG7" s="105"/>
      <c r="AH7" s="102"/>
      <c r="AI7" s="102"/>
      <c r="AJ7" s="165" t="s">
        <v>39</v>
      </c>
    </row>
    <row r="8" spans="1:36" ht="40.049999999999997" customHeight="1" thickBot="1" x14ac:dyDescent="0.35">
      <c r="A8" s="165" t="s">
        <v>40</v>
      </c>
      <c r="B8" s="171"/>
      <c r="C8" s="130">
        <f>SUM(E8:AI8)</f>
        <v>0</v>
      </c>
      <c r="D8" s="27" t="s">
        <v>26</v>
      </c>
      <c r="E8" s="102"/>
      <c r="F8" s="102"/>
      <c r="G8" s="102"/>
      <c r="H8" s="102"/>
      <c r="I8" s="102"/>
      <c r="J8" s="102"/>
      <c r="K8" s="102"/>
      <c r="L8" s="102"/>
      <c r="M8" s="102"/>
      <c r="N8" s="102"/>
      <c r="O8" s="102"/>
      <c r="P8" s="102"/>
      <c r="Q8" s="102"/>
      <c r="R8" s="102"/>
      <c r="S8" s="102"/>
      <c r="T8" s="102"/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AG8" s="105"/>
      <c r="AH8" s="102"/>
      <c r="AI8" s="101"/>
      <c r="AJ8" s="165" t="s">
        <v>40</v>
      </c>
    </row>
    <row r="9" spans="1:36" ht="40.049999999999997" customHeight="1" thickBot="1" x14ac:dyDescent="0.35">
      <c r="A9" s="165" t="s">
        <v>62</v>
      </c>
      <c r="B9" s="171"/>
      <c r="C9" s="130">
        <f>SUM(E9:AI9)</f>
        <v>0</v>
      </c>
      <c r="D9" s="27" t="s">
        <v>26</v>
      </c>
      <c r="E9" s="102"/>
      <c r="F9" s="102"/>
      <c r="G9" s="102"/>
      <c r="H9" s="102"/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5"/>
      <c r="AH9" s="102"/>
      <c r="AI9" s="102"/>
      <c r="AJ9" s="165" t="s">
        <v>62</v>
      </c>
    </row>
    <row r="10" spans="1:36" ht="40.049999999999997" customHeight="1" thickBot="1" x14ac:dyDescent="0.35">
      <c r="A10" s="165" t="s">
        <v>42</v>
      </c>
      <c r="B10" s="171"/>
      <c r="C10" s="130">
        <f>SUM(E10:AI10)</f>
        <v>0</v>
      </c>
      <c r="D10" s="27" t="s">
        <v>26</v>
      </c>
      <c r="E10" s="103"/>
      <c r="F10" s="103"/>
      <c r="G10" s="103"/>
      <c r="H10" s="103"/>
      <c r="I10" s="102"/>
      <c r="J10" s="103"/>
      <c r="K10" s="146"/>
      <c r="L10" s="103"/>
      <c r="M10" s="103"/>
      <c r="N10" s="103"/>
      <c r="O10" s="103"/>
      <c r="P10" s="103"/>
      <c r="Q10" s="103"/>
      <c r="R10" s="103"/>
      <c r="S10" s="103"/>
      <c r="T10" s="146"/>
      <c r="U10" s="103"/>
      <c r="V10" s="103"/>
      <c r="W10" s="103"/>
      <c r="X10" s="103"/>
      <c r="Y10" s="103"/>
      <c r="Z10" s="103"/>
      <c r="AA10" s="103"/>
      <c r="AB10" s="103"/>
      <c r="AC10" s="104"/>
      <c r="AD10" s="104"/>
      <c r="AE10" s="104"/>
      <c r="AF10" s="104"/>
      <c r="AG10" s="105"/>
      <c r="AH10" s="102"/>
      <c r="AI10" s="102"/>
      <c r="AJ10" s="165" t="s">
        <v>42</v>
      </c>
    </row>
    <row r="11" spans="1:36" s="3" customFormat="1" ht="40.049999999999997" customHeight="1" thickBot="1" x14ac:dyDescent="0.35">
      <c r="A11" s="106"/>
      <c r="B11" s="199"/>
      <c r="C11" s="199"/>
      <c r="D11" s="27"/>
      <c r="E11" s="107"/>
      <c r="F11" s="108"/>
      <c r="G11" s="108"/>
      <c r="H11" s="108"/>
      <c r="I11" s="108"/>
      <c r="J11" s="108"/>
      <c r="K11" s="109"/>
      <c r="L11" s="108"/>
      <c r="M11" s="108"/>
      <c r="N11" s="108"/>
      <c r="O11" s="108"/>
      <c r="P11" s="108"/>
      <c r="Q11" s="108"/>
      <c r="R11" s="108"/>
      <c r="S11" s="108"/>
      <c r="T11" s="109"/>
      <c r="U11" s="108"/>
      <c r="V11" s="108"/>
      <c r="W11" s="108"/>
      <c r="X11" s="108"/>
      <c r="Y11" s="108"/>
      <c r="Z11" s="108"/>
      <c r="AA11" s="108"/>
      <c r="AB11" s="108"/>
      <c r="AC11" s="110"/>
      <c r="AD11" s="110"/>
      <c r="AE11" s="110"/>
      <c r="AF11" s="110"/>
      <c r="AG11" s="108"/>
      <c r="AH11" s="18"/>
      <c r="AI11" s="18"/>
      <c r="AJ11" s="106"/>
    </row>
    <row r="12" spans="1:36" ht="40.049999999999997" customHeight="1" thickBot="1" x14ac:dyDescent="0.35">
      <c r="A12" s="172" t="s">
        <v>38</v>
      </c>
      <c r="B12" s="171">
        <v>37.97</v>
      </c>
      <c r="C12" s="126">
        <f t="shared" ref="C12:C40" si="4">SUM(E12:AI12)</f>
        <v>37.97</v>
      </c>
      <c r="D12" s="27" t="s">
        <v>36</v>
      </c>
      <c r="E12" s="12"/>
      <c r="F12" s="18"/>
      <c r="G12" s="18"/>
      <c r="H12" s="18"/>
      <c r="I12" s="18"/>
      <c r="J12" s="183">
        <v>37.97</v>
      </c>
      <c r="K12" s="189"/>
      <c r="L12" s="98"/>
      <c r="M12" s="98"/>
      <c r="N12" s="9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08"/>
      <c r="AH12" s="18"/>
      <c r="AI12" s="18"/>
      <c r="AJ12" s="172" t="s">
        <v>38</v>
      </c>
    </row>
    <row r="13" spans="1:36" ht="40.049999999999997" customHeight="1" thickBot="1" x14ac:dyDescent="0.35">
      <c r="A13" s="172" t="s">
        <v>59</v>
      </c>
      <c r="B13" s="171">
        <v>42</v>
      </c>
      <c r="C13" s="126">
        <f t="shared" si="4"/>
        <v>31.98</v>
      </c>
      <c r="D13" s="27" t="s">
        <v>36</v>
      </c>
      <c r="E13" s="12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3">
        <v>31.98</v>
      </c>
      <c r="AG13" s="108"/>
      <c r="AH13" s="18"/>
      <c r="AI13" s="18"/>
      <c r="AJ13" s="172" t="s">
        <v>59</v>
      </c>
    </row>
    <row r="14" spans="1:36" ht="40.049999999999997" customHeight="1" thickBot="1" x14ac:dyDescent="0.35">
      <c r="A14" s="172" t="s">
        <v>5</v>
      </c>
      <c r="B14" s="171">
        <v>180</v>
      </c>
      <c r="C14" s="126">
        <f t="shared" si="4"/>
        <v>147.72</v>
      </c>
      <c r="D14" s="27" t="s">
        <v>36</v>
      </c>
      <c r="E14" s="12"/>
      <c r="F14" s="18"/>
      <c r="G14" s="18"/>
      <c r="H14" s="18"/>
      <c r="I14" s="18"/>
      <c r="J14" s="183">
        <v>147.72</v>
      </c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08"/>
      <c r="AH14" s="18"/>
      <c r="AI14" s="18"/>
      <c r="AJ14" s="172" t="s">
        <v>5</v>
      </c>
    </row>
    <row r="15" spans="1:36" ht="40.049999999999997" customHeight="1" thickBot="1" x14ac:dyDescent="0.35">
      <c r="A15" s="172" t="s">
        <v>6</v>
      </c>
      <c r="B15" s="171">
        <v>185</v>
      </c>
      <c r="C15" s="126">
        <f t="shared" si="4"/>
        <v>173.71</v>
      </c>
      <c r="D15" s="27" t="s">
        <v>36</v>
      </c>
      <c r="E15" s="12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3">
        <v>173.71</v>
      </c>
      <c r="Y15" s="18"/>
      <c r="Z15" s="18"/>
      <c r="AA15" s="18"/>
      <c r="AB15" s="18"/>
      <c r="AC15" s="18"/>
      <c r="AD15" s="18"/>
      <c r="AE15" s="18"/>
      <c r="AF15" s="18"/>
      <c r="AG15" s="108"/>
      <c r="AH15" s="18"/>
      <c r="AI15" s="18"/>
      <c r="AJ15" s="172" t="s">
        <v>6</v>
      </c>
    </row>
    <row r="16" spans="1:36" ht="40.049999999999997" customHeight="1" thickBot="1" x14ac:dyDescent="0.35">
      <c r="A16" s="172" t="s">
        <v>7</v>
      </c>
      <c r="B16" s="171">
        <v>426.79</v>
      </c>
      <c r="C16" s="126">
        <f t="shared" si="4"/>
        <v>426.79</v>
      </c>
      <c r="D16" s="27" t="s">
        <v>36</v>
      </c>
      <c r="E16" s="12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3">
        <v>426.79</v>
      </c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08"/>
      <c r="AH16" s="18"/>
      <c r="AI16" s="18"/>
      <c r="AJ16" s="172" t="s">
        <v>7</v>
      </c>
    </row>
    <row r="17" spans="1:36" ht="40.049999999999997" customHeight="1" thickBot="1" x14ac:dyDescent="0.35">
      <c r="A17" s="173" t="s">
        <v>8</v>
      </c>
      <c r="B17" s="171">
        <v>50</v>
      </c>
      <c r="C17" s="126">
        <f t="shared" si="4"/>
        <v>54.39</v>
      </c>
      <c r="D17" s="27" t="s">
        <v>36</v>
      </c>
      <c r="E17" s="12"/>
      <c r="F17" s="18"/>
      <c r="G17" s="183">
        <v>7.14</v>
      </c>
      <c r="H17" s="18"/>
      <c r="I17" s="18"/>
      <c r="J17" s="18"/>
      <c r="K17" s="197">
        <v>47.25</v>
      </c>
      <c r="L17" s="18"/>
      <c r="M17" s="18"/>
      <c r="N17" s="98"/>
      <c r="O17" s="18"/>
      <c r="P17" s="18"/>
      <c r="Q17" s="18"/>
      <c r="R17" s="18"/>
      <c r="S17" s="18"/>
      <c r="T17" s="18"/>
      <c r="U17" s="18"/>
      <c r="V17" s="18"/>
      <c r="W17" s="18"/>
      <c r="X17" s="98"/>
      <c r="Y17" s="18"/>
      <c r="Z17" s="18"/>
      <c r="AA17" s="18"/>
      <c r="AB17" s="18"/>
      <c r="AC17" s="18"/>
      <c r="AD17" s="18"/>
      <c r="AE17" s="18"/>
      <c r="AF17" s="18"/>
      <c r="AG17" s="108"/>
      <c r="AH17" s="18"/>
      <c r="AI17" s="18"/>
      <c r="AJ17" s="173" t="s">
        <v>8</v>
      </c>
    </row>
    <row r="18" spans="1:36" ht="40.049999999999997" customHeight="1" thickBot="1" x14ac:dyDescent="0.35">
      <c r="A18" s="172" t="s">
        <v>9</v>
      </c>
      <c r="B18" s="171">
        <v>6</v>
      </c>
      <c r="C18" s="126">
        <f t="shared" si="4"/>
        <v>5.99</v>
      </c>
      <c r="D18" s="27" t="s">
        <v>36</v>
      </c>
      <c r="E18" s="12"/>
      <c r="F18" s="18"/>
      <c r="G18" s="183">
        <v>5.99</v>
      </c>
      <c r="H18" s="18"/>
      <c r="I18" s="18"/>
      <c r="J18" s="9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08"/>
      <c r="AH18" s="18"/>
      <c r="AI18" s="18"/>
      <c r="AJ18" s="172" t="s">
        <v>9</v>
      </c>
    </row>
    <row r="19" spans="1:36" ht="40.049999999999997" customHeight="1" thickBot="1" x14ac:dyDescent="0.35">
      <c r="A19" s="174" t="s">
        <v>10</v>
      </c>
      <c r="B19" s="171">
        <v>55</v>
      </c>
      <c r="C19" s="126">
        <f t="shared" si="4"/>
        <v>50.06</v>
      </c>
      <c r="D19" s="27" t="s">
        <v>36</v>
      </c>
      <c r="E19" s="12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3">
        <v>50.06</v>
      </c>
      <c r="Q19" s="9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08"/>
      <c r="AH19" s="18"/>
      <c r="AI19" s="18"/>
      <c r="AJ19" s="174" t="s">
        <v>10</v>
      </c>
    </row>
    <row r="20" spans="1:36" ht="40.049999999999997" customHeight="1" thickBot="1" x14ac:dyDescent="0.35">
      <c r="A20" s="174" t="s">
        <v>13</v>
      </c>
      <c r="B20" s="171"/>
      <c r="C20" s="126">
        <f t="shared" si="4"/>
        <v>0</v>
      </c>
      <c r="D20" s="27" t="s">
        <v>36</v>
      </c>
      <c r="E20" s="12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99"/>
      <c r="AF20" s="99"/>
      <c r="AG20" s="108"/>
      <c r="AH20" s="18"/>
      <c r="AI20" s="18"/>
      <c r="AJ20" s="174" t="s">
        <v>13</v>
      </c>
    </row>
    <row r="21" spans="1:36" ht="40.049999999999997" customHeight="1" thickBot="1" x14ac:dyDescent="0.35">
      <c r="A21" s="174" t="s">
        <v>12</v>
      </c>
      <c r="B21" s="171">
        <v>115</v>
      </c>
      <c r="C21" s="126">
        <f t="shared" si="4"/>
        <v>115</v>
      </c>
      <c r="D21" s="27" t="s">
        <v>36</v>
      </c>
      <c r="E21" s="12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98"/>
      <c r="U21" s="18"/>
      <c r="V21" s="183">
        <v>115</v>
      </c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08"/>
      <c r="AH21" s="18"/>
      <c r="AI21" s="18"/>
      <c r="AJ21" s="174" t="s">
        <v>12</v>
      </c>
    </row>
    <row r="22" spans="1:36" ht="40.049999999999997" customHeight="1" thickBot="1" x14ac:dyDescent="0.35">
      <c r="A22" s="175" t="s">
        <v>14</v>
      </c>
      <c r="B22" s="171">
        <v>170</v>
      </c>
      <c r="C22" s="126">
        <f t="shared" si="4"/>
        <v>146</v>
      </c>
      <c r="D22" s="27" t="s">
        <v>26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98"/>
      <c r="Y22" s="18"/>
      <c r="Z22" s="18"/>
      <c r="AA22" s="18"/>
      <c r="AB22" s="183">
        <v>146</v>
      </c>
      <c r="AC22" s="18"/>
      <c r="AD22" s="18"/>
      <c r="AE22" s="18"/>
      <c r="AF22" s="18"/>
      <c r="AG22" s="108"/>
      <c r="AH22" s="18"/>
      <c r="AI22" s="18"/>
      <c r="AJ22" s="175" t="s">
        <v>14</v>
      </c>
    </row>
    <row r="23" spans="1:36" ht="40.049999999999997" customHeight="1" thickBot="1" x14ac:dyDescent="0.35">
      <c r="A23" s="176" t="s">
        <v>15</v>
      </c>
      <c r="B23" s="171">
        <v>7</v>
      </c>
      <c r="C23" s="126">
        <f t="shared" si="4"/>
        <v>6.99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3">
        <v>6.99</v>
      </c>
      <c r="W23" s="98"/>
      <c r="X23" s="98"/>
      <c r="Y23" s="18"/>
      <c r="Z23" s="18"/>
      <c r="AA23" s="18"/>
      <c r="AB23" s="18"/>
      <c r="AC23" s="18"/>
      <c r="AD23" s="18"/>
      <c r="AE23" s="18"/>
      <c r="AF23" s="18"/>
      <c r="AG23" s="108"/>
      <c r="AH23" s="18"/>
      <c r="AI23" s="18"/>
      <c r="AJ23" s="176" t="s">
        <v>15</v>
      </c>
    </row>
    <row r="24" spans="1:36" ht="40.049999999999997" customHeight="1" thickBot="1" x14ac:dyDescent="0.35">
      <c r="A24" s="176" t="s">
        <v>16</v>
      </c>
      <c r="B24" s="171"/>
      <c r="C24" s="126">
        <f t="shared" si="4"/>
        <v>0</v>
      </c>
      <c r="D24" s="27" t="s">
        <v>36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08"/>
      <c r="AH24" s="18"/>
      <c r="AI24" s="18"/>
      <c r="AJ24" s="176" t="s">
        <v>16</v>
      </c>
    </row>
    <row r="25" spans="1:36" ht="40.049999999999997" customHeight="1" thickBot="1" x14ac:dyDescent="0.35">
      <c r="A25" s="177" t="s">
        <v>53</v>
      </c>
      <c r="B25" s="171">
        <v>87.5</v>
      </c>
      <c r="C25" s="126">
        <f t="shared" si="4"/>
        <v>0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98"/>
      <c r="AE25" s="98"/>
      <c r="AF25" s="18"/>
      <c r="AG25" s="108"/>
      <c r="AH25" s="18"/>
      <c r="AI25" s="18"/>
      <c r="AJ25" s="177" t="s">
        <v>53</v>
      </c>
    </row>
    <row r="26" spans="1:36" ht="43.2" customHeight="1" thickBot="1" x14ac:dyDescent="0.35">
      <c r="A26" s="177" t="s">
        <v>77</v>
      </c>
      <c r="B26" s="171"/>
      <c r="C26" s="126">
        <f t="shared" si="4"/>
        <v>28.59</v>
      </c>
      <c r="D26" s="27"/>
      <c r="E26" s="12"/>
      <c r="F26" s="18"/>
      <c r="G26" s="18"/>
      <c r="H26" s="18"/>
      <c r="I26" s="18"/>
      <c r="J26" s="18"/>
      <c r="K26" s="18"/>
      <c r="L26" s="187">
        <v>28.59</v>
      </c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08"/>
      <c r="AH26" s="18"/>
      <c r="AI26" s="18"/>
      <c r="AJ26" s="177" t="s">
        <v>77</v>
      </c>
    </row>
    <row r="27" spans="1:36" ht="40.049999999999997" customHeight="1" thickBot="1" x14ac:dyDescent="0.35">
      <c r="A27" s="177" t="s">
        <v>37</v>
      </c>
      <c r="B27" s="171"/>
      <c r="C27" s="126">
        <f t="shared" si="4"/>
        <v>0</v>
      </c>
      <c r="D27" s="27"/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08"/>
      <c r="AH27" s="18"/>
      <c r="AI27" s="18"/>
      <c r="AJ27" s="177" t="s">
        <v>37</v>
      </c>
    </row>
    <row r="28" spans="1:36" ht="40.049999999999997" customHeight="1" thickBot="1" x14ac:dyDescent="0.35">
      <c r="A28" s="177" t="s">
        <v>1</v>
      </c>
      <c r="B28" s="171">
        <v>60</v>
      </c>
      <c r="C28" s="126">
        <f t="shared" si="4"/>
        <v>100.53999999999999</v>
      </c>
      <c r="D28" s="27"/>
      <c r="E28" s="12"/>
      <c r="F28" s="18"/>
      <c r="G28" s="18"/>
      <c r="H28" s="18"/>
      <c r="I28" s="18"/>
      <c r="J28" s="99"/>
      <c r="K28" s="18"/>
      <c r="L28" s="187">
        <v>50.01</v>
      </c>
      <c r="M28" s="18"/>
      <c r="N28" s="98"/>
      <c r="O28" s="18"/>
      <c r="P28" s="18"/>
      <c r="Q28" s="9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7">
        <v>50.53</v>
      </c>
      <c r="AC28" s="18"/>
      <c r="AD28" s="18"/>
      <c r="AE28" s="18"/>
      <c r="AF28" s="18"/>
      <c r="AG28" s="108"/>
      <c r="AH28" s="18"/>
      <c r="AI28" s="18"/>
      <c r="AJ28" s="177" t="s">
        <v>1</v>
      </c>
    </row>
    <row r="29" spans="1:36" ht="40.049999999999997" customHeight="1" thickBot="1" x14ac:dyDescent="0.35">
      <c r="A29" s="177" t="s">
        <v>63</v>
      </c>
      <c r="B29" s="171">
        <v>50</v>
      </c>
      <c r="C29" s="126">
        <f t="shared" si="4"/>
        <v>0</v>
      </c>
      <c r="D29" s="27"/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99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08"/>
      <c r="AH29" s="18"/>
      <c r="AI29" s="18"/>
      <c r="AJ29" s="177" t="s">
        <v>63</v>
      </c>
    </row>
    <row r="30" spans="1:36" ht="40.049999999999997" customHeight="1" thickBot="1" x14ac:dyDescent="0.35">
      <c r="A30" s="177" t="s">
        <v>3</v>
      </c>
      <c r="B30" s="171">
        <v>150</v>
      </c>
      <c r="C30" s="126">
        <f t="shared" si="4"/>
        <v>137</v>
      </c>
      <c r="D30" s="27"/>
      <c r="E30" s="12"/>
      <c r="F30" s="18"/>
      <c r="G30" s="187">
        <v>18.309999999999999</v>
      </c>
      <c r="H30" s="18"/>
      <c r="I30" s="18"/>
      <c r="J30" s="18"/>
      <c r="K30" s="18"/>
      <c r="L30" s="18"/>
      <c r="M30" s="18"/>
      <c r="N30" s="98"/>
      <c r="O30" s="18"/>
      <c r="P30" s="18"/>
      <c r="Q30" s="18"/>
      <c r="R30" s="98"/>
      <c r="S30" s="98"/>
      <c r="T30" s="98"/>
      <c r="U30" s="188">
        <v>1.1000000000000001</v>
      </c>
      <c r="V30" s="18"/>
      <c r="W30" s="98"/>
      <c r="X30" s="18"/>
      <c r="Y30" s="18"/>
      <c r="Z30" s="18"/>
      <c r="AA30" s="18"/>
      <c r="AB30" s="187">
        <v>7.9</v>
      </c>
      <c r="AC30" s="187">
        <v>48.07</v>
      </c>
      <c r="AD30" s="187">
        <v>15.49</v>
      </c>
      <c r="AE30" s="187">
        <v>7.5</v>
      </c>
      <c r="AF30" s="187">
        <f>8+ 30.63</f>
        <v>38.629999999999995</v>
      </c>
      <c r="AG30" s="108"/>
      <c r="AH30" s="18"/>
      <c r="AI30" s="18"/>
      <c r="AJ30" s="177" t="s">
        <v>3</v>
      </c>
    </row>
    <row r="31" spans="1:36" ht="40.049999999999997" customHeight="1" thickBot="1" x14ac:dyDescent="0.35">
      <c r="A31" s="177" t="s">
        <v>76</v>
      </c>
      <c r="B31" s="171">
        <v>25</v>
      </c>
      <c r="C31" s="126">
        <f t="shared" si="4"/>
        <v>4.2</v>
      </c>
      <c r="D31" s="27"/>
      <c r="E31" s="12"/>
      <c r="F31" s="18"/>
      <c r="G31" s="18"/>
      <c r="H31" s="18"/>
      <c r="I31" s="99"/>
      <c r="J31" s="18"/>
      <c r="K31" s="18"/>
      <c r="L31" s="18"/>
      <c r="M31" s="18"/>
      <c r="N31" s="18"/>
      <c r="O31" s="18"/>
      <c r="P31" s="18"/>
      <c r="Q31" s="18"/>
      <c r="R31" s="18"/>
      <c r="S31" s="98"/>
      <c r="T31" s="18"/>
      <c r="U31" s="187">
        <v>4.2</v>
      </c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08"/>
      <c r="AH31" s="18"/>
      <c r="AI31" s="18"/>
      <c r="AJ31" s="177" t="s">
        <v>76</v>
      </c>
    </row>
    <row r="32" spans="1:36" ht="40.049999999999997" customHeight="1" thickBot="1" x14ac:dyDescent="0.35">
      <c r="A32" s="177" t="s">
        <v>66</v>
      </c>
      <c r="B32" s="171">
        <v>150</v>
      </c>
      <c r="C32" s="126">
        <f t="shared" si="4"/>
        <v>23.5</v>
      </c>
      <c r="D32" s="27"/>
      <c r="E32" s="12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98"/>
      <c r="U32" s="98"/>
      <c r="V32" s="18"/>
      <c r="W32" s="18"/>
      <c r="X32" s="187">
        <v>23.5</v>
      </c>
      <c r="Y32" s="18"/>
      <c r="Z32" s="18"/>
      <c r="AA32" s="18"/>
      <c r="AB32" s="18"/>
      <c r="AC32" s="18"/>
      <c r="AD32" s="18"/>
      <c r="AE32" s="18"/>
      <c r="AF32" s="18"/>
      <c r="AG32" s="108"/>
      <c r="AH32" s="18"/>
      <c r="AI32" s="18"/>
      <c r="AJ32" s="177" t="s">
        <v>66</v>
      </c>
    </row>
    <row r="33" spans="1:36" ht="40.049999999999997" customHeight="1" thickBot="1" x14ac:dyDescent="0.35">
      <c r="A33" s="177" t="s">
        <v>24</v>
      </c>
      <c r="B33" s="171">
        <v>130</v>
      </c>
      <c r="C33" s="126">
        <f t="shared" si="4"/>
        <v>43.97</v>
      </c>
      <c r="D33" s="27" t="s">
        <v>26</v>
      </c>
      <c r="E33" s="12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99"/>
      <c r="Q33" s="21"/>
      <c r="R33" s="187">
        <v>18.97</v>
      </c>
      <c r="S33" s="187">
        <v>25</v>
      </c>
      <c r="T33" s="21"/>
      <c r="U33" s="21"/>
      <c r="V33" s="18"/>
      <c r="W33" s="18"/>
      <c r="X33" s="21"/>
      <c r="Y33" s="21"/>
      <c r="Z33" s="21"/>
      <c r="AA33" s="21"/>
      <c r="AB33" s="21"/>
      <c r="AC33" s="21"/>
      <c r="AD33" s="21"/>
      <c r="AE33" s="21"/>
      <c r="AF33" s="21"/>
      <c r="AG33" s="117"/>
      <c r="AH33" s="18"/>
      <c r="AI33" s="18"/>
      <c r="AJ33" s="177" t="s">
        <v>24</v>
      </c>
    </row>
    <row r="34" spans="1:36" ht="40.049999999999997" customHeight="1" thickBot="1" x14ac:dyDescent="0.35">
      <c r="A34" s="177" t="s">
        <v>28</v>
      </c>
      <c r="B34" s="171">
        <v>50</v>
      </c>
      <c r="C34" s="126">
        <f t="shared" si="4"/>
        <v>102.73</v>
      </c>
      <c r="D34" s="27" t="s">
        <v>26</v>
      </c>
      <c r="E34" s="12"/>
      <c r="F34" s="18"/>
      <c r="G34" s="18"/>
      <c r="H34" s="18"/>
      <c r="I34" s="18"/>
      <c r="J34" s="18"/>
      <c r="K34" s="18"/>
      <c r="L34" s="187">
        <v>17.489999999999998</v>
      </c>
      <c r="M34" s="187">
        <v>33.26</v>
      </c>
      <c r="N34" s="18"/>
      <c r="O34" s="18"/>
      <c r="P34" s="18"/>
      <c r="Q34" s="187">
        <v>41.03</v>
      </c>
      <c r="R34" s="187">
        <v>10.95</v>
      </c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08"/>
      <c r="AH34" s="18"/>
      <c r="AI34" s="18"/>
      <c r="AJ34" s="177" t="s">
        <v>28</v>
      </c>
    </row>
    <row r="35" spans="1:36" ht="40.049999999999997" customHeight="1" thickBot="1" x14ac:dyDescent="0.35">
      <c r="A35" s="177" t="s">
        <v>17</v>
      </c>
      <c r="B35" s="171">
        <v>50</v>
      </c>
      <c r="C35" s="126">
        <f t="shared" si="4"/>
        <v>125</v>
      </c>
      <c r="D35" s="27"/>
      <c r="E35" s="12"/>
      <c r="F35" s="18"/>
      <c r="G35" s="187">
        <f>50+50+25</f>
        <v>125</v>
      </c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9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08"/>
      <c r="AH35" s="18"/>
      <c r="AI35" s="18"/>
      <c r="AJ35" s="177" t="s">
        <v>17</v>
      </c>
    </row>
    <row r="36" spans="1:36" ht="40.049999999999997" customHeight="1" thickBot="1" x14ac:dyDescent="0.35">
      <c r="A36" s="177" t="s">
        <v>18</v>
      </c>
      <c r="B36" s="171">
        <v>50</v>
      </c>
      <c r="C36" s="126">
        <f t="shared" si="4"/>
        <v>25.9</v>
      </c>
      <c r="D36" s="27"/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99"/>
      <c r="P36" s="18"/>
      <c r="Q36" s="19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7">
        <v>25.9</v>
      </c>
      <c r="AD36" s="18"/>
      <c r="AE36" s="18"/>
      <c r="AF36" s="18"/>
      <c r="AG36" s="108"/>
      <c r="AH36" s="18"/>
      <c r="AI36" s="18"/>
      <c r="AJ36" s="177" t="s">
        <v>18</v>
      </c>
    </row>
    <row r="37" spans="1:36" ht="40.049999999999997" customHeight="1" thickBot="1" x14ac:dyDescent="0.35">
      <c r="A37" s="177" t="s">
        <v>19</v>
      </c>
      <c r="B37" s="171">
        <v>50</v>
      </c>
      <c r="C37" s="126">
        <f t="shared" si="4"/>
        <v>0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08"/>
      <c r="AH37" s="18"/>
      <c r="AI37" s="18"/>
      <c r="AJ37" s="177" t="s">
        <v>19</v>
      </c>
    </row>
    <row r="38" spans="1:36" ht="40.049999999999997" customHeight="1" thickBot="1" x14ac:dyDescent="0.35">
      <c r="A38" s="178" t="s">
        <v>23</v>
      </c>
      <c r="B38" s="171">
        <v>50</v>
      </c>
      <c r="C38" s="126">
        <f t="shared" si="4"/>
        <v>64</v>
      </c>
      <c r="D38" s="15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99"/>
      <c r="R38" s="18"/>
      <c r="S38" s="18"/>
      <c r="T38" s="18"/>
      <c r="U38" s="18"/>
      <c r="V38" s="18"/>
      <c r="W38" s="187">
        <v>30</v>
      </c>
      <c r="X38" s="18"/>
      <c r="Y38" s="18"/>
      <c r="Z38" s="18"/>
      <c r="AA38" s="18"/>
      <c r="AB38" s="187">
        <v>34</v>
      </c>
      <c r="AC38" s="18"/>
      <c r="AE38" s="18"/>
      <c r="AF38" s="18"/>
      <c r="AG38" s="108"/>
      <c r="AH38" s="18"/>
      <c r="AI38" s="18"/>
      <c r="AJ38" s="178" t="s">
        <v>23</v>
      </c>
    </row>
    <row r="39" spans="1:36" ht="40.049999999999997" customHeight="1" thickBot="1" x14ac:dyDescent="0.35">
      <c r="A39" s="178" t="s">
        <v>20</v>
      </c>
      <c r="B39" s="171">
        <v>45</v>
      </c>
      <c r="C39" s="126">
        <f t="shared" si="4"/>
        <v>42.87</v>
      </c>
      <c r="D39" s="27"/>
      <c r="E39" s="12"/>
      <c r="F39" s="18"/>
      <c r="G39" s="188">
        <v>1.22</v>
      </c>
      <c r="H39" s="18"/>
      <c r="I39" s="99"/>
      <c r="J39" s="187">
        <v>20.43</v>
      </c>
      <c r="K39" s="18"/>
      <c r="L39" s="18"/>
      <c r="M39" s="18"/>
      <c r="N39" s="18"/>
      <c r="O39" s="99"/>
      <c r="P39" s="18"/>
      <c r="Q39" s="18"/>
      <c r="R39" s="18"/>
      <c r="S39" s="98"/>
      <c r="T39" s="18"/>
      <c r="U39" s="18"/>
      <c r="V39" s="18"/>
      <c r="W39" s="18"/>
      <c r="X39" s="188">
        <v>5</v>
      </c>
      <c r="Y39" s="187">
        <v>16.22</v>
      </c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78" t="s">
        <v>20</v>
      </c>
    </row>
    <row r="40" spans="1:36" ht="40.049999999999997" customHeight="1" thickBot="1" x14ac:dyDescent="0.35">
      <c r="A40" s="177" t="s">
        <v>22</v>
      </c>
      <c r="B40" s="171">
        <v>30</v>
      </c>
      <c r="C40" s="126">
        <f t="shared" si="4"/>
        <v>0</v>
      </c>
      <c r="D40" s="27"/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08"/>
      <c r="AH40" s="18"/>
      <c r="AI40" s="18"/>
      <c r="AJ40" s="177" t="s">
        <v>22</v>
      </c>
    </row>
    <row r="41" spans="1:36" ht="40.049999999999997" customHeight="1" thickBot="1" x14ac:dyDescent="0.35">
      <c r="A41" s="177" t="s">
        <v>108</v>
      </c>
      <c r="B41" s="171"/>
      <c r="C41" s="126">
        <f t="shared" ref="C41" si="5">SUM(E41:AI41)</f>
        <v>550</v>
      </c>
      <c r="D41" s="27"/>
      <c r="E41" s="12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94">
        <v>500</v>
      </c>
      <c r="Y41" s="195"/>
      <c r="Z41" s="18"/>
      <c r="AA41" s="18"/>
      <c r="AB41" s="187">
        <v>50</v>
      </c>
      <c r="AC41" s="18"/>
      <c r="AD41" s="18"/>
      <c r="AE41" s="18"/>
      <c r="AF41" s="18"/>
      <c r="AG41" s="108"/>
      <c r="AH41" s="18"/>
      <c r="AI41" s="18"/>
      <c r="AJ41" s="177" t="s">
        <v>108</v>
      </c>
    </row>
    <row r="42" spans="1:36" x14ac:dyDescent="0.3"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</row>
    <row r="43" spans="1:36" x14ac:dyDescent="0.3"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</row>
    <row r="44" spans="1:36" x14ac:dyDescent="0.3"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</row>
    <row r="45" spans="1:36" x14ac:dyDescent="0.3"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1:36" x14ac:dyDescent="0.3"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1:36" x14ac:dyDescent="0.3"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1:36" x14ac:dyDescent="0.3"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6:28" x14ac:dyDescent="0.3"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6:28" x14ac:dyDescent="0.3"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6:28" x14ac:dyDescent="0.3"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6:28" x14ac:dyDescent="0.3"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6:28" x14ac:dyDescent="0.3"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6:28" x14ac:dyDescent="0.3"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</sheetData>
  <conditionalFormatting sqref="T7:T9 U7:AI11 D7:D34 E1:AI1 E6:J11 K7:K9 L7:S11 L6:AI6">
    <cfRule type="timePeriod" dxfId="138" priority="30" timePeriod="today">
      <formula>FLOOR(D1,1)=TODAY()</formula>
    </cfRule>
  </conditionalFormatting>
  <conditionalFormatting sqref="U28:U29 U12:U25 U31 U33:U40">
    <cfRule type="timePeriod" dxfId="137" priority="29" timePeriod="today">
      <formula>FLOOR(U12,1)=TODAY()</formula>
    </cfRule>
  </conditionalFormatting>
  <conditionalFormatting sqref="U26">
    <cfRule type="timePeriod" dxfId="136" priority="28" timePeriod="today">
      <formula>FLOOR(U26,1)=TODAY()</formula>
    </cfRule>
  </conditionalFormatting>
  <conditionalFormatting sqref="U27">
    <cfRule type="timePeriod" dxfId="135" priority="27" timePeriod="today">
      <formula>FLOOR(U27,1)=TODAY()</formula>
    </cfRule>
  </conditionalFormatting>
  <conditionalFormatting sqref="D6">
    <cfRule type="timePeriod" dxfId="134" priority="26" timePeriod="today">
      <formula>FLOOR(D6,1)=TODAY()</formula>
    </cfRule>
  </conditionalFormatting>
  <conditionalFormatting sqref="D35:D40">
    <cfRule type="timePeriod" dxfId="133" priority="25" timePeriod="today">
      <formula>FLOOR(D35,1)=TODAY()</formula>
    </cfRule>
  </conditionalFormatting>
  <conditionalFormatting sqref="E3:AI4">
    <cfRule type="timePeriod" dxfId="132" priority="24" timePeriod="today">
      <formula>FLOOR(E3,1)=TODAY()</formula>
    </cfRule>
  </conditionalFormatting>
  <conditionalFormatting sqref="B3">
    <cfRule type="expression" dxfId="131" priority="23">
      <formula>"si $C$3&gt;$D$3then $D$3"</formula>
    </cfRule>
  </conditionalFormatting>
  <conditionalFormatting sqref="C12">
    <cfRule type="expression" dxfId="130" priority="21">
      <formula>$C$12&gt;$B$12</formula>
    </cfRule>
  </conditionalFormatting>
  <conditionalFormatting sqref="C13:C40">
    <cfRule type="expression" dxfId="129" priority="22">
      <formula>C13:C40&gt;B13:B40</formula>
    </cfRule>
  </conditionalFormatting>
  <conditionalFormatting sqref="J14">
    <cfRule type="timePeriod" dxfId="128" priority="20" timePeriod="today">
      <formula>FLOOR(J14,1)=TODAY()</formula>
    </cfRule>
  </conditionalFormatting>
  <conditionalFormatting sqref="P16">
    <cfRule type="timePeriod" dxfId="127" priority="19" timePeriod="today">
      <formula>FLOOR(P16,1)=TODAY()</formula>
    </cfRule>
  </conditionalFormatting>
  <conditionalFormatting sqref="P19">
    <cfRule type="timePeriod" dxfId="126" priority="18" timePeriod="today">
      <formula>FLOOR(P19,1)=TODAY()</formula>
    </cfRule>
  </conditionalFormatting>
  <conditionalFormatting sqref="G17">
    <cfRule type="timePeriod" dxfId="125" priority="17" timePeriod="today">
      <formula>FLOOR(G17,1)=TODAY()</formula>
    </cfRule>
  </conditionalFormatting>
  <conditionalFormatting sqref="G18">
    <cfRule type="timePeriod" dxfId="124" priority="16" timePeriod="today">
      <formula>FLOOR(G18,1)=TODAY()</formula>
    </cfRule>
  </conditionalFormatting>
  <conditionalFormatting sqref="J28">
    <cfRule type="timePeriod" dxfId="123" priority="15" timePeriod="today">
      <formula>FLOOR(J28,1)=TODAY()</formula>
    </cfRule>
  </conditionalFormatting>
  <conditionalFormatting sqref="I31">
    <cfRule type="timePeriod" dxfId="122" priority="14" timePeriod="today">
      <formula>FLOOR(I31,1)=TODAY()</formula>
    </cfRule>
  </conditionalFormatting>
  <conditionalFormatting sqref="Q29">
    <cfRule type="timePeriod" dxfId="121" priority="13" timePeriod="today">
      <formula>FLOOR(Q29,1)=TODAY()</formula>
    </cfRule>
  </conditionalFormatting>
  <conditionalFormatting sqref="P33">
    <cfRule type="timePeriod" dxfId="120" priority="12" timePeriod="today">
      <formula>FLOOR(P33,1)=TODAY()</formula>
    </cfRule>
  </conditionalFormatting>
  <conditionalFormatting sqref="O36">
    <cfRule type="timePeriod" dxfId="119" priority="11" timePeriod="today">
      <formula>FLOOR(O36,1)=TODAY()</formula>
    </cfRule>
  </conditionalFormatting>
  <conditionalFormatting sqref="Q38">
    <cfRule type="timePeriod" dxfId="118" priority="10" timePeriod="today">
      <formula>FLOOR(Q38,1)=TODAY()</formula>
    </cfRule>
  </conditionalFormatting>
  <conditionalFormatting sqref="G39">
    <cfRule type="timePeriod" dxfId="117" priority="9" timePeriod="today">
      <formula>FLOOR(G39,1)=TODAY()</formula>
    </cfRule>
  </conditionalFormatting>
  <conditionalFormatting sqref="I39">
    <cfRule type="timePeriod" dxfId="116" priority="8" timePeriod="today">
      <formula>FLOOR(I39,1)=TODAY()</formula>
    </cfRule>
  </conditionalFormatting>
  <conditionalFormatting sqref="O39">
    <cfRule type="timePeriod" dxfId="115" priority="7" timePeriod="today">
      <formula>FLOOR(O39,1)=TODAY()</formula>
    </cfRule>
  </conditionalFormatting>
  <conditionalFormatting sqref="J12:K12">
    <cfRule type="timePeriod" dxfId="114" priority="6" timePeriod="today">
      <formula>FLOOR(J12,1)=TODAY()</formula>
    </cfRule>
  </conditionalFormatting>
  <conditionalFormatting sqref="K6">
    <cfRule type="timePeriod" dxfId="113" priority="5" timePeriod="today">
      <formula>FLOOR(K6,1)=TODAY()</formula>
    </cfRule>
  </conditionalFormatting>
  <conditionalFormatting sqref="D4">
    <cfRule type="cellIs" dxfId="112" priority="4" operator="greaterThan">
      <formula>0</formula>
    </cfRule>
  </conditionalFormatting>
  <conditionalFormatting sqref="U41">
    <cfRule type="timePeriod" dxfId="111" priority="3" timePeriod="today">
      <formula>FLOOR(U41,1)=TODAY()</formula>
    </cfRule>
  </conditionalFormatting>
  <conditionalFormatting sqref="D41">
    <cfRule type="timePeriod" dxfId="110" priority="2" timePeriod="today">
      <formula>FLOOR(D41,1)=TODAY()</formula>
    </cfRule>
  </conditionalFormatting>
  <conditionalFormatting sqref="C41">
    <cfRule type="expression" dxfId="109" priority="1">
      <formula>C41:C68&gt;B41:B68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D6:D41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P41"/>
  <sheetViews>
    <sheetView workbookViewId="0"/>
  </sheetViews>
  <sheetFormatPr baseColWidth="10" defaultRowHeight="14.4" x14ac:dyDescent="0.3"/>
  <cols>
    <col min="1" max="1" width="11.21875" customWidth="1"/>
    <col min="2" max="3" width="14.5546875" customWidth="1"/>
    <col min="4" max="4" width="15.109375" customWidth="1"/>
    <col min="5" max="5" width="10.21875" customWidth="1"/>
    <col min="6" max="6" width="11" customWidth="1"/>
    <col min="7" max="7" width="12.33203125" customWidth="1"/>
    <col min="8" max="8" width="7.88671875" bestFit="1" customWidth="1"/>
    <col min="9" max="9" width="8.5546875" bestFit="1" customWidth="1"/>
    <col min="10" max="10" width="11.21875" customWidth="1"/>
    <col min="11" max="11" width="12" customWidth="1"/>
    <col min="12" max="12" width="9.33203125" bestFit="1" customWidth="1"/>
    <col min="13" max="13" width="11.109375" bestFit="1" customWidth="1"/>
    <col min="14" max="15" width="9.33203125" bestFit="1" customWidth="1"/>
    <col min="16" max="16" width="9.33203125" customWidth="1"/>
    <col min="17" max="18" width="9.33203125" bestFit="1" customWidth="1"/>
    <col min="19" max="19" width="11.33203125" customWidth="1"/>
    <col min="20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.33203125" bestFit="1" customWidth="1"/>
    <col min="28" max="28" width="9.44140625" bestFit="1" customWidth="1"/>
    <col min="29" max="29" width="8.77734375" customWidth="1"/>
    <col min="30" max="35" width="9.33203125" bestFit="1" customWidth="1"/>
    <col min="36" max="36" width="11.21875" customWidth="1"/>
  </cols>
  <sheetData>
    <row r="1" spans="1:36" ht="15" thickBot="1" x14ac:dyDescent="0.35">
      <c r="A1" s="160" t="s">
        <v>0</v>
      </c>
      <c r="B1" s="179" t="s">
        <v>78</v>
      </c>
      <c r="C1" s="164" t="s">
        <v>58</v>
      </c>
      <c r="E1" s="25">
        <v>45689</v>
      </c>
      <c r="F1" s="25">
        <v>45690</v>
      </c>
      <c r="G1" s="25">
        <v>45691</v>
      </c>
      <c r="H1" s="25">
        <v>45692</v>
      </c>
      <c r="I1" s="25">
        <v>45693</v>
      </c>
      <c r="J1" s="25">
        <v>45694</v>
      </c>
      <c r="K1" s="25">
        <v>45695</v>
      </c>
      <c r="L1" s="25">
        <v>45696</v>
      </c>
      <c r="M1" s="25">
        <v>45697</v>
      </c>
      <c r="N1" s="25">
        <v>45698</v>
      </c>
      <c r="O1" s="25">
        <v>45699</v>
      </c>
      <c r="P1" s="25">
        <v>45700</v>
      </c>
      <c r="Q1" s="25">
        <v>45701</v>
      </c>
      <c r="R1" s="25">
        <v>45702</v>
      </c>
      <c r="S1" s="25">
        <v>45703</v>
      </c>
      <c r="T1" s="25">
        <v>45704</v>
      </c>
      <c r="U1" s="25">
        <v>45705</v>
      </c>
      <c r="V1" s="25">
        <v>45706</v>
      </c>
      <c r="W1" s="25">
        <v>45707</v>
      </c>
      <c r="X1" s="25">
        <v>45708</v>
      </c>
      <c r="Y1" s="25">
        <v>45709</v>
      </c>
      <c r="Z1" s="25">
        <v>45710</v>
      </c>
      <c r="AA1" s="25">
        <v>45711</v>
      </c>
      <c r="AB1" s="25">
        <v>45712</v>
      </c>
      <c r="AC1" s="25">
        <v>45713</v>
      </c>
      <c r="AD1" s="25">
        <v>45714</v>
      </c>
      <c r="AE1" s="25">
        <v>45715</v>
      </c>
      <c r="AF1" s="25">
        <v>45716</v>
      </c>
      <c r="AG1" s="25"/>
      <c r="AH1" s="25"/>
      <c r="AI1" s="27"/>
      <c r="AJ1" s="160" t="s">
        <v>0</v>
      </c>
    </row>
    <row r="2" spans="1:36" s="122" customFormat="1" ht="46.8" customHeight="1" thickBot="1" x14ac:dyDescent="0.35">
      <c r="A2" s="125" t="s">
        <v>43</v>
      </c>
      <c r="B2" s="167">
        <f>B3-B4</f>
        <v>213.74</v>
      </c>
      <c r="C2" s="127">
        <f>C3-C4</f>
        <v>177.96000000000004</v>
      </c>
      <c r="D2" s="186" t="s">
        <v>67</v>
      </c>
      <c r="E2" s="123">
        <f>D4-(E3-E4)</f>
        <v>185.3399999999998</v>
      </c>
      <c r="F2" s="123">
        <f>E2+(F3-F4)</f>
        <v>185.3399999999998</v>
      </c>
      <c r="G2" s="123">
        <f>F2+(G3-G4)</f>
        <v>864.0999999999998</v>
      </c>
      <c r="H2" s="123">
        <f t="shared" ref="H2:AI2" si="0">G2+(H3-H4)</f>
        <v>864.0999999999998</v>
      </c>
      <c r="I2" s="123">
        <f t="shared" si="0"/>
        <v>891.04999999999984</v>
      </c>
      <c r="J2" s="123">
        <f t="shared" si="0"/>
        <v>693.18999999999983</v>
      </c>
      <c r="K2" s="123">
        <f>J2+(K3-K4)</f>
        <v>2192.6799999999998</v>
      </c>
      <c r="L2" s="123">
        <f t="shared" si="0"/>
        <v>2192.6799999999998</v>
      </c>
      <c r="M2" s="123">
        <f t="shared" si="0"/>
        <v>2192.6799999999998</v>
      </c>
      <c r="N2" s="123">
        <f t="shared" si="0"/>
        <v>2192.6799999999998</v>
      </c>
      <c r="O2" s="123">
        <f t="shared" si="0"/>
        <v>2074.4299999999998</v>
      </c>
      <c r="P2" s="123">
        <f t="shared" si="0"/>
        <v>1410.33</v>
      </c>
      <c r="Q2" s="123">
        <f t="shared" si="0"/>
        <v>1350.32</v>
      </c>
      <c r="R2" s="123">
        <f t="shared" si="0"/>
        <v>1347.52</v>
      </c>
      <c r="S2" s="123">
        <f t="shared" si="0"/>
        <v>1347.52</v>
      </c>
      <c r="T2" s="123">
        <f t="shared" si="0"/>
        <v>1347.52</v>
      </c>
      <c r="U2" s="123">
        <f t="shared" si="0"/>
        <v>1347.52</v>
      </c>
      <c r="V2" s="123">
        <f t="shared" si="0"/>
        <v>1208.76</v>
      </c>
      <c r="W2" s="123">
        <f t="shared" si="0"/>
        <v>1112.5999999999999</v>
      </c>
      <c r="X2" s="123">
        <f t="shared" si="0"/>
        <v>907.68999999999994</v>
      </c>
      <c r="Y2" s="123">
        <f t="shared" si="0"/>
        <v>866.58999999999992</v>
      </c>
      <c r="Z2" s="123">
        <f t="shared" si="0"/>
        <v>827.58999999999992</v>
      </c>
      <c r="AA2" s="123">
        <f t="shared" si="0"/>
        <v>827.58999999999992</v>
      </c>
      <c r="AB2" s="123">
        <f t="shared" si="0"/>
        <v>543.91999999999996</v>
      </c>
      <c r="AC2" s="123">
        <f t="shared" si="0"/>
        <v>521.68999999999994</v>
      </c>
      <c r="AD2" s="123">
        <f t="shared" si="0"/>
        <v>491.68999999999994</v>
      </c>
      <c r="AE2" s="123">
        <f t="shared" si="0"/>
        <v>404.18999999999994</v>
      </c>
      <c r="AF2" s="123">
        <f t="shared" si="0"/>
        <v>363.29999999999995</v>
      </c>
      <c r="AG2" s="123">
        <f t="shared" si="0"/>
        <v>363.29999999999995</v>
      </c>
      <c r="AH2" s="123">
        <f t="shared" si="0"/>
        <v>363.29999999999995</v>
      </c>
      <c r="AI2" s="123">
        <f t="shared" si="0"/>
        <v>363.29999999999995</v>
      </c>
      <c r="AJ2" s="125" t="s">
        <v>43</v>
      </c>
    </row>
    <row r="3" spans="1:36" s="113" customFormat="1" ht="26.4" customHeight="1" thickBot="1" x14ac:dyDescent="0.35">
      <c r="A3" s="165" t="s">
        <v>61</v>
      </c>
      <c r="B3" s="185">
        <f>SUM(B6:B10)</f>
        <v>2216</v>
      </c>
      <c r="C3" s="128">
        <f>SUM(E3:AI3)</f>
        <v>2370.8399999999997</v>
      </c>
      <c r="D3" s="111">
        <v>45688</v>
      </c>
      <c r="E3" s="112">
        <f>SUM(E6:E10)</f>
        <v>0</v>
      </c>
      <c r="F3" s="112">
        <f t="shared" ref="F3:AI3" si="1">SUM(F6:F10)</f>
        <v>0</v>
      </c>
      <c r="G3" s="112">
        <f t="shared" si="1"/>
        <v>729.89</v>
      </c>
      <c r="H3" s="112">
        <f t="shared" si="1"/>
        <v>0</v>
      </c>
      <c r="I3" s="112">
        <f t="shared" si="1"/>
        <v>38</v>
      </c>
      <c r="J3" s="112">
        <f t="shared" si="1"/>
        <v>0</v>
      </c>
      <c r="K3" s="112">
        <f t="shared" si="1"/>
        <v>1537.46</v>
      </c>
      <c r="L3" s="112">
        <f t="shared" si="1"/>
        <v>0</v>
      </c>
      <c r="M3" s="112">
        <f t="shared" si="1"/>
        <v>0</v>
      </c>
      <c r="N3" s="112">
        <f t="shared" si="1"/>
        <v>0</v>
      </c>
      <c r="O3" s="112">
        <f t="shared" si="1"/>
        <v>65.489999999999995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0</v>
      </c>
      <c r="AE3" s="112">
        <f t="shared" si="1"/>
        <v>0</v>
      </c>
      <c r="AF3" s="112">
        <f t="shared" si="1"/>
        <v>0</v>
      </c>
      <c r="AG3" s="112">
        <f t="shared" si="1"/>
        <v>0</v>
      </c>
      <c r="AH3" s="112">
        <f t="shared" si="1"/>
        <v>0</v>
      </c>
      <c r="AI3" s="112">
        <f t="shared" si="1"/>
        <v>0</v>
      </c>
      <c r="AJ3" s="165" t="s">
        <v>61</v>
      </c>
    </row>
    <row r="4" spans="1:36" s="113" customFormat="1" ht="35.4" customHeight="1" thickBot="1" x14ac:dyDescent="0.35">
      <c r="A4" s="166" t="s">
        <v>60</v>
      </c>
      <c r="B4" s="169">
        <f>SUM(B12:B41)</f>
        <v>2002.26</v>
      </c>
      <c r="C4" s="129">
        <f>SUM(E4:AI4)</f>
        <v>2192.8799999999997</v>
      </c>
      <c r="D4" s="114">
        <f>'Janvier 2025'!AI2</f>
        <v>185.3399999999998</v>
      </c>
      <c r="E4" s="115">
        <f>SUM(E12:E41)</f>
        <v>0</v>
      </c>
      <c r="F4" s="115">
        <f t="shared" ref="F4:AI4" si="2">SUM(F12:F41)</f>
        <v>0</v>
      </c>
      <c r="G4" s="115">
        <f>SUM(G12:G41)</f>
        <v>51.129999999999995</v>
      </c>
      <c r="H4" s="115">
        <f t="shared" si="2"/>
        <v>0</v>
      </c>
      <c r="I4" s="115">
        <f t="shared" si="2"/>
        <v>11.05</v>
      </c>
      <c r="J4" s="115">
        <f t="shared" si="2"/>
        <v>197.86</v>
      </c>
      <c r="K4" s="115">
        <f t="shared" si="2"/>
        <v>37.97</v>
      </c>
      <c r="L4" s="115">
        <f t="shared" si="2"/>
        <v>0</v>
      </c>
      <c r="M4" s="115">
        <f t="shared" si="2"/>
        <v>0</v>
      </c>
      <c r="N4" s="115">
        <f t="shared" si="2"/>
        <v>0</v>
      </c>
      <c r="O4" s="115">
        <f t="shared" si="2"/>
        <v>183.74</v>
      </c>
      <c r="P4" s="115">
        <f t="shared" si="2"/>
        <v>664.1</v>
      </c>
      <c r="Q4" s="115">
        <f t="shared" si="2"/>
        <v>60.01</v>
      </c>
      <c r="R4" s="115">
        <f t="shared" si="2"/>
        <v>2.8</v>
      </c>
      <c r="S4" s="115">
        <f t="shared" si="2"/>
        <v>0</v>
      </c>
      <c r="T4" s="115">
        <f t="shared" si="2"/>
        <v>0</v>
      </c>
      <c r="U4" s="115">
        <f t="shared" si="2"/>
        <v>0</v>
      </c>
      <c r="V4" s="115">
        <f t="shared" si="2"/>
        <v>138.76</v>
      </c>
      <c r="W4" s="115">
        <f t="shared" si="2"/>
        <v>96.16</v>
      </c>
      <c r="X4" s="115">
        <f t="shared" si="2"/>
        <v>204.91</v>
      </c>
      <c r="Y4" s="115">
        <f t="shared" si="2"/>
        <v>41.1</v>
      </c>
      <c r="Z4" s="115">
        <f t="shared" si="2"/>
        <v>39</v>
      </c>
      <c r="AA4" s="115">
        <f t="shared" si="2"/>
        <v>0</v>
      </c>
      <c r="AB4" s="115">
        <f t="shared" si="2"/>
        <v>283.66999999999996</v>
      </c>
      <c r="AC4" s="115">
        <f t="shared" si="2"/>
        <v>22.23</v>
      </c>
      <c r="AD4" s="115">
        <f t="shared" si="2"/>
        <v>30</v>
      </c>
      <c r="AE4" s="115">
        <f t="shared" si="2"/>
        <v>87.5</v>
      </c>
      <c r="AF4" s="115">
        <f t="shared" si="2"/>
        <v>40.89</v>
      </c>
      <c r="AG4" s="115">
        <f t="shared" si="2"/>
        <v>0</v>
      </c>
      <c r="AH4" s="115">
        <f t="shared" si="2"/>
        <v>0</v>
      </c>
      <c r="AI4" s="115">
        <f t="shared" si="2"/>
        <v>0</v>
      </c>
      <c r="AJ4" s="166" t="s">
        <v>60</v>
      </c>
    </row>
    <row r="5" spans="1:36" ht="15" thickBot="1" x14ac:dyDescent="0.35">
      <c r="A5" s="46"/>
      <c r="B5" s="170"/>
      <c r="C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6"/>
    </row>
    <row r="6" spans="1:36" ht="40.049999999999997" customHeight="1" thickBot="1" x14ac:dyDescent="0.35">
      <c r="A6" s="165" t="s">
        <v>54</v>
      </c>
      <c r="B6" s="171">
        <v>2216</v>
      </c>
      <c r="C6" s="158">
        <f>SUM(E6:AI6)</f>
        <v>2216.92</v>
      </c>
      <c r="D6" s="27" t="s">
        <v>26</v>
      </c>
      <c r="E6" s="101"/>
      <c r="F6" s="144"/>
      <c r="G6" s="183">
        <v>729.89</v>
      </c>
      <c r="H6" s="101"/>
      <c r="I6" s="101"/>
      <c r="J6" s="101"/>
      <c r="K6" s="183">
        <f>1475.62+11.41</f>
        <v>1487.03</v>
      </c>
      <c r="L6" s="145"/>
      <c r="M6" s="145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16"/>
      <c r="AH6" s="101"/>
      <c r="AI6" s="101"/>
      <c r="AJ6" s="165" t="s">
        <v>54</v>
      </c>
    </row>
    <row r="7" spans="1:36" ht="40.049999999999997" customHeight="1" thickBot="1" x14ac:dyDescent="0.35">
      <c r="A7" s="165" t="s">
        <v>39</v>
      </c>
      <c r="B7" s="171"/>
      <c r="C7" s="130">
        <f t="shared" ref="C7:C41" si="3">SUM(E7:AI7)</f>
        <v>0</v>
      </c>
      <c r="D7" s="27" t="s">
        <v>33</v>
      </c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45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02"/>
      <c r="AF7" s="102"/>
      <c r="AG7" s="105"/>
      <c r="AH7" s="102"/>
      <c r="AI7" s="102"/>
      <c r="AJ7" s="165" t="s">
        <v>39</v>
      </c>
    </row>
    <row r="8" spans="1:36" ht="40.049999999999997" customHeight="1" thickBot="1" x14ac:dyDescent="0.35">
      <c r="A8" s="165" t="s">
        <v>40</v>
      </c>
      <c r="B8" s="171"/>
      <c r="C8" s="130">
        <f t="shared" si="3"/>
        <v>50.43</v>
      </c>
      <c r="D8" s="27" t="s">
        <v>26</v>
      </c>
      <c r="E8" s="102"/>
      <c r="F8" s="102"/>
      <c r="G8" s="102"/>
      <c r="H8" s="102"/>
      <c r="I8" s="102"/>
      <c r="J8" s="102"/>
      <c r="K8" s="180">
        <v>50.43</v>
      </c>
      <c r="L8" s="102"/>
      <c r="M8" s="102"/>
      <c r="N8" s="102"/>
      <c r="O8" s="102"/>
      <c r="P8" s="102"/>
      <c r="Q8" s="102"/>
      <c r="R8" s="102"/>
      <c r="S8" s="102"/>
      <c r="T8" s="102"/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AG8" s="105"/>
      <c r="AH8" s="102"/>
      <c r="AI8" s="101"/>
      <c r="AJ8" s="165" t="s">
        <v>40</v>
      </c>
    </row>
    <row r="9" spans="1:36" ht="40.049999999999997" customHeight="1" thickBot="1" x14ac:dyDescent="0.35">
      <c r="A9" s="165" t="s">
        <v>62</v>
      </c>
      <c r="B9" s="171"/>
      <c r="C9" s="130">
        <f t="shared" si="3"/>
        <v>65.489999999999995</v>
      </c>
      <c r="D9" s="27" t="s">
        <v>26</v>
      </c>
      <c r="E9" s="102"/>
      <c r="F9" s="102"/>
      <c r="G9" s="102"/>
      <c r="H9" s="102"/>
      <c r="I9" s="102"/>
      <c r="J9" s="102"/>
      <c r="K9" s="102"/>
      <c r="L9" s="102"/>
      <c r="M9" s="102"/>
      <c r="N9" s="102"/>
      <c r="O9" s="180">
        <v>65.489999999999995</v>
      </c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5"/>
      <c r="AH9" s="102"/>
      <c r="AI9" s="102"/>
      <c r="AJ9" s="165" t="s">
        <v>62</v>
      </c>
    </row>
    <row r="10" spans="1:36" ht="40.049999999999997" customHeight="1" thickBot="1" x14ac:dyDescent="0.35">
      <c r="A10" s="165" t="s">
        <v>42</v>
      </c>
      <c r="B10" s="171"/>
      <c r="C10" s="130">
        <f t="shared" si="3"/>
        <v>38</v>
      </c>
      <c r="D10" s="27" t="s">
        <v>26</v>
      </c>
      <c r="E10" s="103"/>
      <c r="F10" s="103"/>
      <c r="G10" s="103"/>
      <c r="H10" s="103"/>
      <c r="I10" s="180">
        <v>38</v>
      </c>
      <c r="J10" s="103"/>
      <c r="K10" s="146"/>
      <c r="L10" s="103"/>
      <c r="M10" s="103"/>
      <c r="N10" s="103"/>
      <c r="O10" s="103"/>
      <c r="P10" s="103"/>
      <c r="Q10" s="103"/>
      <c r="R10" s="103"/>
      <c r="S10" s="103"/>
      <c r="T10" s="146"/>
      <c r="U10" s="103"/>
      <c r="V10" s="103"/>
      <c r="W10" s="103"/>
      <c r="X10" s="103"/>
      <c r="Y10" s="103"/>
      <c r="Z10" s="103"/>
      <c r="AA10" s="103"/>
      <c r="AB10" s="103"/>
      <c r="AC10" s="104"/>
      <c r="AD10" s="104"/>
      <c r="AE10" s="104"/>
      <c r="AF10" s="104"/>
      <c r="AG10" s="105"/>
      <c r="AH10" s="102"/>
      <c r="AI10" s="102"/>
      <c r="AJ10" s="165" t="s">
        <v>42</v>
      </c>
    </row>
    <row r="11" spans="1:36" s="3" customFormat="1" ht="40.049999999999997" customHeight="1" thickBot="1" x14ac:dyDescent="0.35">
      <c r="A11" s="106"/>
      <c r="B11" s="76"/>
      <c r="C11" s="76"/>
      <c r="D11" s="27"/>
      <c r="E11" s="107"/>
      <c r="F11" s="108"/>
      <c r="G11" s="108"/>
      <c r="H11" s="108"/>
      <c r="I11" s="108"/>
      <c r="J11" s="108"/>
      <c r="K11" s="109"/>
      <c r="L11" s="108"/>
      <c r="M11" s="108"/>
      <c r="N11" s="108"/>
      <c r="O11" s="108"/>
      <c r="P11" s="108"/>
      <c r="Q11" s="108"/>
      <c r="R11" s="108"/>
      <c r="S11" s="108"/>
      <c r="T11" s="109"/>
      <c r="U11" s="108"/>
      <c r="V11" s="108"/>
      <c r="W11" s="108"/>
      <c r="X11" s="108"/>
      <c r="Y11" s="108"/>
      <c r="Z11" s="108"/>
      <c r="AA11" s="108"/>
      <c r="AB11" s="108"/>
      <c r="AC11" s="110"/>
      <c r="AD11" s="110"/>
      <c r="AE11" s="110"/>
      <c r="AF11" s="110"/>
      <c r="AG11" s="108"/>
      <c r="AH11" s="18"/>
      <c r="AI11" s="18"/>
      <c r="AJ11" s="106"/>
    </row>
    <row r="12" spans="1:36" ht="40.049999999999997" customHeight="1" thickBot="1" x14ac:dyDescent="0.35">
      <c r="A12" s="172" t="s">
        <v>38</v>
      </c>
      <c r="B12" s="171">
        <v>37.97</v>
      </c>
      <c r="C12" s="126">
        <f t="shared" si="3"/>
        <v>37.97</v>
      </c>
      <c r="D12" s="27" t="s">
        <v>36</v>
      </c>
      <c r="E12" s="12"/>
      <c r="F12" s="18"/>
      <c r="G12" s="18"/>
      <c r="H12" s="18"/>
      <c r="I12" s="18"/>
      <c r="J12" s="18"/>
      <c r="K12" s="183">
        <v>37.97</v>
      </c>
      <c r="L12" s="98"/>
      <c r="M12" s="98"/>
      <c r="N12" s="9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08"/>
      <c r="AH12" s="18"/>
      <c r="AI12" s="18"/>
      <c r="AJ12" s="172" t="s">
        <v>38</v>
      </c>
    </row>
    <row r="13" spans="1:36" ht="40.049999999999997" customHeight="1" thickBot="1" x14ac:dyDescent="0.35">
      <c r="A13" s="172" t="s">
        <v>59</v>
      </c>
      <c r="B13" s="171">
        <v>42</v>
      </c>
      <c r="C13" s="126">
        <f>SUM(E13:AI13)</f>
        <v>40.89</v>
      </c>
      <c r="D13" s="27" t="s">
        <v>36</v>
      </c>
      <c r="E13" s="12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3">
        <v>40.89</v>
      </c>
      <c r="AG13" s="108"/>
      <c r="AH13" s="18"/>
      <c r="AI13" s="18"/>
      <c r="AJ13" s="172" t="s">
        <v>59</v>
      </c>
    </row>
    <row r="14" spans="1:36" ht="40.049999999999997" customHeight="1" thickBot="1" x14ac:dyDescent="0.35">
      <c r="A14" s="172" t="s">
        <v>5</v>
      </c>
      <c r="B14" s="171">
        <v>180</v>
      </c>
      <c r="C14" s="126">
        <f t="shared" si="3"/>
        <v>147.72</v>
      </c>
      <c r="D14" s="27" t="s">
        <v>36</v>
      </c>
      <c r="E14" s="12"/>
      <c r="F14" s="18"/>
      <c r="G14" s="18"/>
      <c r="H14" s="18"/>
      <c r="I14" s="18"/>
      <c r="J14" s="183">
        <v>147.72</v>
      </c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08"/>
      <c r="AH14" s="18"/>
      <c r="AI14" s="18"/>
      <c r="AJ14" s="172" t="s">
        <v>5</v>
      </c>
    </row>
    <row r="15" spans="1:36" ht="40.049999999999997" customHeight="1" thickBot="1" x14ac:dyDescent="0.35">
      <c r="A15" s="172" t="s">
        <v>6</v>
      </c>
      <c r="B15" s="171">
        <v>185</v>
      </c>
      <c r="C15" s="126">
        <f t="shared" si="3"/>
        <v>173.71</v>
      </c>
      <c r="D15" s="27" t="s">
        <v>36</v>
      </c>
      <c r="E15" s="12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3">
        <v>173.71</v>
      </c>
      <c r="Y15" s="18"/>
      <c r="Z15" s="18"/>
      <c r="AA15" s="18"/>
      <c r="AB15" s="18"/>
      <c r="AC15" s="18"/>
      <c r="AD15" s="18"/>
      <c r="AE15" s="18"/>
      <c r="AF15" s="18"/>
      <c r="AG15" s="108"/>
      <c r="AH15" s="18"/>
      <c r="AI15" s="18"/>
      <c r="AJ15" s="172" t="s">
        <v>6</v>
      </c>
    </row>
    <row r="16" spans="1:36" ht="40.049999999999997" customHeight="1" thickBot="1" x14ac:dyDescent="0.35">
      <c r="A16" s="172" t="s">
        <v>7</v>
      </c>
      <c r="B16" s="171">
        <v>426.79</v>
      </c>
      <c r="C16" s="126">
        <f t="shared" si="3"/>
        <v>426.79</v>
      </c>
      <c r="D16" s="27" t="s">
        <v>36</v>
      </c>
      <c r="E16" s="12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3">
        <v>426.79</v>
      </c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08"/>
      <c r="AH16" s="18"/>
      <c r="AI16" s="18"/>
      <c r="AJ16" s="172" t="s">
        <v>7</v>
      </c>
    </row>
    <row r="17" spans="1:42" ht="40.049999999999997" customHeight="1" thickBot="1" x14ac:dyDescent="0.35">
      <c r="A17" s="173" t="s">
        <v>8</v>
      </c>
      <c r="B17" s="171">
        <v>50</v>
      </c>
      <c r="C17" s="126">
        <f t="shared" si="3"/>
        <v>15.14</v>
      </c>
      <c r="D17" s="27" t="s">
        <v>36</v>
      </c>
      <c r="E17" s="12"/>
      <c r="F17" s="18"/>
      <c r="G17" s="183">
        <v>7.14</v>
      </c>
      <c r="H17" s="18"/>
      <c r="I17" s="18"/>
      <c r="J17" s="18"/>
      <c r="K17" s="18"/>
      <c r="L17" s="18"/>
      <c r="M17" s="18"/>
      <c r="N17" s="98"/>
      <c r="O17" s="18"/>
      <c r="P17" s="18"/>
      <c r="Q17" s="18"/>
      <c r="R17" s="18"/>
      <c r="S17" s="18"/>
      <c r="T17" s="18"/>
      <c r="U17" s="18"/>
      <c r="V17" s="18"/>
      <c r="W17" s="18"/>
      <c r="X17" s="98"/>
      <c r="Y17" s="181">
        <v>8</v>
      </c>
      <c r="Z17" s="18"/>
      <c r="AA17" s="18"/>
      <c r="AB17" s="18"/>
      <c r="AC17" s="18"/>
      <c r="AD17" s="18"/>
      <c r="AE17" s="18"/>
      <c r="AF17" s="18"/>
      <c r="AG17" s="108"/>
      <c r="AH17" s="18"/>
      <c r="AI17" s="18"/>
      <c r="AJ17" s="173" t="s">
        <v>8</v>
      </c>
      <c r="AK17" s="3"/>
      <c r="AL17" s="3"/>
      <c r="AM17" s="3"/>
      <c r="AN17" s="3"/>
      <c r="AO17" s="3"/>
      <c r="AP17" s="3"/>
    </row>
    <row r="18" spans="1:42" ht="40.049999999999997" customHeight="1" thickBot="1" x14ac:dyDescent="0.35">
      <c r="A18" s="172" t="s">
        <v>9</v>
      </c>
      <c r="B18" s="171">
        <v>6</v>
      </c>
      <c r="C18" s="126">
        <f t="shared" si="3"/>
        <v>5.99</v>
      </c>
      <c r="D18" s="27" t="s">
        <v>36</v>
      </c>
      <c r="E18" s="12"/>
      <c r="F18" s="18"/>
      <c r="G18" s="183">
        <v>5.99</v>
      </c>
      <c r="H18" s="18"/>
      <c r="I18" s="18"/>
      <c r="J18" s="9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08"/>
      <c r="AH18" s="18"/>
      <c r="AI18" s="18"/>
      <c r="AJ18" s="172" t="s">
        <v>9</v>
      </c>
      <c r="AK18" s="3"/>
      <c r="AL18" s="3"/>
      <c r="AM18" s="3"/>
      <c r="AN18" s="3"/>
      <c r="AO18" s="3"/>
      <c r="AP18" s="3"/>
    </row>
    <row r="19" spans="1:42" ht="40.049999999999997" customHeight="1" thickBot="1" x14ac:dyDescent="0.35">
      <c r="A19" s="174" t="s">
        <v>10</v>
      </c>
      <c r="B19" s="171">
        <v>55</v>
      </c>
      <c r="C19" s="126">
        <f t="shared" si="3"/>
        <v>50.06</v>
      </c>
      <c r="D19" s="27" t="s">
        <v>36</v>
      </c>
      <c r="E19" s="12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3">
        <v>50.06</v>
      </c>
      <c r="Q19" s="9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08"/>
      <c r="AH19" s="18"/>
      <c r="AI19" s="18"/>
      <c r="AJ19" s="174" t="s">
        <v>10</v>
      </c>
    </row>
    <row r="20" spans="1:42" ht="40.049999999999997" customHeight="1" thickBot="1" x14ac:dyDescent="0.35">
      <c r="A20" s="174" t="s">
        <v>13</v>
      </c>
      <c r="B20" s="171"/>
      <c r="C20" s="126">
        <f t="shared" si="3"/>
        <v>0</v>
      </c>
      <c r="D20" s="27" t="s">
        <v>36</v>
      </c>
      <c r="E20" s="12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99"/>
      <c r="AF20" s="99"/>
      <c r="AG20" s="108"/>
      <c r="AH20" s="18"/>
      <c r="AI20" s="18"/>
      <c r="AJ20" s="174" t="s">
        <v>13</v>
      </c>
    </row>
    <row r="21" spans="1:42" ht="40.049999999999997" customHeight="1" thickBot="1" x14ac:dyDescent="0.35">
      <c r="A21" s="174" t="s">
        <v>12</v>
      </c>
      <c r="B21" s="171">
        <v>115</v>
      </c>
      <c r="C21" s="126">
        <f t="shared" si="3"/>
        <v>115</v>
      </c>
      <c r="D21" s="27" t="s">
        <v>36</v>
      </c>
      <c r="E21" s="12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98"/>
      <c r="U21" s="18"/>
      <c r="V21" s="183">
        <v>115</v>
      </c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08"/>
      <c r="AH21" s="18"/>
      <c r="AI21" s="18"/>
      <c r="AJ21" s="174" t="s">
        <v>12</v>
      </c>
    </row>
    <row r="22" spans="1:42" ht="40.049999999999997" customHeight="1" thickBot="1" x14ac:dyDescent="0.35">
      <c r="A22" s="175" t="s">
        <v>14</v>
      </c>
      <c r="B22" s="171">
        <v>170</v>
      </c>
      <c r="C22" s="126">
        <f t="shared" si="3"/>
        <v>166.14</v>
      </c>
      <c r="D22" s="27" t="s">
        <v>26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98"/>
      <c r="Y22" s="18"/>
      <c r="Z22" s="18"/>
      <c r="AA22" s="18"/>
      <c r="AB22" s="183">
        <v>166.14</v>
      </c>
      <c r="AC22" s="18"/>
      <c r="AD22" s="18"/>
      <c r="AE22" s="18"/>
      <c r="AF22" s="18"/>
      <c r="AG22" s="108"/>
      <c r="AH22" s="18"/>
      <c r="AI22" s="18"/>
      <c r="AJ22" s="175" t="s">
        <v>14</v>
      </c>
    </row>
    <row r="23" spans="1:42" ht="40.049999999999997" customHeight="1" thickBot="1" x14ac:dyDescent="0.35">
      <c r="A23" s="176" t="s">
        <v>15</v>
      </c>
      <c r="B23" s="171">
        <v>7</v>
      </c>
      <c r="C23" s="126">
        <f t="shared" si="3"/>
        <v>7.99</v>
      </c>
      <c r="D23" s="27" t="s">
        <v>36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2">
        <v>7.99</v>
      </c>
      <c r="W23" s="98"/>
      <c r="X23" s="98"/>
      <c r="Y23" s="18"/>
      <c r="Z23" s="18"/>
      <c r="AA23" s="18"/>
      <c r="AB23" s="18"/>
      <c r="AC23" s="18"/>
      <c r="AD23" s="18"/>
      <c r="AE23" s="18"/>
      <c r="AF23" s="18"/>
      <c r="AG23" s="108"/>
      <c r="AH23" s="18"/>
      <c r="AI23" s="18"/>
      <c r="AJ23" s="176" t="s">
        <v>15</v>
      </c>
    </row>
    <row r="24" spans="1:42" ht="40.049999999999997" customHeight="1" thickBot="1" x14ac:dyDescent="0.35">
      <c r="A24" s="176" t="s">
        <v>16</v>
      </c>
      <c r="B24" s="171"/>
      <c r="C24" s="126">
        <f t="shared" si="3"/>
        <v>0</v>
      </c>
      <c r="D24" s="27" t="s">
        <v>36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08"/>
      <c r="AH24" s="18"/>
      <c r="AI24" s="18"/>
      <c r="AJ24" s="176" t="s">
        <v>16</v>
      </c>
    </row>
    <row r="25" spans="1:42" ht="40.049999999999997" customHeight="1" thickBot="1" x14ac:dyDescent="0.35">
      <c r="A25" s="177" t="s">
        <v>53</v>
      </c>
      <c r="B25" s="171">
        <v>87.5</v>
      </c>
      <c r="C25" s="126">
        <f t="shared" si="3"/>
        <v>87.5</v>
      </c>
      <c r="D25" s="27" t="s">
        <v>36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98"/>
      <c r="AE25" s="182">
        <v>87.5</v>
      </c>
      <c r="AF25" s="18"/>
      <c r="AG25" s="108"/>
      <c r="AH25" s="18"/>
      <c r="AI25" s="18"/>
      <c r="AJ25" s="177" t="s">
        <v>53</v>
      </c>
    </row>
    <row r="26" spans="1:42" ht="40.049999999999997" customHeight="1" thickBot="1" x14ac:dyDescent="0.35">
      <c r="A26" s="177" t="s">
        <v>80</v>
      </c>
      <c r="B26" s="171"/>
      <c r="C26" s="126">
        <f t="shared" si="3"/>
        <v>40</v>
      </c>
      <c r="D26" s="27"/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1">
        <v>40</v>
      </c>
      <c r="AC26" s="18"/>
      <c r="AD26" s="98"/>
      <c r="AE26" s="98"/>
      <c r="AF26" s="18"/>
      <c r="AG26" s="108"/>
      <c r="AH26" s="18"/>
      <c r="AI26" s="18"/>
      <c r="AJ26" s="177" t="s">
        <v>80</v>
      </c>
    </row>
    <row r="27" spans="1:42" ht="43.2" customHeight="1" thickBot="1" x14ac:dyDescent="0.35">
      <c r="A27" s="177" t="s">
        <v>77</v>
      </c>
      <c r="B27" s="171"/>
      <c r="C27" s="126">
        <f t="shared" si="3"/>
        <v>0</v>
      </c>
      <c r="D27" s="27"/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08"/>
      <c r="AH27" s="18"/>
      <c r="AI27" s="18"/>
      <c r="AJ27" s="177" t="s">
        <v>77</v>
      </c>
    </row>
    <row r="28" spans="1:42" ht="40.049999999999997" customHeight="1" thickBot="1" x14ac:dyDescent="0.35">
      <c r="A28" s="177" t="s">
        <v>37</v>
      </c>
      <c r="B28" s="171"/>
      <c r="C28" s="126">
        <f t="shared" si="3"/>
        <v>0</v>
      </c>
      <c r="D28" s="27"/>
      <c r="E28" s="12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9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08"/>
      <c r="AH28" s="18"/>
      <c r="AI28" s="18"/>
      <c r="AJ28" s="177" t="s">
        <v>37</v>
      </c>
    </row>
    <row r="29" spans="1:42" ht="40.049999999999997" customHeight="1" thickBot="1" x14ac:dyDescent="0.35">
      <c r="A29" s="177" t="s">
        <v>1</v>
      </c>
      <c r="B29" s="171">
        <v>60</v>
      </c>
      <c r="C29" s="126">
        <f t="shared" si="3"/>
        <v>100.34</v>
      </c>
      <c r="D29" s="27"/>
      <c r="E29" s="12"/>
      <c r="F29" s="18"/>
      <c r="G29" s="18"/>
      <c r="H29" s="18"/>
      <c r="I29" s="18"/>
      <c r="J29" s="180">
        <v>50.14</v>
      </c>
      <c r="K29" s="18"/>
      <c r="L29" s="18"/>
      <c r="M29" s="18"/>
      <c r="N29" s="98"/>
      <c r="O29" s="18"/>
      <c r="P29" s="18"/>
      <c r="Q29" s="98"/>
      <c r="R29" s="18"/>
      <c r="S29" s="18"/>
      <c r="T29" s="18"/>
      <c r="U29" s="18"/>
      <c r="V29" s="18"/>
      <c r="W29" s="18">
        <v>50.2</v>
      </c>
      <c r="X29" s="18"/>
      <c r="Y29" s="18"/>
      <c r="Z29" s="18"/>
      <c r="AA29" s="18"/>
      <c r="AB29" s="18"/>
      <c r="AC29" s="18"/>
      <c r="AD29" s="18"/>
      <c r="AE29" s="18"/>
      <c r="AF29" s="18"/>
      <c r="AG29" s="108"/>
      <c r="AH29" s="18"/>
      <c r="AI29" s="18"/>
      <c r="AJ29" s="177" t="s">
        <v>1</v>
      </c>
    </row>
    <row r="30" spans="1:42" ht="40.049999999999997" customHeight="1" thickBot="1" x14ac:dyDescent="0.35">
      <c r="A30" s="177" t="s">
        <v>63</v>
      </c>
      <c r="B30" s="171">
        <v>50</v>
      </c>
      <c r="C30" s="126">
        <f t="shared" si="3"/>
        <v>40.01</v>
      </c>
      <c r="D30" s="27"/>
      <c r="E30" s="12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0">
        <v>40.01</v>
      </c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08"/>
      <c r="AH30" s="18"/>
      <c r="AI30" s="18"/>
      <c r="AJ30" s="177" t="s">
        <v>63</v>
      </c>
    </row>
    <row r="31" spans="1:42" ht="40.049999999999997" customHeight="1" thickBot="1" x14ac:dyDescent="0.35">
      <c r="A31" s="177" t="s">
        <v>3</v>
      </c>
      <c r="B31" s="171"/>
      <c r="C31" s="126">
        <f t="shared" si="3"/>
        <v>23</v>
      </c>
      <c r="D31" s="27"/>
      <c r="E31" s="12"/>
      <c r="F31" s="18"/>
      <c r="G31" s="18"/>
      <c r="H31" s="18"/>
      <c r="I31" s="18"/>
      <c r="J31" s="18"/>
      <c r="K31" s="18"/>
      <c r="L31" s="18"/>
      <c r="M31" s="18"/>
      <c r="N31" s="98"/>
      <c r="O31" s="18"/>
      <c r="P31" s="18"/>
      <c r="Q31" s="18"/>
      <c r="R31" s="98"/>
      <c r="S31" s="98"/>
      <c r="T31" s="98"/>
      <c r="U31" s="98"/>
      <c r="V31" s="18"/>
      <c r="W31" s="98"/>
      <c r="X31" s="18"/>
      <c r="Y31" s="18"/>
      <c r="Z31" s="18"/>
      <c r="AA31" s="18"/>
      <c r="AB31" s="181">
        <v>23</v>
      </c>
      <c r="AC31" s="18"/>
      <c r="AD31" s="18"/>
      <c r="AE31" s="18"/>
      <c r="AF31" s="18"/>
      <c r="AG31" s="108"/>
      <c r="AH31" s="18"/>
      <c r="AI31" s="18"/>
      <c r="AJ31" s="177" t="s">
        <v>3</v>
      </c>
    </row>
    <row r="32" spans="1:42" ht="40.049999999999997" customHeight="1" thickBot="1" x14ac:dyDescent="0.35">
      <c r="A32" s="177" t="s">
        <v>76</v>
      </c>
      <c r="B32" s="171">
        <v>25</v>
      </c>
      <c r="C32" s="126">
        <f t="shared" si="3"/>
        <v>6.8999999999999995</v>
      </c>
      <c r="D32" s="27"/>
      <c r="E32" s="12"/>
      <c r="F32" s="18"/>
      <c r="G32" s="18"/>
      <c r="H32" s="18"/>
      <c r="I32" s="180">
        <v>4.0999999999999996</v>
      </c>
      <c r="J32" s="18"/>
      <c r="K32" s="18"/>
      <c r="L32" s="18"/>
      <c r="M32" s="18"/>
      <c r="N32" s="18"/>
      <c r="O32" s="18"/>
      <c r="P32" s="18"/>
      <c r="Q32" s="18"/>
      <c r="R32" s="181">
        <v>2.8</v>
      </c>
      <c r="S32" s="9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08"/>
      <c r="AH32" s="18"/>
      <c r="AI32" s="18"/>
      <c r="AJ32" s="177" t="s">
        <v>76</v>
      </c>
    </row>
    <row r="33" spans="1:36" ht="40.049999999999997" customHeight="1" thickBot="1" x14ac:dyDescent="0.35">
      <c r="A33" s="177" t="s">
        <v>66</v>
      </c>
      <c r="B33" s="171">
        <v>50</v>
      </c>
      <c r="C33" s="126">
        <f t="shared" si="3"/>
        <v>103.97999999999999</v>
      </c>
      <c r="D33" s="27"/>
      <c r="E33" s="12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98"/>
      <c r="U33" s="98"/>
      <c r="V33" s="18"/>
      <c r="W33" s="18"/>
      <c r="X33" s="18"/>
      <c r="Y33" s="181">
        <f>28+5.1</f>
        <v>33.1</v>
      </c>
      <c r="Z33" s="181">
        <v>39</v>
      </c>
      <c r="AA33" s="18"/>
      <c r="AB33" s="181">
        <v>31.88</v>
      </c>
      <c r="AC33" s="18"/>
      <c r="AD33" s="18"/>
      <c r="AE33" s="18"/>
      <c r="AF33" s="18"/>
      <c r="AG33" s="108"/>
      <c r="AH33" s="18"/>
      <c r="AI33" s="18"/>
      <c r="AJ33" s="177" t="s">
        <v>66</v>
      </c>
    </row>
    <row r="34" spans="1:36" ht="40.049999999999997" customHeight="1" thickBot="1" x14ac:dyDescent="0.35">
      <c r="A34" s="177" t="s">
        <v>24</v>
      </c>
      <c r="B34" s="171">
        <v>130</v>
      </c>
      <c r="C34" s="126">
        <f t="shared" si="3"/>
        <v>248.98000000000002</v>
      </c>
      <c r="D34" s="27" t="s">
        <v>26</v>
      </c>
      <c r="E34" s="14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180">
        <v>187.25</v>
      </c>
      <c r="Q34" s="21"/>
      <c r="R34" s="21"/>
      <c r="S34" s="21"/>
      <c r="T34" s="21"/>
      <c r="U34" s="21"/>
      <c r="V34" s="181">
        <v>15.77</v>
      </c>
      <c r="W34" s="181">
        <v>45.96</v>
      </c>
      <c r="X34" s="21"/>
      <c r="Y34" s="21"/>
      <c r="Z34" s="21"/>
      <c r="AA34" s="21"/>
      <c r="AB34" s="21"/>
      <c r="AC34" s="21"/>
      <c r="AD34" s="21"/>
      <c r="AE34" s="21"/>
      <c r="AF34" s="21"/>
      <c r="AG34" s="117"/>
      <c r="AH34" s="18"/>
      <c r="AI34" s="18"/>
      <c r="AJ34" s="177" t="s">
        <v>24</v>
      </c>
    </row>
    <row r="35" spans="1:36" ht="40.049999999999997" customHeight="1" thickBot="1" x14ac:dyDescent="0.35">
      <c r="A35" s="177" t="s">
        <v>28</v>
      </c>
      <c r="B35" s="171">
        <v>50</v>
      </c>
      <c r="C35" s="126">
        <f t="shared" si="3"/>
        <v>0</v>
      </c>
      <c r="D35" s="27" t="s">
        <v>26</v>
      </c>
      <c r="E35" s="12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08"/>
      <c r="AH35" s="18"/>
      <c r="AI35" s="18"/>
      <c r="AJ35" s="177" t="s">
        <v>28</v>
      </c>
    </row>
    <row r="36" spans="1:36" ht="40.049999999999997" customHeight="1" thickBot="1" x14ac:dyDescent="0.35">
      <c r="A36" s="177" t="s">
        <v>17</v>
      </c>
      <c r="B36" s="171">
        <v>50</v>
      </c>
      <c r="C36" s="126">
        <f t="shared" si="3"/>
        <v>53.43</v>
      </c>
      <c r="D36" s="27"/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98"/>
      <c r="V36" s="18"/>
      <c r="W36" s="18"/>
      <c r="X36" s="18">
        <v>31.2</v>
      </c>
      <c r="Y36" s="18"/>
      <c r="Z36" s="18"/>
      <c r="AA36" s="18"/>
      <c r="AB36" s="18"/>
      <c r="AC36" s="181">
        <v>22.23</v>
      </c>
      <c r="AD36" s="18"/>
      <c r="AE36" s="18"/>
      <c r="AF36" s="18"/>
      <c r="AG36" s="108"/>
      <c r="AH36" s="18"/>
      <c r="AI36" s="18"/>
      <c r="AJ36" s="177" t="s">
        <v>17</v>
      </c>
    </row>
    <row r="37" spans="1:36" ht="40.049999999999997" customHeight="1" thickBot="1" x14ac:dyDescent="0.35">
      <c r="A37" s="177" t="s">
        <v>18</v>
      </c>
      <c r="B37" s="171">
        <v>50</v>
      </c>
      <c r="C37" s="126">
        <f t="shared" si="3"/>
        <v>176.39000000000001</v>
      </c>
      <c r="D37" s="27"/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0">
        <v>163.74</v>
      </c>
      <c r="P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1">
        <v>12.65</v>
      </c>
      <c r="AC37" s="18"/>
      <c r="AD37" s="18"/>
      <c r="AE37" s="18"/>
      <c r="AF37" s="18"/>
      <c r="AG37" s="108"/>
      <c r="AH37" s="18"/>
      <c r="AI37" s="18"/>
      <c r="AJ37" s="177" t="s">
        <v>18</v>
      </c>
    </row>
    <row r="38" spans="1:36" ht="40.049999999999997" customHeight="1" thickBot="1" x14ac:dyDescent="0.35">
      <c r="A38" s="177" t="s">
        <v>19</v>
      </c>
      <c r="B38" s="171">
        <v>50</v>
      </c>
      <c r="C38" s="126">
        <f t="shared" si="3"/>
        <v>0</v>
      </c>
      <c r="D38" s="27"/>
      <c r="E38" s="12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08"/>
      <c r="AH38" s="18"/>
      <c r="AI38" s="18"/>
      <c r="AJ38" s="177" t="s">
        <v>19</v>
      </c>
    </row>
    <row r="39" spans="1:36" ht="40.049999999999997" customHeight="1" thickBot="1" x14ac:dyDescent="0.35">
      <c r="A39" s="178" t="s">
        <v>23</v>
      </c>
      <c r="B39" s="171">
        <v>50</v>
      </c>
      <c r="C39" s="126">
        <f t="shared" si="3"/>
        <v>50</v>
      </c>
      <c r="D39" s="157"/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0">
        <v>20</v>
      </c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1">
        <v>30</v>
      </c>
      <c r="AE39" s="18"/>
      <c r="AF39" s="18"/>
      <c r="AG39" s="108"/>
      <c r="AH39" s="18"/>
      <c r="AI39" s="18"/>
      <c r="AJ39" s="178" t="s">
        <v>23</v>
      </c>
    </row>
    <row r="40" spans="1:36" ht="40.049999999999997" customHeight="1" thickBot="1" x14ac:dyDescent="0.35">
      <c r="A40" s="178" t="s">
        <v>20</v>
      </c>
      <c r="B40" s="171">
        <v>45</v>
      </c>
      <c r="C40" s="126">
        <f t="shared" si="3"/>
        <v>74.95</v>
      </c>
      <c r="D40" s="27"/>
      <c r="E40" s="12"/>
      <c r="F40" s="18"/>
      <c r="G40" s="180">
        <v>38</v>
      </c>
      <c r="H40" s="18"/>
      <c r="I40" s="180">
        <v>6.95</v>
      </c>
      <c r="J40" s="18"/>
      <c r="K40" s="18"/>
      <c r="L40" s="18"/>
      <c r="M40" s="18"/>
      <c r="N40" s="18"/>
      <c r="O40" s="180">
        <v>20</v>
      </c>
      <c r="P40" s="18"/>
      <c r="Q40" s="18"/>
      <c r="R40" s="18"/>
      <c r="S40" s="98"/>
      <c r="T40" s="18"/>
      <c r="U40" s="18"/>
      <c r="V40" s="18"/>
      <c r="W40" s="18"/>
      <c r="X40" s="98"/>
      <c r="Y40" s="18"/>
      <c r="Z40" s="18"/>
      <c r="AA40" s="18"/>
      <c r="AB40" s="181">
        <v>10</v>
      </c>
      <c r="AC40" s="18"/>
      <c r="AD40" s="18"/>
      <c r="AE40" s="18"/>
      <c r="AF40" s="18"/>
      <c r="AG40" s="108"/>
      <c r="AH40" s="18"/>
      <c r="AI40" s="18"/>
      <c r="AJ40" s="178" t="s">
        <v>20</v>
      </c>
    </row>
    <row r="41" spans="1:36" ht="40.049999999999997" customHeight="1" thickBot="1" x14ac:dyDescent="0.35">
      <c r="A41" s="177" t="s">
        <v>22</v>
      </c>
      <c r="B41" s="171">
        <v>30</v>
      </c>
      <c r="C41" s="126">
        <f t="shared" si="3"/>
        <v>0</v>
      </c>
      <c r="D41" s="27"/>
      <c r="E41" s="12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08"/>
      <c r="AH41" s="18"/>
      <c r="AI41" s="18"/>
      <c r="AJ41" s="177" t="s">
        <v>22</v>
      </c>
    </row>
  </sheetData>
  <conditionalFormatting sqref="T7:T9 U7:AI11 D7:D35 E1:AI1 E6:AI6 K7:K9 E7:J11 L7:S11">
    <cfRule type="timePeriod" dxfId="108" priority="32" timePeriod="today">
      <formula>FLOOR(D1,1)=TODAY()</formula>
    </cfRule>
  </conditionalFormatting>
  <conditionalFormatting sqref="U29:U30 U12:U26 U32 U34:U41">
    <cfRule type="timePeriod" dxfId="107" priority="31" timePeriod="today">
      <formula>FLOOR(U12,1)=TODAY()</formula>
    </cfRule>
  </conditionalFormatting>
  <conditionalFormatting sqref="U27">
    <cfRule type="timePeriod" dxfId="106" priority="30" timePeriod="today">
      <formula>FLOOR(U27,1)=TODAY()</formula>
    </cfRule>
  </conditionalFormatting>
  <conditionalFormatting sqref="U28">
    <cfRule type="timePeriod" dxfId="105" priority="29" timePeriod="today">
      <formula>FLOOR(U28,1)=TODAY()</formula>
    </cfRule>
  </conditionalFormatting>
  <conditionalFormatting sqref="D6">
    <cfRule type="timePeriod" dxfId="104" priority="28" timePeriod="today">
      <formula>FLOOR(D6,1)=TODAY()</formula>
    </cfRule>
  </conditionalFormatting>
  <conditionalFormatting sqref="D36:D41">
    <cfRule type="timePeriod" dxfId="103" priority="27" timePeriod="today">
      <formula>FLOOR(D36,1)=TODAY()</formula>
    </cfRule>
  </conditionalFormatting>
  <conditionalFormatting sqref="E3:AI4">
    <cfRule type="timePeriod" dxfId="102" priority="26" timePeriod="today">
      <formula>FLOOR(E3,1)=TODAY()</formula>
    </cfRule>
  </conditionalFormatting>
  <conditionalFormatting sqref="B3">
    <cfRule type="expression" dxfId="101" priority="25">
      <formula>"si $C$3&gt;$D$3then $D$3"</formula>
    </cfRule>
  </conditionalFormatting>
  <conditionalFormatting sqref="C12">
    <cfRule type="expression" dxfId="100" priority="17">
      <formula>$C$12&gt;$B$12</formula>
    </cfRule>
  </conditionalFormatting>
  <conditionalFormatting sqref="C27:C41">
    <cfRule type="expression" dxfId="99" priority="18">
      <formula>C27:C54&gt;B27:B54</formula>
    </cfRule>
  </conditionalFormatting>
  <conditionalFormatting sqref="J14">
    <cfRule type="timePeriod" dxfId="98" priority="16" timePeriod="today">
      <formula>FLOOR(J14,1)=TODAY()</formula>
    </cfRule>
  </conditionalFormatting>
  <conditionalFormatting sqref="P16">
    <cfRule type="timePeriod" dxfId="97" priority="15" timePeriod="today">
      <formula>FLOOR(P16,1)=TODAY()</formula>
    </cfRule>
  </conditionalFormatting>
  <conditionalFormatting sqref="P19">
    <cfRule type="timePeriod" dxfId="96" priority="14" timePeriod="today">
      <formula>FLOOR(P19,1)=TODAY()</formula>
    </cfRule>
  </conditionalFormatting>
  <conditionalFormatting sqref="G17">
    <cfRule type="timePeriod" dxfId="95" priority="13" timePeriod="today">
      <formula>FLOOR(G17,1)=TODAY()</formula>
    </cfRule>
  </conditionalFormatting>
  <conditionalFormatting sqref="G18">
    <cfRule type="timePeriod" dxfId="94" priority="12" timePeriod="today">
      <formula>FLOOR(G18,1)=TODAY()</formula>
    </cfRule>
  </conditionalFormatting>
  <conditionalFormatting sqref="J29">
    <cfRule type="timePeriod" dxfId="93" priority="11" timePeriod="today">
      <formula>FLOOR(J29,1)=TODAY()</formula>
    </cfRule>
  </conditionalFormatting>
  <conditionalFormatting sqref="I32">
    <cfRule type="timePeriod" dxfId="92" priority="10" timePeriod="today">
      <formula>FLOOR(I32,1)=TODAY()</formula>
    </cfRule>
  </conditionalFormatting>
  <conditionalFormatting sqref="Q30">
    <cfRule type="timePeriod" dxfId="91" priority="9" timePeriod="today">
      <formula>FLOOR(Q30,1)=TODAY()</formula>
    </cfRule>
  </conditionalFormatting>
  <conditionalFormatting sqref="P34">
    <cfRule type="timePeriod" dxfId="90" priority="8" timePeriod="today">
      <formula>FLOOR(P34,1)=TODAY()</formula>
    </cfRule>
  </conditionalFormatting>
  <conditionalFormatting sqref="O37">
    <cfRule type="timePeriod" dxfId="89" priority="7" timePeriod="today">
      <formula>FLOOR(O37,1)=TODAY()</formula>
    </cfRule>
  </conditionalFormatting>
  <conditionalFormatting sqref="Q39">
    <cfRule type="timePeriod" dxfId="88" priority="6" timePeriod="today">
      <formula>FLOOR(Q39,1)=TODAY()</formula>
    </cfRule>
  </conditionalFormatting>
  <conditionalFormatting sqref="G40">
    <cfRule type="timePeriod" dxfId="87" priority="5" timePeriod="today">
      <formula>FLOOR(G40,1)=TODAY()</formula>
    </cfRule>
  </conditionalFormatting>
  <conditionalFormatting sqref="I40">
    <cfRule type="timePeriod" dxfId="86" priority="4" timePeriod="today">
      <formula>FLOOR(I40,1)=TODAY()</formula>
    </cfRule>
  </conditionalFormatting>
  <conditionalFormatting sqref="O40">
    <cfRule type="timePeriod" dxfId="85" priority="3" timePeriod="today">
      <formula>FLOOR(O40,1)=TODAY()</formula>
    </cfRule>
  </conditionalFormatting>
  <conditionalFormatting sqref="K12">
    <cfRule type="timePeriod" dxfId="84" priority="2" timePeriod="today">
      <formula>FLOOR(K12,1)=TODAY()</formula>
    </cfRule>
  </conditionalFormatting>
  <conditionalFormatting sqref="C13:C26">
    <cfRule type="expression" dxfId="83" priority="77">
      <formula>C13:C41&gt;B13:B41</formula>
    </cfRule>
  </conditionalFormatting>
  <conditionalFormatting sqref="D4">
    <cfRule type="cellIs" dxfId="82" priority="1" operator="greaterThan">
      <formula>0</formula>
    </cfRule>
  </conditionalFormatting>
  <pageMargins left="0.25" right="0.25" top="0.75" bottom="0.75" header="0.3" footer="0.3"/>
  <pageSetup paperSize="9" scale="39" fitToHeight="0" orientation="landscape" r:id="rId1"/>
  <headerFooter>
    <oddHeader>&amp;L&amp;F&amp;C&amp;A&amp;R&amp;D</oddHeader>
    <oddFooter>Page &amp;P de &amp;N</oddFooter>
  </headerFooter>
  <ignoredErrors>
    <ignoredError sqref="C27:C41 C6:C10 C12 C14:C19 C21:C25" emptyCellReferenc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D6:D41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I40"/>
  <sheetViews>
    <sheetView workbookViewId="0"/>
  </sheetViews>
  <sheetFormatPr baseColWidth="10" defaultRowHeight="14.4" x14ac:dyDescent="0.3"/>
  <cols>
    <col min="1" max="1" width="15.109375" customWidth="1"/>
    <col min="2" max="4" width="14.5546875" customWidth="1"/>
    <col min="5" max="5" width="10.21875" customWidth="1"/>
    <col min="6" max="6" width="11" customWidth="1"/>
    <col min="7" max="9" width="8.5546875" bestFit="1" customWidth="1"/>
    <col min="10" max="10" width="11.21875" customWidth="1"/>
    <col min="11" max="12" width="9.33203125" bestFit="1" customWidth="1"/>
    <col min="13" max="13" width="11.109375" bestFit="1" customWidth="1"/>
    <col min="14" max="14" width="8.5546875" bestFit="1" customWidth="1"/>
    <col min="15" max="18" width="9.33203125" bestFit="1" customWidth="1"/>
    <col min="19" max="19" width="11.33203125" customWidth="1"/>
    <col min="20" max="20" width="10.109375" bestFit="1" customWidth="1"/>
    <col min="21" max="23" width="9.33203125" bestFit="1" customWidth="1"/>
    <col min="24" max="24" width="9.21875" bestFit="1" customWidth="1"/>
    <col min="25" max="25" width="9.109375" customWidth="1"/>
    <col min="26" max="26" width="9.6640625" customWidth="1"/>
    <col min="27" max="27" width="9" bestFit="1" customWidth="1"/>
    <col min="28" max="34" width="9.33203125" bestFit="1" customWidth="1"/>
    <col min="35" max="35" width="11.77734375" customWidth="1"/>
  </cols>
  <sheetData>
    <row r="1" spans="1:35" ht="15" thickBot="1" x14ac:dyDescent="0.35">
      <c r="B1" s="13" t="s">
        <v>0</v>
      </c>
      <c r="C1" s="161" t="s">
        <v>78</v>
      </c>
      <c r="D1" s="132" t="s">
        <v>58</v>
      </c>
      <c r="E1" s="24">
        <v>45658</v>
      </c>
      <c r="F1" s="25">
        <v>45659</v>
      </c>
      <c r="G1" s="25">
        <v>45660</v>
      </c>
      <c r="H1" s="25">
        <v>45661</v>
      </c>
      <c r="I1" s="25">
        <v>45662</v>
      </c>
      <c r="J1" s="25">
        <v>45663</v>
      </c>
      <c r="K1" s="25">
        <v>45664</v>
      </c>
      <c r="L1" s="25">
        <v>45665</v>
      </c>
      <c r="M1" s="25">
        <v>45666</v>
      </c>
      <c r="N1" s="25">
        <v>45667</v>
      </c>
      <c r="O1" s="25">
        <v>45668</v>
      </c>
      <c r="P1" s="25">
        <v>45669</v>
      </c>
      <c r="Q1" s="25">
        <v>45670</v>
      </c>
      <c r="R1" s="25">
        <v>45671</v>
      </c>
      <c r="S1" s="25">
        <v>45672</v>
      </c>
      <c r="T1" s="25">
        <v>45673</v>
      </c>
      <c r="U1" s="25">
        <v>45674</v>
      </c>
      <c r="V1" s="25">
        <v>45675</v>
      </c>
      <c r="W1" s="25">
        <v>45676</v>
      </c>
      <c r="X1" s="25">
        <v>45677</v>
      </c>
      <c r="Y1" s="25">
        <v>45678</v>
      </c>
      <c r="Z1" s="25">
        <v>45679</v>
      </c>
      <c r="AA1" s="25">
        <v>45680</v>
      </c>
      <c r="AB1" s="25">
        <v>45681</v>
      </c>
      <c r="AC1" s="25">
        <v>45682</v>
      </c>
      <c r="AD1" s="25">
        <v>45683</v>
      </c>
      <c r="AE1" s="25">
        <v>45684</v>
      </c>
      <c r="AF1" s="25">
        <v>45685</v>
      </c>
      <c r="AG1" s="25">
        <v>45686</v>
      </c>
      <c r="AH1" s="25">
        <v>45687</v>
      </c>
      <c r="AI1" s="27">
        <v>45688</v>
      </c>
    </row>
    <row r="2" spans="1:35" s="122" customFormat="1" ht="40.200000000000003" customHeight="1" thickBot="1" x14ac:dyDescent="0.35">
      <c r="A2" s="131" t="s">
        <v>67</v>
      </c>
      <c r="B2" s="125" t="s">
        <v>43</v>
      </c>
      <c r="C2" s="162"/>
      <c r="D2" s="162">
        <f>D3-D4</f>
        <v>1120.0199999999995</v>
      </c>
      <c r="E2" s="123">
        <f>A4-(E3-E4)</f>
        <v>-934.68</v>
      </c>
      <c r="F2" s="123">
        <f>E2+(F3-F4)</f>
        <v>-204.78999999999996</v>
      </c>
      <c r="G2" s="123">
        <f>F2+(G3-G4)</f>
        <v>-211.92999999999995</v>
      </c>
      <c r="H2" s="123">
        <f t="shared" ref="H2:AI2" si="0">G2+(H3-H4)</f>
        <v>-211.92999999999995</v>
      </c>
      <c r="I2" s="123">
        <f t="shared" si="0"/>
        <v>-211.92999999999995</v>
      </c>
      <c r="J2" s="123">
        <f t="shared" si="0"/>
        <v>-794.64</v>
      </c>
      <c r="K2" s="123">
        <f>J2+(K3-K4)</f>
        <v>-729.64</v>
      </c>
      <c r="L2" s="123">
        <f t="shared" si="0"/>
        <v>-729.64</v>
      </c>
      <c r="M2" s="123">
        <f t="shared" si="0"/>
        <v>725.53999999999985</v>
      </c>
      <c r="N2" s="123">
        <f t="shared" si="0"/>
        <v>673.16999999999985</v>
      </c>
      <c r="O2" s="123">
        <f t="shared" si="0"/>
        <v>673.16999999999985</v>
      </c>
      <c r="P2" s="123">
        <f t="shared" si="0"/>
        <v>246.37999999999982</v>
      </c>
      <c r="Q2" s="123">
        <f t="shared" si="0"/>
        <v>115.41999999999982</v>
      </c>
      <c r="R2" s="123">
        <f t="shared" si="0"/>
        <v>115.41999999999982</v>
      </c>
      <c r="S2" s="123">
        <f t="shared" si="0"/>
        <v>-135.48000000000019</v>
      </c>
      <c r="T2" s="123">
        <f t="shared" si="0"/>
        <v>149.51999999999981</v>
      </c>
      <c r="U2" s="123">
        <f t="shared" si="0"/>
        <v>109.66999999999982</v>
      </c>
      <c r="V2" s="123">
        <f t="shared" si="0"/>
        <v>109.66999999999982</v>
      </c>
      <c r="W2" s="123">
        <f t="shared" si="0"/>
        <v>95.36999999999982</v>
      </c>
      <c r="X2" s="123">
        <f t="shared" si="0"/>
        <v>-154.33000000000021</v>
      </c>
      <c r="Y2" s="123">
        <f t="shared" si="0"/>
        <v>-154.33000000000021</v>
      </c>
      <c r="Z2" s="123">
        <f t="shared" si="0"/>
        <v>-154.33000000000021</v>
      </c>
      <c r="AA2" s="123">
        <f t="shared" si="0"/>
        <v>-154.33000000000021</v>
      </c>
      <c r="AB2" s="123">
        <f t="shared" si="0"/>
        <v>-320.4700000000002</v>
      </c>
      <c r="AC2" s="123">
        <f t="shared" si="0"/>
        <v>-320.4700000000002</v>
      </c>
      <c r="AD2" s="123">
        <f t="shared" si="0"/>
        <v>79.529999999999802</v>
      </c>
      <c r="AE2" s="123">
        <f t="shared" si="0"/>
        <v>80.529999999999802</v>
      </c>
      <c r="AF2" s="123">
        <f t="shared" si="0"/>
        <v>250.5299999999998</v>
      </c>
      <c r="AG2" s="123">
        <f t="shared" si="0"/>
        <v>248.72999999999979</v>
      </c>
      <c r="AH2" s="123">
        <f t="shared" si="0"/>
        <v>248.72999999999979</v>
      </c>
      <c r="AI2" s="123">
        <f t="shared" si="0"/>
        <v>185.3399999999998</v>
      </c>
    </row>
    <row r="3" spans="1:35" s="113" customFormat="1" ht="26.4" customHeight="1" thickBot="1" x14ac:dyDescent="0.35">
      <c r="A3" s="111">
        <v>45657</v>
      </c>
      <c r="B3" s="29" t="s">
        <v>61</v>
      </c>
      <c r="C3" s="163"/>
      <c r="D3" s="128">
        <f>SUM(E3:AI3)</f>
        <v>3320.0699999999997</v>
      </c>
      <c r="E3" s="112">
        <f>SUM(E6:E10)</f>
        <v>0</v>
      </c>
      <c r="F3" s="112">
        <f t="shared" ref="F3:AI3" si="1">SUM(F6:F10)</f>
        <v>729.89</v>
      </c>
      <c r="G3" s="112">
        <f t="shared" si="1"/>
        <v>0</v>
      </c>
      <c r="H3" s="112">
        <f t="shared" si="1"/>
        <v>0</v>
      </c>
      <c r="I3" s="112">
        <f t="shared" si="1"/>
        <v>0</v>
      </c>
      <c r="J3" s="112">
        <f t="shared" si="1"/>
        <v>0</v>
      </c>
      <c r="K3" s="112">
        <f t="shared" si="1"/>
        <v>65</v>
      </c>
      <c r="L3" s="112">
        <f t="shared" si="1"/>
        <v>0</v>
      </c>
      <c r="M3" s="112">
        <f t="shared" si="1"/>
        <v>1455.1799999999998</v>
      </c>
      <c r="N3" s="112">
        <f t="shared" si="1"/>
        <v>0</v>
      </c>
      <c r="O3" s="112">
        <f t="shared" si="1"/>
        <v>0</v>
      </c>
      <c r="P3" s="112">
        <f t="shared" si="1"/>
        <v>0</v>
      </c>
      <c r="Q3" s="112">
        <f t="shared" si="1"/>
        <v>0</v>
      </c>
      <c r="R3" s="112">
        <f t="shared" si="1"/>
        <v>0</v>
      </c>
      <c r="S3" s="112">
        <f t="shared" si="1"/>
        <v>0</v>
      </c>
      <c r="T3" s="112">
        <f t="shared" si="1"/>
        <v>400</v>
      </c>
      <c r="U3" s="112">
        <f t="shared" si="1"/>
        <v>0</v>
      </c>
      <c r="V3" s="112">
        <f t="shared" si="1"/>
        <v>0</v>
      </c>
      <c r="W3" s="112">
        <f t="shared" si="1"/>
        <v>0</v>
      </c>
      <c r="X3" s="112">
        <f t="shared" si="1"/>
        <v>0</v>
      </c>
      <c r="Y3" s="112">
        <f t="shared" si="1"/>
        <v>0</v>
      </c>
      <c r="Z3" s="112">
        <f t="shared" si="1"/>
        <v>0</v>
      </c>
      <c r="AA3" s="112">
        <f t="shared" si="1"/>
        <v>0</v>
      </c>
      <c r="AB3" s="112">
        <f t="shared" si="1"/>
        <v>0</v>
      </c>
      <c r="AC3" s="112">
        <f t="shared" si="1"/>
        <v>0</v>
      </c>
      <c r="AD3" s="112">
        <f t="shared" si="1"/>
        <v>400</v>
      </c>
      <c r="AE3" s="112">
        <f t="shared" si="1"/>
        <v>100</v>
      </c>
      <c r="AF3" s="112">
        <f t="shared" si="1"/>
        <v>170</v>
      </c>
      <c r="AG3" s="112">
        <f t="shared" si="1"/>
        <v>0</v>
      </c>
      <c r="AH3" s="112">
        <f t="shared" si="1"/>
        <v>0</v>
      </c>
      <c r="AI3" s="112">
        <f t="shared" si="1"/>
        <v>0</v>
      </c>
    </row>
    <row r="4" spans="1:35" s="113" customFormat="1" ht="35.4" customHeight="1" thickBot="1" x14ac:dyDescent="0.35">
      <c r="A4" s="192">
        <v>-934.68</v>
      </c>
      <c r="B4" s="40" t="s">
        <v>60</v>
      </c>
      <c r="C4" s="129"/>
      <c r="D4" s="129">
        <f>SUM(E4:AI4)</f>
        <v>2200.0500000000002</v>
      </c>
      <c r="E4" s="115">
        <f>SUM(E12:E40)</f>
        <v>0</v>
      </c>
      <c r="F4" s="115">
        <f t="shared" ref="F4:AI4" si="2">SUM(F12:F40)</f>
        <v>0</v>
      </c>
      <c r="G4" s="115">
        <f t="shared" si="2"/>
        <v>7.14</v>
      </c>
      <c r="H4" s="115">
        <f t="shared" si="2"/>
        <v>0</v>
      </c>
      <c r="I4" s="115">
        <f t="shared" si="2"/>
        <v>0</v>
      </c>
      <c r="J4" s="115">
        <f t="shared" si="2"/>
        <v>582.71</v>
      </c>
      <c r="K4" s="115">
        <f t="shared" si="2"/>
        <v>0</v>
      </c>
      <c r="L4" s="115">
        <f t="shared" si="2"/>
        <v>0</v>
      </c>
      <c r="M4" s="115">
        <f t="shared" si="2"/>
        <v>0</v>
      </c>
      <c r="N4" s="115">
        <f t="shared" si="2"/>
        <v>52.37</v>
      </c>
      <c r="O4" s="115">
        <f t="shared" si="2"/>
        <v>0</v>
      </c>
      <c r="P4" s="115">
        <f t="shared" si="2"/>
        <v>426.79</v>
      </c>
      <c r="Q4" s="115">
        <f t="shared" si="2"/>
        <v>130.96</v>
      </c>
      <c r="R4" s="115">
        <f t="shared" si="2"/>
        <v>0</v>
      </c>
      <c r="S4" s="115">
        <f t="shared" si="2"/>
        <v>250.9</v>
      </c>
      <c r="T4" s="115">
        <f t="shared" si="2"/>
        <v>115</v>
      </c>
      <c r="U4" s="115">
        <f t="shared" si="2"/>
        <v>39.85</v>
      </c>
      <c r="V4" s="115">
        <f t="shared" si="2"/>
        <v>0</v>
      </c>
      <c r="W4" s="115">
        <f t="shared" si="2"/>
        <v>14.3</v>
      </c>
      <c r="X4" s="115">
        <f t="shared" si="2"/>
        <v>249.70000000000002</v>
      </c>
      <c r="Y4" s="115">
        <f t="shared" si="2"/>
        <v>0</v>
      </c>
      <c r="Z4" s="115">
        <f t="shared" si="2"/>
        <v>0</v>
      </c>
      <c r="AA4" s="115">
        <f t="shared" si="2"/>
        <v>0</v>
      </c>
      <c r="AB4" s="115">
        <f t="shared" si="2"/>
        <v>166.14</v>
      </c>
      <c r="AC4" s="115">
        <f t="shared" si="2"/>
        <v>0</v>
      </c>
      <c r="AD4" s="115">
        <f t="shared" si="2"/>
        <v>0</v>
      </c>
      <c r="AE4" s="115">
        <f t="shared" si="2"/>
        <v>99</v>
      </c>
      <c r="AF4" s="115">
        <f t="shared" si="2"/>
        <v>0</v>
      </c>
      <c r="AG4" s="115">
        <f t="shared" si="2"/>
        <v>1.8</v>
      </c>
      <c r="AH4" s="115">
        <f t="shared" si="2"/>
        <v>0</v>
      </c>
      <c r="AI4" s="115">
        <f t="shared" si="2"/>
        <v>63.39</v>
      </c>
    </row>
    <row r="5" spans="1:35" ht="15" thickBot="1" x14ac:dyDescent="0.35">
      <c r="B5" s="46"/>
      <c r="C5" s="46"/>
      <c r="D5" s="46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</row>
    <row r="6" spans="1:35" ht="40.049999999999997" customHeight="1" thickBot="1" x14ac:dyDescent="0.35">
      <c r="A6" s="27" t="s">
        <v>26</v>
      </c>
      <c r="B6" s="29" t="s">
        <v>54</v>
      </c>
      <c r="C6" s="130"/>
      <c r="D6" s="130">
        <f>SUM(E6:AI6)</f>
        <v>2185.0699999999997</v>
      </c>
      <c r="E6" s="101"/>
      <c r="F6" s="184">
        <v>729.89</v>
      </c>
      <c r="G6" s="101"/>
      <c r="H6" s="101"/>
      <c r="I6" s="101"/>
      <c r="J6" s="101"/>
      <c r="K6" s="101"/>
      <c r="L6" s="101"/>
      <c r="M6" s="184">
        <f>1443.85+11.33</f>
        <v>1455.1799999999998</v>
      </c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16"/>
      <c r="AH6" s="101"/>
      <c r="AI6" s="101"/>
    </row>
    <row r="7" spans="1:35" ht="40.049999999999997" customHeight="1" thickBot="1" x14ac:dyDescent="0.35">
      <c r="A7" s="27" t="s">
        <v>33</v>
      </c>
      <c r="B7" s="29" t="s">
        <v>39</v>
      </c>
      <c r="C7" s="130"/>
      <c r="D7" s="130">
        <f t="shared" ref="D7:D40" si="3">SUM(E7:AI7)</f>
        <v>100</v>
      </c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94">
        <v>100</v>
      </c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02"/>
      <c r="AF7" s="102"/>
      <c r="AG7" s="105"/>
      <c r="AH7" s="102"/>
      <c r="AI7" s="102"/>
    </row>
    <row r="8" spans="1:35" ht="40.049999999999997" customHeight="1" thickBot="1" x14ac:dyDescent="0.35">
      <c r="A8" s="27" t="s">
        <v>26</v>
      </c>
      <c r="B8" s="29" t="s">
        <v>40</v>
      </c>
      <c r="C8" s="130"/>
      <c r="D8" s="130">
        <f t="shared" si="3"/>
        <v>0</v>
      </c>
      <c r="E8" s="102"/>
      <c r="F8" s="102"/>
      <c r="G8" s="102"/>
      <c r="H8" s="102"/>
      <c r="I8" s="102"/>
      <c r="J8" s="102"/>
      <c r="K8" s="102"/>
      <c r="L8" s="102"/>
      <c r="M8" s="102"/>
      <c r="N8" s="102"/>
      <c r="O8" s="102"/>
      <c r="P8" s="102"/>
      <c r="Q8" s="102"/>
      <c r="R8" s="102"/>
      <c r="S8" s="102"/>
      <c r="T8" s="102"/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AG8" s="105"/>
      <c r="AH8" s="102"/>
      <c r="AI8" s="101"/>
    </row>
    <row r="9" spans="1:35" ht="40.049999999999997" customHeight="1" thickBot="1" x14ac:dyDescent="0.35">
      <c r="A9" s="27" t="s">
        <v>26</v>
      </c>
      <c r="B9" s="29" t="s">
        <v>62</v>
      </c>
      <c r="C9" s="130"/>
      <c r="D9" s="130">
        <f t="shared" si="3"/>
        <v>0</v>
      </c>
      <c r="E9" s="102"/>
      <c r="F9" s="102"/>
      <c r="G9" s="102"/>
      <c r="H9" s="102"/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5"/>
      <c r="AH9" s="102"/>
      <c r="AI9" s="102"/>
    </row>
    <row r="10" spans="1:35" ht="40.049999999999997" customHeight="1" thickBot="1" x14ac:dyDescent="0.35">
      <c r="A10" s="27" t="s">
        <v>26</v>
      </c>
      <c r="B10" s="90" t="s">
        <v>42</v>
      </c>
      <c r="C10" s="159"/>
      <c r="D10" s="130">
        <f t="shared" si="3"/>
        <v>1035</v>
      </c>
      <c r="E10" s="103"/>
      <c r="F10" s="103"/>
      <c r="G10" s="103"/>
      <c r="H10" s="103"/>
      <c r="I10" s="103"/>
      <c r="J10" s="103"/>
      <c r="K10" s="96">
        <v>65</v>
      </c>
      <c r="L10" s="103"/>
      <c r="M10" s="103"/>
      <c r="N10" s="103"/>
      <c r="O10" s="103"/>
      <c r="P10" s="103"/>
      <c r="Q10" s="103"/>
      <c r="R10" s="103"/>
      <c r="S10" s="103"/>
      <c r="T10" s="96">
        <v>300</v>
      </c>
      <c r="U10" s="103"/>
      <c r="V10" s="103"/>
      <c r="W10" s="103"/>
      <c r="X10" s="103"/>
      <c r="Y10" s="103"/>
      <c r="Z10" s="103"/>
      <c r="AA10" s="103"/>
      <c r="AB10" s="103"/>
      <c r="AC10" s="104"/>
      <c r="AD10" s="121">
        <v>400</v>
      </c>
      <c r="AE10" s="121">
        <v>100</v>
      </c>
      <c r="AF10" s="121">
        <v>170</v>
      </c>
      <c r="AG10" s="105"/>
      <c r="AH10" s="102"/>
      <c r="AI10" s="102"/>
    </row>
    <row r="11" spans="1:35" s="3" customFormat="1" ht="40.049999999999997" customHeight="1" thickBot="1" x14ac:dyDescent="0.35">
      <c r="A11" s="27"/>
      <c r="B11" s="106"/>
      <c r="C11" s="76"/>
      <c r="D11" s="76"/>
      <c r="E11" s="107"/>
      <c r="F11" s="108"/>
      <c r="G11" s="108"/>
      <c r="H11" s="108"/>
      <c r="I11" s="108"/>
      <c r="J11" s="108"/>
      <c r="K11" s="109"/>
      <c r="L11" s="108"/>
      <c r="M11" s="108"/>
      <c r="N11" s="108"/>
      <c r="O11" s="108"/>
      <c r="P11" s="108"/>
      <c r="Q11" s="108"/>
      <c r="R11" s="108"/>
      <c r="S11" s="108"/>
      <c r="T11" s="109"/>
      <c r="U11" s="108"/>
      <c r="V11" s="108"/>
      <c r="W11" s="108"/>
      <c r="X11" s="108"/>
      <c r="Y11" s="108"/>
      <c r="Z11" s="108"/>
      <c r="AA11" s="108"/>
      <c r="AB11" s="108"/>
      <c r="AC11" s="110"/>
      <c r="AD11" s="110"/>
      <c r="AE11" s="110"/>
      <c r="AF11" s="110"/>
      <c r="AG11" s="108"/>
      <c r="AH11" s="18"/>
      <c r="AI11" s="18"/>
    </row>
    <row r="12" spans="1:35" ht="40.049999999999997" customHeight="1" thickBot="1" x14ac:dyDescent="0.35">
      <c r="A12" s="27" t="s">
        <v>36</v>
      </c>
      <c r="B12" s="30" t="s">
        <v>38</v>
      </c>
      <c r="C12" s="126">
        <v>45</v>
      </c>
      <c r="D12" s="126">
        <f t="shared" si="3"/>
        <v>37.97</v>
      </c>
      <c r="E12" s="12"/>
      <c r="F12" s="18"/>
      <c r="G12" s="18"/>
      <c r="H12" s="18"/>
      <c r="I12" s="18"/>
      <c r="J12" s="18"/>
      <c r="K12" s="18"/>
      <c r="L12" s="18"/>
      <c r="M12" s="18"/>
      <c r="N12" s="184">
        <v>37.97</v>
      </c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08"/>
      <c r="AH12" s="18"/>
      <c r="AI12" s="18"/>
    </row>
    <row r="13" spans="1:35" ht="40.049999999999997" customHeight="1" thickBot="1" x14ac:dyDescent="0.35">
      <c r="A13" s="27" t="s">
        <v>36</v>
      </c>
      <c r="B13" s="30" t="s">
        <v>59</v>
      </c>
      <c r="C13" s="126"/>
      <c r="D13" s="126">
        <f t="shared" si="3"/>
        <v>40.89</v>
      </c>
      <c r="E13" s="12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08"/>
      <c r="AH13" s="18"/>
      <c r="AI13" s="184">
        <v>40.89</v>
      </c>
    </row>
    <row r="14" spans="1:35" ht="40.049999999999997" customHeight="1" thickBot="1" x14ac:dyDescent="0.35">
      <c r="A14" s="27" t="s">
        <v>36</v>
      </c>
      <c r="B14" s="30" t="s">
        <v>5</v>
      </c>
      <c r="C14" s="126"/>
      <c r="D14" s="126">
        <f t="shared" si="3"/>
        <v>147.72</v>
      </c>
      <c r="E14" s="12"/>
      <c r="F14" s="18"/>
      <c r="G14" s="18"/>
      <c r="H14" s="18"/>
      <c r="I14" s="18"/>
      <c r="J14" s="184">
        <v>147.72</v>
      </c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08"/>
      <c r="AH14" s="18"/>
      <c r="AI14" s="18"/>
    </row>
    <row r="15" spans="1:35" ht="40.049999999999997" customHeight="1" thickBot="1" x14ac:dyDescent="0.35">
      <c r="A15" s="27" t="s">
        <v>36</v>
      </c>
      <c r="B15" s="30" t="s">
        <v>6</v>
      </c>
      <c r="C15" s="126"/>
      <c r="D15" s="126">
        <f t="shared" si="3"/>
        <v>180.71</v>
      </c>
      <c r="E15" s="12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95">
        <v>180.71</v>
      </c>
      <c r="Y15" s="18"/>
      <c r="Z15" s="18"/>
      <c r="AA15" s="18"/>
      <c r="AB15" s="18"/>
      <c r="AC15" s="18"/>
      <c r="AD15" s="18"/>
      <c r="AE15" s="18"/>
      <c r="AF15" s="18"/>
      <c r="AG15" s="108"/>
      <c r="AH15" s="18"/>
      <c r="AI15" s="18"/>
    </row>
    <row r="16" spans="1:35" ht="40.049999999999997" customHeight="1" thickBot="1" x14ac:dyDescent="0.35">
      <c r="A16" s="27" t="s">
        <v>36</v>
      </c>
      <c r="B16" s="30" t="s">
        <v>7</v>
      </c>
      <c r="C16" s="126"/>
      <c r="D16" s="126">
        <f t="shared" si="3"/>
        <v>426.79</v>
      </c>
      <c r="E16" s="12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4">
        <v>426.79</v>
      </c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08"/>
      <c r="AH16" s="18"/>
      <c r="AI16" s="18"/>
    </row>
    <row r="17" spans="1:35" ht="40.049999999999997" customHeight="1" thickBot="1" x14ac:dyDescent="0.35">
      <c r="A17" s="27" t="s">
        <v>36</v>
      </c>
      <c r="B17" s="91" t="s">
        <v>8</v>
      </c>
      <c r="C17" s="126"/>
      <c r="D17" s="126">
        <f t="shared" si="3"/>
        <v>45.54</v>
      </c>
      <c r="E17" s="12"/>
      <c r="F17" s="18"/>
      <c r="G17" s="95">
        <v>7.14</v>
      </c>
      <c r="H17" s="18"/>
      <c r="I17" s="18"/>
      <c r="J17" s="18"/>
      <c r="K17" s="18"/>
      <c r="L17" s="18"/>
      <c r="M17" s="18"/>
      <c r="N17" s="95">
        <v>14.4</v>
      </c>
      <c r="O17" s="18"/>
      <c r="P17" s="18"/>
      <c r="Q17" s="18"/>
      <c r="R17" s="18"/>
      <c r="S17" s="18"/>
      <c r="T17" s="18"/>
      <c r="U17" s="18"/>
      <c r="V17" s="18"/>
      <c r="W17" s="18"/>
      <c r="X17" s="95">
        <v>24</v>
      </c>
      <c r="Y17" s="18"/>
      <c r="Z17" s="18"/>
      <c r="AA17" s="18"/>
      <c r="AB17" s="18"/>
      <c r="AC17" s="18"/>
      <c r="AD17" s="18"/>
      <c r="AE17" s="18"/>
      <c r="AF17" s="18"/>
      <c r="AG17" s="108"/>
      <c r="AH17" s="18"/>
      <c r="AI17" s="18"/>
    </row>
    <row r="18" spans="1:35" ht="40.049999999999997" customHeight="1" thickBot="1" x14ac:dyDescent="0.35">
      <c r="A18" s="27" t="s">
        <v>36</v>
      </c>
      <c r="B18" s="30" t="s">
        <v>9</v>
      </c>
      <c r="C18" s="126"/>
      <c r="D18" s="126">
        <f t="shared" si="3"/>
        <v>5.99</v>
      </c>
      <c r="E18" s="12"/>
      <c r="F18" s="18"/>
      <c r="G18" s="18"/>
      <c r="H18" s="18"/>
      <c r="I18" s="18"/>
      <c r="J18" s="184">
        <v>5.99</v>
      </c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08"/>
      <c r="AH18" s="18"/>
      <c r="AI18" s="18"/>
    </row>
    <row r="19" spans="1:35" ht="40.049999999999997" customHeight="1" thickBot="1" x14ac:dyDescent="0.35">
      <c r="A19" s="27" t="s">
        <v>36</v>
      </c>
      <c r="B19" s="88" t="s">
        <v>10</v>
      </c>
      <c r="C19" s="126"/>
      <c r="D19" s="126">
        <f t="shared" si="3"/>
        <v>50.06</v>
      </c>
      <c r="E19" s="12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4">
        <v>50.06</v>
      </c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08"/>
      <c r="AH19" s="18"/>
      <c r="AI19" s="18"/>
    </row>
    <row r="20" spans="1:35" ht="40.049999999999997" customHeight="1" thickBot="1" x14ac:dyDescent="0.35">
      <c r="A20" s="27" t="s">
        <v>36</v>
      </c>
      <c r="B20" s="88" t="s">
        <v>13</v>
      </c>
      <c r="C20" s="126"/>
      <c r="D20" s="126">
        <f t="shared" si="3"/>
        <v>0</v>
      </c>
      <c r="E20" s="12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99"/>
      <c r="AF20" s="99"/>
      <c r="AG20" s="108"/>
      <c r="AH20" s="18"/>
      <c r="AI20" s="18"/>
    </row>
    <row r="21" spans="1:35" ht="40.049999999999997" customHeight="1" thickBot="1" x14ac:dyDescent="0.35">
      <c r="A21" s="27" t="s">
        <v>36</v>
      </c>
      <c r="B21" s="88" t="s">
        <v>12</v>
      </c>
      <c r="C21" s="126"/>
      <c r="D21" s="126">
        <f t="shared" si="3"/>
        <v>115</v>
      </c>
      <c r="E21" s="12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4">
        <v>115</v>
      </c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08"/>
      <c r="AH21" s="18"/>
      <c r="AI21" s="18"/>
    </row>
    <row r="22" spans="1:35" ht="40.049999999999997" customHeight="1" thickBot="1" x14ac:dyDescent="0.35">
      <c r="A22" s="27" t="s">
        <v>26</v>
      </c>
      <c r="B22" s="15" t="s">
        <v>14</v>
      </c>
      <c r="C22" s="126"/>
      <c r="D22" s="126">
        <f t="shared" si="3"/>
        <v>166.14</v>
      </c>
      <c r="E22" s="12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98"/>
      <c r="Y22" s="18"/>
      <c r="Z22" s="18"/>
      <c r="AA22" s="18"/>
      <c r="AB22" s="184">
        <v>166.14</v>
      </c>
      <c r="AC22" s="18"/>
      <c r="AD22" s="18"/>
      <c r="AE22" s="18"/>
      <c r="AF22" s="18"/>
      <c r="AG22" s="108"/>
      <c r="AH22" s="18"/>
      <c r="AI22" s="18"/>
    </row>
    <row r="23" spans="1:35" ht="40.049999999999997" customHeight="1" thickBot="1" x14ac:dyDescent="0.35">
      <c r="A23" s="27" t="s">
        <v>36</v>
      </c>
      <c r="B23" s="16" t="s">
        <v>15</v>
      </c>
      <c r="C23" s="126"/>
      <c r="D23" s="126">
        <f t="shared" si="3"/>
        <v>6.99</v>
      </c>
      <c r="E23" s="12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98"/>
      <c r="W23" s="98"/>
      <c r="X23" s="95">
        <v>6.99</v>
      </c>
      <c r="Y23" s="18"/>
      <c r="Z23" s="18"/>
      <c r="AA23" s="18"/>
      <c r="AB23" s="18"/>
      <c r="AC23" s="18"/>
      <c r="AD23" s="18"/>
      <c r="AE23" s="18"/>
      <c r="AF23" s="18"/>
      <c r="AG23" s="108"/>
      <c r="AH23" s="18"/>
      <c r="AI23" s="18"/>
    </row>
    <row r="24" spans="1:35" ht="40.049999999999997" customHeight="1" thickBot="1" x14ac:dyDescent="0.35">
      <c r="A24" s="27" t="s">
        <v>36</v>
      </c>
      <c r="B24" s="16" t="s">
        <v>16</v>
      </c>
      <c r="C24" s="126"/>
      <c r="D24" s="126">
        <f t="shared" si="3"/>
        <v>0</v>
      </c>
      <c r="E24" s="12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08"/>
      <c r="AH24" s="18"/>
      <c r="AI24" s="18"/>
    </row>
    <row r="25" spans="1:35" ht="40.049999999999997" customHeight="1" thickBot="1" x14ac:dyDescent="0.35">
      <c r="A25" s="27" t="s">
        <v>36</v>
      </c>
      <c r="B25" s="118" t="s">
        <v>53</v>
      </c>
      <c r="C25" s="126"/>
      <c r="D25" s="126">
        <f t="shared" si="3"/>
        <v>87.5</v>
      </c>
      <c r="E25" s="12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98"/>
      <c r="AE25" s="95">
        <v>87.5</v>
      </c>
      <c r="AF25" s="18"/>
      <c r="AG25" s="108"/>
      <c r="AH25" s="18"/>
      <c r="AI25" s="18"/>
    </row>
    <row r="26" spans="1:35" ht="40.049999999999997" customHeight="1" thickBot="1" x14ac:dyDescent="0.35">
      <c r="A26" s="27"/>
      <c r="B26" s="118" t="s">
        <v>35</v>
      </c>
      <c r="C26" s="126"/>
      <c r="D26" s="126">
        <f t="shared" si="3"/>
        <v>0</v>
      </c>
      <c r="E26" s="12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08"/>
      <c r="AH26" s="18"/>
      <c r="AI26" s="18"/>
    </row>
    <row r="27" spans="1:35" ht="40.049999999999997" customHeight="1" thickBot="1" x14ac:dyDescent="0.35">
      <c r="A27" s="27"/>
      <c r="B27" s="118" t="s">
        <v>37</v>
      </c>
      <c r="C27" s="126"/>
      <c r="D27" s="126">
        <f t="shared" si="3"/>
        <v>38.94</v>
      </c>
      <c r="E27" s="12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5">
        <v>38.94</v>
      </c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08"/>
      <c r="AH27" s="18"/>
      <c r="AI27" s="18"/>
    </row>
    <row r="28" spans="1:35" ht="40.049999999999997" customHeight="1" thickBot="1" x14ac:dyDescent="0.35">
      <c r="A28" s="27"/>
      <c r="B28" s="118" t="s">
        <v>1</v>
      </c>
      <c r="C28" s="126"/>
      <c r="D28" s="126">
        <f t="shared" si="3"/>
        <v>40.159999999999997</v>
      </c>
      <c r="E28" s="12"/>
      <c r="F28" s="18"/>
      <c r="G28" s="18"/>
      <c r="H28" s="18"/>
      <c r="I28" s="18"/>
      <c r="J28" s="18"/>
      <c r="K28" s="18"/>
      <c r="L28" s="18"/>
      <c r="M28" s="18"/>
      <c r="N28" s="98"/>
      <c r="O28" s="18"/>
      <c r="P28" s="18"/>
      <c r="Q28" s="95">
        <v>40.159999999999997</v>
      </c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08"/>
      <c r="AH28" s="18"/>
      <c r="AI28" s="18"/>
    </row>
    <row r="29" spans="1:35" ht="40.049999999999997" customHeight="1" thickBot="1" x14ac:dyDescent="0.35">
      <c r="A29" s="27"/>
      <c r="B29" s="118" t="s">
        <v>63</v>
      </c>
      <c r="C29" s="126"/>
      <c r="D29" s="126">
        <f t="shared" si="3"/>
        <v>0</v>
      </c>
      <c r="E29" s="12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08"/>
      <c r="AH29" s="18"/>
      <c r="AI29" s="18"/>
    </row>
    <row r="30" spans="1:35" ht="40.049999999999997" customHeight="1" thickBot="1" x14ac:dyDescent="0.35">
      <c r="A30" s="27"/>
      <c r="B30" s="118" t="s">
        <v>64</v>
      </c>
      <c r="C30" s="126"/>
      <c r="D30" s="126">
        <f t="shared" si="3"/>
        <v>88.249999999999986</v>
      </c>
      <c r="E30" s="12"/>
      <c r="F30" s="18"/>
      <c r="G30" s="18"/>
      <c r="H30" s="18"/>
      <c r="I30" s="18"/>
      <c r="J30" s="18"/>
      <c r="K30" s="18"/>
      <c r="L30" s="18"/>
      <c r="M30" s="18"/>
      <c r="N30" s="98"/>
      <c r="O30" s="18"/>
      <c r="P30" s="18"/>
      <c r="Q30" s="97">
        <v>1.8</v>
      </c>
      <c r="R30" s="98"/>
      <c r="S30" s="95">
        <v>56</v>
      </c>
      <c r="T30" s="98"/>
      <c r="U30" s="95">
        <v>14.35</v>
      </c>
      <c r="V30" s="18"/>
      <c r="W30" s="95">
        <v>14.3</v>
      </c>
      <c r="X30" s="18"/>
      <c r="Y30" s="18"/>
      <c r="Z30" s="18"/>
      <c r="AA30" s="18"/>
      <c r="AB30" s="18"/>
      <c r="AC30" s="18"/>
      <c r="AD30" s="18"/>
      <c r="AE30" s="18"/>
      <c r="AF30" s="18"/>
      <c r="AG30" s="147">
        <v>1.8</v>
      </c>
      <c r="AH30" s="18"/>
      <c r="AI30" s="18"/>
    </row>
    <row r="31" spans="1:35" ht="40.049999999999997" customHeight="1" thickBot="1" x14ac:dyDescent="0.35">
      <c r="A31" s="27"/>
      <c r="B31" s="118" t="s">
        <v>65</v>
      </c>
      <c r="C31" s="126"/>
      <c r="D31" s="126">
        <f t="shared" si="3"/>
        <v>62.9</v>
      </c>
      <c r="E31" s="12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95">
        <v>62.9</v>
      </c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08"/>
      <c r="AH31" s="18"/>
      <c r="AI31" s="18"/>
    </row>
    <row r="32" spans="1:35" ht="40.049999999999997" customHeight="1" thickBot="1" x14ac:dyDescent="0.35">
      <c r="A32" s="27"/>
      <c r="B32" s="118" t="s">
        <v>66</v>
      </c>
      <c r="C32" s="126"/>
      <c r="D32" s="126">
        <f t="shared" si="3"/>
        <v>46</v>
      </c>
      <c r="E32" s="12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98"/>
      <c r="U32" s="95">
        <v>23.5</v>
      </c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08"/>
      <c r="AH32" s="18"/>
      <c r="AI32" s="97">
        <v>22.5</v>
      </c>
    </row>
    <row r="33" spans="1:35" ht="40.049999999999997" customHeight="1" thickBot="1" x14ac:dyDescent="0.35">
      <c r="A33" s="27" t="s">
        <v>26</v>
      </c>
      <c r="B33" s="118" t="s">
        <v>24</v>
      </c>
      <c r="C33" s="126"/>
      <c r="D33" s="126">
        <f t="shared" si="3"/>
        <v>0</v>
      </c>
      <c r="E33" s="14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117"/>
      <c r="AH33" s="18"/>
      <c r="AI33" s="18"/>
    </row>
    <row r="34" spans="1:35" ht="40.049999999999997" customHeight="1" thickBot="1" x14ac:dyDescent="0.35">
      <c r="A34" s="27" t="s">
        <v>26</v>
      </c>
      <c r="B34" s="118" t="s">
        <v>28</v>
      </c>
      <c r="C34" s="126"/>
      <c r="D34" s="126">
        <f t="shared" si="3"/>
        <v>0</v>
      </c>
      <c r="E34" s="12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08"/>
      <c r="AH34" s="18"/>
      <c r="AI34" s="18"/>
    </row>
    <row r="35" spans="1:35" ht="40.049999999999997" customHeight="1" thickBot="1" x14ac:dyDescent="0.35">
      <c r="A35" s="27"/>
      <c r="B35" s="118" t="s">
        <v>17</v>
      </c>
      <c r="C35" s="126"/>
      <c r="D35" s="126">
        <f t="shared" si="3"/>
        <v>13.5</v>
      </c>
      <c r="E35" s="12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95">
        <v>2</v>
      </c>
      <c r="V35" s="18"/>
      <c r="W35" s="18"/>
      <c r="X35" s="18"/>
      <c r="Y35" s="18"/>
      <c r="Z35" s="18"/>
      <c r="AA35" s="18"/>
      <c r="AB35" s="18"/>
      <c r="AC35" s="18"/>
      <c r="AD35" s="18"/>
      <c r="AE35" s="97">
        <v>11.5</v>
      </c>
      <c r="AF35" s="18"/>
      <c r="AG35" s="108"/>
      <c r="AH35" s="18"/>
      <c r="AI35" s="18"/>
    </row>
    <row r="36" spans="1:35" ht="40.049999999999997" customHeight="1" thickBot="1" x14ac:dyDescent="0.35">
      <c r="A36" s="27"/>
      <c r="B36" s="118" t="s">
        <v>18</v>
      </c>
      <c r="C36" s="126"/>
      <c r="D36" s="126">
        <f t="shared" si="3"/>
        <v>0</v>
      </c>
      <c r="E36" s="12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08"/>
      <c r="AH36" s="18"/>
      <c r="AI36" s="18"/>
    </row>
    <row r="37" spans="1:35" ht="40.049999999999997" customHeight="1" thickBot="1" x14ac:dyDescent="0.35">
      <c r="A37" s="27"/>
      <c r="B37" s="118" t="s">
        <v>19</v>
      </c>
      <c r="C37" s="126"/>
      <c r="D37" s="126">
        <f t="shared" si="3"/>
        <v>0</v>
      </c>
      <c r="E37" s="12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08"/>
      <c r="AH37" s="18"/>
      <c r="AI37" s="18"/>
    </row>
    <row r="38" spans="1:35" ht="40.049999999999997" customHeight="1" thickBot="1" x14ac:dyDescent="0.35">
      <c r="A38" s="27"/>
      <c r="B38" s="120" t="s">
        <v>23</v>
      </c>
      <c r="C38" s="126"/>
      <c r="D38" s="126">
        <f t="shared" si="3"/>
        <v>429</v>
      </c>
      <c r="E38" s="12"/>
      <c r="F38" s="18"/>
      <c r="G38" s="18"/>
      <c r="H38" s="18"/>
      <c r="I38" s="18"/>
      <c r="J38" s="97">
        <v>429</v>
      </c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08"/>
      <c r="AH38" s="18"/>
      <c r="AI38" s="18"/>
    </row>
    <row r="39" spans="1:35" ht="40.049999999999997" customHeight="1" thickBot="1" x14ac:dyDescent="0.35">
      <c r="A39" s="27"/>
      <c r="B39" s="119" t="s">
        <v>20</v>
      </c>
      <c r="C39" s="126"/>
      <c r="D39" s="126">
        <f t="shared" si="3"/>
        <v>170</v>
      </c>
      <c r="E39" s="12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95">
        <v>132</v>
      </c>
      <c r="T39" s="18"/>
      <c r="U39" s="18"/>
      <c r="V39" s="18"/>
      <c r="W39" s="18"/>
      <c r="X39" s="95">
        <v>38</v>
      </c>
      <c r="Y39" s="18"/>
      <c r="Z39" s="18"/>
      <c r="AA39" s="18"/>
      <c r="AB39" s="18"/>
      <c r="AC39" s="18"/>
      <c r="AD39" s="18"/>
      <c r="AE39" s="18"/>
      <c r="AF39" s="18"/>
      <c r="AG39" s="108"/>
      <c r="AH39" s="18"/>
      <c r="AI39" s="18"/>
    </row>
    <row r="40" spans="1:35" ht="40.049999999999997" customHeight="1" thickBot="1" x14ac:dyDescent="0.35">
      <c r="A40" s="27"/>
      <c r="B40" s="118" t="s">
        <v>22</v>
      </c>
      <c r="C40" s="126"/>
      <c r="D40" s="126">
        <f t="shared" si="3"/>
        <v>0</v>
      </c>
      <c r="E40" s="12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08"/>
      <c r="AH40" s="18"/>
      <c r="AI40" s="18"/>
    </row>
  </sheetData>
  <conditionalFormatting sqref="E1:AI1 K7:K9 T7:T9 L7:S11 E7:J11 U7:AI11 E6:AI6 A7:A34">
    <cfRule type="timePeriod" dxfId="81" priority="21" timePeriod="today">
      <formula>FLOOR(A1,1)=TODAY()</formula>
    </cfRule>
  </conditionalFormatting>
  <conditionalFormatting sqref="U28:U29 U12:U25 U31 U33:U40">
    <cfRule type="timePeriod" dxfId="80" priority="19" timePeriod="today">
      <formula>FLOOR(U12,1)=TODAY()</formula>
    </cfRule>
  </conditionalFormatting>
  <conditionalFormatting sqref="U26">
    <cfRule type="timePeriod" dxfId="79" priority="18" timePeriod="today">
      <formula>FLOOR(U26,1)=TODAY()</formula>
    </cfRule>
  </conditionalFormatting>
  <conditionalFormatting sqref="U27">
    <cfRule type="timePeriod" dxfId="78" priority="17" timePeriod="today">
      <formula>FLOOR(U27,1)=TODAY()</formula>
    </cfRule>
  </conditionalFormatting>
  <conditionalFormatting sqref="A6">
    <cfRule type="timePeriod" dxfId="77" priority="6" timePeriod="today">
      <formula>FLOOR(A6,1)=TODAY()</formula>
    </cfRule>
  </conditionalFormatting>
  <conditionalFormatting sqref="A35:A40">
    <cfRule type="timePeriod" dxfId="76" priority="5" timePeriod="today">
      <formula>FLOOR(A35,1)=TODAY()</formula>
    </cfRule>
  </conditionalFormatting>
  <conditionalFormatting sqref="E3:AI4">
    <cfRule type="timePeriod" dxfId="75" priority="4" timePeriod="today">
      <formula>FLOOR(E3,1)=TODAY()</formula>
    </cfRule>
  </conditionalFormatting>
  <conditionalFormatting sqref="C3">
    <cfRule type="expression" dxfId="74" priority="3">
      <formula>"si $C$3&gt;$D$3then $D$3"</formula>
    </cfRule>
  </conditionalFormatting>
  <conditionalFormatting sqref="A4">
    <cfRule type="cellIs" dxfId="73" priority="1" operator="greaterThan">
      <formula>0</formula>
    </cfRule>
    <cfRule type="cellIs" dxfId="72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31" orientation="landscape" r:id="rId1"/>
  <headerFooter>
    <oddHeader>&amp;L&amp;F&amp;C&amp;A&amp;R&amp;D</oddHeader>
    <oddFooter>Page &amp;P de &amp;N</oddFooter>
  </headerFooter>
  <ignoredErrors>
    <ignoredError sqref="D12" emptyCellReferenc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DATA!$A$3:$A$11</xm:f>
          </x14:formula1>
          <xm:sqref>A6:A40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workbookViewId="0"/>
  </sheetViews>
  <sheetFormatPr baseColWidth="10" defaultRowHeight="14.4" x14ac:dyDescent="0.3"/>
  <sheetData>
    <row r="1" spans="1:37" ht="58.2" thickBot="1" x14ac:dyDescent="0.35">
      <c r="C1" s="29" t="s">
        <v>54</v>
      </c>
      <c r="D1" s="29" t="s">
        <v>39</v>
      </c>
      <c r="E1" s="29" t="s">
        <v>40</v>
      </c>
      <c r="F1" s="29" t="s">
        <v>62</v>
      </c>
      <c r="G1" s="90" t="s">
        <v>42</v>
      </c>
      <c r="H1" s="106" t="s">
        <v>94</v>
      </c>
      <c r="I1" s="30" t="s">
        <v>38</v>
      </c>
      <c r="J1" s="30" t="s">
        <v>59</v>
      </c>
      <c r="K1" s="30" t="s">
        <v>5</v>
      </c>
      <c r="L1" s="30" t="s">
        <v>6</v>
      </c>
      <c r="M1" s="30" t="s">
        <v>7</v>
      </c>
      <c r="N1" s="91" t="s">
        <v>8</v>
      </c>
      <c r="O1" s="30" t="s">
        <v>9</v>
      </c>
      <c r="P1" s="88" t="s">
        <v>10</v>
      </c>
      <c r="Q1" s="88" t="s">
        <v>13</v>
      </c>
      <c r="R1" s="88" t="s">
        <v>12</v>
      </c>
      <c r="S1" s="15" t="s">
        <v>14</v>
      </c>
      <c r="T1" s="16" t="s">
        <v>15</v>
      </c>
      <c r="U1" s="16" t="s">
        <v>16</v>
      </c>
      <c r="V1" s="118" t="s">
        <v>53</v>
      </c>
      <c r="W1" s="118" t="s">
        <v>35</v>
      </c>
      <c r="X1" s="118" t="s">
        <v>37</v>
      </c>
      <c r="Y1" s="118" t="s">
        <v>1</v>
      </c>
      <c r="Z1" s="118" t="s">
        <v>63</v>
      </c>
      <c r="AA1" s="118" t="s">
        <v>64</v>
      </c>
      <c r="AB1" s="118" t="s">
        <v>65</v>
      </c>
      <c r="AC1" s="118" t="s">
        <v>66</v>
      </c>
      <c r="AD1" s="118" t="s">
        <v>24</v>
      </c>
      <c r="AE1" s="118" t="s">
        <v>28</v>
      </c>
      <c r="AF1" s="118" t="s">
        <v>17</v>
      </c>
      <c r="AG1" s="118" t="s">
        <v>18</v>
      </c>
      <c r="AH1" s="118" t="s">
        <v>19</v>
      </c>
      <c r="AI1" s="120" t="s">
        <v>23</v>
      </c>
      <c r="AJ1" s="119" t="s">
        <v>20</v>
      </c>
      <c r="AK1" s="118" t="s">
        <v>22</v>
      </c>
    </row>
    <row r="2" spans="1:37" x14ac:dyDescent="0.3">
      <c r="A2" t="s">
        <v>81</v>
      </c>
      <c r="B2" t="s">
        <v>78</v>
      </c>
    </row>
    <row r="3" spans="1:37" x14ac:dyDescent="0.3">
      <c r="B3" t="s">
        <v>93</v>
      </c>
    </row>
    <row r="4" spans="1:37" x14ac:dyDescent="0.3">
      <c r="A4" t="s">
        <v>82</v>
      </c>
    </row>
    <row r="5" spans="1:37" x14ac:dyDescent="0.3">
      <c r="A5" t="s">
        <v>83</v>
      </c>
    </row>
    <row r="6" spans="1:37" x14ac:dyDescent="0.3">
      <c r="A6" t="s">
        <v>84</v>
      </c>
    </row>
    <row r="7" spans="1:37" x14ac:dyDescent="0.3">
      <c r="A7" t="s">
        <v>85</v>
      </c>
    </row>
    <row r="8" spans="1:37" x14ac:dyDescent="0.3">
      <c r="A8" t="s">
        <v>86</v>
      </c>
    </row>
    <row r="9" spans="1:37" x14ac:dyDescent="0.3">
      <c r="A9" t="s">
        <v>87</v>
      </c>
    </row>
    <row r="10" spans="1:37" x14ac:dyDescent="0.3">
      <c r="A10" t="s">
        <v>88</v>
      </c>
    </row>
    <row r="11" spans="1:37" x14ac:dyDescent="0.3">
      <c r="A11" t="s">
        <v>89</v>
      </c>
    </row>
    <row r="12" spans="1:37" x14ac:dyDescent="0.3">
      <c r="A12" t="s">
        <v>90</v>
      </c>
    </row>
    <row r="13" spans="1:37" x14ac:dyDescent="0.3">
      <c r="A13" t="s">
        <v>91</v>
      </c>
    </row>
    <row r="14" spans="1:37" x14ac:dyDescent="0.3">
      <c r="A14" t="s">
        <v>92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19"/>
  <sheetViews>
    <sheetView workbookViewId="0">
      <selection sqref="A1:J1"/>
    </sheetView>
  </sheetViews>
  <sheetFormatPr baseColWidth="10" defaultRowHeight="14.4" x14ac:dyDescent="0.3"/>
  <cols>
    <col min="1" max="1" width="9.5546875" style="100" customWidth="1"/>
    <col min="2" max="2" width="10.44140625" style="100" customWidth="1"/>
    <col min="3" max="3" width="9.21875" style="100" bestFit="1" customWidth="1"/>
    <col min="4" max="4" width="9.33203125" style="100" bestFit="1" customWidth="1"/>
    <col min="5" max="5" width="4.88671875" style="100" bestFit="1" customWidth="1"/>
    <col min="6" max="6" width="7.5546875" style="100" customWidth="1"/>
    <col min="7" max="7" width="9.21875" style="100" bestFit="1" customWidth="1"/>
    <col min="8" max="8" width="10.6640625" style="100" customWidth="1"/>
    <col min="9" max="9" width="5" style="20" bestFit="1" customWidth="1"/>
    <col min="10" max="10" width="5.109375" style="20" customWidth="1"/>
    <col min="11" max="11" width="11.5546875" style="100" customWidth="1"/>
    <col min="12" max="12" width="10.33203125" style="100" customWidth="1"/>
    <col min="13" max="13" width="5" style="100" bestFit="1" customWidth="1"/>
    <col min="14" max="14" width="4.5546875" style="100" customWidth="1"/>
    <col min="15" max="15" width="12.88671875" style="100" customWidth="1"/>
    <col min="16" max="16" width="10.77734375" style="100" customWidth="1"/>
    <col min="17" max="17" width="5" style="100" bestFit="1" customWidth="1"/>
    <col min="18" max="18" width="4.88671875" style="100" customWidth="1"/>
    <col min="19" max="19" width="8.44140625" style="100" bestFit="1" customWidth="1"/>
    <col min="20" max="20" width="10.77734375" style="100" customWidth="1"/>
    <col min="21" max="21" width="5" style="100" bestFit="1" customWidth="1"/>
    <col min="22" max="22" width="4.33203125" style="100" customWidth="1"/>
    <col min="23" max="24" width="11.5546875" style="100"/>
    <col min="25" max="25" width="5" style="100" bestFit="1" customWidth="1"/>
    <col min="26" max="26" width="3.77734375" style="100" customWidth="1"/>
    <col min="27" max="28" width="11.5546875" style="100"/>
    <col min="29" max="29" width="5" style="100" bestFit="1" customWidth="1"/>
    <col min="30" max="30" width="4.88671875" style="100" customWidth="1"/>
    <col min="31" max="32" width="11.5546875" style="100"/>
    <col min="33" max="33" width="5" style="100" bestFit="1" customWidth="1"/>
    <col min="34" max="34" width="4.6640625" style="100" customWidth="1"/>
    <col min="35" max="36" width="11.5546875" style="100"/>
    <col min="37" max="37" width="5" style="100" bestFit="1" customWidth="1"/>
    <col min="38" max="38" width="3" style="100" customWidth="1"/>
    <col min="39" max="40" width="11.5546875" style="100"/>
    <col min="41" max="41" width="5" style="100" bestFit="1" customWidth="1"/>
    <col min="42" max="42" width="3.44140625" style="100" customWidth="1"/>
    <col min="43" max="44" width="11.5546875" style="100"/>
    <col min="45" max="45" width="5" style="100" bestFit="1" customWidth="1"/>
    <col min="46" max="46" width="3.44140625" style="100" customWidth="1"/>
    <col min="47" max="48" width="11.5546875" style="100"/>
    <col min="49" max="49" width="5" style="100" bestFit="1" customWidth="1"/>
    <col min="50" max="16384" width="11.5546875" style="100"/>
  </cols>
  <sheetData>
    <row r="1" spans="1:49" ht="21" x14ac:dyDescent="0.4">
      <c r="A1" s="260" t="s">
        <v>71</v>
      </c>
      <c r="B1" s="260"/>
      <c r="C1" s="260"/>
      <c r="D1" s="260"/>
      <c r="E1" s="260"/>
      <c r="F1" s="260"/>
      <c r="G1" s="260"/>
      <c r="H1" s="260"/>
      <c r="I1" s="260"/>
      <c r="J1" s="260"/>
      <c r="K1" s="55"/>
      <c r="L1" s="55"/>
      <c r="M1" s="55"/>
      <c r="N1" s="55"/>
    </row>
    <row r="2" spans="1:49" s="11" customFormat="1" ht="13.8" x14ac:dyDescent="0.3">
      <c r="A2" s="261" t="s">
        <v>48</v>
      </c>
      <c r="B2" s="261"/>
      <c r="C2" s="133"/>
      <c r="D2" s="134"/>
      <c r="E2" s="135"/>
      <c r="F2" s="45"/>
      <c r="G2" s="133"/>
      <c r="H2" s="45"/>
      <c r="I2" s="45"/>
      <c r="J2" s="136"/>
      <c r="K2" s="138"/>
      <c r="L2" s="137"/>
      <c r="M2" s="137"/>
      <c r="N2" s="137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</row>
    <row r="3" spans="1:49" s="11" customFormat="1" x14ac:dyDescent="0.3">
      <c r="A3" s="139" t="s">
        <v>72</v>
      </c>
      <c r="B3" s="124"/>
      <c r="C3" s="75">
        <v>426.79</v>
      </c>
      <c r="D3" s="134"/>
      <c r="E3" s="135"/>
      <c r="F3" s="45" t="s">
        <v>73</v>
      </c>
      <c r="G3" s="133"/>
      <c r="H3" s="45" t="s">
        <v>74</v>
      </c>
      <c r="I3" s="45"/>
      <c r="J3" s="136"/>
      <c r="K3" s="138"/>
      <c r="L3" s="137"/>
      <c r="M3" s="137"/>
      <c r="N3" s="137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</row>
    <row r="5" spans="1:49" ht="12.6" customHeight="1" x14ac:dyDescent="0.3">
      <c r="A5" s="6"/>
      <c r="B5" s="6"/>
      <c r="C5" s="6"/>
      <c r="D5" s="6"/>
      <c r="E5" s="6"/>
      <c r="F5" s="6"/>
      <c r="G5" s="6"/>
      <c r="H5" s="6"/>
      <c r="I5" s="53"/>
      <c r="J5" s="53"/>
      <c r="K5" s="6"/>
      <c r="L5" s="6"/>
      <c r="N5" s="6"/>
    </row>
    <row r="6" spans="1:49" x14ac:dyDescent="0.3">
      <c r="A6" s="32"/>
      <c r="B6" s="31"/>
      <c r="C6" s="20"/>
      <c r="E6" s="20"/>
      <c r="G6" s="4"/>
      <c r="H6" s="4"/>
      <c r="K6"/>
      <c r="L6"/>
      <c r="M6" s="6"/>
      <c r="N6" s="32"/>
      <c r="O6" s="6"/>
      <c r="P6" s="6"/>
      <c r="Q6" s="6"/>
      <c r="R6" s="6"/>
      <c r="S6" s="6"/>
      <c r="T6" s="6"/>
    </row>
    <row r="7" spans="1:49" x14ac:dyDescent="0.3">
      <c r="A7" s="33"/>
      <c r="B7" s="34"/>
      <c r="C7" s="35"/>
      <c r="E7" s="19"/>
      <c r="G7" s="4"/>
      <c r="H7" s="4"/>
      <c r="K7"/>
      <c r="L7"/>
      <c r="M7" s="3"/>
      <c r="N7" s="33"/>
      <c r="O7"/>
      <c r="P7"/>
      <c r="Q7"/>
      <c r="R7" s="3"/>
      <c r="S7" s="17"/>
    </row>
    <row r="8" spans="1:49" x14ac:dyDescent="0.3">
      <c r="A8" s="33"/>
      <c r="B8" s="34"/>
      <c r="C8" s="35"/>
      <c r="E8" s="19"/>
      <c r="G8" s="4"/>
      <c r="H8" s="4"/>
      <c r="K8" s="3"/>
      <c r="L8" s="3"/>
      <c r="M8" s="3"/>
      <c r="N8" s="33"/>
      <c r="O8"/>
      <c r="P8"/>
      <c r="Q8"/>
      <c r="R8" s="3"/>
    </row>
    <row r="9" spans="1:49" x14ac:dyDescent="0.3">
      <c r="A9" s="33"/>
      <c r="B9" s="34"/>
      <c r="C9" s="35"/>
      <c r="E9" s="19"/>
      <c r="G9" s="4"/>
      <c r="H9" s="4"/>
      <c r="M9" s="3"/>
      <c r="N9" s="33"/>
      <c r="O9" s="3"/>
      <c r="P9" s="3"/>
      <c r="Q9" s="3"/>
      <c r="R9" s="3"/>
    </row>
    <row r="10" spans="1:49" x14ac:dyDescent="0.3">
      <c r="A10" s="33"/>
      <c r="B10" s="34"/>
      <c r="C10" s="35"/>
      <c r="E10" s="19"/>
      <c r="G10" s="4"/>
      <c r="H10" s="4"/>
      <c r="M10" s="4"/>
      <c r="N10" s="33"/>
      <c r="R10" s="4"/>
    </row>
    <row r="11" spans="1:49" x14ac:dyDescent="0.3">
      <c r="A11" s="33"/>
      <c r="B11" s="34"/>
      <c r="C11" s="36"/>
      <c r="E11" s="20"/>
      <c r="G11" s="4"/>
      <c r="H11" s="4"/>
      <c r="M11" s="4"/>
      <c r="N11" s="33"/>
      <c r="R11" s="4"/>
    </row>
    <row r="12" spans="1:49" x14ac:dyDescent="0.3">
      <c r="A12" s="33"/>
      <c r="B12" s="34"/>
      <c r="C12" s="36"/>
      <c r="E12" s="20"/>
      <c r="G12" s="4"/>
      <c r="H12" s="4"/>
      <c r="M12" s="4"/>
      <c r="N12" s="33"/>
      <c r="R12" s="4"/>
    </row>
    <row r="13" spans="1:49" x14ac:dyDescent="0.3">
      <c r="A13" s="33"/>
      <c r="B13" s="34"/>
      <c r="C13" s="36"/>
      <c r="E13" s="20"/>
      <c r="G13" s="4"/>
      <c r="H13" s="4"/>
      <c r="M13" s="4"/>
      <c r="N13" s="33"/>
      <c r="R13" s="4"/>
    </row>
    <row r="14" spans="1:49" x14ac:dyDescent="0.3">
      <c r="A14" s="33"/>
      <c r="B14" s="34"/>
      <c r="C14" s="36"/>
      <c r="E14" s="20"/>
      <c r="G14" s="4"/>
      <c r="H14" s="4"/>
      <c r="M14" s="4"/>
      <c r="N14" s="33"/>
      <c r="R14" s="4"/>
    </row>
    <row r="15" spans="1:49" x14ac:dyDescent="0.3">
      <c r="A15" s="33"/>
      <c r="B15" s="34"/>
      <c r="C15" s="36"/>
      <c r="E15" s="20"/>
      <c r="G15" s="4"/>
      <c r="H15" s="4"/>
      <c r="M15" s="4"/>
      <c r="N15" s="33"/>
      <c r="R15" s="4"/>
    </row>
    <row r="16" spans="1:49" x14ac:dyDescent="0.3">
      <c r="A16" s="32"/>
      <c r="B16" s="37"/>
      <c r="C16" s="20"/>
      <c r="D16" s="22"/>
      <c r="E16" s="20"/>
      <c r="F16" s="22"/>
      <c r="G16" s="4"/>
      <c r="H16" s="4"/>
      <c r="M16" s="4"/>
      <c r="N16" s="32"/>
      <c r="R16" s="4"/>
    </row>
    <row r="17" spans="5:18" x14ac:dyDescent="0.3">
      <c r="E17" s="4"/>
      <c r="G17" s="4"/>
      <c r="H17" s="4"/>
      <c r="M17" s="4"/>
      <c r="R17" s="4"/>
    </row>
    <row r="18" spans="5:18" x14ac:dyDescent="0.3">
      <c r="E18" s="4"/>
      <c r="G18" s="4"/>
      <c r="H18" s="4"/>
      <c r="M18" s="4"/>
      <c r="R18" s="4"/>
    </row>
    <row r="19" spans="5:18" x14ac:dyDescent="0.3">
      <c r="M19" s="4"/>
      <c r="R19" s="4"/>
    </row>
  </sheetData>
  <mergeCells count="2">
    <mergeCell ref="A1:J1"/>
    <mergeCell ref="A2:B2"/>
  </mergeCells>
  <conditionalFormatting sqref="A7:A15">
    <cfRule type="timePeriod" dxfId="71" priority="19" timePeriod="today">
      <formula>FLOOR(A7,1)=TODAY()</formula>
    </cfRule>
  </conditionalFormatting>
  <conditionalFormatting sqref="K2:L3">
    <cfRule type="timePeriod" dxfId="70" priority="18" timePeriod="today">
      <formula>FLOOR(K2,1)=TODAY()</formula>
    </cfRule>
  </conditionalFormatting>
  <conditionalFormatting sqref="N7:N15">
    <cfRule type="timePeriod" dxfId="69" priority="21" timePeriod="today">
      <formula>FLOOR(N7,1)=TODAY()</formula>
    </cfRule>
  </conditionalFormatting>
  <dataValidations count="1">
    <dataValidation type="list" allowBlank="1" showInputMessage="1" showErrorMessage="1" sqref="N7:N15">
      <formula1>$A$2:$A$3</formula1>
    </dataValidation>
  </dataValidations>
  <pageMargins left="0.7" right="0.7" top="0.75" bottom="0.75" header="0.3" footer="0.3"/>
  <pageSetup paperSize="9" scale="2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DATA!$A$3:$A$9</xm:f>
          </x14:formula1>
          <xm:sqref>A7:A15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L52"/>
  <sheetViews>
    <sheetView workbookViewId="0">
      <selection sqref="A1:H1"/>
    </sheetView>
  </sheetViews>
  <sheetFormatPr baseColWidth="10" defaultRowHeight="14.4" x14ac:dyDescent="0.3"/>
  <cols>
    <col min="1" max="1" width="9.5546875" style="1" customWidth="1"/>
    <col min="2" max="2" width="10.44140625" style="1" customWidth="1"/>
    <col min="3" max="7" width="10.77734375" style="1" customWidth="1"/>
    <col min="8" max="8" width="10.77734375" style="20" customWidth="1"/>
    <col min="9" max="35" width="10.77734375" style="1" customWidth="1"/>
    <col min="36" max="38" width="10.77734375" style="100" customWidth="1"/>
    <col min="39" max="16384" width="11.5546875" style="1"/>
  </cols>
  <sheetData>
    <row r="1" spans="1:38" ht="21" x14ac:dyDescent="0.4">
      <c r="A1" s="260" t="s">
        <v>68</v>
      </c>
      <c r="B1" s="260"/>
      <c r="C1" s="260"/>
      <c r="D1" s="260"/>
      <c r="E1" s="260"/>
      <c r="F1" s="260"/>
      <c r="G1" s="260"/>
      <c r="H1" s="260"/>
      <c r="I1" s="55"/>
      <c r="J1" s="55"/>
      <c r="K1" s="55"/>
    </row>
    <row r="2" spans="1:38" s="11" customFormat="1" ht="13.8" x14ac:dyDescent="0.3">
      <c r="A2" s="261" t="s">
        <v>48</v>
      </c>
      <c r="B2" s="261"/>
      <c r="C2" s="133">
        <v>75.569999999999993</v>
      </c>
      <c r="D2" s="134"/>
      <c r="E2" s="135"/>
      <c r="F2" s="133"/>
      <c r="G2" s="45"/>
      <c r="H2" s="45"/>
      <c r="I2" s="138"/>
      <c r="J2" s="137"/>
      <c r="K2" s="137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</row>
    <row r="3" spans="1:38" s="44" customFormat="1" ht="24" customHeight="1" x14ac:dyDescent="0.3">
      <c r="A3" s="139"/>
      <c r="B3" s="140"/>
      <c r="C3" s="148">
        <f>SUM(C7:C37)+C2</f>
        <v>450.57</v>
      </c>
      <c r="D3" s="149">
        <f>SUM(D7:D37)</f>
        <v>-270</v>
      </c>
      <c r="F3" s="148">
        <f>SUM(F7:F37)+C4</f>
        <v>257.16999999999996</v>
      </c>
      <c r="G3" s="75">
        <f>SUM(G7:G37)</f>
        <v>0</v>
      </c>
      <c r="I3" s="148">
        <f>SUM(I7:I37)+F4</f>
        <v>257.16999999999996</v>
      </c>
      <c r="J3" s="75">
        <f>SUM(J7:J37)</f>
        <v>0</v>
      </c>
      <c r="L3" s="148">
        <f>SUM(L7:L37)+I4</f>
        <v>257.16999999999996</v>
      </c>
      <c r="M3" s="75">
        <f>SUM(M7:M37)</f>
        <v>0</v>
      </c>
      <c r="O3" s="148">
        <f>SUM(O7:O37)+L4</f>
        <v>257.16999999999996</v>
      </c>
      <c r="P3" s="75">
        <f>SUM(P7:P37)</f>
        <v>0</v>
      </c>
      <c r="R3" s="148">
        <f>SUM(R7:R37)+O4</f>
        <v>257.16999999999996</v>
      </c>
      <c r="S3" s="75">
        <f>SUM(S7:S37)</f>
        <v>0</v>
      </c>
      <c r="U3" s="148">
        <f>SUM(U7:U37)+R4</f>
        <v>257.16999999999996</v>
      </c>
      <c r="V3" s="75">
        <f>SUM(V7:V37)</f>
        <v>0</v>
      </c>
      <c r="X3" s="148">
        <f>SUM(X7:X37)+U4</f>
        <v>257.16999999999996</v>
      </c>
      <c r="Y3" s="75">
        <f>SUM(Y7:Y37)</f>
        <v>0</v>
      </c>
      <c r="AA3" s="148">
        <f>SUM(AA7:AA37)+X4</f>
        <v>257.16999999999996</v>
      </c>
      <c r="AB3" s="75">
        <f>SUM(AB7:AB37)</f>
        <v>0</v>
      </c>
      <c r="AD3" s="148">
        <f>SUM(AD7:AD37)+AA4</f>
        <v>257.16999999999996</v>
      </c>
      <c r="AE3" s="75">
        <f>SUM(AE7:AE37)</f>
        <v>0</v>
      </c>
      <c r="AG3" s="148">
        <f>SUM(AG7:AG37)+AD4</f>
        <v>257.16999999999996</v>
      </c>
      <c r="AH3" s="75">
        <f>SUM(AH7:AH37)</f>
        <v>0</v>
      </c>
      <c r="AJ3" s="148">
        <f>SUM(AJ7:AJ37)+AG4</f>
        <v>257.16999999999996</v>
      </c>
      <c r="AK3" s="75">
        <f>SUM(AK7:AK37)</f>
        <v>0</v>
      </c>
    </row>
    <row r="4" spans="1:38" s="75" customFormat="1" ht="28.8" customHeight="1" thickBot="1" x14ac:dyDescent="0.35">
      <c r="B4" s="143" t="s">
        <v>52</v>
      </c>
      <c r="C4" s="262">
        <f>C3+D3</f>
        <v>180.57</v>
      </c>
      <c r="D4" s="262"/>
      <c r="F4" s="262">
        <f>F3+G3</f>
        <v>257.16999999999996</v>
      </c>
      <c r="G4" s="262"/>
      <c r="I4" s="262">
        <f>I3+J3</f>
        <v>257.16999999999996</v>
      </c>
      <c r="J4" s="262"/>
      <c r="L4" s="262">
        <f>L3+M3</f>
        <v>257.16999999999996</v>
      </c>
      <c r="M4" s="262"/>
      <c r="O4" s="262">
        <f>O3+P3</f>
        <v>257.16999999999996</v>
      </c>
      <c r="P4" s="262"/>
      <c r="R4" s="262">
        <f>R3+S3</f>
        <v>257.16999999999996</v>
      </c>
      <c r="S4" s="262"/>
      <c r="U4" s="262">
        <f>U3+V3</f>
        <v>257.16999999999996</v>
      </c>
      <c r="V4" s="262"/>
      <c r="X4" s="262">
        <f>X3+Y3</f>
        <v>257.16999999999996</v>
      </c>
      <c r="Y4" s="262"/>
      <c r="AA4" s="262">
        <f>AA3+AB3</f>
        <v>257.16999999999996</v>
      </c>
      <c r="AB4" s="262"/>
      <c r="AD4" s="262">
        <f>AD3+AE3</f>
        <v>257.16999999999996</v>
      </c>
      <c r="AE4" s="262"/>
      <c r="AG4" s="262">
        <f>AG3+AH3</f>
        <v>257.16999999999996</v>
      </c>
      <c r="AH4" s="262"/>
      <c r="AJ4" s="262">
        <f>AJ3+AK3</f>
        <v>257.16999999999996</v>
      </c>
      <c r="AK4" s="262"/>
    </row>
    <row r="5" spans="1:38" s="8" customFormat="1" ht="28.8" customHeight="1" x14ac:dyDescent="0.3">
      <c r="A5" s="56"/>
      <c r="B5" s="57"/>
      <c r="C5" s="263">
        <v>45658</v>
      </c>
      <c r="D5" s="264"/>
      <c r="E5" s="264"/>
      <c r="F5" s="263">
        <v>45689</v>
      </c>
      <c r="G5" s="264"/>
      <c r="H5" s="265"/>
      <c r="I5" s="263">
        <v>45717</v>
      </c>
      <c r="J5" s="264"/>
      <c r="K5" s="265"/>
      <c r="L5" s="263">
        <v>45748</v>
      </c>
      <c r="M5" s="264"/>
      <c r="N5" s="265"/>
      <c r="O5" s="263">
        <v>45778</v>
      </c>
      <c r="P5" s="264"/>
      <c r="Q5" s="265"/>
      <c r="R5" s="263">
        <v>45809</v>
      </c>
      <c r="S5" s="264"/>
      <c r="T5" s="265"/>
      <c r="U5" s="263">
        <v>45839</v>
      </c>
      <c r="V5" s="264"/>
      <c r="W5" s="265"/>
      <c r="X5" s="263">
        <v>45870</v>
      </c>
      <c r="Y5" s="264"/>
      <c r="Z5" s="265"/>
      <c r="AA5" s="263">
        <v>45901</v>
      </c>
      <c r="AB5" s="264"/>
      <c r="AC5" s="265"/>
      <c r="AD5" s="263">
        <v>45931</v>
      </c>
      <c r="AE5" s="264"/>
      <c r="AF5" s="265"/>
      <c r="AG5" s="263">
        <v>45962</v>
      </c>
      <c r="AH5" s="264"/>
      <c r="AI5" s="265"/>
      <c r="AJ5" s="263">
        <v>45992</v>
      </c>
      <c r="AK5" s="264"/>
      <c r="AL5" s="265"/>
    </row>
    <row r="6" spans="1:38" ht="15" thickBot="1" x14ac:dyDescent="0.35">
      <c r="A6" s="56"/>
      <c r="B6" s="57"/>
      <c r="C6" s="72" t="s">
        <v>51</v>
      </c>
      <c r="D6" s="73" t="s">
        <v>25</v>
      </c>
      <c r="E6" s="153" t="s">
        <v>50</v>
      </c>
      <c r="F6" s="152" t="s">
        <v>51</v>
      </c>
      <c r="G6" s="73" t="s">
        <v>25</v>
      </c>
      <c r="H6" s="74" t="s">
        <v>50</v>
      </c>
      <c r="I6" s="72" t="s">
        <v>51</v>
      </c>
      <c r="J6" s="73" t="s">
        <v>25</v>
      </c>
      <c r="K6" s="74" t="s">
        <v>50</v>
      </c>
      <c r="L6" s="72" t="s">
        <v>51</v>
      </c>
      <c r="M6" s="73" t="s">
        <v>25</v>
      </c>
      <c r="N6" s="74" t="s">
        <v>50</v>
      </c>
      <c r="O6" s="72" t="s">
        <v>51</v>
      </c>
      <c r="P6" s="73" t="s">
        <v>25</v>
      </c>
      <c r="Q6" s="74" t="s">
        <v>50</v>
      </c>
      <c r="R6" s="72" t="s">
        <v>51</v>
      </c>
      <c r="S6" s="73" t="s">
        <v>25</v>
      </c>
      <c r="T6" s="74" t="s">
        <v>50</v>
      </c>
      <c r="U6" s="72" t="s">
        <v>51</v>
      </c>
      <c r="V6" s="73" t="s">
        <v>25</v>
      </c>
      <c r="W6" s="74" t="s">
        <v>50</v>
      </c>
      <c r="X6" s="72" t="s">
        <v>51</v>
      </c>
      <c r="Y6" s="73" t="s">
        <v>25</v>
      </c>
      <c r="Z6" s="74" t="s">
        <v>50</v>
      </c>
      <c r="AA6" s="72" t="s">
        <v>51</v>
      </c>
      <c r="AB6" s="73" t="s">
        <v>25</v>
      </c>
      <c r="AC6" s="74" t="s">
        <v>50</v>
      </c>
      <c r="AD6" s="72" t="s">
        <v>51</v>
      </c>
      <c r="AE6" s="73" t="s">
        <v>25</v>
      </c>
      <c r="AF6" s="74" t="s">
        <v>50</v>
      </c>
      <c r="AG6" s="72" t="s">
        <v>51</v>
      </c>
      <c r="AH6" s="73" t="s">
        <v>25</v>
      </c>
      <c r="AI6" s="74" t="s">
        <v>50</v>
      </c>
      <c r="AJ6" s="72" t="s">
        <v>51</v>
      </c>
      <c r="AK6" s="73" t="s">
        <v>25</v>
      </c>
      <c r="AL6" s="74" t="s">
        <v>50</v>
      </c>
    </row>
    <row r="7" spans="1:38" x14ac:dyDescent="0.3">
      <c r="A7" s="1">
        <v>1</v>
      </c>
      <c r="B7" s="60"/>
      <c r="C7" s="61"/>
      <c r="D7" s="62"/>
      <c r="E7" s="150"/>
      <c r="F7" s="154"/>
      <c r="G7" s="62"/>
      <c r="H7" s="63"/>
      <c r="I7" s="61"/>
      <c r="J7" s="62"/>
      <c r="K7" s="63"/>
      <c r="L7" s="61"/>
      <c r="M7" s="62"/>
      <c r="N7" s="63"/>
      <c r="O7" s="61"/>
      <c r="P7" s="62"/>
      <c r="Q7" s="63"/>
      <c r="R7" s="61"/>
      <c r="S7" s="62"/>
      <c r="T7" s="63"/>
      <c r="U7" s="61"/>
      <c r="V7" s="62"/>
      <c r="W7" s="63"/>
      <c r="X7" s="61"/>
      <c r="Y7" s="62"/>
      <c r="Z7" s="63"/>
      <c r="AA7" s="61"/>
      <c r="AB7" s="62"/>
      <c r="AC7" s="63"/>
      <c r="AD7" s="61"/>
      <c r="AE7" s="62"/>
      <c r="AF7" s="63"/>
      <c r="AG7" s="61"/>
      <c r="AH7" s="62"/>
      <c r="AI7" s="63"/>
      <c r="AJ7" s="61"/>
      <c r="AK7" s="62"/>
      <c r="AL7" s="63"/>
    </row>
    <row r="8" spans="1:38" x14ac:dyDescent="0.3">
      <c r="A8" s="1">
        <v>2</v>
      </c>
      <c r="B8" s="64"/>
      <c r="C8" s="7"/>
      <c r="D8" s="58"/>
      <c r="E8" s="59"/>
      <c r="F8" s="154"/>
      <c r="G8" s="58"/>
      <c r="H8" s="65"/>
      <c r="I8" s="7"/>
      <c r="J8" s="58"/>
      <c r="K8" s="65"/>
      <c r="L8" s="7"/>
      <c r="M8" s="58"/>
      <c r="N8" s="65"/>
      <c r="O8" s="7"/>
      <c r="P8" s="58"/>
      <c r="Q8" s="65"/>
      <c r="R8" s="7"/>
      <c r="S8" s="58"/>
      <c r="T8" s="65"/>
      <c r="U8" s="7"/>
      <c r="V8" s="58"/>
      <c r="W8" s="65"/>
      <c r="X8" s="7"/>
      <c r="Y8" s="58"/>
      <c r="Z8" s="65"/>
      <c r="AA8" s="7"/>
      <c r="AB8" s="58"/>
      <c r="AC8" s="65"/>
      <c r="AD8" s="7"/>
      <c r="AE8" s="58"/>
      <c r="AF8" s="65"/>
      <c r="AG8" s="7"/>
      <c r="AH8" s="58"/>
      <c r="AI8" s="65"/>
      <c r="AJ8" s="7"/>
      <c r="AK8" s="58"/>
      <c r="AL8" s="65"/>
    </row>
    <row r="9" spans="1:38" x14ac:dyDescent="0.3">
      <c r="A9" s="1">
        <v>3</v>
      </c>
      <c r="B9" s="64"/>
      <c r="C9" s="7"/>
      <c r="D9" s="58"/>
      <c r="E9" s="59"/>
      <c r="F9" s="154"/>
      <c r="G9" s="58"/>
      <c r="H9" s="65"/>
      <c r="I9" s="7"/>
      <c r="J9" s="58"/>
      <c r="K9" s="65"/>
      <c r="L9" s="7"/>
      <c r="M9" s="58"/>
      <c r="N9" s="65"/>
      <c r="O9" s="7"/>
      <c r="P9" s="58"/>
      <c r="Q9" s="65"/>
      <c r="R9" s="7"/>
      <c r="S9" s="58"/>
      <c r="T9" s="65"/>
      <c r="U9" s="7"/>
      <c r="V9" s="58"/>
      <c r="W9" s="65"/>
      <c r="X9" s="7"/>
      <c r="Y9" s="58"/>
      <c r="Z9" s="65"/>
      <c r="AA9" s="7"/>
      <c r="AB9" s="58"/>
      <c r="AC9" s="65"/>
      <c r="AD9" s="7"/>
      <c r="AE9" s="58"/>
      <c r="AF9" s="65"/>
      <c r="AG9" s="7"/>
      <c r="AH9" s="58"/>
      <c r="AI9" s="65"/>
      <c r="AJ9" s="7"/>
      <c r="AK9" s="58"/>
      <c r="AL9" s="65"/>
    </row>
    <row r="10" spans="1:38" x14ac:dyDescent="0.3">
      <c r="A10" s="1">
        <v>4</v>
      </c>
      <c r="B10" s="64"/>
      <c r="C10" s="7"/>
      <c r="D10" s="58"/>
      <c r="E10" s="59"/>
      <c r="F10" s="154"/>
      <c r="G10" s="58"/>
      <c r="H10" s="65"/>
      <c r="I10" s="7"/>
      <c r="J10" s="58"/>
      <c r="K10" s="65"/>
      <c r="L10" s="7"/>
      <c r="M10" s="58"/>
      <c r="N10" s="65"/>
      <c r="O10" s="7"/>
      <c r="P10" s="58"/>
      <c r="Q10" s="65"/>
      <c r="R10" s="7"/>
      <c r="S10" s="58"/>
      <c r="T10" s="65"/>
      <c r="U10" s="7"/>
      <c r="V10" s="58"/>
      <c r="W10" s="65"/>
      <c r="X10" s="7"/>
      <c r="Y10" s="58"/>
      <c r="Z10" s="65"/>
      <c r="AA10" s="7"/>
      <c r="AB10" s="58"/>
      <c r="AC10" s="65"/>
      <c r="AD10" s="7"/>
      <c r="AE10" s="58"/>
      <c r="AF10" s="65"/>
      <c r="AG10" s="7"/>
      <c r="AH10" s="58"/>
      <c r="AI10" s="65"/>
      <c r="AJ10" s="7"/>
      <c r="AK10" s="58"/>
      <c r="AL10" s="65"/>
    </row>
    <row r="11" spans="1:38" x14ac:dyDescent="0.3">
      <c r="A11" s="1">
        <v>5</v>
      </c>
      <c r="B11" s="64"/>
      <c r="C11" s="7"/>
      <c r="D11" s="58"/>
      <c r="E11" s="59"/>
      <c r="F11" s="154"/>
      <c r="G11" s="58"/>
      <c r="H11" s="65"/>
      <c r="I11" s="7"/>
      <c r="J11" s="58"/>
      <c r="K11" s="65"/>
      <c r="L11" s="7"/>
      <c r="M11" s="58"/>
      <c r="N11" s="65"/>
      <c r="O11" s="7"/>
      <c r="P11" s="58"/>
      <c r="Q11" s="65"/>
      <c r="R11" s="7"/>
      <c r="S11" s="58"/>
      <c r="T11" s="65"/>
      <c r="U11" s="7"/>
      <c r="V11" s="58"/>
      <c r="W11" s="65"/>
      <c r="X11" s="7"/>
      <c r="Y11" s="58"/>
      <c r="Z11" s="65"/>
      <c r="AA11" s="7"/>
      <c r="AB11" s="58"/>
      <c r="AC11" s="65"/>
      <c r="AD11" s="7"/>
      <c r="AE11" s="58"/>
      <c r="AF11" s="65"/>
      <c r="AG11" s="7"/>
      <c r="AH11" s="58"/>
      <c r="AI11" s="65"/>
      <c r="AJ11" s="7"/>
      <c r="AK11" s="58"/>
      <c r="AL11" s="65"/>
    </row>
    <row r="12" spans="1:38" x14ac:dyDescent="0.3">
      <c r="A12" s="1">
        <v>6</v>
      </c>
      <c r="B12" s="64"/>
      <c r="C12" s="7"/>
      <c r="D12" s="58"/>
      <c r="E12" s="59"/>
      <c r="F12" s="154"/>
      <c r="G12" s="58"/>
      <c r="H12" s="65"/>
      <c r="I12" s="7"/>
      <c r="J12" s="58"/>
      <c r="K12" s="65"/>
      <c r="L12" s="7"/>
      <c r="M12" s="58"/>
      <c r="N12" s="65"/>
      <c r="O12" s="7"/>
      <c r="P12" s="58"/>
      <c r="Q12" s="65"/>
      <c r="R12" s="7"/>
      <c r="S12" s="58"/>
      <c r="T12" s="65"/>
      <c r="U12" s="7"/>
      <c r="V12" s="58"/>
      <c r="W12" s="65"/>
      <c r="X12" s="7"/>
      <c r="Y12" s="58"/>
      <c r="Z12" s="65"/>
      <c r="AA12" s="7"/>
      <c r="AB12" s="58"/>
      <c r="AC12" s="65"/>
      <c r="AD12" s="7"/>
      <c r="AE12" s="58"/>
      <c r="AF12" s="65"/>
      <c r="AG12" s="7"/>
      <c r="AH12" s="58"/>
      <c r="AI12" s="65"/>
      <c r="AJ12" s="7"/>
      <c r="AK12" s="58"/>
      <c r="AL12" s="65"/>
    </row>
    <row r="13" spans="1:38" x14ac:dyDescent="0.3">
      <c r="A13" s="1">
        <v>7</v>
      </c>
      <c r="B13" s="64"/>
      <c r="C13" s="7"/>
      <c r="D13" s="58"/>
      <c r="E13" s="59"/>
      <c r="F13" s="154"/>
      <c r="G13" s="58"/>
      <c r="H13" s="65"/>
      <c r="I13" s="7"/>
      <c r="J13" s="58"/>
      <c r="K13" s="65"/>
      <c r="L13" s="7"/>
      <c r="M13" s="58"/>
      <c r="N13" s="65"/>
      <c r="O13" s="7"/>
      <c r="P13" s="58"/>
      <c r="Q13" s="65"/>
      <c r="R13" s="7"/>
      <c r="S13" s="58"/>
      <c r="T13" s="65"/>
      <c r="U13" s="7"/>
      <c r="V13" s="58"/>
      <c r="W13" s="65"/>
      <c r="X13" s="7"/>
      <c r="Y13" s="58"/>
      <c r="Z13" s="65"/>
      <c r="AA13" s="7"/>
      <c r="AB13" s="58"/>
      <c r="AC13" s="65"/>
      <c r="AD13" s="7"/>
      <c r="AE13" s="58"/>
      <c r="AF13" s="65"/>
      <c r="AG13" s="7"/>
      <c r="AH13" s="58"/>
      <c r="AI13" s="65"/>
      <c r="AJ13" s="7"/>
      <c r="AK13" s="58"/>
      <c r="AL13" s="65"/>
    </row>
    <row r="14" spans="1:38" x14ac:dyDescent="0.3">
      <c r="A14" s="1">
        <v>8</v>
      </c>
      <c r="B14" s="64"/>
      <c r="C14" s="7"/>
      <c r="D14" s="58"/>
      <c r="E14" s="59"/>
      <c r="F14" s="154"/>
      <c r="G14" s="58"/>
      <c r="H14" s="65"/>
      <c r="I14" s="7"/>
      <c r="J14" s="58"/>
      <c r="K14" s="65"/>
      <c r="L14" s="7"/>
      <c r="M14" s="58"/>
      <c r="N14" s="65"/>
      <c r="O14" s="7"/>
      <c r="P14" s="58"/>
      <c r="Q14" s="65"/>
      <c r="R14" s="7"/>
      <c r="S14" s="58"/>
      <c r="T14" s="65"/>
      <c r="U14" s="7"/>
      <c r="V14" s="58"/>
      <c r="W14" s="65"/>
      <c r="X14" s="7"/>
      <c r="Y14" s="58"/>
      <c r="Z14" s="65"/>
      <c r="AA14" s="7"/>
      <c r="AB14" s="58"/>
      <c r="AC14" s="65"/>
      <c r="AD14" s="7"/>
      <c r="AE14" s="58"/>
      <c r="AF14" s="65"/>
      <c r="AG14" s="7"/>
      <c r="AH14" s="58"/>
      <c r="AI14" s="65"/>
      <c r="AJ14" s="7"/>
      <c r="AK14" s="58"/>
      <c r="AL14" s="65"/>
    </row>
    <row r="15" spans="1:38" x14ac:dyDescent="0.3">
      <c r="A15" s="1">
        <v>9</v>
      </c>
      <c r="B15" s="64"/>
      <c r="C15" s="7"/>
      <c r="D15" s="58"/>
      <c r="E15" s="59"/>
      <c r="F15" s="154"/>
      <c r="G15" s="58"/>
      <c r="H15" s="65"/>
      <c r="I15" s="7"/>
      <c r="J15" s="58"/>
      <c r="K15" s="65"/>
      <c r="L15" s="7"/>
      <c r="M15" s="58"/>
      <c r="N15" s="65"/>
      <c r="O15" s="7"/>
      <c r="P15" s="58"/>
      <c r="Q15" s="65"/>
      <c r="R15" s="7"/>
      <c r="S15" s="58"/>
      <c r="T15" s="65"/>
      <c r="U15" s="7"/>
      <c r="V15" s="58"/>
      <c r="W15" s="65"/>
      <c r="X15" s="7"/>
      <c r="Y15" s="58"/>
      <c r="Z15" s="65"/>
      <c r="AA15" s="7"/>
      <c r="AB15" s="58"/>
      <c r="AC15" s="65"/>
      <c r="AD15" s="7"/>
      <c r="AE15" s="58"/>
      <c r="AF15" s="65"/>
      <c r="AG15" s="7"/>
      <c r="AH15" s="58"/>
      <c r="AI15" s="65"/>
      <c r="AJ15" s="7"/>
      <c r="AK15" s="58"/>
      <c r="AL15" s="65"/>
    </row>
    <row r="16" spans="1:38" x14ac:dyDescent="0.3">
      <c r="A16" s="1">
        <v>10</v>
      </c>
      <c r="B16" s="64"/>
      <c r="C16" s="7"/>
      <c r="D16" s="58"/>
      <c r="E16" s="59"/>
      <c r="F16" s="154"/>
      <c r="G16" s="58"/>
      <c r="H16" s="65"/>
      <c r="I16" s="7"/>
      <c r="J16" s="58"/>
      <c r="K16" s="65"/>
      <c r="L16" s="7"/>
      <c r="M16" s="58"/>
      <c r="N16" s="65"/>
      <c r="O16" s="7"/>
      <c r="P16" s="58"/>
      <c r="Q16" s="65"/>
      <c r="R16" s="7"/>
      <c r="S16" s="58"/>
      <c r="T16" s="65"/>
      <c r="U16" s="7"/>
      <c r="V16" s="58"/>
      <c r="W16" s="65"/>
      <c r="X16" s="7"/>
      <c r="Y16" s="58"/>
      <c r="Z16" s="65"/>
      <c r="AA16" s="7"/>
      <c r="AB16" s="58"/>
      <c r="AC16" s="65"/>
      <c r="AD16" s="7"/>
      <c r="AE16" s="58"/>
      <c r="AF16" s="65"/>
      <c r="AG16" s="7"/>
      <c r="AH16" s="58"/>
      <c r="AI16" s="65"/>
      <c r="AJ16" s="7"/>
      <c r="AK16" s="58"/>
      <c r="AL16" s="65"/>
    </row>
    <row r="17" spans="1:38" x14ac:dyDescent="0.3">
      <c r="A17" s="1">
        <v>11</v>
      </c>
      <c r="B17" s="64"/>
      <c r="C17" s="7"/>
      <c r="D17" s="58"/>
      <c r="E17" s="59"/>
      <c r="F17" s="154"/>
      <c r="G17" s="58"/>
      <c r="H17" s="65"/>
      <c r="I17" s="7"/>
      <c r="J17" s="58"/>
      <c r="K17" s="65"/>
      <c r="L17" s="7"/>
      <c r="M17" s="58"/>
      <c r="N17" s="65"/>
      <c r="O17" s="7"/>
      <c r="P17" s="58"/>
      <c r="Q17" s="65"/>
      <c r="R17" s="7"/>
      <c r="S17" s="58"/>
      <c r="T17" s="65"/>
      <c r="U17" s="7"/>
      <c r="V17" s="58"/>
      <c r="W17" s="65"/>
      <c r="X17" s="7"/>
      <c r="Y17" s="58"/>
      <c r="Z17" s="65"/>
      <c r="AA17" s="7"/>
      <c r="AB17" s="58"/>
      <c r="AC17" s="65"/>
      <c r="AD17" s="7"/>
      <c r="AE17" s="58"/>
      <c r="AF17" s="65"/>
      <c r="AG17" s="7"/>
      <c r="AH17" s="58"/>
      <c r="AI17" s="65"/>
      <c r="AJ17" s="7"/>
      <c r="AK17" s="58"/>
      <c r="AL17" s="65"/>
    </row>
    <row r="18" spans="1:38" x14ac:dyDescent="0.3">
      <c r="A18" s="1">
        <v>12</v>
      </c>
      <c r="B18" s="64"/>
      <c r="C18" s="7"/>
      <c r="D18" s="58"/>
      <c r="E18" s="59"/>
      <c r="F18" s="154"/>
      <c r="G18" s="58"/>
      <c r="H18" s="65"/>
      <c r="I18" s="7"/>
      <c r="J18" s="58"/>
      <c r="K18" s="65"/>
      <c r="L18" s="7"/>
      <c r="M18" s="58"/>
      <c r="N18" s="65"/>
      <c r="O18" s="7"/>
      <c r="P18" s="58"/>
      <c r="Q18" s="65"/>
      <c r="R18" s="7"/>
      <c r="S18" s="58"/>
      <c r="T18" s="65"/>
      <c r="U18" s="7"/>
      <c r="V18" s="58"/>
      <c r="W18" s="65"/>
      <c r="X18" s="7"/>
      <c r="Y18" s="58"/>
      <c r="Z18" s="65"/>
      <c r="AA18" s="7"/>
      <c r="AB18" s="58"/>
      <c r="AC18" s="65"/>
      <c r="AD18" s="7"/>
      <c r="AE18" s="58"/>
      <c r="AF18" s="65"/>
      <c r="AG18" s="7"/>
      <c r="AH18" s="58"/>
      <c r="AI18" s="65"/>
      <c r="AJ18" s="7"/>
      <c r="AK18" s="58"/>
      <c r="AL18" s="65"/>
    </row>
    <row r="19" spans="1:38" x14ac:dyDescent="0.3">
      <c r="A19" s="1">
        <v>13</v>
      </c>
      <c r="B19" s="64"/>
      <c r="C19" s="7"/>
      <c r="D19" s="58"/>
      <c r="E19" s="59"/>
      <c r="F19" s="154"/>
      <c r="G19" s="58"/>
      <c r="H19" s="65"/>
      <c r="I19" s="7"/>
      <c r="J19" s="58"/>
      <c r="K19" s="65"/>
      <c r="L19" s="7"/>
      <c r="M19" s="58"/>
      <c r="N19" s="65"/>
      <c r="O19" s="7"/>
      <c r="P19" s="58"/>
      <c r="Q19" s="65"/>
      <c r="R19" s="7"/>
      <c r="S19" s="58"/>
      <c r="T19" s="65"/>
      <c r="U19" s="7"/>
      <c r="V19" s="58"/>
      <c r="W19" s="65"/>
      <c r="X19" s="7"/>
      <c r="Y19" s="58"/>
      <c r="Z19" s="65"/>
      <c r="AA19" s="7"/>
      <c r="AB19" s="58"/>
      <c r="AC19" s="65"/>
      <c r="AD19" s="7"/>
      <c r="AE19" s="58"/>
      <c r="AF19" s="65"/>
      <c r="AG19" s="7"/>
      <c r="AH19" s="58"/>
      <c r="AI19" s="65"/>
      <c r="AJ19" s="7"/>
      <c r="AK19" s="58"/>
      <c r="AL19" s="65"/>
    </row>
    <row r="20" spans="1:38" x14ac:dyDescent="0.3">
      <c r="A20" s="1">
        <v>14</v>
      </c>
      <c r="B20" s="64"/>
      <c r="C20" s="7"/>
      <c r="D20" s="58"/>
      <c r="E20" s="59"/>
      <c r="F20" s="154"/>
      <c r="G20" s="58"/>
      <c r="H20" s="65"/>
      <c r="I20" s="7"/>
      <c r="J20" s="58"/>
      <c r="K20" s="65"/>
      <c r="L20" s="7"/>
      <c r="M20" s="58"/>
      <c r="N20" s="65"/>
      <c r="O20" s="7"/>
      <c r="P20" s="58"/>
      <c r="Q20" s="65"/>
      <c r="R20" s="7"/>
      <c r="S20" s="58"/>
      <c r="T20" s="65"/>
      <c r="U20" s="7"/>
      <c r="V20" s="58"/>
      <c r="W20" s="65"/>
      <c r="X20" s="7"/>
      <c r="Y20" s="58"/>
      <c r="Z20" s="65"/>
      <c r="AA20" s="7"/>
      <c r="AB20" s="58"/>
      <c r="AC20" s="65"/>
      <c r="AD20" s="7"/>
      <c r="AE20" s="58"/>
      <c r="AF20" s="65"/>
      <c r="AG20" s="7"/>
      <c r="AH20" s="58"/>
      <c r="AI20" s="65"/>
      <c r="AJ20" s="7"/>
      <c r="AK20" s="58"/>
      <c r="AL20" s="65"/>
    </row>
    <row r="21" spans="1:38" x14ac:dyDescent="0.3">
      <c r="A21" s="1">
        <v>15</v>
      </c>
      <c r="B21" s="64"/>
      <c r="C21" s="7"/>
      <c r="D21" s="58"/>
      <c r="E21" s="59"/>
      <c r="F21" s="154"/>
      <c r="G21" s="58"/>
      <c r="H21" s="65"/>
      <c r="I21" s="7"/>
      <c r="J21" s="58"/>
      <c r="K21" s="65"/>
      <c r="L21" s="7"/>
      <c r="M21" s="58"/>
      <c r="N21" s="65"/>
      <c r="O21" s="7"/>
      <c r="P21" s="58"/>
      <c r="Q21" s="65"/>
      <c r="R21" s="7"/>
      <c r="S21" s="58"/>
      <c r="T21" s="65"/>
      <c r="U21" s="7"/>
      <c r="V21" s="58"/>
      <c r="W21" s="65"/>
      <c r="X21" s="7"/>
      <c r="Y21" s="58"/>
      <c r="Z21" s="65"/>
      <c r="AA21" s="7"/>
      <c r="AB21" s="58"/>
      <c r="AC21" s="65"/>
      <c r="AD21" s="7"/>
      <c r="AE21" s="58"/>
      <c r="AF21" s="65"/>
      <c r="AG21" s="7"/>
      <c r="AH21" s="58"/>
      <c r="AI21" s="65"/>
      <c r="AJ21" s="7"/>
      <c r="AK21" s="58"/>
      <c r="AL21" s="65"/>
    </row>
    <row r="22" spans="1:38" x14ac:dyDescent="0.3">
      <c r="A22" s="1">
        <v>16</v>
      </c>
      <c r="B22" s="64" t="s">
        <v>33</v>
      </c>
      <c r="C22" s="23">
        <v>375</v>
      </c>
      <c r="D22" s="58"/>
      <c r="E22" s="59" t="s">
        <v>75</v>
      </c>
      <c r="F22" s="154"/>
      <c r="G22" s="156"/>
      <c r="H22" s="65"/>
      <c r="I22" s="23"/>
      <c r="J22" s="58"/>
      <c r="K22" s="65"/>
      <c r="L22" s="23"/>
      <c r="M22" s="58"/>
      <c r="N22" s="65"/>
      <c r="O22" s="23"/>
      <c r="P22" s="58"/>
      <c r="Q22" s="65"/>
      <c r="R22" s="23"/>
      <c r="S22" s="58"/>
      <c r="T22" s="65"/>
      <c r="U22" s="23"/>
      <c r="V22" s="58"/>
      <c r="W22" s="65"/>
      <c r="X22" s="23"/>
      <c r="Y22" s="58"/>
      <c r="Z22" s="65"/>
      <c r="AA22" s="23"/>
      <c r="AB22" s="58"/>
      <c r="AC22" s="65"/>
      <c r="AD22" s="23"/>
      <c r="AE22" s="58"/>
      <c r="AF22" s="65"/>
      <c r="AG22" s="23"/>
      <c r="AH22" s="58"/>
      <c r="AI22" s="65"/>
      <c r="AJ22" s="23"/>
      <c r="AK22" s="58"/>
      <c r="AL22" s="65"/>
    </row>
    <row r="23" spans="1:38" x14ac:dyDescent="0.3">
      <c r="A23" s="1">
        <v>17</v>
      </c>
      <c r="B23" s="64"/>
      <c r="C23" s="7"/>
      <c r="D23" s="58"/>
      <c r="E23" s="59"/>
      <c r="F23" s="154"/>
      <c r="G23" s="58"/>
      <c r="H23" s="65"/>
      <c r="I23" s="7"/>
      <c r="J23" s="58"/>
      <c r="K23" s="65"/>
      <c r="L23" s="7"/>
      <c r="M23" s="58"/>
      <c r="N23" s="65"/>
      <c r="O23" s="7"/>
      <c r="P23" s="58"/>
      <c r="Q23" s="65"/>
      <c r="R23" s="7"/>
      <c r="S23" s="58"/>
      <c r="T23" s="65"/>
      <c r="U23" s="7"/>
      <c r="V23" s="58"/>
      <c r="W23" s="65"/>
      <c r="X23" s="7"/>
      <c r="Y23" s="58"/>
      <c r="Z23" s="65"/>
      <c r="AA23" s="7"/>
      <c r="AB23" s="58"/>
      <c r="AC23" s="65"/>
      <c r="AD23" s="7"/>
      <c r="AE23" s="58"/>
      <c r="AF23" s="65"/>
      <c r="AG23" s="7"/>
      <c r="AH23" s="58"/>
      <c r="AI23" s="65"/>
      <c r="AJ23" s="7"/>
      <c r="AK23" s="58"/>
      <c r="AL23" s="65"/>
    </row>
    <row r="24" spans="1:38" x14ac:dyDescent="0.3">
      <c r="A24" s="1">
        <v>18</v>
      </c>
      <c r="B24" s="64"/>
      <c r="C24" s="7"/>
      <c r="D24" s="58"/>
      <c r="E24" s="59"/>
      <c r="F24" s="154"/>
      <c r="G24" s="58"/>
      <c r="H24" s="65"/>
      <c r="I24" s="7"/>
      <c r="J24" s="58"/>
      <c r="K24" s="65"/>
      <c r="L24" s="7"/>
      <c r="M24" s="58"/>
      <c r="N24" s="65"/>
      <c r="O24" s="7"/>
      <c r="P24" s="58"/>
      <c r="Q24" s="65"/>
      <c r="R24" s="7"/>
      <c r="S24" s="58"/>
      <c r="T24" s="65"/>
      <c r="U24" s="7"/>
      <c r="V24" s="58"/>
      <c r="W24" s="65"/>
      <c r="X24" s="7"/>
      <c r="Y24" s="58"/>
      <c r="Z24" s="65"/>
      <c r="AA24" s="7"/>
      <c r="AB24" s="58"/>
      <c r="AC24" s="65"/>
      <c r="AD24" s="7"/>
      <c r="AE24" s="58"/>
      <c r="AF24" s="65"/>
      <c r="AG24" s="7"/>
      <c r="AH24" s="58"/>
      <c r="AI24" s="65"/>
      <c r="AJ24" s="7"/>
      <c r="AK24" s="58"/>
      <c r="AL24" s="65"/>
    </row>
    <row r="25" spans="1:38" x14ac:dyDescent="0.3">
      <c r="A25" s="1">
        <v>19</v>
      </c>
      <c r="B25" s="64"/>
      <c r="C25" s="7"/>
      <c r="D25" s="58"/>
      <c r="E25" s="59"/>
      <c r="F25" s="154"/>
      <c r="G25" s="58"/>
      <c r="H25" s="65"/>
      <c r="I25" s="7"/>
      <c r="J25" s="58"/>
      <c r="K25" s="65"/>
      <c r="L25" s="7"/>
      <c r="M25" s="58"/>
      <c r="N25" s="65"/>
      <c r="O25" s="7"/>
      <c r="P25" s="58"/>
      <c r="Q25" s="65"/>
      <c r="R25" s="7"/>
      <c r="S25" s="58"/>
      <c r="T25" s="65"/>
      <c r="U25" s="7"/>
      <c r="V25" s="58"/>
      <c r="W25" s="65"/>
      <c r="X25" s="7"/>
      <c r="Y25" s="58"/>
      <c r="Z25" s="65"/>
      <c r="AA25" s="7"/>
      <c r="AB25" s="58"/>
      <c r="AC25" s="65"/>
      <c r="AD25" s="7"/>
      <c r="AE25" s="58"/>
      <c r="AF25" s="65"/>
      <c r="AG25" s="7"/>
      <c r="AH25" s="58"/>
      <c r="AI25" s="65"/>
      <c r="AJ25" s="7"/>
      <c r="AK25" s="58"/>
      <c r="AL25" s="65"/>
    </row>
    <row r="26" spans="1:38" x14ac:dyDescent="0.3">
      <c r="A26" s="1">
        <v>20</v>
      </c>
      <c r="B26" s="64"/>
      <c r="C26" s="7"/>
      <c r="D26" s="58"/>
      <c r="E26" s="59"/>
      <c r="F26" s="154"/>
      <c r="G26" s="58"/>
      <c r="H26" s="65"/>
      <c r="I26" s="7"/>
      <c r="J26" s="58"/>
      <c r="K26" s="65"/>
      <c r="L26" s="7"/>
      <c r="M26" s="58"/>
      <c r="N26" s="65"/>
      <c r="O26" s="7"/>
      <c r="P26" s="58"/>
      <c r="Q26" s="65"/>
      <c r="R26" s="7"/>
      <c r="S26" s="58"/>
      <c r="T26" s="65"/>
      <c r="U26" s="7"/>
      <c r="V26" s="58"/>
      <c r="W26" s="65"/>
      <c r="X26" s="7"/>
      <c r="Y26" s="58"/>
      <c r="Z26" s="65"/>
      <c r="AA26" s="7"/>
      <c r="AB26" s="58"/>
      <c r="AC26" s="65"/>
      <c r="AD26" s="7"/>
      <c r="AE26" s="58"/>
      <c r="AF26" s="65"/>
      <c r="AG26" s="7"/>
      <c r="AH26" s="58"/>
      <c r="AI26" s="65"/>
      <c r="AJ26" s="7"/>
      <c r="AK26" s="58"/>
      <c r="AL26" s="65"/>
    </row>
    <row r="27" spans="1:38" x14ac:dyDescent="0.3">
      <c r="A27" s="1">
        <v>21</v>
      </c>
      <c r="B27" s="64"/>
      <c r="C27" s="7"/>
      <c r="D27" s="58"/>
      <c r="E27" s="59"/>
      <c r="F27" s="154">
        <v>76.599999999999994</v>
      </c>
      <c r="G27" s="58"/>
      <c r="H27" s="65"/>
      <c r="I27" s="7"/>
      <c r="J27" s="58"/>
      <c r="K27" s="65"/>
      <c r="L27" s="7"/>
      <c r="M27" s="58"/>
      <c r="N27" s="65"/>
      <c r="O27" s="7"/>
      <c r="P27" s="58"/>
      <c r="Q27" s="65"/>
      <c r="R27" s="7"/>
      <c r="S27" s="58"/>
      <c r="T27" s="65"/>
      <c r="U27" s="7"/>
      <c r="V27" s="58"/>
      <c r="W27" s="65"/>
      <c r="X27" s="7"/>
      <c r="Y27" s="58"/>
      <c r="Z27" s="65"/>
      <c r="AA27" s="7"/>
      <c r="AB27" s="58"/>
      <c r="AC27" s="65"/>
      <c r="AD27" s="7"/>
      <c r="AE27" s="58"/>
      <c r="AF27" s="65"/>
      <c r="AG27" s="7"/>
      <c r="AH27" s="58"/>
      <c r="AI27" s="65"/>
      <c r="AJ27" s="7"/>
      <c r="AK27" s="58"/>
      <c r="AL27" s="65"/>
    </row>
    <row r="28" spans="1:38" x14ac:dyDescent="0.3">
      <c r="A28" s="1">
        <v>22</v>
      </c>
      <c r="B28" s="64"/>
      <c r="C28" s="7"/>
      <c r="D28" s="58"/>
      <c r="E28" s="59"/>
      <c r="F28" s="154"/>
      <c r="G28" s="58"/>
      <c r="H28" s="65"/>
      <c r="I28" s="7"/>
      <c r="J28" s="58"/>
      <c r="K28" s="65"/>
      <c r="L28" s="7"/>
      <c r="M28" s="58"/>
      <c r="N28" s="65"/>
      <c r="O28" s="7"/>
      <c r="P28" s="58"/>
      <c r="Q28" s="65"/>
      <c r="R28" s="7"/>
      <c r="S28" s="58"/>
      <c r="T28" s="65"/>
      <c r="U28" s="7"/>
      <c r="V28" s="58"/>
      <c r="W28" s="65"/>
      <c r="X28" s="7"/>
      <c r="Y28" s="58"/>
      <c r="Z28" s="65"/>
      <c r="AA28" s="7"/>
      <c r="AB28" s="58"/>
      <c r="AC28" s="65"/>
      <c r="AD28" s="7"/>
      <c r="AE28" s="58"/>
      <c r="AF28" s="65"/>
      <c r="AG28" s="7"/>
      <c r="AH28" s="58"/>
      <c r="AI28" s="65"/>
      <c r="AJ28" s="7"/>
      <c r="AK28" s="58"/>
      <c r="AL28" s="65"/>
    </row>
    <row r="29" spans="1:38" x14ac:dyDescent="0.3">
      <c r="A29" s="1">
        <v>23</v>
      </c>
      <c r="B29" s="64"/>
      <c r="C29" s="7"/>
      <c r="D29" s="58"/>
      <c r="E29" s="59"/>
      <c r="F29" s="154"/>
      <c r="G29" s="58"/>
      <c r="H29" s="65"/>
      <c r="I29" s="7"/>
      <c r="J29" s="58"/>
      <c r="K29" s="65"/>
      <c r="L29" s="7"/>
      <c r="M29" s="58"/>
      <c r="N29" s="65"/>
      <c r="O29" s="7"/>
      <c r="P29" s="58"/>
      <c r="Q29" s="65"/>
      <c r="R29" s="7"/>
      <c r="S29" s="58"/>
      <c r="T29" s="65"/>
      <c r="U29" s="7"/>
      <c r="V29" s="58"/>
      <c r="W29" s="65"/>
      <c r="X29" s="7"/>
      <c r="Y29" s="58"/>
      <c r="Z29" s="65"/>
      <c r="AA29" s="7"/>
      <c r="AB29" s="58"/>
      <c r="AC29" s="65"/>
      <c r="AD29" s="7"/>
      <c r="AE29" s="58"/>
      <c r="AF29" s="65"/>
      <c r="AG29" s="7"/>
      <c r="AH29" s="58"/>
      <c r="AI29" s="65"/>
      <c r="AJ29" s="7"/>
      <c r="AK29" s="58"/>
      <c r="AL29" s="65"/>
    </row>
    <row r="30" spans="1:38" x14ac:dyDescent="0.3">
      <c r="A30" s="1">
        <v>24</v>
      </c>
      <c r="B30" s="64"/>
      <c r="C30" s="7"/>
      <c r="D30" s="58"/>
      <c r="E30" s="59"/>
      <c r="F30" s="154"/>
      <c r="G30" s="58"/>
      <c r="H30" s="65"/>
      <c r="I30" s="7"/>
      <c r="J30" s="58"/>
      <c r="K30" s="65"/>
      <c r="L30" s="7"/>
      <c r="M30" s="58"/>
      <c r="N30" s="65"/>
      <c r="O30" s="7"/>
      <c r="P30" s="58"/>
      <c r="Q30" s="65"/>
      <c r="R30" s="7"/>
      <c r="S30" s="58"/>
      <c r="T30" s="65"/>
      <c r="U30" s="7"/>
      <c r="V30" s="58"/>
      <c r="W30" s="65"/>
      <c r="X30" s="7"/>
      <c r="Y30" s="58"/>
      <c r="Z30" s="65"/>
      <c r="AA30" s="7"/>
      <c r="AB30" s="58"/>
      <c r="AC30" s="65"/>
      <c r="AD30" s="7"/>
      <c r="AE30" s="58"/>
      <c r="AF30" s="65"/>
      <c r="AG30" s="7"/>
      <c r="AH30" s="58"/>
      <c r="AI30" s="65"/>
      <c r="AJ30" s="7"/>
      <c r="AK30" s="58"/>
      <c r="AL30" s="65"/>
    </row>
    <row r="31" spans="1:38" x14ac:dyDescent="0.3">
      <c r="A31" s="1">
        <v>25</v>
      </c>
      <c r="B31" s="64"/>
      <c r="C31" s="7"/>
      <c r="D31" s="58"/>
      <c r="E31" s="59"/>
      <c r="F31" s="154"/>
      <c r="G31" s="58"/>
      <c r="H31" s="65"/>
      <c r="I31" s="7"/>
      <c r="J31" s="58"/>
      <c r="K31" s="65"/>
      <c r="L31" s="7"/>
      <c r="M31" s="58"/>
      <c r="N31" s="65"/>
      <c r="O31" s="7"/>
      <c r="P31" s="58"/>
      <c r="Q31" s="65"/>
      <c r="R31" s="7"/>
      <c r="S31" s="58"/>
      <c r="T31" s="65"/>
      <c r="U31" s="7"/>
      <c r="V31" s="58"/>
      <c r="W31" s="65"/>
      <c r="X31" s="7"/>
      <c r="Y31" s="58"/>
      <c r="Z31" s="65"/>
      <c r="AA31" s="7"/>
      <c r="AB31" s="58"/>
      <c r="AC31" s="65"/>
      <c r="AD31" s="7"/>
      <c r="AE31" s="58"/>
      <c r="AF31" s="65"/>
      <c r="AG31" s="7"/>
      <c r="AH31" s="58"/>
      <c r="AI31" s="65"/>
      <c r="AJ31" s="7"/>
      <c r="AK31" s="58"/>
      <c r="AL31" s="65"/>
    </row>
    <row r="32" spans="1:38" x14ac:dyDescent="0.3">
      <c r="A32" s="1">
        <v>26</v>
      </c>
      <c r="B32" s="64"/>
      <c r="C32" s="7"/>
      <c r="D32" s="58"/>
      <c r="E32" s="59"/>
      <c r="F32" s="154"/>
      <c r="G32" s="58"/>
      <c r="H32" s="65"/>
      <c r="I32" s="7"/>
      <c r="J32" s="58"/>
      <c r="K32" s="65"/>
      <c r="L32" s="7"/>
      <c r="M32" s="58"/>
      <c r="N32" s="65"/>
      <c r="O32" s="7"/>
      <c r="P32" s="58"/>
      <c r="Q32" s="65"/>
      <c r="R32" s="7"/>
      <c r="S32" s="58"/>
      <c r="T32" s="65"/>
      <c r="U32" s="7"/>
      <c r="V32" s="58"/>
      <c r="W32" s="65"/>
      <c r="X32" s="7"/>
      <c r="Y32" s="58"/>
      <c r="Z32" s="65"/>
      <c r="AA32" s="7"/>
      <c r="AB32" s="58"/>
      <c r="AC32" s="65"/>
      <c r="AD32" s="7"/>
      <c r="AE32" s="58"/>
      <c r="AF32" s="65"/>
      <c r="AG32" s="7"/>
      <c r="AH32" s="58"/>
      <c r="AI32" s="65"/>
      <c r="AJ32" s="7"/>
      <c r="AK32" s="58"/>
      <c r="AL32" s="65"/>
    </row>
    <row r="33" spans="1:38" x14ac:dyDescent="0.3">
      <c r="A33" s="1">
        <v>27</v>
      </c>
      <c r="B33" s="64" t="s">
        <v>26</v>
      </c>
      <c r="C33" s="7"/>
      <c r="D33" s="58">
        <v>-100</v>
      </c>
      <c r="E33" s="59"/>
      <c r="F33" s="154"/>
      <c r="G33" s="58"/>
      <c r="H33" s="65"/>
      <c r="I33" s="7"/>
      <c r="J33" s="58"/>
      <c r="K33" s="65"/>
      <c r="L33" s="7"/>
      <c r="M33" s="58"/>
      <c r="N33" s="65"/>
      <c r="O33" s="7"/>
      <c r="P33" s="58"/>
      <c r="Q33" s="65"/>
      <c r="R33" s="7"/>
      <c r="S33" s="58"/>
      <c r="T33" s="65"/>
      <c r="U33" s="7"/>
      <c r="V33" s="58"/>
      <c r="W33" s="65"/>
      <c r="X33" s="7"/>
      <c r="Y33" s="58"/>
      <c r="Z33" s="65"/>
      <c r="AA33" s="7"/>
      <c r="AB33" s="58"/>
      <c r="AC33" s="65"/>
      <c r="AD33" s="7"/>
      <c r="AE33" s="58"/>
      <c r="AF33" s="65"/>
      <c r="AG33" s="7"/>
      <c r="AH33" s="58"/>
      <c r="AI33" s="65"/>
      <c r="AJ33" s="7"/>
      <c r="AK33" s="58"/>
      <c r="AL33" s="65"/>
    </row>
    <row r="34" spans="1:38" x14ac:dyDescent="0.3">
      <c r="A34" s="1">
        <v>28</v>
      </c>
      <c r="B34" s="64" t="s">
        <v>26</v>
      </c>
      <c r="C34" s="7"/>
      <c r="D34" s="58">
        <v>-170</v>
      </c>
      <c r="E34" s="59"/>
      <c r="F34" s="154"/>
      <c r="G34" s="58"/>
      <c r="H34" s="65"/>
      <c r="I34" s="7"/>
      <c r="J34" s="58"/>
      <c r="K34" s="65"/>
      <c r="L34" s="7"/>
      <c r="M34" s="58"/>
      <c r="N34" s="65"/>
      <c r="O34" s="7"/>
      <c r="P34" s="58"/>
      <c r="Q34" s="65"/>
      <c r="R34" s="7"/>
      <c r="S34" s="58"/>
      <c r="T34" s="65"/>
      <c r="U34" s="7"/>
      <c r="V34" s="58"/>
      <c r="W34" s="65"/>
      <c r="X34" s="7"/>
      <c r="Y34" s="58"/>
      <c r="Z34" s="65"/>
      <c r="AA34" s="7"/>
      <c r="AB34" s="58"/>
      <c r="AC34" s="65"/>
      <c r="AD34" s="7"/>
      <c r="AE34" s="58"/>
      <c r="AF34" s="65"/>
      <c r="AG34" s="7"/>
      <c r="AH34" s="58"/>
      <c r="AI34" s="65"/>
      <c r="AJ34" s="7"/>
      <c r="AK34" s="58"/>
      <c r="AL34" s="65"/>
    </row>
    <row r="35" spans="1:38" x14ac:dyDescent="0.3">
      <c r="A35" s="1">
        <v>29</v>
      </c>
      <c r="B35" s="64"/>
      <c r="C35" s="7"/>
      <c r="D35" s="58"/>
      <c r="E35" s="59"/>
      <c r="F35" s="154"/>
      <c r="G35" s="58"/>
      <c r="H35" s="65"/>
      <c r="I35" s="7"/>
      <c r="J35" s="58"/>
      <c r="K35" s="65"/>
      <c r="L35" s="7"/>
      <c r="M35" s="58"/>
      <c r="N35" s="65"/>
      <c r="O35" s="7"/>
      <c r="P35" s="58"/>
      <c r="Q35" s="65"/>
      <c r="R35" s="7"/>
      <c r="S35" s="58"/>
      <c r="T35" s="65"/>
      <c r="U35" s="7"/>
      <c r="V35" s="58"/>
      <c r="W35" s="65"/>
      <c r="X35" s="7"/>
      <c r="Y35" s="58"/>
      <c r="Z35" s="65"/>
      <c r="AA35" s="7"/>
      <c r="AB35" s="58"/>
      <c r="AC35" s="65"/>
      <c r="AD35" s="7"/>
      <c r="AE35" s="58"/>
      <c r="AF35" s="65"/>
      <c r="AG35" s="7"/>
      <c r="AH35" s="58"/>
      <c r="AI35" s="65"/>
      <c r="AJ35" s="7"/>
      <c r="AK35" s="58"/>
      <c r="AL35" s="65"/>
    </row>
    <row r="36" spans="1:38" x14ac:dyDescent="0.3">
      <c r="A36" s="1">
        <v>30</v>
      </c>
      <c r="B36" s="66"/>
      <c r="C36" s="7"/>
      <c r="D36" s="58"/>
      <c r="E36" s="59"/>
      <c r="F36" s="154"/>
      <c r="G36" s="58"/>
      <c r="H36" s="65"/>
      <c r="I36" s="7"/>
      <c r="J36" s="58"/>
      <c r="K36" s="65"/>
      <c r="L36" s="7"/>
      <c r="M36" s="58"/>
      <c r="N36" s="65"/>
      <c r="O36" s="7"/>
      <c r="P36" s="58"/>
      <c r="Q36" s="65"/>
      <c r="R36" s="7"/>
      <c r="S36" s="58"/>
      <c r="T36" s="65"/>
      <c r="U36" s="7"/>
      <c r="V36" s="58"/>
      <c r="W36" s="65"/>
      <c r="X36" s="7"/>
      <c r="Y36" s="58"/>
      <c r="Z36" s="65"/>
      <c r="AA36" s="7"/>
      <c r="AB36" s="58"/>
      <c r="AC36" s="65"/>
      <c r="AD36" s="7"/>
      <c r="AE36" s="58"/>
      <c r="AF36" s="65"/>
      <c r="AG36" s="7"/>
      <c r="AH36" s="58"/>
      <c r="AI36" s="65"/>
      <c r="AJ36" s="7"/>
      <c r="AK36" s="58"/>
      <c r="AL36" s="65"/>
    </row>
    <row r="37" spans="1:38" ht="15.6" customHeight="1" thickBot="1" x14ac:dyDescent="0.35">
      <c r="A37" s="59">
        <v>31</v>
      </c>
      <c r="B37" s="67"/>
      <c r="C37" s="68"/>
      <c r="D37" s="69"/>
      <c r="E37" s="151"/>
      <c r="F37" s="155"/>
      <c r="G37" s="69"/>
      <c r="H37" s="70"/>
      <c r="I37" s="68"/>
      <c r="J37" s="69"/>
      <c r="K37" s="70"/>
      <c r="L37" s="68"/>
      <c r="M37" s="69"/>
      <c r="N37" s="70"/>
      <c r="O37" s="68"/>
      <c r="P37" s="69"/>
      <c r="Q37" s="70"/>
      <c r="R37" s="68"/>
      <c r="S37" s="69"/>
      <c r="T37" s="70"/>
      <c r="U37" s="68"/>
      <c r="V37" s="69"/>
      <c r="W37" s="70"/>
      <c r="X37" s="68"/>
      <c r="Y37" s="69"/>
      <c r="Z37" s="70"/>
      <c r="AA37" s="68"/>
      <c r="AB37" s="69"/>
      <c r="AC37" s="70"/>
      <c r="AD37" s="68"/>
      <c r="AE37" s="69"/>
      <c r="AF37" s="70"/>
      <c r="AG37" s="68"/>
      <c r="AH37" s="69"/>
      <c r="AI37" s="70"/>
      <c r="AJ37" s="68"/>
      <c r="AK37" s="69"/>
      <c r="AL37" s="70"/>
    </row>
    <row r="38" spans="1:38" ht="12.6" customHeight="1" x14ac:dyDescent="0.3">
      <c r="A38" s="6"/>
      <c r="B38" s="6"/>
      <c r="C38" s="6"/>
      <c r="D38" s="6"/>
      <c r="E38" s="6"/>
      <c r="F38" s="6"/>
      <c r="G38" s="6"/>
      <c r="H38" s="53"/>
      <c r="I38" s="6"/>
      <c r="J38" s="6"/>
    </row>
    <row r="39" spans="1:38" x14ac:dyDescent="0.3">
      <c r="A39" s="32"/>
      <c r="B39" s="31"/>
      <c r="C39" s="20"/>
      <c r="E39" s="20"/>
      <c r="F39" s="4"/>
      <c r="G39" s="4"/>
      <c r="I39"/>
      <c r="J39"/>
      <c r="K39" s="6"/>
      <c r="L39" s="6"/>
      <c r="M39" s="6"/>
      <c r="N39" s="6"/>
      <c r="O39" s="6"/>
      <c r="P39" s="6"/>
    </row>
    <row r="40" spans="1:38" x14ac:dyDescent="0.3">
      <c r="A40" s="33"/>
      <c r="B40" s="34"/>
      <c r="C40" s="35"/>
      <c r="E40" s="19"/>
      <c r="F40" s="4"/>
      <c r="G40" s="4"/>
      <c r="I40"/>
      <c r="J40"/>
      <c r="K40" s="3"/>
      <c r="L40"/>
      <c r="M40"/>
      <c r="N40"/>
      <c r="O40" s="17"/>
    </row>
    <row r="41" spans="1:38" x14ac:dyDescent="0.3">
      <c r="A41" s="33"/>
      <c r="B41" s="34"/>
      <c r="C41" s="35"/>
      <c r="E41" s="19"/>
      <c r="F41" s="4"/>
      <c r="G41" s="4"/>
      <c r="I41" s="3"/>
      <c r="J41" s="3"/>
      <c r="K41" s="3"/>
      <c r="L41"/>
      <c r="M41"/>
      <c r="N41"/>
    </row>
    <row r="42" spans="1:38" x14ac:dyDescent="0.3">
      <c r="A42" s="33"/>
      <c r="B42" s="34"/>
      <c r="C42" s="35"/>
      <c r="E42" s="19"/>
      <c r="F42" s="4"/>
      <c r="G42" s="4"/>
      <c r="K42" s="3"/>
      <c r="L42" s="3"/>
      <c r="M42" s="3"/>
      <c r="N42" s="3"/>
    </row>
    <row r="43" spans="1:38" x14ac:dyDescent="0.3">
      <c r="A43" s="33"/>
      <c r="B43" s="34"/>
      <c r="C43" s="35"/>
      <c r="E43" s="19"/>
      <c r="F43" s="4"/>
      <c r="G43" s="4"/>
      <c r="K43" s="4"/>
    </row>
    <row r="44" spans="1:38" x14ac:dyDescent="0.3">
      <c r="A44" s="33"/>
      <c r="B44" s="34"/>
      <c r="C44" s="36"/>
      <c r="E44" s="20"/>
      <c r="F44" s="4"/>
      <c r="G44" s="4"/>
      <c r="K44" s="4"/>
    </row>
    <row r="45" spans="1:38" x14ac:dyDescent="0.3">
      <c r="A45" s="33"/>
      <c r="B45" s="34"/>
      <c r="C45" s="36"/>
      <c r="E45" s="20"/>
      <c r="F45" s="4"/>
      <c r="G45" s="4"/>
      <c r="K45" s="4"/>
    </row>
    <row r="46" spans="1:38" x14ac:dyDescent="0.3">
      <c r="A46" s="33"/>
      <c r="B46" s="34"/>
      <c r="C46" s="36"/>
      <c r="E46" s="20"/>
      <c r="F46" s="4"/>
      <c r="G46" s="4"/>
      <c r="K46" s="4"/>
    </row>
    <row r="47" spans="1:38" x14ac:dyDescent="0.3">
      <c r="A47" s="33"/>
      <c r="B47" s="34"/>
      <c r="C47" s="36"/>
      <c r="E47" s="20"/>
      <c r="F47" s="4"/>
      <c r="G47" s="4"/>
      <c r="K47" s="4"/>
    </row>
    <row r="48" spans="1:38" x14ac:dyDescent="0.3">
      <c r="A48" s="33"/>
      <c r="B48" s="34"/>
      <c r="C48" s="36"/>
      <c r="E48" s="20"/>
      <c r="F48" s="4"/>
      <c r="G48" s="4"/>
      <c r="K48" s="4"/>
    </row>
    <row r="49" spans="1:11" x14ac:dyDescent="0.3">
      <c r="A49" s="32"/>
      <c r="B49" s="37"/>
      <c r="C49" s="20"/>
      <c r="D49" s="22"/>
      <c r="E49" s="20"/>
      <c r="F49" s="4"/>
      <c r="G49" s="4"/>
      <c r="K49" s="4"/>
    </row>
    <row r="50" spans="1:11" x14ac:dyDescent="0.3">
      <c r="E50" s="4"/>
      <c r="F50" s="4"/>
      <c r="G50" s="4"/>
      <c r="K50" s="4"/>
    </row>
    <row r="51" spans="1:11" x14ac:dyDescent="0.3">
      <c r="E51" s="4"/>
      <c r="F51" s="4"/>
      <c r="G51" s="4"/>
      <c r="K51" s="4"/>
    </row>
    <row r="52" spans="1:11" x14ac:dyDescent="0.3">
      <c r="K52" s="4"/>
    </row>
  </sheetData>
  <mergeCells count="26">
    <mergeCell ref="R5:T5"/>
    <mergeCell ref="U5:W5"/>
    <mergeCell ref="L5:N5"/>
    <mergeCell ref="AG4:AH4"/>
    <mergeCell ref="AJ4:AK4"/>
    <mergeCell ref="AJ5:AL5"/>
    <mergeCell ref="R4:S4"/>
    <mergeCell ref="U4:V4"/>
    <mergeCell ref="X4:Y4"/>
    <mergeCell ref="AA4:AB4"/>
    <mergeCell ref="AD4:AE4"/>
    <mergeCell ref="AD5:AF5"/>
    <mergeCell ref="AG5:AI5"/>
    <mergeCell ref="X5:Z5"/>
    <mergeCell ref="AA5:AC5"/>
    <mergeCell ref="C4:D4"/>
    <mergeCell ref="A2:B2"/>
    <mergeCell ref="A1:H1"/>
    <mergeCell ref="O5:Q5"/>
    <mergeCell ref="C5:E5"/>
    <mergeCell ref="F4:G4"/>
    <mergeCell ref="I4:J4"/>
    <mergeCell ref="L4:M4"/>
    <mergeCell ref="O4:P4"/>
    <mergeCell ref="F5:H5"/>
    <mergeCell ref="I5:K5"/>
  </mergeCells>
  <conditionalFormatting sqref="A40:A48">
    <cfRule type="timePeriod" dxfId="68" priority="71" timePeriod="today">
      <formula>FLOOR(A40,1)=TODAY()</formula>
    </cfRule>
  </conditionalFormatting>
  <conditionalFormatting sqref="I2:J2">
    <cfRule type="timePeriod" dxfId="67" priority="65" timePeriod="today">
      <formula>FLOOR(I2,1)=TODAY()</formula>
    </cfRule>
  </conditionalFormatting>
  <conditionalFormatting sqref="C22">
    <cfRule type="timePeriod" dxfId="66" priority="47" timePeriod="today">
      <formula>FLOOR(C22,1)=TODAY()</formula>
    </cfRule>
  </conditionalFormatting>
  <conditionalFormatting sqref="I22">
    <cfRule type="timePeriod" dxfId="65" priority="34" timePeriod="today">
      <formula>FLOOR(I22,1)=TODAY()</formula>
    </cfRule>
  </conditionalFormatting>
  <conditionalFormatting sqref="L22">
    <cfRule type="timePeriod" dxfId="64" priority="31" timePeriod="today">
      <formula>FLOOR(L22,1)=TODAY()</formula>
    </cfRule>
  </conditionalFormatting>
  <conditionalFormatting sqref="O22">
    <cfRule type="timePeriod" dxfId="63" priority="28" timePeriod="today">
      <formula>FLOOR(O22,1)=TODAY()</formula>
    </cfRule>
  </conditionalFormatting>
  <conditionalFormatting sqref="R22">
    <cfRule type="timePeriod" dxfId="62" priority="25" timePeriod="today">
      <formula>FLOOR(R22,1)=TODAY()</formula>
    </cfRule>
  </conditionalFormatting>
  <conditionalFormatting sqref="U22">
    <cfRule type="timePeriod" dxfId="61" priority="22" timePeriod="today">
      <formula>FLOOR(U22,1)=TODAY()</formula>
    </cfRule>
  </conditionalFormatting>
  <conditionalFormatting sqref="X22">
    <cfRule type="timePeriod" dxfId="60" priority="19" timePeriod="today">
      <formula>FLOOR(X22,1)=TODAY()</formula>
    </cfRule>
  </conditionalFormatting>
  <conditionalFormatting sqref="AA22">
    <cfRule type="timePeriod" dxfId="59" priority="16" timePeriod="today">
      <formula>FLOOR(AA22,1)=TODAY()</formula>
    </cfRule>
  </conditionalFormatting>
  <conditionalFormatting sqref="AD22">
    <cfRule type="timePeriod" dxfId="58" priority="13" timePeriod="today">
      <formula>FLOOR(AD22,1)=TODAY()</formula>
    </cfRule>
  </conditionalFormatting>
  <conditionalFormatting sqref="AG22">
    <cfRule type="timePeriod" dxfId="57" priority="10" timePeriod="today">
      <formula>FLOOR(AG22,1)=TODAY()</formula>
    </cfRule>
  </conditionalFormatting>
  <conditionalFormatting sqref="B7:B36">
    <cfRule type="timePeriod" dxfId="56" priority="49" timePeriod="today">
      <formula>FLOOR(B7,1)=TODAY()</formula>
    </cfRule>
  </conditionalFormatting>
  <conditionalFormatting sqref="B5:B6">
    <cfRule type="timePeriod" dxfId="55" priority="75" timePeriod="today">
      <formula>FLOOR(B5,1)=TODAY()</formula>
    </cfRule>
  </conditionalFormatting>
  <conditionalFormatting sqref="A5:XFD5">
    <cfRule type="timePeriod" dxfId="54" priority="5" timePeriod="thisMonth">
      <formula>AND(MONTH(A5)=MONTH(TODAY()),YEAR(A5)=YEAR(TODAY()))</formula>
    </cfRule>
  </conditionalFormatting>
  <conditionalFormatting sqref="AJ22">
    <cfRule type="timePeriod" dxfId="53" priority="3" timePeriod="today">
      <formula>FLOOR(AJ22,1)=TODAY()</formula>
    </cfRule>
  </conditionalFormatting>
  <dataValidations count="1">
    <dataValidation type="list" allowBlank="1" showInputMessage="1" showErrorMessage="1" sqref="B5:B6">
      <formula1>$A$2:$A$8</formula1>
    </dataValidation>
  </dataValidations>
  <pageMargins left="0.7" right="0.7" top="0.75" bottom="0.75" header="0.3" footer="0.3"/>
  <pageSetup paperSize="9" scale="27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DATA!$A$3:$A$9</xm:f>
          </x14:formula1>
          <xm:sqref>A40:A48</xm:sqref>
        </x14:dataValidation>
        <x14:dataValidation type="list" allowBlank="1" showInputMessage="1" showErrorMessage="1">
          <x14:formula1>
            <xm:f>DATA!$A$2:$A$11</xm:f>
          </x14:formula1>
          <xm:sqref>B7:B37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9"/>
  <sheetViews>
    <sheetView workbookViewId="0">
      <selection sqref="A1:J1"/>
    </sheetView>
  </sheetViews>
  <sheetFormatPr baseColWidth="10" defaultRowHeight="14.4" x14ac:dyDescent="0.3"/>
  <sheetData>
    <row r="1" spans="1:11" ht="21" x14ac:dyDescent="0.4">
      <c r="A1" s="260" t="s">
        <v>49</v>
      </c>
      <c r="B1" s="260"/>
      <c r="C1" s="260"/>
      <c r="D1" s="260"/>
      <c r="E1" s="260"/>
      <c r="F1" s="260"/>
      <c r="G1" s="260"/>
      <c r="H1" s="260"/>
      <c r="I1" s="260"/>
      <c r="J1" s="260"/>
      <c r="K1" s="55"/>
    </row>
    <row r="2" spans="1:11" ht="21" x14ac:dyDescent="0.4">
      <c r="A2" s="268">
        <v>54450258540</v>
      </c>
      <c r="B2" s="268"/>
      <c r="C2" s="268"/>
      <c r="D2" s="268"/>
      <c r="E2" s="2"/>
      <c r="F2" s="2"/>
      <c r="G2" s="2"/>
      <c r="H2" s="2"/>
      <c r="I2" s="2"/>
      <c r="J2" s="2"/>
      <c r="K2" s="55"/>
    </row>
    <row r="3" spans="1:11" x14ac:dyDescent="0.3">
      <c r="A3" s="261" t="s">
        <v>48</v>
      </c>
      <c r="B3" s="261"/>
      <c r="C3" s="39">
        <v>2.91</v>
      </c>
      <c r="D3" s="39"/>
      <c r="E3" s="50"/>
      <c r="F3" s="266">
        <f ca="1">TODAY()</f>
        <v>45784</v>
      </c>
      <c r="G3" s="266"/>
      <c r="H3" s="266"/>
      <c r="I3" s="266"/>
      <c r="J3" s="52"/>
      <c r="K3" s="10"/>
    </row>
    <row r="4" spans="1:11" ht="15" thickBot="1" x14ac:dyDescent="0.35">
      <c r="A4" s="10"/>
      <c r="B4" s="10"/>
      <c r="C4" s="10"/>
      <c r="D4" s="10"/>
      <c r="E4" s="10"/>
      <c r="F4" s="10"/>
      <c r="G4" s="10"/>
      <c r="H4" s="10"/>
      <c r="I4" s="52"/>
      <c r="J4" s="52"/>
      <c r="K4" s="10"/>
    </row>
    <row r="5" spans="1:11" ht="29.4" thickBot="1" x14ac:dyDescent="0.35">
      <c r="A5" s="49" t="s">
        <v>0</v>
      </c>
      <c r="B5" s="49"/>
      <c r="C5" s="54" t="s">
        <v>47</v>
      </c>
      <c r="D5" s="54" t="s">
        <v>21</v>
      </c>
      <c r="E5" s="26"/>
      <c r="F5" s="30" t="s">
        <v>46</v>
      </c>
      <c r="G5" s="26"/>
      <c r="H5" s="41" t="s">
        <v>44</v>
      </c>
      <c r="I5" s="40" t="s">
        <v>45</v>
      </c>
      <c r="J5" s="46" t="s">
        <v>43</v>
      </c>
      <c r="K5" s="49" t="s">
        <v>0</v>
      </c>
    </row>
    <row r="6" spans="1:11" x14ac:dyDescent="0.3">
      <c r="A6" s="27">
        <v>45658</v>
      </c>
      <c r="B6" s="27"/>
      <c r="C6" s="5"/>
      <c r="D6" s="43">
        <f t="shared" ref="D6:D37" si="0">SUM(C6:C6)</f>
        <v>0</v>
      </c>
      <c r="E6" s="27"/>
      <c r="F6" s="12"/>
      <c r="G6" s="27"/>
      <c r="H6" s="38">
        <f t="shared" ref="H6:H37" si="1">SUM(F6:F6)</f>
        <v>0</v>
      </c>
      <c r="I6" s="42">
        <f t="shared" ref="I6:I37" si="2">H6*-1</f>
        <v>0</v>
      </c>
      <c r="J6" s="47">
        <v>2.91</v>
      </c>
      <c r="K6" s="27">
        <v>45658</v>
      </c>
    </row>
    <row r="7" spans="1:11" x14ac:dyDescent="0.3">
      <c r="A7" s="27">
        <v>45659</v>
      </c>
      <c r="B7" s="27"/>
      <c r="C7" s="5"/>
      <c r="D7" s="43">
        <f t="shared" si="0"/>
        <v>0</v>
      </c>
      <c r="E7" s="28"/>
      <c r="F7" s="5"/>
      <c r="G7" s="28"/>
      <c r="H7" s="38">
        <f t="shared" si="1"/>
        <v>0</v>
      </c>
      <c r="I7" s="42">
        <f t="shared" si="2"/>
        <v>0</v>
      </c>
      <c r="J7" s="47">
        <f t="shared" ref="J7:J36" si="3">J6+D7+I7</f>
        <v>2.91</v>
      </c>
      <c r="K7" s="27">
        <v>45659</v>
      </c>
    </row>
    <row r="8" spans="1:11" x14ac:dyDescent="0.3">
      <c r="A8" s="27">
        <v>45660</v>
      </c>
      <c r="B8" s="27"/>
      <c r="C8" s="5"/>
      <c r="D8" s="43">
        <f t="shared" si="0"/>
        <v>0</v>
      </c>
      <c r="E8" s="27"/>
      <c r="F8" s="5"/>
      <c r="G8" s="27"/>
      <c r="H8" s="38">
        <f t="shared" si="1"/>
        <v>0</v>
      </c>
      <c r="I8" s="42">
        <f t="shared" si="2"/>
        <v>0</v>
      </c>
      <c r="J8" s="47">
        <f t="shared" si="3"/>
        <v>2.91</v>
      </c>
      <c r="K8" s="27">
        <v>45660</v>
      </c>
    </row>
    <row r="9" spans="1:11" x14ac:dyDescent="0.3">
      <c r="A9" s="27">
        <v>45661</v>
      </c>
      <c r="B9" s="27"/>
      <c r="C9" s="5"/>
      <c r="D9" s="43">
        <f t="shared" si="0"/>
        <v>0</v>
      </c>
      <c r="E9" s="27"/>
      <c r="F9" s="5"/>
      <c r="G9" s="27"/>
      <c r="H9" s="38">
        <f t="shared" si="1"/>
        <v>0</v>
      </c>
      <c r="I9" s="42">
        <f t="shared" si="2"/>
        <v>0</v>
      </c>
      <c r="J9" s="47">
        <f t="shared" si="3"/>
        <v>2.91</v>
      </c>
      <c r="K9" s="27">
        <v>45661</v>
      </c>
    </row>
    <row r="10" spans="1:11" x14ac:dyDescent="0.3">
      <c r="A10" s="27">
        <v>45662</v>
      </c>
      <c r="B10" s="27"/>
      <c r="C10" s="5"/>
      <c r="D10" s="43">
        <f t="shared" si="0"/>
        <v>0</v>
      </c>
      <c r="E10" s="27"/>
      <c r="F10" s="5"/>
      <c r="G10" s="27"/>
      <c r="H10" s="38">
        <f t="shared" si="1"/>
        <v>0</v>
      </c>
      <c r="I10" s="42">
        <f t="shared" si="2"/>
        <v>0</v>
      </c>
      <c r="J10" s="47">
        <f t="shared" si="3"/>
        <v>2.91</v>
      </c>
      <c r="K10" s="27">
        <v>45662</v>
      </c>
    </row>
    <row r="11" spans="1:11" x14ac:dyDescent="0.3">
      <c r="A11" s="27">
        <v>45663</v>
      </c>
      <c r="B11" s="27"/>
      <c r="C11" s="5"/>
      <c r="D11" s="43">
        <f t="shared" si="0"/>
        <v>0</v>
      </c>
      <c r="E11" s="27"/>
      <c r="F11" s="5"/>
      <c r="G11" s="27"/>
      <c r="H11" s="38">
        <f t="shared" si="1"/>
        <v>0</v>
      </c>
      <c r="I11" s="42">
        <f t="shared" si="2"/>
        <v>0</v>
      </c>
      <c r="J11" s="47">
        <f t="shared" si="3"/>
        <v>2.91</v>
      </c>
      <c r="K11" s="27">
        <v>45663</v>
      </c>
    </row>
    <row r="12" spans="1:11" x14ac:dyDescent="0.3">
      <c r="A12" s="27">
        <v>45664</v>
      </c>
      <c r="B12" s="27"/>
      <c r="C12" s="5"/>
      <c r="D12" s="43">
        <f t="shared" si="0"/>
        <v>0</v>
      </c>
      <c r="E12" s="27"/>
      <c r="F12" s="5"/>
      <c r="G12" s="27"/>
      <c r="H12" s="38">
        <f t="shared" si="1"/>
        <v>0</v>
      </c>
      <c r="I12" s="42">
        <f t="shared" si="2"/>
        <v>0</v>
      </c>
      <c r="J12" s="47">
        <f t="shared" si="3"/>
        <v>2.91</v>
      </c>
      <c r="K12" s="27">
        <v>45664</v>
      </c>
    </row>
    <row r="13" spans="1:11" x14ac:dyDescent="0.3">
      <c r="A13" s="27">
        <v>45665</v>
      </c>
      <c r="B13" s="27"/>
      <c r="C13" s="5"/>
      <c r="D13" s="43">
        <f t="shared" si="0"/>
        <v>0</v>
      </c>
      <c r="E13" s="27"/>
      <c r="F13" s="5"/>
      <c r="G13" s="27"/>
      <c r="H13" s="38">
        <f t="shared" si="1"/>
        <v>0</v>
      </c>
      <c r="I13" s="42">
        <f t="shared" si="2"/>
        <v>0</v>
      </c>
      <c r="J13" s="47">
        <f t="shared" si="3"/>
        <v>2.91</v>
      </c>
      <c r="K13" s="27">
        <v>45665</v>
      </c>
    </row>
    <row r="14" spans="1:11" x14ac:dyDescent="0.3">
      <c r="A14" s="27">
        <v>45666</v>
      </c>
      <c r="B14" s="27"/>
      <c r="C14" s="5"/>
      <c r="D14" s="43">
        <f t="shared" si="0"/>
        <v>0</v>
      </c>
      <c r="E14" s="27"/>
      <c r="F14" s="5"/>
      <c r="G14" s="27"/>
      <c r="H14" s="38">
        <f t="shared" si="1"/>
        <v>0</v>
      </c>
      <c r="I14" s="42">
        <f t="shared" si="2"/>
        <v>0</v>
      </c>
      <c r="J14" s="47">
        <f t="shared" si="3"/>
        <v>2.91</v>
      </c>
      <c r="K14" s="27">
        <v>45666</v>
      </c>
    </row>
    <row r="15" spans="1:11" x14ac:dyDescent="0.3">
      <c r="A15" s="27">
        <v>45667</v>
      </c>
      <c r="B15" s="27"/>
      <c r="C15" s="5"/>
      <c r="D15" s="43">
        <f t="shared" si="0"/>
        <v>0</v>
      </c>
      <c r="E15" s="27"/>
      <c r="F15" s="5"/>
      <c r="G15" s="27"/>
      <c r="H15" s="38">
        <f t="shared" si="1"/>
        <v>0</v>
      </c>
      <c r="I15" s="42">
        <f t="shared" si="2"/>
        <v>0</v>
      </c>
      <c r="J15" s="48">
        <f t="shared" si="3"/>
        <v>2.91</v>
      </c>
      <c r="K15" s="27">
        <v>45667</v>
      </c>
    </row>
    <row r="16" spans="1:11" x14ac:dyDescent="0.3">
      <c r="A16" s="27">
        <v>45668</v>
      </c>
      <c r="B16" s="27"/>
      <c r="C16" s="5"/>
      <c r="D16" s="43">
        <f t="shared" si="0"/>
        <v>0</v>
      </c>
      <c r="E16" s="27"/>
      <c r="F16" s="5"/>
      <c r="G16" s="27"/>
      <c r="H16" s="38">
        <f t="shared" si="1"/>
        <v>0</v>
      </c>
      <c r="I16" s="42">
        <f t="shared" si="2"/>
        <v>0</v>
      </c>
      <c r="J16" s="48">
        <f t="shared" si="3"/>
        <v>2.91</v>
      </c>
      <c r="K16" s="27">
        <v>45668</v>
      </c>
    </row>
    <row r="17" spans="1:11" x14ac:dyDescent="0.3">
      <c r="A17" s="27">
        <v>45669</v>
      </c>
      <c r="B17" s="27"/>
      <c r="C17" s="5"/>
      <c r="D17" s="43">
        <f t="shared" si="0"/>
        <v>0</v>
      </c>
      <c r="E17" s="27"/>
      <c r="F17" s="5"/>
      <c r="G17" s="27"/>
      <c r="H17" s="38">
        <f t="shared" si="1"/>
        <v>0</v>
      </c>
      <c r="I17" s="42">
        <f t="shared" si="2"/>
        <v>0</v>
      </c>
      <c r="J17" s="48">
        <f t="shared" si="3"/>
        <v>2.91</v>
      </c>
      <c r="K17" s="27">
        <v>45669</v>
      </c>
    </row>
    <row r="18" spans="1:11" x14ac:dyDescent="0.3">
      <c r="A18" s="27">
        <v>45670</v>
      </c>
      <c r="B18" s="27"/>
      <c r="C18" s="5"/>
      <c r="D18" s="43">
        <f t="shared" si="0"/>
        <v>0</v>
      </c>
      <c r="E18" s="27"/>
      <c r="F18" s="5"/>
      <c r="G18" s="27"/>
      <c r="H18" s="38">
        <f t="shared" si="1"/>
        <v>0</v>
      </c>
      <c r="I18" s="42">
        <f t="shared" si="2"/>
        <v>0</v>
      </c>
      <c r="J18" s="48">
        <f t="shared" si="3"/>
        <v>2.91</v>
      </c>
      <c r="K18" s="27">
        <v>45670</v>
      </c>
    </row>
    <row r="19" spans="1:11" x14ac:dyDescent="0.3">
      <c r="A19" s="27">
        <v>45671</v>
      </c>
      <c r="B19" s="27"/>
      <c r="C19" s="5"/>
      <c r="D19" s="43">
        <f t="shared" si="0"/>
        <v>0</v>
      </c>
      <c r="E19" s="27"/>
      <c r="F19" s="5"/>
      <c r="G19" s="27"/>
      <c r="H19" s="38">
        <f t="shared" si="1"/>
        <v>0</v>
      </c>
      <c r="I19" s="42">
        <f t="shared" si="2"/>
        <v>0</v>
      </c>
      <c r="J19" s="48">
        <f t="shared" si="3"/>
        <v>2.91</v>
      </c>
      <c r="K19" s="27">
        <v>45671</v>
      </c>
    </row>
    <row r="20" spans="1:11" x14ac:dyDescent="0.3">
      <c r="A20" s="27">
        <v>45672</v>
      </c>
      <c r="B20" s="27"/>
      <c r="C20" s="5"/>
      <c r="D20" s="43">
        <f t="shared" si="0"/>
        <v>0</v>
      </c>
      <c r="E20" s="27"/>
      <c r="F20" s="5"/>
      <c r="G20" s="27"/>
      <c r="H20" s="38">
        <f t="shared" si="1"/>
        <v>0</v>
      </c>
      <c r="I20" s="42">
        <f t="shared" si="2"/>
        <v>0</v>
      </c>
      <c r="J20" s="48">
        <f t="shared" si="3"/>
        <v>2.91</v>
      </c>
      <c r="K20" s="27">
        <v>45672</v>
      </c>
    </row>
    <row r="21" spans="1:11" x14ac:dyDescent="0.3">
      <c r="A21" s="27">
        <v>45673</v>
      </c>
      <c r="B21" s="27"/>
      <c r="C21" s="23"/>
      <c r="D21" s="43">
        <f t="shared" si="0"/>
        <v>0</v>
      </c>
      <c r="E21" s="27"/>
      <c r="F21" s="5"/>
      <c r="G21" s="27"/>
      <c r="H21" s="38">
        <f t="shared" si="1"/>
        <v>0</v>
      </c>
      <c r="I21" s="42">
        <f t="shared" si="2"/>
        <v>0</v>
      </c>
      <c r="J21" s="48">
        <f t="shared" si="3"/>
        <v>2.91</v>
      </c>
      <c r="K21" s="27">
        <v>45673</v>
      </c>
    </row>
    <row r="22" spans="1:11" x14ac:dyDescent="0.3">
      <c r="A22" s="27">
        <v>45674</v>
      </c>
      <c r="B22" s="27"/>
      <c r="C22" s="5"/>
      <c r="D22" s="43">
        <f t="shared" si="0"/>
        <v>0</v>
      </c>
      <c r="E22" s="27"/>
      <c r="F22" s="5"/>
      <c r="G22" s="27"/>
      <c r="H22" s="38">
        <f t="shared" si="1"/>
        <v>0</v>
      </c>
      <c r="I22" s="42">
        <f t="shared" si="2"/>
        <v>0</v>
      </c>
      <c r="J22" s="48">
        <f t="shared" si="3"/>
        <v>2.91</v>
      </c>
      <c r="K22" s="27">
        <v>45674</v>
      </c>
    </row>
    <row r="23" spans="1:11" x14ac:dyDescent="0.3">
      <c r="A23" s="27">
        <v>45675</v>
      </c>
      <c r="B23" s="27"/>
      <c r="C23" s="5"/>
      <c r="D23" s="43">
        <f t="shared" si="0"/>
        <v>0</v>
      </c>
      <c r="E23" s="27"/>
      <c r="F23" s="5"/>
      <c r="G23" s="27"/>
      <c r="H23" s="38">
        <f t="shared" si="1"/>
        <v>0</v>
      </c>
      <c r="I23" s="42">
        <f t="shared" si="2"/>
        <v>0</v>
      </c>
      <c r="J23" s="48">
        <f t="shared" si="3"/>
        <v>2.91</v>
      </c>
      <c r="K23" s="27">
        <v>45675</v>
      </c>
    </row>
    <row r="24" spans="1:11" x14ac:dyDescent="0.3">
      <c r="A24" s="27">
        <v>45676</v>
      </c>
      <c r="B24" s="27"/>
      <c r="C24" s="5"/>
      <c r="D24" s="43">
        <f t="shared" si="0"/>
        <v>0</v>
      </c>
      <c r="E24" s="27"/>
      <c r="F24" s="5"/>
      <c r="G24" s="27"/>
      <c r="H24" s="38">
        <f t="shared" si="1"/>
        <v>0</v>
      </c>
      <c r="I24" s="42">
        <f t="shared" si="2"/>
        <v>0</v>
      </c>
      <c r="J24" s="48">
        <f t="shared" si="3"/>
        <v>2.91</v>
      </c>
      <c r="K24" s="27">
        <v>45676</v>
      </c>
    </row>
    <row r="25" spans="1:11" x14ac:dyDescent="0.3">
      <c r="A25" s="27">
        <v>45677</v>
      </c>
      <c r="B25" s="27"/>
      <c r="C25" s="5"/>
      <c r="D25" s="43">
        <f t="shared" si="0"/>
        <v>0</v>
      </c>
      <c r="E25" s="27"/>
      <c r="F25" s="5"/>
      <c r="G25" s="27"/>
      <c r="H25" s="38">
        <f t="shared" si="1"/>
        <v>0</v>
      </c>
      <c r="I25" s="42">
        <f t="shared" si="2"/>
        <v>0</v>
      </c>
      <c r="J25" s="48">
        <f t="shared" si="3"/>
        <v>2.91</v>
      </c>
      <c r="K25" s="27">
        <v>45677</v>
      </c>
    </row>
    <row r="26" spans="1:11" x14ac:dyDescent="0.3">
      <c r="A26" s="27">
        <v>45678</v>
      </c>
      <c r="B26" s="27"/>
      <c r="C26" s="5"/>
      <c r="D26" s="43">
        <f t="shared" si="0"/>
        <v>0</v>
      </c>
      <c r="E26" s="27"/>
      <c r="F26" s="5"/>
      <c r="G26" s="27"/>
      <c r="H26" s="38">
        <f t="shared" si="1"/>
        <v>0</v>
      </c>
      <c r="I26" s="42">
        <f t="shared" si="2"/>
        <v>0</v>
      </c>
      <c r="J26" s="48">
        <f t="shared" si="3"/>
        <v>2.91</v>
      </c>
      <c r="K26" s="27">
        <v>45678</v>
      </c>
    </row>
    <row r="27" spans="1:11" x14ac:dyDescent="0.3">
      <c r="A27" s="27">
        <v>45679</v>
      </c>
      <c r="B27" s="27"/>
      <c r="C27" s="5"/>
      <c r="D27" s="43">
        <f t="shared" si="0"/>
        <v>0</v>
      </c>
      <c r="E27" s="27"/>
      <c r="F27" s="5"/>
      <c r="G27" s="27"/>
      <c r="H27" s="38">
        <f t="shared" si="1"/>
        <v>0</v>
      </c>
      <c r="I27" s="42">
        <f t="shared" si="2"/>
        <v>0</v>
      </c>
      <c r="J27" s="48">
        <f t="shared" si="3"/>
        <v>2.91</v>
      </c>
      <c r="K27" s="27">
        <v>45679</v>
      </c>
    </row>
    <row r="28" spans="1:11" x14ac:dyDescent="0.3">
      <c r="A28" s="27">
        <v>45680</v>
      </c>
      <c r="B28" s="27"/>
      <c r="C28" s="5"/>
      <c r="D28" s="43">
        <f t="shared" si="0"/>
        <v>0</v>
      </c>
      <c r="E28" s="27"/>
      <c r="F28" s="5"/>
      <c r="G28" s="27"/>
      <c r="H28" s="38">
        <f t="shared" si="1"/>
        <v>0</v>
      </c>
      <c r="I28" s="42">
        <f t="shared" si="2"/>
        <v>0</v>
      </c>
      <c r="J28" s="48">
        <f t="shared" si="3"/>
        <v>2.91</v>
      </c>
      <c r="K28" s="27">
        <v>45680</v>
      </c>
    </row>
    <row r="29" spans="1:11" x14ac:dyDescent="0.3">
      <c r="A29" s="27">
        <v>45681</v>
      </c>
      <c r="B29" s="27"/>
      <c r="C29" s="5"/>
      <c r="D29" s="43">
        <f t="shared" si="0"/>
        <v>0</v>
      </c>
      <c r="E29" s="27"/>
      <c r="F29" s="5"/>
      <c r="G29" s="27"/>
      <c r="H29" s="38">
        <f t="shared" si="1"/>
        <v>0</v>
      </c>
      <c r="I29" s="42">
        <f t="shared" si="2"/>
        <v>0</v>
      </c>
      <c r="J29" s="48">
        <f t="shared" si="3"/>
        <v>2.91</v>
      </c>
      <c r="K29" s="27">
        <v>45681</v>
      </c>
    </row>
    <row r="30" spans="1:11" x14ac:dyDescent="0.3">
      <c r="A30" s="27">
        <v>45682</v>
      </c>
      <c r="B30" s="27"/>
      <c r="C30" s="5"/>
      <c r="D30" s="43">
        <f t="shared" si="0"/>
        <v>0</v>
      </c>
      <c r="E30" s="27"/>
      <c r="F30" s="5"/>
      <c r="G30" s="27"/>
      <c r="H30" s="38">
        <f t="shared" si="1"/>
        <v>0</v>
      </c>
      <c r="I30" s="42">
        <f t="shared" si="2"/>
        <v>0</v>
      </c>
      <c r="J30" s="48">
        <f t="shared" si="3"/>
        <v>2.91</v>
      </c>
      <c r="K30" s="27">
        <v>45682</v>
      </c>
    </row>
    <row r="31" spans="1:11" x14ac:dyDescent="0.3">
      <c r="A31" s="27">
        <v>45683</v>
      </c>
      <c r="B31" s="27"/>
      <c r="C31" s="5"/>
      <c r="D31" s="43">
        <f t="shared" si="0"/>
        <v>0</v>
      </c>
      <c r="E31" s="27"/>
      <c r="F31" s="5"/>
      <c r="G31" s="27"/>
      <c r="H31" s="38">
        <f t="shared" si="1"/>
        <v>0</v>
      </c>
      <c r="I31" s="42">
        <f t="shared" si="2"/>
        <v>0</v>
      </c>
      <c r="J31" s="48">
        <f t="shared" si="3"/>
        <v>2.91</v>
      </c>
      <c r="K31" s="27">
        <v>45683</v>
      </c>
    </row>
    <row r="32" spans="1:11" x14ac:dyDescent="0.3">
      <c r="A32" s="27">
        <v>45684</v>
      </c>
      <c r="B32" s="27"/>
      <c r="C32" s="5"/>
      <c r="D32" s="43">
        <f t="shared" si="0"/>
        <v>0</v>
      </c>
      <c r="E32" s="27"/>
      <c r="F32" s="5"/>
      <c r="G32" s="27"/>
      <c r="H32" s="38">
        <f t="shared" si="1"/>
        <v>0</v>
      </c>
      <c r="I32" s="42">
        <f t="shared" si="2"/>
        <v>0</v>
      </c>
      <c r="J32" s="48">
        <f t="shared" si="3"/>
        <v>2.91</v>
      </c>
      <c r="K32" s="27">
        <v>45684</v>
      </c>
    </row>
    <row r="33" spans="1:11" x14ac:dyDescent="0.3">
      <c r="A33" s="27">
        <v>45685</v>
      </c>
      <c r="B33" s="27"/>
      <c r="C33" s="5"/>
      <c r="D33" s="43">
        <f t="shared" si="0"/>
        <v>0</v>
      </c>
      <c r="E33" s="27"/>
      <c r="F33" s="5"/>
      <c r="G33" s="27"/>
      <c r="H33" s="38">
        <f t="shared" si="1"/>
        <v>0</v>
      </c>
      <c r="I33" s="42">
        <f t="shared" si="2"/>
        <v>0</v>
      </c>
      <c r="J33" s="48">
        <f t="shared" si="3"/>
        <v>2.91</v>
      </c>
      <c r="K33" s="27">
        <v>45685</v>
      </c>
    </row>
    <row r="34" spans="1:11" x14ac:dyDescent="0.3">
      <c r="A34" s="27">
        <v>45686</v>
      </c>
      <c r="B34" s="27"/>
      <c r="C34" s="5"/>
      <c r="D34" s="43">
        <f t="shared" si="0"/>
        <v>0</v>
      </c>
      <c r="E34" s="27"/>
      <c r="F34" s="5"/>
      <c r="G34" s="27"/>
      <c r="H34" s="38">
        <f t="shared" si="1"/>
        <v>0</v>
      </c>
      <c r="I34" s="42">
        <f t="shared" si="2"/>
        <v>0</v>
      </c>
      <c r="J34" s="48">
        <f t="shared" si="3"/>
        <v>2.91</v>
      </c>
      <c r="K34" s="27">
        <v>45686</v>
      </c>
    </row>
    <row r="35" spans="1:11" x14ac:dyDescent="0.3">
      <c r="A35" s="27">
        <v>45687</v>
      </c>
      <c r="B35" s="27"/>
      <c r="C35" s="27"/>
      <c r="D35" s="43">
        <f t="shared" si="0"/>
        <v>0</v>
      </c>
      <c r="E35" s="27"/>
      <c r="F35" s="5"/>
      <c r="G35" s="27"/>
      <c r="H35" s="38">
        <f t="shared" si="1"/>
        <v>0</v>
      </c>
      <c r="I35" s="42">
        <f t="shared" si="2"/>
        <v>0</v>
      </c>
      <c r="J35" s="48">
        <f t="shared" si="3"/>
        <v>2.91</v>
      </c>
      <c r="K35" s="27">
        <v>45687</v>
      </c>
    </row>
    <row r="36" spans="1:11" x14ac:dyDescent="0.3">
      <c r="A36" s="27">
        <v>45688</v>
      </c>
      <c r="B36" s="27"/>
      <c r="C36" s="27"/>
      <c r="D36" s="43">
        <f t="shared" si="0"/>
        <v>0</v>
      </c>
      <c r="E36" s="27"/>
      <c r="F36" s="5"/>
      <c r="G36" s="27"/>
      <c r="H36" s="38">
        <f t="shared" si="1"/>
        <v>0</v>
      </c>
      <c r="I36" s="42">
        <f t="shared" si="2"/>
        <v>0</v>
      </c>
      <c r="J36" s="48">
        <f t="shared" si="3"/>
        <v>2.91</v>
      </c>
      <c r="K36" s="27">
        <v>45688</v>
      </c>
    </row>
    <row r="37" spans="1:11" x14ac:dyDescent="0.3">
      <c r="A37" s="1"/>
      <c r="B37" s="7"/>
      <c r="C37" s="5"/>
      <c r="D37" s="43">
        <f t="shared" si="0"/>
        <v>0</v>
      </c>
      <c r="E37" s="7"/>
      <c r="F37" s="5"/>
      <c r="G37" s="7"/>
      <c r="H37" s="9">
        <f t="shared" si="1"/>
        <v>0</v>
      </c>
      <c r="I37" s="42">
        <f t="shared" si="2"/>
        <v>0</v>
      </c>
      <c r="J37" s="44"/>
      <c r="K37" s="1"/>
    </row>
    <row r="38" spans="1:11" x14ac:dyDescent="0.3">
      <c r="A38" s="267"/>
      <c r="B38" s="267"/>
      <c r="C38" s="267"/>
      <c r="D38" s="267"/>
      <c r="E38" s="267"/>
      <c r="F38" s="267"/>
      <c r="G38" s="267"/>
      <c r="H38" s="267"/>
      <c r="I38" s="267"/>
      <c r="J38" s="267"/>
      <c r="K38" s="51"/>
    </row>
    <row r="39" spans="1:11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</sheetData>
  <mergeCells count="6">
    <mergeCell ref="A1:J1"/>
    <mergeCell ref="A3:B3"/>
    <mergeCell ref="F3:G3"/>
    <mergeCell ref="H3:I3"/>
    <mergeCell ref="A38:J38"/>
    <mergeCell ref="A2:D2"/>
  </mergeCells>
  <conditionalFormatting sqref="C7:C36 B6:B36 D7:D37 C6:D6">
    <cfRule type="timePeriod" dxfId="52" priority="9" timePeriod="today">
      <formula>FLOOR(B6,1)=TODAY()</formula>
    </cfRule>
  </conditionalFormatting>
  <conditionalFormatting sqref="F22">
    <cfRule type="timePeriod" dxfId="51" priority="8" timePeriod="today">
      <formula>FLOOR(F22,1)=TODAY()</formula>
    </cfRule>
  </conditionalFormatting>
  <conditionalFormatting sqref="K6:K36">
    <cfRule type="timePeriod" dxfId="50" priority="7" timePeriod="today">
      <formula>FLOOR(K6,1)=TODAY()</formula>
    </cfRule>
  </conditionalFormatting>
  <conditionalFormatting sqref="K3">
    <cfRule type="timePeriod" dxfId="49" priority="6" timePeriod="today">
      <formula>FLOOR(K3,1)=TODAY()</formula>
    </cfRule>
  </conditionalFormatting>
  <conditionalFormatting sqref="G6:G36">
    <cfRule type="timePeriod" dxfId="48" priority="5" timePeriod="today">
      <formula>FLOOR(G6,1)=TODAY()</formula>
    </cfRule>
  </conditionalFormatting>
  <conditionalFormatting sqref="G22">
    <cfRule type="timePeriod" dxfId="47" priority="4" timePeriod="today">
      <formula>FLOOR(G22,1)=TODAY()</formula>
    </cfRule>
  </conditionalFormatting>
  <conditionalFormatting sqref="E6:E36">
    <cfRule type="timePeriod" dxfId="46" priority="3" timePeriod="today">
      <formula>FLOOR(E6,1)=TODAY()</formula>
    </cfRule>
  </conditionalFormatting>
  <conditionalFormatting sqref="E22">
    <cfRule type="timePeriod" dxfId="45" priority="2" timePeriod="today">
      <formula>FLOOR(E22,1)=TODAY()</formula>
    </cfRule>
  </conditionalFormatting>
  <conditionalFormatting sqref="A6:A36">
    <cfRule type="timePeriod" dxfId="44" priority="1" timePeriod="today">
      <formula>FLOOR(A6,1)=TODAY()</formula>
    </cfRule>
  </conditionalFormatting>
  <dataValidations count="2">
    <dataValidation type="list" allowBlank="1" showInputMessage="1" showErrorMessage="1" sqref="G6:G36">
      <formula1>$A$2:$A$8</formula1>
    </dataValidation>
    <dataValidation type="list" allowBlank="1" showInputMessage="1" showErrorMessage="1" sqref="E6:E36">
      <formula1>$A$2:$A$8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DATA!$A$3:$A$9</xm:f>
          </x14:formula1>
          <xm:sqref>B6:B36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W55"/>
  <sheetViews>
    <sheetView workbookViewId="0">
      <selection sqref="A1:J1"/>
    </sheetView>
  </sheetViews>
  <sheetFormatPr baseColWidth="10" defaultRowHeight="14.4" x14ac:dyDescent="0.3"/>
  <cols>
    <col min="1" max="1" width="9.5546875" style="100" customWidth="1"/>
    <col min="2" max="2" width="10.44140625" style="100" customWidth="1"/>
    <col min="3" max="3" width="9.21875" style="100" bestFit="1" customWidth="1"/>
    <col min="4" max="4" width="9.33203125" style="100" bestFit="1" customWidth="1"/>
    <col min="5" max="5" width="4.88671875" style="100" bestFit="1" customWidth="1"/>
    <col min="6" max="6" width="7.5546875" style="100" customWidth="1"/>
    <col min="7" max="7" width="9.21875" style="100" bestFit="1" customWidth="1"/>
    <col min="8" max="8" width="10.6640625" style="100" customWidth="1"/>
    <col min="9" max="9" width="5" style="20" bestFit="1" customWidth="1"/>
    <col min="10" max="10" width="5.109375" style="20" customWidth="1"/>
    <col min="11" max="11" width="11.5546875" style="100" customWidth="1"/>
    <col min="12" max="12" width="10.33203125" style="100" customWidth="1"/>
    <col min="13" max="13" width="5" style="100" bestFit="1" customWidth="1"/>
    <col min="14" max="14" width="4.5546875" style="100" customWidth="1"/>
    <col min="15" max="15" width="12.88671875" style="100" customWidth="1"/>
    <col min="16" max="16" width="10.77734375" style="100" customWidth="1"/>
    <col min="17" max="17" width="5" style="100" bestFit="1" customWidth="1"/>
    <col min="18" max="18" width="4.88671875" style="100" customWidth="1"/>
    <col min="19" max="19" width="8.44140625" style="100" bestFit="1" customWidth="1"/>
    <col min="20" max="20" width="10.77734375" style="100" customWidth="1"/>
    <col min="21" max="21" width="5" style="100" bestFit="1" customWidth="1"/>
    <col min="22" max="22" width="4.33203125" style="100" customWidth="1"/>
    <col min="23" max="24" width="11.5546875" style="100"/>
    <col min="25" max="25" width="5" style="100" bestFit="1" customWidth="1"/>
    <col min="26" max="26" width="3.77734375" style="100" customWidth="1"/>
    <col min="27" max="28" width="11.5546875" style="100"/>
    <col min="29" max="29" width="5" style="100" bestFit="1" customWidth="1"/>
    <col min="30" max="30" width="4.88671875" style="100" customWidth="1"/>
    <col min="31" max="32" width="11.5546875" style="100"/>
    <col min="33" max="33" width="5" style="100" bestFit="1" customWidth="1"/>
    <col min="34" max="34" width="4.6640625" style="100" customWidth="1"/>
    <col min="35" max="36" width="11.5546875" style="100"/>
    <col min="37" max="37" width="5" style="100" bestFit="1" customWidth="1"/>
    <col min="38" max="38" width="3" style="100" customWidth="1"/>
    <col min="39" max="40" width="11.5546875" style="100"/>
    <col min="41" max="41" width="5" style="100" bestFit="1" customWidth="1"/>
    <col min="42" max="42" width="3.44140625" style="100" customWidth="1"/>
    <col min="43" max="44" width="11.5546875" style="100"/>
    <col min="45" max="45" width="5" style="100" bestFit="1" customWidth="1"/>
    <col min="46" max="46" width="3.44140625" style="100" customWidth="1"/>
    <col min="47" max="48" width="11.5546875" style="100"/>
    <col min="49" max="49" width="5" style="100" bestFit="1" customWidth="1"/>
    <col min="50" max="16384" width="11.5546875" style="100"/>
  </cols>
  <sheetData>
    <row r="1" spans="1:49" ht="21" x14ac:dyDescent="0.4">
      <c r="A1" s="260" t="s">
        <v>70</v>
      </c>
      <c r="B1" s="260"/>
      <c r="C1" s="260"/>
      <c r="D1" s="260"/>
      <c r="E1" s="260"/>
      <c r="F1" s="260"/>
      <c r="G1" s="260"/>
      <c r="H1" s="260"/>
      <c r="I1" s="260"/>
      <c r="J1" s="260"/>
      <c r="K1" s="55"/>
      <c r="L1" s="55"/>
      <c r="M1" s="55"/>
      <c r="N1" s="55"/>
    </row>
    <row r="2" spans="1:49" s="11" customFormat="1" ht="13.8" x14ac:dyDescent="0.3">
      <c r="A2" s="261" t="s">
        <v>48</v>
      </c>
      <c r="B2" s="261"/>
      <c r="C2" s="133">
        <v>0.45</v>
      </c>
      <c r="D2" s="134"/>
      <c r="E2" s="135"/>
      <c r="F2" s="45"/>
      <c r="G2" s="133"/>
      <c r="H2" s="45"/>
      <c r="I2" s="45"/>
      <c r="J2" s="136"/>
      <c r="K2" s="138"/>
      <c r="L2" s="137"/>
      <c r="M2" s="137"/>
      <c r="N2" s="137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</row>
    <row r="3" spans="1:49" s="44" customFormat="1" ht="24" customHeight="1" x14ac:dyDescent="0.3">
      <c r="A3" s="139"/>
      <c r="B3" s="140"/>
      <c r="C3" s="142">
        <f>C38</f>
        <v>0.45</v>
      </c>
      <c r="D3" s="142">
        <f>D38</f>
        <v>0</v>
      </c>
      <c r="F3" s="140"/>
      <c r="G3" s="142">
        <f>G38</f>
        <v>0.45</v>
      </c>
      <c r="H3" s="142">
        <f>H38</f>
        <v>0</v>
      </c>
      <c r="J3" s="140"/>
      <c r="K3" s="142">
        <f>K38</f>
        <v>0.45</v>
      </c>
      <c r="L3" s="142">
        <f>L38</f>
        <v>0</v>
      </c>
      <c r="N3" s="140"/>
      <c r="O3" s="142">
        <f>O38</f>
        <v>0.45</v>
      </c>
      <c r="P3" s="142">
        <f>P38</f>
        <v>0</v>
      </c>
      <c r="R3" s="140"/>
      <c r="S3" s="142">
        <f>S38</f>
        <v>0</v>
      </c>
      <c r="T3" s="142">
        <f>T38</f>
        <v>0</v>
      </c>
      <c r="V3" s="140"/>
      <c r="W3" s="142">
        <f>W38</f>
        <v>0</v>
      </c>
      <c r="X3" s="142">
        <f>X38</f>
        <v>0</v>
      </c>
      <c r="Z3" s="140"/>
      <c r="AA3" s="142">
        <f>AA38</f>
        <v>0</v>
      </c>
      <c r="AB3" s="142">
        <f>AB38</f>
        <v>0</v>
      </c>
      <c r="AD3" s="140"/>
      <c r="AE3" s="142">
        <f>AE38</f>
        <v>0</v>
      </c>
      <c r="AF3" s="142">
        <f>AF38</f>
        <v>0</v>
      </c>
      <c r="AH3" s="140"/>
      <c r="AI3" s="142">
        <f>AI38</f>
        <v>0</v>
      </c>
      <c r="AJ3" s="142">
        <f>AJ38</f>
        <v>-166.14</v>
      </c>
      <c r="AL3" s="140"/>
      <c r="AM3" s="142">
        <f>AM38</f>
        <v>0</v>
      </c>
      <c r="AN3" s="142">
        <f>AN38</f>
        <v>0</v>
      </c>
      <c r="AP3" s="140"/>
      <c r="AQ3" s="142">
        <f>AQ38</f>
        <v>0</v>
      </c>
      <c r="AR3" s="142">
        <f>AR38</f>
        <v>0</v>
      </c>
      <c r="AT3" s="140"/>
      <c r="AU3" s="142">
        <f>AU38</f>
        <v>0</v>
      </c>
      <c r="AV3" s="142">
        <f>AV38</f>
        <v>0</v>
      </c>
    </row>
    <row r="4" spans="1:49" s="75" customFormat="1" ht="28.8" customHeight="1" thickBot="1" x14ac:dyDescent="0.35">
      <c r="B4" s="143" t="s">
        <v>52</v>
      </c>
      <c r="C4" s="270">
        <f>C3+D3</f>
        <v>0.45</v>
      </c>
      <c r="D4" s="270"/>
      <c r="F4" s="143" t="s">
        <v>52</v>
      </c>
      <c r="G4" s="270">
        <f>G3+H3</f>
        <v>0.45</v>
      </c>
      <c r="H4" s="270"/>
      <c r="J4" s="143" t="s">
        <v>52</v>
      </c>
      <c r="K4" s="270">
        <f>K3+L3</f>
        <v>0.45</v>
      </c>
      <c r="L4" s="270"/>
      <c r="N4" s="143" t="s">
        <v>52</v>
      </c>
      <c r="O4" s="270">
        <f>O3+P3</f>
        <v>0.45</v>
      </c>
      <c r="P4" s="270"/>
      <c r="R4" s="143" t="s">
        <v>52</v>
      </c>
      <c r="S4" s="270">
        <f>S3+T3</f>
        <v>0</v>
      </c>
      <c r="T4" s="270"/>
      <c r="V4" s="143" t="s">
        <v>52</v>
      </c>
      <c r="W4" s="270">
        <f>W3+X3</f>
        <v>0</v>
      </c>
      <c r="X4" s="270"/>
      <c r="Z4" s="143" t="s">
        <v>52</v>
      </c>
      <c r="AA4" s="270">
        <f>AA3+AB3</f>
        <v>0</v>
      </c>
      <c r="AB4" s="270"/>
      <c r="AD4" s="143" t="s">
        <v>52</v>
      </c>
      <c r="AE4" s="270">
        <f>AE3+AF3</f>
        <v>0</v>
      </c>
      <c r="AF4" s="270"/>
      <c r="AH4" s="143" t="s">
        <v>52</v>
      </c>
      <c r="AI4" s="270">
        <f>AI3+AJ3</f>
        <v>-166.14</v>
      </c>
      <c r="AJ4" s="270"/>
      <c r="AL4" s="143" t="s">
        <v>52</v>
      </c>
      <c r="AM4" s="270">
        <f>AM3+AN3</f>
        <v>0</v>
      </c>
      <c r="AN4" s="270"/>
      <c r="AP4" s="143" t="s">
        <v>52</v>
      </c>
      <c r="AQ4" s="270">
        <f>AQ3+AR3</f>
        <v>0</v>
      </c>
      <c r="AR4" s="270"/>
      <c r="AT4" s="143" t="s">
        <v>52</v>
      </c>
      <c r="AU4" s="270">
        <f>AU3+AV3</f>
        <v>0</v>
      </c>
      <c r="AV4" s="270"/>
    </row>
    <row r="5" spans="1:49" s="8" customFormat="1" ht="28.8" customHeight="1" x14ac:dyDescent="0.3">
      <c r="A5" s="56"/>
      <c r="B5" s="57"/>
      <c r="C5" s="263">
        <v>45658</v>
      </c>
      <c r="D5" s="264"/>
      <c r="E5" s="265"/>
      <c r="F5" s="57"/>
      <c r="G5" s="263">
        <v>45689</v>
      </c>
      <c r="H5" s="264"/>
      <c r="I5" s="265"/>
      <c r="J5" s="57"/>
      <c r="K5" s="263">
        <v>45717</v>
      </c>
      <c r="L5" s="264"/>
      <c r="M5" s="265"/>
      <c r="N5" s="57"/>
      <c r="O5" s="263">
        <v>45748</v>
      </c>
      <c r="P5" s="264"/>
      <c r="Q5" s="265"/>
      <c r="R5" s="57"/>
      <c r="S5" s="263">
        <v>45778</v>
      </c>
      <c r="T5" s="264"/>
      <c r="U5" s="265"/>
      <c r="V5" s="57"/>
      <c r="W5" s="263">
        <v>45809</v>
      </c>
      <c r="X5" s="264"/>
      <c r="Y5" s="265"/>
      <c r="Z5" s="57"/>
      <c r="AA5" s="263">
        <v>45839</v>
      </c>
      <c r="AB5" s="264"/>
      <c r="AC5" s="265"/>
      <c r="AD5" s="57"/>
      <c r="AE5" s="263">
        <v>45870</v>
      </c>
      <c r="AF5" s="264"/>
      <c r="AG5" s="265"/>
      <c r="AH5" s="57"/>
      <c r="AI5" s="263">
        <v>45901</v>
      </c>
      <c r="AJ5" s="264"/>
      <c r="AK5" s="265"/>
      <c r="AL5" s="57"/>
      <c r="AM5" s="263">
        <v>45931</v>
      </c>
      <c r="AN5" s="264"/>
      <c r="AO5" s="265"/>
      <c r="AP5" s="57"/>
      <c r="AQ5" s="263">
        <v>45962</v>
      </c>
      <c r="AR5" s="264"/>
      <c r="AS5" s="265"/>
      <c r="AT5" s="57"/>
      <c r="AU5" s="263">
        <v>45992</v>
      </c>
      <c r="AV5" s="264"/>
      <c r="AW5" s="265"/>
    </row>
    <row r="6" spans="1:49" ht="15" thickBot="1" x14ac:dyDescent="0.35">
      <c r="A6" s="56"/>
      <c r="B6" s="57"/>
      <c r="C6" s="72" t="s">
        <v>51</v>
      </c>
      <c r="D6" s="73" t="s">
        <v>25</v>
      </c>
      <c r="E6" s="74" t="s">
        <v>50</v>
      </c>
      <c r="F6" s="57"/>
      <c r="G6" s="72" t="s">
        <v>51</v>
      </c>
      <c r="H6" s="73" t="s">
        <v>25</v>
      </c>
      <c r="I6" s="74" t="s">
        <v>50</v>
      </c>
      <c r="J6" s="57"/>
      <c r="K6" s="72" t="s">
        <v>51</v>
      </c>
      <c r="L6" s="73" t="s">
        <v>25</v>
      </c>
      <c r="M6" s="74" t="s">
        <v>50</v>
      </c>
      <c r="N6" s="57"/>
      <c r="O6" s="72" t="s">
        <v>51</v>
      </c>
      <c r="P6" s="73" t="s">
        <v>25</v>
      </c>
      <c r="Q6" s="74" t="s">
        <v>50</v>
      </c>
      <c r="R6" s="57"/>
      <c r="S6" s="72" t="s">
        <v>51</v>
      </c>
      <c r="T6" s="73" t="s">
        <v>25</v>
      </c>
      <c r="U6" s="74" t="s">
        <v>50</v>
      </c>
      <c r="V6" s="57"/>
      <c r="W6" s="72" t="s">
        <v>51</v>
      </c>
      <c r="X6" s="73" t="s">
        <v>25</v>
      </c>
      <c r="Y6" s="74" t="s">
        <v>50</v>
      </c>
      <c r="Z6" s="57"/>
      <c r="AA6" s="72" t="s">
        <v>51</v>
      </c>
      <c r="AB6" s="73" t="s">
        <v>25</v>
      </c>
      <c r="AC6" s="74" t="s">
        <v>50</v>
      </c>
      <c r="AD6" s="57"/>
      <c r="AE6" s="72" t="s">
        <v>51</v>
      </c>
      <c r="AF6" s="73" t="s">
        <v>25</v>
      </c>
      <c r="AG6" s="74" t="s">
        <v>50</v>
      </c>
      <c r="AH6" s="57"/>
      <c r="AI6" s="72" t="s">
        <v>51</v>
      </c>
      <c r="AJ6" s="73" t="s">
        <v>25</v>
      </c>
      <c r="AK6" s="74" t="s">
        <v>50</v>
      </c>
      <c r="AL6" s="57"/>
      <c r="AM6" s="72" t="s">
        <v>51</v>
      </c>
      <c r="AN6" s="73" t="s">
        <v>25</v>
      </c>
      <c r="AO6" s="74" t="s">
        <v>50</v>
      </c>
      <c r="AP6" s="57"/>
      <c r="AQ6" s="72" t="s">
        <v>51</v>
      </c>
      <c r="AR6" s="73" t="s">
        <v>25</v>
      </c>
      <c r="AS6" s="74" t="s">
        <v>50</v>
      </c>
      <c r="AT6" s="57"/>
      <c r="AU6" s="72" t="s">
        <v>51</v>
      </c>
      <c r="AV6" s="73" t="s">
        <v>25</v>
      </c>
      <c r="AW6" s="74" t="s">
        <v>50</v>
      </c>
    </row>
    <row r="7" spans="1:49" x14ac:dyDescent="0.3">
      <c r="A7" s="100">
        <v>1</v>
      </c>
      <c r="B7" s="60"/>
      <c r="C7" s="61"/>
      <c r="D7" s="62"/>
      <c r="E7" s="63"/>
      <c r="F7" s="60"/>
      <c r="G7" s="61"/>
      <c r="H7" s="62"/>
      <c r="I7" s="63"/>
      <c r="J7" s="60"/>
      <c r="K7" s="61"/>
      <c r="L7" s="62"/>
      <c r="M7" s="63"/>
      <c r="N7" s="60"/>
      <c r="O7" s="61"/>
      <c r="P7" s="62"/>
      <c r="Q7" s="63"/>
      <c r="R7" s="60"/>
      <c r="S7" s="61"/>
      <c r="T7" s="62"/>
      <c r="U7" s="63"/>
      <c r="V7" s="60"/>
      <c r="W7" s="61"/>
      <c r="X7" s="62"/>
      <c r="Y7" s="63"/>
      <c r="Z7" s="60"/>
      <c r="AA7" s="61"/>
      <c r="AB7" s="62"/>
      <c r="AC7" s="63"/>
      <c r="AD7" s="60"/>
      <c r="AE7" s="61"/>
      <c r="AF7" s="62"/>
      <c r="AG7" s="63"/>
      <c r="AH7" s="60"/>
      <c r="AI7" s="61"/>
      <c r="AJ7" s="62"/>
      <c r="AK7" s="63"/>
      <c r="AL7" s="60"/>
      <c r="AM7" s="61"/>
      <c r="AN7" s="62"/>
      <c r="AO7" s="63"/>
      <c r="AP7" s="60"/>
      <c r="AQ7" s="61"/>
      <c r="AR7" s="62"/>
      <c r="AS7" s="63"/>
      <c r="AT7" s="60"/>
      <c r="AU7" s="61"/>
      <c r="AV7" s="62"/>
      <c r="AW7" s="63"/>
    </row>
    <row r="8" spans="1:49" x14ac:dyDescent="0.3">
      <c r="A8" s="100">
        <v>2</v>
      </c>
      <c r="B8" s="64"/>
      <c r="C8" s="7"/>
      <c r="D8" s="58"/>
      <c r="E8" s="65"/>
      <c r="F8" s="64"/>
      <c r="G8" s="7"/>
      <c r="H8" s="58"/>
      <c r="I8" s="65"/>
      <c r="J8" s="64"/>
      <c r="K8" s="7"/>
      <c r="L8" s="58"/>
      <c r="M8" s="65"/>
      <c r="N8" s="64"/>
      <c r="O8" s="7"/>
      <c r="P8" s="58"/>
      <c r="Q8" s="65"/>
      <c r="R8" s="64"/>
      <c r="S8" s="7"/>
      <c r="T8" s="58"/>
      <c r="U8" s="65"/>
      <c r="V8" s="64"/>
      <c r="W8" s="7"/>
      <c r="X8" s="58"/>
      <c r="Y8" s="65"/>
      <c r="Z8" s="64"/>
      <c r="AA8" s="7"/>
      <c r="AB8" s="58"/>
      <c r="AC8" s="65"/>
      <c r="AD8" s="64"/>
      <c r="AE8" s="7"/>
      <c r="AF8" s="58"/>
      <c r="AG8" s="65"/>
      <c r="AH8" s="64"/>
      <c r="AI8" s="7"/>
      <c r="AJ8" s="58"/>
      <c r="AK8" s="65"/>
      <c r="AL8" s="64"/>
      <c r="AM8" s="7"/>
      <c r="AN8" s="58"/>
      <c r="AO8" s="65"/>
      <c r="AP8" s="64"/>
      <c r="AQ8" s="7"/>
      <c r="AR8" s="58"/>
      <c r="AS8" s="65"/>
      <c r="AT8" s="64"/>
      <c r="AU8" s="7"/>
      <c r="AV8" s="58"/>
      <c r="AW8" s="65"/>
    </row>
    <row r="9" spans="1:49" x14ac:dyDescent="0.3">
      <c r="A9" s="100">
        <v>3</v>
      </c>
      <c r="B9" s="64"/>
      <c r="C9" s="7"/>
      <c r="D9" s="58"/>
      <c r="E9" s="65"/>
      <c r="F9" s="64"/>
      <c r="G9" s="7"/>
      <c r="H9" s="58"/>
      <c r="I9" s="65"/>
      <c r="J9" s="64"/>
      <c r="K9" s="7"/>
      <c r="L9" s="58"/>
      <c r="M9" s="65"/>
      <c r="N9" s="64"/>
      <c r="O9" s="7"/>
      <c r="P9" s="58"/>
      <c r="Q9" s="65"/>
      <c r="R9" s="64"/>
      <c r="S9" s="7"/>
      <c r="T9" s="58"/>
      <c r="U9" s="65"/>
      <c r="V9" s="64"/>
      <c r="W9" s="7"/>
      <c r="X9" s="58"/>
      <c r="Y9" s="65"/>
      <c r="Z9" s="64"/>
      <c r="AA9" s="7"/>
      <c r="AB9" s="58"/>
      <c r="AC9" s="65"/>
      <c r="AD9" s="64"/>
      <c r="AE9" s="7"/>
      <c r="AF9" s="58"/>
      <c r="AG9" s="65"/>
      <c r="AH9" s="64"/>
      <c r="AI9" s="7"/>
      <c r="AJ9" s="58"/>
      <c r="AK9" s="65"/>
      <c r="AL9" s="64"/>
      <c r="AM9" s="7"/>
      <c r="AN9" s="58"/>
      <c r="AO9" s="65"/>
      <c r="AP9" s="64"/>
      <c r="AQ9" s="7"/>
      <c r="AR9" s="58"/>
      <c r="AS9" s="65"/>
      <c r="AT9" s="64"/>
      <c r="AU9" s="7"/>
      <c r="AV9" s="58"/>
      <c r="AW9" s="65"/>
    </row>
    <row r="10" spans="1:49" x14ac:dyDescent="0.3">
      <c r="A10" s="100">
        <v>4</v>
      </c>
      <c r="B10" s="64"/>
      <c r="C10" s="7"/>
      <c r="D10" s="58"/>
      <c r="E10" s="65"/>
      <c r="F10" s="64"/>
      <c r="G10" s="7"/>
      <c r="H10" s="58"/>
      <c r="I10" s="65"/>
      <c r="J10" s="64"/>
      <c r="K10" s="7"/>
      <c r="L10" s="58"/>
      <c r="M10" s="65"/>
      <c r="N10" s="64"/>
      <c r="O10" s="7"/>
      <c r="P10" s="58"/>
      <c r="Q10" s="65"/>
      <c r="R10" s="64"/>
      <c r="S10" s="7"/>
      <c r="T10" s="58"/>
      <c r="U10" s="65"/>
      <c r="V10" s="64"/>
      <c r="W10" s="7"/>
      <c r="X10" s="58"/>
      <c r="Y10" s="65"/>
      <c r="Z10" s="64"/>
      <c r="AA10" s="7"/>
      <c r="AB10" s="58"/>
      <c r="AC10" s="65"/>
      <c r="AD10" s="64"/>
      <c r="AE10" s="7"/>
      <c r="AF10" s="58"/>
      <c r="AG10" s="65"/>
      <c r="AH10" s="64"/>
      <c r="AI10" s="7"/>
      <c r="AJ10" s="58"/>
      <c r="AK10" s="65"/>
      <c r="AL10" s="64"/>
      <c r="AM10" s="7"/>
      <c r="AN10" s="58"/>
      <c r="AO10" s="65"/>
      <c r="AP10" s="64"/>
      <c r="AQ10" s="7"/>
      <c r="AR10" s="58"/>
      <c r="AS10" s="65"/>
      <c r="AT10" s="64"/>
      <c r="AU10" s="7"/>
      <c r="AV10" s="58"/>
      <c r="AW10" s="65"/>
    </row>
    <row r="11" spans="1:49" x14ac:dyDescent="0.3">
      <c r="A11" s="100">
        <v>5</v>
      </c>
      <c r="B11" s="64"/>
      <c r="C11" s="7"/>
      <c r="D11" s="58"/>
      <c r="E11" s="65"/>
      <c r="F11" s="64"/>
      <c r="G11" s="7"/>
      <c r="H11" s="58"/>
      <c r="I11" s="65"/>
      <c r="J11" s="64"/>
      <c r="K11" s="7"/>
      <c r="L11" s="58"/>
      <c r="M11" s="65"/>
      <c r="N11" s="64"/>
      <c r="O11" s="7"/>
      <c r="P11" s="58"/>
      <c r="Q11" s="65"/>
      <c r="R11" s="64"/>
      <c r="S11" s="7"/>
      <c r="T11" s="58"/>
      <c r="U11" s="65"/>
      <c r="V11" s="64"/>
      <c r="W11" s="7"/>
      <c r="X11" s="58"/>
      <c r="Y11" s="65"/>
      <c r="Z11" s="64"/>
      <c r="AA11" s="7"/>
      <c r="AB11" s="58"/>
      <c r="AC11" s="65"/>
      <c r="AD11" s="64"/>
      <c r="AE11" s="7"/>
      <c r="AF11" s="58"/>
      <c r="AG11" s="65"/>
      <c r="AH11" s="64"/>
      <c r="AI11" s="7"/>
      <c r="AJ11" s="58"/>
      <c r="AK11" s="65"/>
      <c r="AL11" s="64"/>
      <c r="AM11" s="7"/>
      <c r="AN11" s="58"/>
      <c r="AO11" s="65"/>
      <c r="AP11" s="64"/>
      <c r="AQ11" s="7"/>
      <c r="AR11" s="58"/>
      <c r="AS11" s="65"/>
      <c r="AT11" s="64"/>
      <c r="AU11" s="7"/>
      <c r="AV11" s="58"/>
      <c r="AW11" s="65"/>
    </row>
    <row r="12" spans="1:49" x14ac:dyDescent="0.3">
      <c r="A12" s="100">
        <v>6</v>
      </c>
      <c r="B12" s="64"/>
      <c r="C12" s="7"/>
      <c r="D12" s="58"/>
      <c r="E12" s="65"/>
      <c r="F12" s="64"/>
      <c r="G12" s="7"/>
      <c r="H12" s="58"/>
      <c r="I12" s="65"/>
      <c r="J12" s="64"/>
      <c r="K12" s="7"/>
      <c r="L12" s="58"/>
      <c r="M12" s="65"/>
      <c r="N12" s="64"/>
      <c r="O12" s="7"/>
      <c r="P12" s="58"/>
      <c r="Q12" s="65"/>
      <c r="R12" s="64"/>
      <c r="S12" s="7"/>
      <c r="T12" s="58"/>
      <c r="U12" s="65"/>
      <c r="V12" s="64"/>
      <c r="W12" s="7"/>
      <c r="X12" s="58"/>
      <c r="Y12" s="65"/>
      <c r="Z12" s="64"/>
      <c r="AA12" s="7"/>
      <c r="AB12" s="58"/>
      <c r="AC12" s="65"/>
      <c r="AD12" s="64"/>
      <c r="AE12" s="7"/>
      <c r="AF12" s="58"/>
      <c r="AG12" s="65"/>
      <c r="AH12" s="64"/>
      <c r="AI12" s="7"/>
      <c r="AJ12" s="58"/>
      <c r="AK12" s="65"/>
      <c r="AL12" s="64"/>
      <c r="AM12" s="7"/>
      <c r="AN12" s="58"/>
      <c r="AO12" s="65"/>
      <c r="AP12" s="64"/>
      <c r="AQ12" s="7"/>
      <c r="AR12" s="58"/>
      <c r="AS12" s="65"/>
      <c r="AT12" s="64"/>
      <c r="AU12" s="7"/>
      <c r="AV12" s="58"/>
      <c r="AW12" s="65"/>
    </row>
    <row r="13" spans="1:49" x14ac:dyDescent="0.3">
      <c r="A13" s="100">
        <v>7</v>
      </c>
      <c r="B13" s="64"/>
      <c r="C13" s="7"/>
      <c r="D13" s="58"/>
      <c r="E13" s="65"/>
      <c r="F13" s="64"/>
      <c r="G13" s="7"/>
      <c r="H13" s="58"/>
      <c r="I13" s="65"/>
      <c r="J13" s="64"/>
      <c r="K13" s="7"/>
      <c r="L13" s="58"/>
      <c r="M13" s="65"/>
      <c r="N13" s="64"/>
      <c r="O13" s="7"/>
      <c r="P13" s="58"/>
      <c r="Q13" s="65"/>
      <c r="R13" s="64"/>
      <c r="S13" s="7"/>
      <c r="T13" s="58"/>
      <c r="U13" s="65"/>
      <c r="V13" s="64"/>
      <c r="W13" s="7"/>
      <c r="X13" s="58"/>
      <c r="Y13" s="65"/>
      <c r="Z13" s="64"/>
      <c r="AA13" s="7"/>
      <c r="AB13" s="58"/>
      <c r="AC13" s="65"/>
      <c r="AD13" s="64"/>
      <c r="AE13" s="7"/>
      <c r="AF13" s="58"/>
      <c r="AG13" s="65"/>
      <c r="AH13" s="64"/>
      <c r="AI13" s="7"/>
      <c r="AJ13" s="58"/>
      <c r="AK13" s="65"/>
      <c r="AL13" s="64"/>
      <c r="AM13" s="7"/>
      <c r="AN13" s="58"/>
      <c r="AO13" s="65"/>
      <c r="AP13" s="64"/>
      <c r="AQ13" s="7"/>
      <c r="AR13" s="58"/>
      <c r="AS13" s="65"/>
      <c r="AT13" s="64"/>
      <c r="AU13" s="7"/>
      <c r="AV13" s="58"/>
      <c r="AW13" s="65"/>
    </row>
    <row r="14" spans="1:49" x14ac:dyDescent="0.3">
      <c r="A14" s="100">
        <v>8</v>
      </c>
      <c r="B14" s="64"/>
      <c r="C14" s="7"/>
      <c r="D14" s="58"/>
      <c r="E14" s="65"/>
      <c r="F14" s="64"/>
      <c r="G14" s="7"/>
      <c r="H14" s="58"/>
      <c r="I14" s="65"/>
      <c r="J14" s="64"/>
      <c r="K14" s="7"/>
      <c r="L14" s="58"/>
      <c r="M14" s="65"/>
      <c r="N14" s="64"/>
      <c r="O14" s="7"/>
      <c r="P14" s="58"/>
      <c r="Q14" s="65"/>
      <c r="R14" s="64"/>
      <c r="S14" s="7"/>
      <c r="T14" s="58"/>
      <c r="U14" s="65"/>
      <c r="V14" s="64"/>
      <c r="W14" s="7"/>
      <c r="X14" s="58"/>
      <c r="Y14" s="65"/>
      <c r="Z14" s="64"/>
      <c r="AA14" s="7"/>
      <c r="AB14" s="58"/>
      <c r="AC14" s="65"/>
      <c r="AD14" s="64"/>
      <c r="AE14" s="7"/>
      <c r="AF14" s="58"/>
      <c r="AG14" s="65"/>
      <c r="AH14" s="64"/>
      <c r="AI14" s="7"/>
      <c r="AJ14" s="58"/>
      <c r="AK14" s="65"/>
      <c r="AL14" s="64"/>
      <c r="AM14" s="7"/>
      <c r="AN14" s="58"/>
      <c r="AO14" s="65"/>
      <c r="AP14" s="64"/>
      <c r="AQ14" s="7"/>
      <c r="AR14" s="58"/>
      <c r="AS14" s="65"/>
      <c r="AT14" s="64"/>
      <c r="AU14" s="7"/>
      <c r="AV14" s="58"/>
      <c r="AW14" s="65"/>
    </row>
    <row r="15" spans="1:49" x14ac:dyDescent="0.3">
      <c r="A15" s="100">
        <v>9</v>
      </c>
      <c r="B15" s="64"/>
      <c r="C15" s="7"/>
      <c r="D15" s="58"/>
      <c r="E15" s="65"/>
      <c r="F15" s="64"/>
      <c r="G15" s="7"/>
      <c r="H15" s="58"/>
      <c r="I15" s="65"/>
      <c r="J15" s="64"/>
      <c r="K15" s="7"/>
      <c r="L15" s="58"/>
      <c r="M15" s="65"/>
      <c r="N15" s="64"/>
      <c r="O15" s="7"/>
      <c r="P15" s="58"/>
      <c r="Q15" s="65"/>
      <c r="R15" s="64"/>
      <c r="S15" s="7"/>
      <c r="T15" s="58"/>
      <c r="U15" s="65"/>
      <c r="V15" s="64"/>
      <c r="W15" s="7"/>
      <c r="X15" s="58"/>
      <c r="Y15" s="65"/>
      <c r="Z15" s="64"/>
      <c r="AA15" s="7"/>
      <c r="AB15" s="58"/>
      <c r="AC15" s="65"/>
      <c r="AD15" s="64"/>
      <c r="AE15" s="7"/>
      <c r="AF15" s="58"/>
      <c r="AG15" s="65"/>
      <c r="AH15" s="64"/>
      <c r="AI15" s="7"/>
      <c r="AJ15" s="58"/>
      <c r="AK15" s="65"/>
      <c r="AL15" s="64"/>
      <c r="AM15" s="7"/>
      <c r="AN15" s="58"/>
      <c r="AO15" s="65"/>
      <c r="AP15" s="64"/>
      <c r="AQ15" s="7"/>
      <c r="AR15" s="58"/>
      <c r="AS15" s="65"/>
      <c r="AT15" s="64"/>
      <c r="AU15" s="7"/>
      <c r="AV15" s="58"/>
      <c r="AW15" s="65"/>
    </row>
    <row r="16" spans="1:49" x14ac:dyDescent="0.3">
      <c r="A16" s="100">
        <v>10</v>
      </c>
      <c r="B16" s="64"/>
      <c r="C16" s="7"/>
      <c r="D16" s="58"/>
      <c r="E16" s="65"/>
      <c r="F16" s="64"/>
      <c r="G16" s="7"/>
      <c r="H16" s="58"/>
      <c r="I16" s="65"/>
      <c r="J16" s="64"/>
      <c r="K16" s="7"/>
      <c r="L16" s="58"/>
      <c r="M16" s="65"/>
      <c r="N16" s="64"/>
      <c r="O16" s="7"/>
      <c r="P16" s="58"/>
      <c r="Q16" s="65"/>
      <c r="R16" s="64"/>
      <c r="S16" s="7"/>
      <c r="T16" s="58"/>
      <c r="U16" s="65"/>
      <c r="V16" s="64"/>
      <c r="W16" s="7"/>
      <c r="X16" s="58"/>
      <c r="Y16" s="65"/>
      <c r="Z16" s="64"/>
      <c r="AA16" s="7"/>
      <c r="AB16" s="58"/>
      <c r="AC16" s="65"/>
      <c r="AD16" s="64"/>
      <c r="AE16" s="7"/>
      <c r="AF16" s="58"/>
      <c r="AG16" s="65"/>
      <c r="AH16" s="64"/>
      <c r="AI16" s="7"/>
      <c r="AJ16" s="58"/>
      <c r="AK16" s="65"/>
      <c r="AL16" s="64"/>
      <c r="AM16" s="7"/>
      <c r="AN16" s="58"/>
      <c r="AO16" s="65"/>
      <c r="AP16" s="64"/>
      <c r="AQ16" s="7"/>
      <c r="AR16" s="58"/>
      <c r="AS16" s="65"/>
      <c r="AT16" s="64"/>
      <c r="AU16" s="7"/>
      <c r="AV16" s="58"/>
      <c r="AW16" s="65"/>
    </row>
    <row r="17" spans="1:49" x14ac:dyDescent="0.3">
      <c r="A17" s="100">
        <v>11</v>
      </c>
      <c r="B17" s="64"/>
      <c r="C17" s="7"/>
      <c r="D17" s="58"/>
      <c r="E17" s="65"/>
      <c r="F17" s="64"/>
      <c r="G17" s="7"/>
      <c r="H17" s="58"/>
      <c r="I17" s="65"/>
      <c r="J17" s="64"/>
      <c r="K17" s="7"/>
      <c r="L17" s="58"/>
      <c r="M17" s="65"/>
      <c r="N17" s="64"/>
      <c r="O17" s="7"/>
      <c r="P17" s="58"/>
      <c r="Q17" s="65"/>
      <c r="R17" s="64"/>
      <c r="S17" s="7"/>
      <c r="T17" s="58"/>
      <c r="U17" s="65"/>
      <c r="V17" s="64"/>
      <c r="W17" s="7"/>
      <c r="X17" s="58"/>
      <c r="Y17" s="65"/>
      <c r="Z17" s="64"/>
      <c r="AA17" s="7"/>
      <c r="AB17" s="58"/>
      <c r="AC17" s="65"/>
      <c r="AD17" s="64"/>
      <c r="AE17" s="7"/>
      <c r="AF17" s="58"/>
      <c r="AG17" s="65"/>
      <c r="AH17" s="64"/>
      <c r="AI17" s="7"/>
      <c r="AJ17" s="58"/>
      <c r="AK17" s="65"/>
      <c r="AL17" s="64"/>
      <c r="AM17" s="7"/>
      <c r="AN17" s="58"/>
      <c r="AO17" s="65"/>
      <c r="AP17" s="64"/>
      <c r="AQ17" s="7"/>
      <c r="AR17" s="58"/>
      <c r="AS17" s="65"/>
      <c r="AT17" s="64"/>
      <c r="AU17" s="7"/>
      <c r="AV17" s="58"/>
      <c r="AW17" s="65"/>
    </row>
    <row r="18" spans="1:49" x14ac:dyDescent="0.3">
      <c r="A18" s="100">
        <v>12</v>
      </c>
      <c r="B18" s="64"/>
      <c r="C18" s="7"/>
      <c r="D18" s="58"/>
      <c r="E18" s="65"/>
      <c r="F18" s="64"/>
      <c r="G18" s="7"/>
      <c r="H18" s="58"/>
      <c r="I18" s="65"/>
      <c r="J18" s="64"/>
      <c r="K18" s="7"/>
      <c r="L18" s="58"/>
      <c r="M18" s="65"/>
      <c r="N18" s="64"/>
      <c r="O18" s="7"/>
      <c r="P18" s="58"/>
      <c r="Q18" s="65"/>
      <c r="R18" s="64"/>
      <c r="S18" s="7"/>
      <c r="T18" s="58"/>
      <c r="U18" s="65"/>
      <c r="V18" s="64"/>
      <c r="W18" s="7"/>
      <c r="X18" s="58"/>
      <c r="Y18" s="65"/>
      <c r="Z18" s="64"/>
      <c r="AA18" s="7"/>
      <c r="AB18" s="58"/>
      <c r="AC18" s="65"/>
      <c r="AD18" s="64"/>
      <c r="AE18" s="7"/>
      <c r="AF18" s="58"/>
      <c r="AG18" s="65"/>
      <c r="AH18" s="64"/>
      <c r="AI18" s="7"/>
      <c r="AJ18" s="58"/>
      <c r="AK18" s="65"/>
      <c r="AL18" s="64"/>
      <c r="AM18" s="7"/>
      <c r="AN18" s="58"/>
      <c r="AO18" s="65"/>
      <c r="AP18" s="64"/>
      <c r="AQ18" s="7"/>
      <c r="AR18" s="58"/>
      <c r="AS18" s="65"/>
      <c r="AT18" s="64"/>
      <c r="AU18" s="7"/>
      <c r="AV18" s="58"/>
      <c r="AW18" s="65"/>
    </row>
    <row r="19" spans="1:49" x14ac:dyDescent="0.3">
      <c r="A19" s="100">
        <v>13</v>
      </c>
      <c r="B19" s="64"/>
      <c r="C19" s="7"/>
      <c r="D19" s="58"/>
      <c r="E19" s="65"/>
      <c r="F19" s="64"/>
      <c r="G19" s="7"/>
      <c r="H19" s="58"/>
      <c r="I19" s="65"/>
      <c r="J19" s="64"/>
      <c r="K19" s="7"/>
      <c r="L19" s="58"/>
      <c r="M19" s="65"/>
      <c r="N19" s="64"/>
      <c r="O19" s="7"/>
      <c r="P19" s="58"/>
      <c r="Q19" s="65"/>
      <c r="R19" s="64"/>
      <c r="S19" s="7"/>
      <c r="T19" s="58"/>
      <c r="U19" s="65"/>
      <c r="V19" s="64"/>
      <c r="W19" s="7"/>
      <c r="X19" s="58"/>
      <c r="Y19" s="65"/>
      <c r="Z19" s="64"/>
      <c r="AA19" s="7"/>
      <c r="AB19" s="58"/>
      <c r="AC19" s="65"/>
      <c r="AD19" s="64"/>
      <c r="AE19" s="7"/>
      <c r="AF19" s="58"/>
      <c r="AG19" s="65"/>
      <c r="AH19" s="64"/>
      <c r="AI19" s="7"/>
      <c r="AJ19" s="58"/>
      <c r="AK19" s="65"/>
      <c r="AL19" s="64"/>
      <c r="AM19" s="7"/>
      <c r="AN19" s="58"/>
      <c r="AO19" s="65"/>
      <c r="AP19" s="64"/>
      <c r="AQ19" s="7"/>
      <c r="AR19" s="58"/>
      <c r="AS19" s="65"/>
      <c r="AT19" s="64"/>
      <c r="AU19" s="7"/>
      <c r="AV19" s="58"/>
      <c r="AW19" s="65"/>
    </row>
    <row r="20" spans="1:49" x14ac:dyDescent="0.3">
      <c r="A20" s="100">
        <v>14</v>
      </c>
      <c r="B20" s="64"/>
      <c r="C20" s="7"/>
      <c r="D20" s="58"/>
      <c r="E20" s="65"/>
      <c r="F20" s="64"/>
      <c r="G20" s="7"/>
      <c r="H20" s="58"/>
      <c r="I20" s="65"/>
      <c r="J20" s="64"/>
      <c r="K20" s="7"/>
      <c r="L20" s="58"/>
      <c r="M20" s="65"/>
      <c r="N20" s="64"/>
      <c r="O20" s="7"/>
      <c r="P20" s="58"/>
      <c r="Q20" s="65"/>
      <c r="R20" s="64"/>
      <c r="S20" s="7"/>
      <c r="T20" s="58"/>
      <c r="U20" s="65"/>
      <c r="V20" s="64"/>
      <c r="W20" s="7"/>
      <c r="X20" s="58"/>
      <c r="Y20" s="65"/>
      <c r="Z20" s="64"/>
      <c r="AA20" s="7"/>
      <c r="AB20" s="58"/>
      <c r="AC20" s="65"/>
      <c r="AD20" s="64"/>
      <c r="AE20" s="7"/>
      <c r="AF20" s="58"/>
      <c r="AG20" s="65"/>
      <c r="AH20" s="64"/>
      <c r="AI20" s="7"/>
      <c r="AJ20" s="58"/>
      <c r="AK20" s="65"/>
      <c r="AL20" s="64"/>
      <c r="AM20" s="7"/>
      <c r="AN20" s="58"/>
      <c r="AO20" s="65"/>
      <c r="AP20" s="64"/>
      <c r="AQ20" s="7"/>
      <c r="AR20" s="58"/>
      <c r="AS20" s="65"/>
      <c r="AT20" s="64"/>
      <c r="AU20" s="7"/>
      <c r="AV20" s="58"/>
      <c r="AW20" s="65"/>
    </row>
    <row r="21" spans="1:49" x14ac:dyDescent="0.3">
      <c r="A21" s="100">
        <v>15</v>
      </c>
      <c r="B21" s="64"/>
      <c r="C21" s="7"/>
      <c r="D21" s="58"/>
      <c r="E21" s="65"/>
      <c r="F21" s="64"/>
      <c r="G21" s="7"/>
      <c r="H21" s="58"/>
      <c r="I21" s="65"/>
      <c r="J21" s="64"/>
      <c r="K21" s="7"/>
      <c r="L21" s="58"/>
      <c r="M21" s="65"/>
      <c r="N21" s="64"/>
      <c r="O21" s="7"/>
      <c r="P21" s="58"/>
      <c r="Q21" s="65"/>
      <c r="R21" s="64"/>
      <c r="S21" s="7"/>
      <c r="T21" s="58"/>
      <c r="U21" s="65"/>
      <c r="V21" s="64"/>
      <c r="W21" s="7"/>
      <c r="X21" s="58"/>
      <c r="Y21" s="65"/>
      <c r="Z21" s="64"/>
      <c r="AA21" s="7"/>
      <c r="AB21" s="58"/>
      <c r="AC21" s="65"/>
      <c r="AD21" s="64"/>
      <c r="AE21" s="7"/>
      <c r="AF21" s="58"/>
      <c r="AG21" s="65"/>
      <c r="AH21" s="64"/>
      <c r="AI21" s="7"/>
      <c r="AJ21" s="58"/>
      <c r="AK21" s="65"/>
      <c r="AL21" s="64"/>
      <c r="AM21" s="7"/>
      <c r="AN21" s="58"/>
      <c r="AO21" s="65"/>
      <c r="AP21" s="64"/>
      <c r="AQ21" s="7"/>
      <c r="AR21" s="58"/>
      <c r="AS21" s="65"/>
      <c r="AT21" s="64"/>
      <c r="AU21" s="7"/>
      <c r="AV21" s="58"/>
      <c r="AW21" s="65"/>
    </row>
    <row r="22" spans="1:49" x14ac:dyDescent="0.3">
      <c r="A22" s="100">
        <v>16</v>
      </c>
      <c r="B22" s="64"/>
      <c r="C22" s="23"/>
      <c r="D22" s="58"/>
      <c r="E22" s="65"/>
      <c r="F22" s="64"/>
      <c r="G22" s="23"/>
      <c r="H22" s="58"/>
      <c r="I22" s="65"/>
      <c r="J22" s="64"/>
      <c r="K22" s="23"/>
      <c r="L22" s="58"/>
      <c r="M22" s="65"/>
      <c r="N22" s="64"/>
      <c r="O22" s="23"/>
      <c r="P22" s="58"/>
      <c r="Q22" s="65"/>
      <c r="R22" s="64"/>
      <c r="S22" s="23"/>
      <c r="T22" s="58"/>
      <c r="U22" s="65"/>
      <c r="V22" s="64"/>
      <c r="W22" s="23"/>
      <c r="X22" s="58"/>
      <c r="Y22" s="65"/>
      <c r="Z22" s="64"/>
      <c r="AA22" s="23"/>
      <c r="AB22" s="58"/>
      <c r="AC22" s="65"/>
      <c r="AD22" s="64"/>
      <c r="AE22" s="23"/>
      <c r="AF22" s="58"/>
      <c r="AG22" s="65"/>
      <c r="AH22" s="64"/>
      <c r="AI22" s="23"/>
      <c r="AJ22" s="58"/>
      <c r="AK22" s="65"/>
      <c r="AL22" s="64"/>
      <c r="AM22" s="23"/>
      <c r="AN22" s="58"/>
      <c r="AO22" s="65"/>
      <c r="AP22" s="64"/>
      <c r="AQ22" s="23"/>
      <c r="AR22" s="58"/>
      <c r="AS22" s="65"/>
      <c r="AT22" s="64"/>
      <c r="AU22" s="23"/>
      <c r="AV22" s="58"/>
      <c r="AW22" s="65"/>
    </row>
    <row r="23" spans="1:49" x14ac:dyDescent="0.3">
      <c r="A23" s="100">
        <v>17</v>
      </c>
      <c r="B23" s="64"/>
      <c r="C23" s="7"/>
      <c r="D23" s="58"/>
      <c r="E23" s="65"/>
      <c r="F23" s="64"/>
      <c r="G23" s="7"/>
      <c r="H23" s="58"/>
      <c r="I23" s="65"/>
      <c r="J23" s="64"/>
      <c r="K23" s="7"/>
      <c r="L23" s="58"/>
      <c r="M23" s="65"/>
      <c r="N23" s="64"/>
      <c r="O23" s="7"/>
      <c r="P23" s="58"/>
      <c r="Q23" s="65"/>
      <c r="R23" s="64"/>
      <c r="S23" s="7"/>
      <c r="T23" s="58"/>
      <c r="U23" s="65"/>
      <c r="V23" s="64"/>
      <c r="W23" s="7"/>
      <c r="X23" s="58"/>
      <c r="Y23" s="65"/>
      <c r="Z23" s="64"/>
      <c r="AA23" s="7"/>
      <c r="AB23" s="58"/>
      <c r="AC23" s="65"/>
      <c r="AD23" s="64"/>
      <c r="AE23" s="7"/>
      <c r="AF23" s="58"/>
      <c r="AG23" s="65"/>
      <c r="AH23" s="64"/>
      <c r="AI23" s="7"/>
      <c r="AJ23" s="58"/>
      <c r="AK23" s="65"/>
      <c r="AL23" s="64"/>
      <c r="AM23" s="7"/>
      <c r="AN23" s="58"/>
      <c r="AO23" s="65"/>
      <c r="AP23" s="64"/>
      <c r="AQ23" s="7"/>
      <c r="AR23" s="58"/>
      <c r="AS23" s="65"/>
      <c r="AT23" s="64"/>
      <c r="AU23" s="7"/>
      <c r="AV23" s="58"/>
      <c r="AW23" s="65"/>
    </row>
    <row r="24" spans="1:49" x14ac:dyDescent="0.3">
      <c r="A24" s="100">
        <v>18</v>
      </c>
      <c r="B24" s="64"/>
      <c r="C24" s="7"/>
      <c r="D24" s="58"/>
      <c r="E24" s="65"/>
      <c r="F24" s="64"/>
      <c r="G24" s="7"/>
      <c r="H24" s="58"/>
      <c r="I24" s="65"/>
      <c r="J24" s="64"/>
      <c r="K24" s="7"/>
      <c r="L24" s="58"/>
      <c r="M24" s="65"/>
      <c r="N24" s="64"/>
      <c r="O24" s="7"/>
      <c r="P24" s="58"/>
      <c r="Q24" s="65"/>
      <c r="R24" s="64"/>
      <c r="S24" s="7"/>
      <c r="T24" s="58"/>
      <c r="U24" s="65"/>
      <c r="V24" s="64"/>
      <c r="W24" s="7"/>
      <c r="X24" s="58"/>
      <c r="Y24" s="65"/>
      <c r="Z24" s="64"/>
      <c r="AA24" s="7"/>
      <c r="AB24" s="58"/>
      <c r="AC24" s="65"/>
      <c r="AD24" s="64"/>
      <c r="AE24" s="7"/>
      <c r="AF24" s="58"/>
      <c r="AG24" s="65"/>
      <c r="AH24" s="64"/>
      <c r="AI24" s="7"/>
      <c r="AJ24" s="58"/>
      <c r="AK24" s="65"/>
      <c r="AL24" s="64"/>
      <c r="AM24" s="7"/>
      <c r="AN24" s="58"/>
      <c r="AO24" s="65"/>
      <c r="AP24" s="64"/>
      <c r="AQ24" s="7"/>
      <c r="AR24" s="58"/>
      <c r="AS24" s="65"/>
      <c r="AT24" s="64"/>
      <c r="AU24" s="7"/>
      <c r="AV24" s="58"/>
      <c r="AW24" s="65"/>
    </row>
    <row r="25" spans="1:49" x14ac:dyDescent="0.3">
      <c r="A25" s="100">
        <v>19</v>
      </c>
      <c r="B25" s="64"/>
      <c r="C25" s="7"/>
      <c r="D25" s="58"/>
      <c r="E25" s="65"/>
      <c r="F25" s="64"/>
      <c r="G25" s="7"/>
      <c r="H25" s="58"/>
      <c r="I25" s="65"/>
      <c r="J25" s="64"/>
      <c r="K25" s="7"/>
      <c r="L25" s="58"/>
      <c r="M25" s="65"/>
      <c r="N25" s="64"/>
      <c r="O25" s="7"/>
      <c r="P25" s="58"/>
      <c r="Q25" s="65"/>
      <c r="R25" s="64"/>
      <c r="S25" s="7"/>
      <c r="T25" s="58"/>
      <c r="U25" s="65"/>
      <c r="V25" s="64"/>
      <c r="W25" s="7"/>
      <c r="X25" s="58"/>
      <c r="Y25" s="65"/>
      <c r="Z25" s="64"/>
      <c r="AA25" s="7"/>
      <c r="AB25" s="58"/>
      <c r="AC25" s="65"/>
      <c r="AD25" s="64"/>
      <c r="AE25" s="7"/>
      <c r="AF25" s="58"/>
      <c r="AG25" s="65"/>
      <c r="AH25" s="64"/>
      <c r="AI25" s="7"/>
      <c r="AJ25" s="58"/>
      <c r="AK25" s="65"/>
      <c r="AL25" s="64"/>
      <c r="AM25" s="7"/>
      <c r="AN25" s="58"/>
      <c r="AO25" s="65"/>
      <c r="AP25" s="64"/>
      <c r="AQ25" s="7"/>
      <c r="AR25" s="58"/>
      <c r="AS25" s="65"/>
      <c r="AT25" s="64"/>
      <c r="AU25" s="7"/>
      <c r="AV25" s="58"/>
      <c r="AW25" s="65"/>
    </row>
    <row r="26" spans="1:49" x14ac:dyDescent="0.3">
      <c r="A26" s="100">
        <v>20</v>
      </c>
      <c r="B26" s="64"/>
      <c r="C26" s="7"/>
      <c r="D26" s="58"/>
      <c r="E26" s="65"/>
      <c r="F26" s="64"/>
      <c r="G26" s="7"/>
      <c r="H26" s="58"/>
      <c r="I26" s="65"/>
      <c r="J26" s="64"/>
      <c r="K26" s="7"/>
      <c r="L26" s="58"/>
      <c r="M26" s="65"/>
      <c r="N26" s="64"/>
      <c r="O26" s="7"/>
      <c r="P26" s="58"/>
      <c r="Q26" s="65"/>
      <c r="R26" s="64"/>
      <c r="S26" s="7"/>
      <c r="T26" s="58"/>
      <c r="U26" s="65"/>
      <c r="V26" s="64"/>
      <c r="W26" s="7"/>
      <c r="X26" s="58"/>
      <c r="Y26" s="65"/>
      <c r="Z26" s="64"/>
      <c r="AA26" s="7"/>
      <c r="AB26" s="58"/>
      <c r="AC26" s="65"/>
      <c r="AD26" s="64"/>
      <c r="AE26" s="7"/>
      <c r="AF26" s="58"/>
      <c r="AG26" s="65"/>
      <c r="AH26" s="64"/>
      <c r="AI26" s="7"/>
      <c r="AJ26" s="58"/>
      <c r="AK26" s="65"/>
      <c r="AL26" s="64"/>
      <c r="AM26" s="7"/>
      <c r="AN26" s="58"/>
      <c r="AO26" s="65"/>
      <c r="AP26" s="64"/>
      <c r="AQ26" s="7"/>
      <c r="AR26" s="58"/>
      <c r="AS26" s="65"/>
      <c r="AT26" s="64"/>
      <c r="AU26" s="7"/>
      <c r="AV26" s="58"/>
      <c r="AW26" s="65"/>
    </row>
    <row r="27" spans="1:49" x14ac:dyDescent="0.3">
      <c r="A27" s="100">
        <v>21</v>
      </c>
      <c r="B27" s="64"/>
      <c r="C27" s="7"/>
      <c r="D27" s="58"/>
      <c r="E27" s="65"/>
      <c r="F27" s="64"/>
      <c r="G27" s="7"/>
      <c r="H27" s="58"/>
      <c r="I27" s="65"/>
      <c r="J27" s="64"/>
      <c r="K27" s="7"/>
      <c r="L27" s="58"/>
      <c r="M27" s="65"/>
      <c r="N27" s="64"/>
      <c r="O27" s="7"/>
      <c r="P27" s="58"/>
      <c r="Q27" s="65"/>
      <c r="R27" s="64"/>
      <c r="S27" s="7"/>
      <c r="T27" s="58"/>
      <c r="U27" s="65"/>
      <c r="V27" s="64"/>
      <c r="W27" s="7"/>
      <c r="X27" s="58"/>
      <c r="Y27" s="65"/>
      <c r="Z27" s="64"/>
      <c r="AA27" s="7"/>
      <c r="AB27" s="58"/>
      <c r="AC27" s="65"/>
      <c r="AD27" s="64"/>
      <c r="AE27" s="7"/>
      <c r="AF27" s="58"/>
      <c r="AG27" s="65"/>
      <c r="AH27" s="64"/>
      <c r="AI27" s="7"/>
      <c r="AJ27" s="58"/>
      <c r="AK27" s="65"/>
      <c r="AL27" s="64"/>
      <c r="AM27" s="7"/>
      <c r="AN27" s="58"/>
      <c r="AO27" s="65"/>
      <c r="AP27" s="64"/>
      <c r="AQ27" s="7"/>
      <c r="AR27" s="58"/>
      <c r="AS27" s="65"/>
      <c r="AT27" s="64"/>
      <c r="AU27" s="7"/>
      <c r="AV27" s="58"/>
      <c r="AW27" s="65"/>
    </row>
    <row r="28" spans="1:49" x14ac:dyDescent="0.3">
      <c r="A28" s="100">
        <v>22</v>
      </c>
      <c r="B28" s="64"/>
      <c r="C28" s="7"/>
      <c r="D28" s="58"/>
      <c r="E28" s="65"/>
      <c r="F28" s="64"/>
      <c r="G28" s="7"/>
      <c r="H28" s="58"/>
      <c r="I28" s="65"/>
      <c r="J28" s="64"/>
      <c r="K28" s="7"/>
      <c r="L28" s="58"/>
      <c r="M28" s="65"/>
      <c r="N28" s="64"/>
      <c r="O28" s="7"/>
      <c r="P28" s="58"/>
      <c r="Q28" s="65"/>
      <c r="R28" s="64"/>
      <c r="S28" s="7"/>
      <c r="T28" s="58"/>
      <c r="U28" s="65"/>
      <c r="V28" s="64"/>
      <c r="W28" s="7"/>
      <c r="X28" s="58"/>
      <c r="Y28" s="65"/>
      <c r="Z28" s="64"/>
      <c r="AA28" s="7"/>
      <c r="AB28" s="58"/>
      <c r="AC28" s="65"/>
      <c r="AD28" s="64"/>
      <c r="AE28" s="7"/>
      <c r="AF28" s="58"/>
      <c r="AG28" s="65"/>
      <c r="AH28" s="64"/>
      <c r="AI28" s="7"/>
      <c r="AJ28" s="58"/>
      <c r="AK28" s="65"/>
      <c r="AL28" s="64"/>
      <c r="AM28" s="7"/>
      <c r="AN28" s="58"/>
      <c r="AO28" s="65"/>
      <c r="AP28" s="64"/>
      <c r="AQ28" s="7"/>
      <c r="AR28" s="58"/>
      <c r="AS28" s="65"/>
      <c r="AT28" s="64"/>
      <c r="AU28" s="7"/>
      <c r="AV28" s="58"/>
      <c r="AW28" s="65"/>
    </row>
    <row r="29" spans="1:49" x14ac:dyDescent="0.3">
      <c r="A29" s="100">
        <v>23</v>
      </c>
      <c r="B29" s="64"/>
      <c r="C29" s="7"/>
      <c r="D29" s="58"/>
      <c r="E29" s="65"/>
      <c r="F29" s="64"/>
      <c r="G29" s="7"/>
      <c r="H29" s="58"/>
      <c r="I29" s="65"/>
      <c r="J29" s="64"/>
      <c r="K29" s="7"/>
      <c r="L29" s="58"/>
      <c r="M29" s="65"/>
      <c r="N29" s="64"/>
      <c r="O29" s="7"/>
      <c r="P29" s="58"/>
      <c r="Q29" s="65"/>
      <c r="R29" s="64"/>
      <c r="S29" s="7"/>
      <c r="T29" s="58"/>
      <c r="U29" s="65"/>
      <c r="V29" s="64"/>
      <c r="W29" s="7"/>
      <c r="X29" s="58"/>
      <c r="Y29" s="65"/>
      <c r="Z29" s="64"/>
      <c r="AA29" s="7"/>
      <c r="AB29" s="58"/>
      <c r="AC29" s="65"/>
      <c r="AD29" s="64"/>
      <c r="AE29" s="7"/>
      <c r="AF29" s="58"/>
      <c r="AG29" s="65"/>
      <c r="AH29" s="64"/>
      <c r="AI29" s="7"/>
      <c r="AJ29" s="58"/>
      <c r="AK29" s="65"/>
      <c r="AL29" s="64"/>
      <c r="AM29" s="7"/>
      <c r="AN29" s="58"/>
      <c r="AO29" s="65"/>
      <c r="AP29" s="64"/>
      <c r="AQ29" s="7"/>
      <c r="AR29" s="58"/>
      <c r="AS29" s="65"/>
      <c r="AT29" s="64"/>
      <c r="AU29" s="7"/>
      <c r="AV29" s="58"/>
      <c r="AW29" s="65"/>
    </row>
    <row r="30" spans="1:49" x14ac:dyDescent="0.3">
      <c r="A30" s="100">
        <v>24</v>
      </c>
      <c r="B30" s="64"/>
      <c r="C30" s="7"/>
      <c r="D30" s="58"/>
      <c r="E30" s="65"/>
      <c r="F30" s="64"/>
      <c r="G30" s="7"/>
      <c r="H30" s="58"/>
      <c r="I30" s="65"/>
      <c r="J30" s="64"/>
      <c r="K30" s="7"/>
      <c r="L30" s="58"/>
      <c r="M30" s="65"/>
      <c r="N30" s="64"/>
      <c r="O30" s="7"/>
      <c r="P30" s="58"/>
      <c r="Q30" s="65"/>
      <c r="R30" s="64"/>
      <c r="S30" s="7"/>
      <c r="T30" s="58"/>
      <c r="U30" s="65"/>
      <c r="V30" s="64"/>
      <c r="W30" s="7"/>
      <c r="X30" s="58"/>
      <c r="Y30" s="65"/>
      <c r="Z30" s="64"/>
      <c r="AA30" s="7"/>
      <c r="AB30" s="58"/>
      <c r="AC30" s="65"/>
      <c r="AD30" s="64"/>
      <c r="AE30" s="7"/>
      <c r="AF30" s="58"/>
      <c r="AG30" s="65"/>
      <c r="AH30" s="64"/>
      <c r="AI30" s="7"/>
      <c r="AJ30" s="58">
        <v>-166.14</v>
      </c>
      <c r="AK30" s="65"/>
      <c r="AL30" s="64"/>
      <c r="AM30" s="7"/>
      <c r="AN30" s="58"/>
      <c r="AO30" s="65"/>
      <c r="AP30" s="64"/>
      <c r="AQ30" s="7"/>
      <c r="AR30" s="58"/>
      <c r="AS30" s="65"/>
      <c r="AT30" s="64"/>
      <c r="AU30" s="7"/>
      <c r="AV30" s="58"/>
      <c r="AW30" s="65"/>
    </row>
    <row r="31" spans="1:49" x14ac:dyDescent="0.3">
      <c r="A31" s="100">
        <v>25</v>
      </c>
      <c r="B31" s="64"/>
      <c r="C31" s="7"/>
      <c r="D31" s="58"/>
      <c r="E31" s="65"/>
      <c r="F31" s="64"/>
      <c r="G31" s="7"/>
      <c r="H31" s="58"/>
      <c r="I31" s="65"/>
      <c r="J31" s="64"/>
      <c r="K31" s="7"/>
      <c r="L31" s="58"/>
      <c r="M31" s="65"/>
      <c r="N31" s="64"/>
      <c r="O31" s="7"/>
      <c r="P31" s="58"/>
      <c r="Q31" s="65"/>
      <c r="R31" s="64"/>
      <c r="S31" s="7"/>
      <c r="T31" s="58"/>
      <c r="U31" s="65"/>
      <c r="V31" s="64"/>
      <c r="W31" s="7"/>
      <c r="X31" s="58"/>
      <c r="Y31" s="65"/>
      <c r="Z31" s="64"/>
      <c r="AA31" s="7"/>
      <c r="AB31" s="58"/>
      <c r="AC31" s="65"/>
      <c r="AD31" s="64"/>
      <c r="AE31" s="7"/>
      <c r="AF31" s="58"/>
      <c r="AG31" s="65"/>
      <c r="AH31" s="64"/>
      <c r="AI31" s="7"/>
      <c r="AJ31" s="58"/>
      <c r="AK31" s="65"/>
      <c r="AL31" s="64"/>
      <c r="AM31" s="7"/>
      <c r="AN31" s="58"/>
      <c r="AO31" s="65"/>
      <c r="AP31" s="64"/>
      <c r="AQ31" s="7"/>
      <c r="AR31" s="58"/>
      <c r="AS31" s="65"/>
      <c r="AT31" s="64"/>
      <c r="AU31" s="7"/>
      <c r="AV31" s="58"/>
      <c r="AW31" s="65"/>
    </row>
    <row r="32" spans="1:49" x14ac:dyDescent="0.3">
      <c r="A32" s="100">
        <v>26</v>
      </c>
      <c r="B32" s="64"/>
      <c r="C32" s="7"/>
      <c r="D32" s="58"/>
      <c r="E32" s="65"/>
      <c r="F32" s="64"/>
      <c r="G32" s="7"/>
      <c r="H32" s="58"/>
      <c r="I32" s="65"/>
      <c r="J32" s="64"/>
      <c r="K32" s="7"/>
      <c r="L32" s="58"/>
      <c r="M32" s="65"/>
      <c r="N32" s="64"/>
      <c r="O32" s="7"/>
      <c r="P32" s="58"/>
      <c r="Q32" s="65"/>
      <c r="R32" s="64"/>
      <c r="S32" s="7"/>
      <c r="T32" s="58"/>
      <c r="U32" s="65"/>
      <c r="V32" s="64"/>
      <c r="W32" s="7"/>
      <c r="X32" s="58"/>
      <c r="Y32" s="65"/>
      <c r="Z32" s="64"/>
      <c r="AA32" s="7"/>
      <c r="AB32" s="58"/>
      <c r="AC32" s="65"/>
      <c r="AD32" s="64"/>
      <c r="AE32" s="7"/>
      <c r="AF32" s="58"/>
      <c r="AG32" s="65"/>
      <c r="AH32" s="64"/>
      <c r="AI32" s="7"/>
      <c r="AJ32" s="58"/>
      <c r="AK32" s="65"/>
      <c r="AL32" s="64"/>
      <c r="AM32" s="7"/>
      <c r="AN32" s="58"/>
      <c r="AO32" s="65"/>
      <c r="AP32" s="64"/>
      <c r="AQ32" s="7"/>
      <c r="AR32" s="58"/>
      <c r="AS32" s="65"/>
      <c r="AT32" s="64"/>
      <c r="AU32" s="7"/>
      <c r="AV32" s="58"/>
      <c r="AW32" s="65"/>
    </row>
    <row r="33" spans="1:49" x14ac:dyDescent="0.3">
      <c r="A33" s="100">
        <v>27</v>
      </c>
      <c r="B33" s="64"/>
      <c r="C33" s="7"/>
      <c r="D33" s="58"/>
      <c r="E33" s="65"/>
      <c r="F33" s="64"/>
      <c r="G33" s="7"/>
      <c r="H33" s="58"/>
      <c r="I33" s="65"/>
      <c r="J33" s="64"/>
      <c r="K33" s="7"/>
      <c r="L33" s="58"/>
      <c r="M33" s="65"/>
      <c r="N33" s="64"/>
      <c r="O33" s="7"/>
      <c r="P33" s="58"/>
      <c r="Q33" s="65"/>
      <c r="R33" s="64"/>
      <c r="S33" s="7"/>
      <c r="T33" s="58"/>
      <c r="U33" s="65"/>
      <c r="V33" s="64"/>
      <c r="W33" s="7"/>
      <c r="X33" s="58"/>
      <c r="Y33" s="65"/>
      <c r="Z33" s="64"/>
      <c r="AA33" s="7"/>
      <c r="AB33" s="58"/>
      <c r="AC33" s="65"/>
      <c r="AD33" s="64"/>
      <c r="AE33" s="7"/>
      <c r="AF33" s="58"/>
      <c r="AG33" s="65"/>
      <c r="AH33" s="64"/>
      <c r="AI33" s="7"/>
      <c r="AJ33" s="58"/>
      <c r="AK33" s="65"/>
      <c r="AL33" s="64"/>
      <c r="AM33" s="7"/>
      <c r="AN33" s="58"/>
      <c r="AO33" s="65"/>
      <c r="AP33" s="64"/>
      <c r="AQ33" s="7"/>
      <c r="AR33" s="58"/>
      <c r="AS33" s="65"/>
      <c r="AT33" s="64"/>
      <c r="AU33" s="7"/>
      <c r="AV33" s="58"/>
      <c r="AW33" s="65"/>
    </row>
    <row r="34" spans="1:49" x14ac:dyDescent="0.3">
      <c r="A34" s="100">
        <v>28</v>
      </c>
      <c r="B34" s="64"/>
      <c r="C34" s="7"/>
      <c r="D34" s="58"/>
      <c r="E34" s="65"/>
      <c r="F34" s="64"/>
      <c r="G34" s="7"/>
      <c r="H34" s="58"/>
      <c r="I34" s="65"/>
      <c r="J34" s="64"/>
      <c r="K34" s="7"/>
      <c r="L34" s="58"/>
      <c r="M34" s="65"/>
      <c r="N34" s="64"/>
      <c r="O34" s="7"/>
      <c r="P34" s="58"/>
      <c r="Q34" s="65"/>
      <c r="R34" s="64"/>
      <c r="S34" s="7"/>
      <c r="T34" s="58"/>
      <c r="U34" s="65"/>
      <c r="V34" s="64"/>
      <c r="W34" s="7"/>
      <c r="X34" s="58"/>
      <c r="Y34" s="65"/>
      <c r="Z34" s="64"/>
      <c r="AA34" s="7"/>
      <c r="AB34" s="58"/>
      <c r="AC34" s="65"/>
      <c r="AD34" s="64"/>
      <c r="AE34" s="7"/>
      <c r="AF34" s="58"/>
      <c r="AG34" s="65"/>
      <c r="AH34" s="64"/>
      <c r="AI34" s="7"/>
      <c r="AJ34" s="58"/>
      <c r="AK34" s="65"/>
      <c r="AL34" s="64"/>
      <c r="AM34" s="7"/>
      <c r="AN34" s="58"/>
      <c r="AO34" s="65"/>
      <c r="AP34" s="64"/>
      <c r="AQ34" s="7"/>
      <c r="AR34" s="58"/>
      <c r="AS34" s="65"/>
      <c r="AT34" s="64"/>
      <c r="AU34" s="7"/>
      <c r="AV34" s="58"/>
      <c r="AW34" s="65"/>
    </row>
    <row r="35" spans="1:49" x14ac:dyDescent="0.3">
      <c r="A35" s="100">
        <v>29</v>
      </c>
      <c r="B35" s="64"/>
      <c r="C35" s="7"/>
      <c r="D35" s="58"/>
      <c r="E35" s="65"/>
      <c r="F35" s="64"/>
      <c r="G35" s="7"/>
      <c r="H35" s="58"/>
      <c r="I35" s="65"/>
      <c r="J35" s="64"/>
      <c r="K35" s="7"/>
      <c r="L35" s="58"/>
      <c r="M35" s="65"/>
      <c r="N35" s="64"/>
      <c r="O35" s="7"/>
      <c r="P35" s="58"/>
      <c r="Q35" s="65"/>
      <c r="R35" s="64"/>
      <c r="S35" s="7"/>
      <c r="T35" s="58"/>
      <c r="U35" s="65"/>
      <c r="V35" s="64"/>
      <c r="W35" s="7"/>
      <c r="X35" s="58"/>
      <c r="Y35" s="65"/>
      <c r="Z35" s="64"/>
      <c r="AA35" s="7"/>
      <c r="AB35" s="58"/>
      <c r="AC35" s="65"/>
      <c r="AD35" s="64"/>
      <c r="AE35" s="7"/>
      <c r="AF35" s="58"/>
      <c r="AG35" s="65"/>
      <c r="AH35" s="64"/>
      <c r="AI35" s="7"/>
      <c r="AJ35" s="58"/>
      <c r="AK35" s="65"/>
      <c r="AL35" s="64"/>
      <c r="AM35" s="7"/>
      <c r="AN35" s="58"/>
      <c r="AO35" s="65"/>
      <c r="AP35" s="64"/>
      <c r="AQ35" s="7"/>
      <c r="AR35" s="58"/>
      <c r="AS35" s="65"/>
      <c r="AT35" s="64"/>
      <c r="AU35" s="7"/>
      <c r="AV35" s="58"/>
      <c r="AW35" s="65"/>
    </row>
    <row r="36" spans="1:49" x14ac:dyDescent="0.3">
      <c r="A36" s="100">
        <v>30</v>
      </c>
      <c r="B36" s="66"/>
      <c r="C36" s="7"/>
      <c r="D36" s="58"/>
      <c r="E36" s="65"/>
      <c r="F36" s="66"/>
      <c r="G36" s="7"/>
      <c r="H36" s="58"/>
      <c r="I36" s="65"/>
      <c r="J36" s="66"/>
      <c r="K36" s="7"/>
      <c r="L36" s="58"/>
      <c r="M36" s="65"/>
      <c r="N36" s="66"/>
      <c r="O36" s="7"/>
      <c r="P36" s="58"/>
      <c r="Q36" s="65"/>
      <c r="R36" s="66"/>
      <c r="S36" s="7"/>
      <c r="T36" s="58"/>
      <c r="U36" s="65"/>
      <c r="V36" s="66"/>
      <c r="W36" s="7"/>
      <c r="X36" s="58"/>
      <c r="Y36" s="65"/>
      <c r="Z36" s="66"/>
      <c r="AA36" s="7"/>
      <c r="AB36" s="58"/>
      <c r="AC36" s="65"/>
      <c r="AD36" s="66"/>
      <c r="AE36" s="7"/>
      <c r="AF36" s="58"/>
      <c r="AG36" s="65"/>
      <c r="AH36" s="66"/>
      <c r="AI36" s="7"/>
      <c r="AJ36" s="58"/>
      <c r="AK36" s="65"/>
      <c r="AL36" s="66"/>
      <c r="AM36" s="7"/>
      <c r="AN36" s="58"/>
      <c r="AO36" s="65"/>
      <c r="AP36" s="66"/>
      <c r="AQ36" s="7"/>
      <c r="AR36" s="58"/>
      <c r="AS36" s="65"/>
      <c r="AT36" s="66"/>
      <c r="AU36" s="7"/>
      <c r="AV36" s="58"/>
      <c r="AW36" s="65"/>
    </row>
    <row r="37" spans="1:49" ht="24" customHeight="1" thickBot="1" x14ac:dyDescent="0.35">
      <c r="A37" s="59">
        <v>31</v>
      </c>
      <c r="B37" s="67"/>
      <c r="C37" s="68"/>
      <c r="D37" s="69"/>
      <c r="E37" s="70"/>
      <c r="F37" s="67"/>
      <c r="G37" s="68"/>
      <c r="H37" s="69"/>
      <c r="I37" s="70"/>
      <c r="J37" s="67"/>
      <c r="K37" s="68"/>
      <c r="L37" s="69"/>
      <c r="M37" s="70"/>
      <c r="N37" s="67"/>
      <c r="O37" s="68"/>
      <c r="P37" s="69"/>
      <c r="Q37" s="70"/>
      <c r="R37" s="67"/>
      <c r="S37" s="68"/>
      <c r="T37" s="69"/>
      <c r="U37" s="70"/>
      <c r="V37" s="67"/>
      <c r="W37" s="68"/>
      <c r="X37" s="69"/>
      <c r="Y37" s="70"/>
      <c r="Z37" s="67"/>
      <c r="AA37" s="68"/>
      <c r="AB37" s="69"/>
      <c r="AC37" s="70"/>
      <c r="AD37" s="67"/>
      <c r="AE37" s="68"/>
      <c r="AF37" s="69"/>
      <c r="AG37" s="70"/>
      <c r="AH37" s="67"/>
      <c r="AI37" s="68"/>
      <c r="AJ37" s="69"/>
      <c r="AK37" s="70"/>
      <c r="AL37" s="67"/>
      <c r="AM37" s="68"/>
      <c r="AN37" s="69"/>
      <c r="AO37" s="70"/>
      <c r="AP37" s="67"/>
      <c r="AQ37" s="68"/>
      <c r="AR37" s="69"/>
      <c r="AS37" s="70"/>
      <c r="AT37" s="67"/>
      <c r="AU37" s="68"/>
      <c r="AV37" s="69"/>
      <c r="AW37" s="70"/>
    </row>
    <row r="38" spans="1:49" s="44" customFormat="1" ht="24" customHeight="1" x14ac:dyDescent="0.3">
      <c r="A38" s="139"/>
      <c r="B38" s="140"/>
      <c r="C38" s="141">
        <f>SUM(C7:C37)+C2</f>
        <v>0.45</v>
      </c>
      <c r="D38" s="75">
        <f>SUM(D7:D37)</f>
        <v>0</v>
      </c>
      <c r="F38" s="140"/>
      <c r="G38" s="141">
        <f>SUM(G7:G37)+C39</f>
        <v>0.45</v>
      </c>
      <c r="H38" s="75">
        <f>SUM(H7:H37)</f>
        <v>0</v>
      </c>
      <c r="J38" s="140"/>
      <c r="K38" s="141">
        <f>SUM(K7:K37)+G39</f>
        <v>0.45</v>
      </c>
      <c r="L38" s="75">
        <f>SUM(L7:L37)</f>
        <v>0</v>
      </c>
      <c r="N38" s="140"/>
      <c r="O38" s="141">
        <f>SUM(O7:O37)+K39</f>
        <v>0.45</v>
      </c>
      <c r="P38" s="75">
        <f>SUM(P7:P37)</f>
        <v>0</v>
      </c>
      <c r="R38" s="140"/>
      <c r="S38" s="141">
        <f>SUM(S7:S37)+S2</f>
        <v>0</v>
      </c>
      <c r="T38" s="75">
        <f>SUM(T7:T37)</f>
        <v>0</v>
      </c>
      <c r="V38" s="140"/>
      <c r="W38" s="141">
        <f>SUM(W7:W37)+W2</f>
        <v>0</v>
      </c>
      <c r="X38" s="75">
        <f>SUM(X7:X37)</f>
        <v>0</v>
      </c>
      <c r="Z38" s="140"/>
      <c r="AA38" s="141">
        <f>SUM(AA7:AA37)+AA2</f>
        <v>0</v>
      </c>
      <c r="AB38" s="75">
        <f>SUM(AB7:AB37)</f>
        <v>0</v>
      </c>
      <c r="AD38" s="140"/>
      <c r="AE38" s="141">
        <f>SUM(AE7:AE37)+AE2</f>
        <v>0</v>
      </c>
      <c r="AF38" s="75">
        <f>SUM(AF7:AF37)</f>
        <v>0</v>
      </c>
      <c r="AH38" s="140"/>
      <c r="AI38" s="141">
        <f>SUM(AI7:AI37)+AI2</f>
        <v>0</v>
      </c>
      <c r="AJ38" s="75">
        <f>SUM(AJ7:AJ37)</f>
        <v>-166.14</v>
      </c>
      <c r="AL38" s="140"/>
      <c r="AM38" s="141">
        <f>SUM(AM7:AM37)+AM2</f>
        <v>0</v>
      </c>
      <c r="AN38" s="75">
        <f>SUM(AN7:AN37)</f>
        <v>0</v>
      </c>
      <c r="AP38" s="140"/>
      <c r="AQ38" s="141">
        <f>SUM(AQ7:AQ37)+AQ2</f>
        <v>0</v>
      </c>
      <c r="AR38" s="75">
        <f>SUM(AR7:AR37)</f>
        <v>0</v>
      </c>
      <c r="AT38" s="140"/>
      <c r="AU38" s="141">
        <f>SUM(AU7:AU37)+AU2</f>
        <v>0</v>
      </c>
      <c r="AV38" s="75">
        <f>SUM(AV7:AV37)</f>
        <v>0</v>
      </c>
    </row>
    <row r="39" spans="1:49" ht="28.8" customHeight="1" x14ac:dyDescent="0.3">
      <c r="B39" s="71" t="s">
        <v>52</v>
      </c>
      <c r="C39" s="269">
        <f>C38+D38</f>
        <v>0.45</v>
      </c>
      <c r="D39" s="269"/>
      <c r="F39" s="71" t="s">
        <v>52</v>
      </c>
      <c r="G39" s="269">
        <f>G38+H38</f>
        <v>0.45</v>
      </c>
      <c r="H39" s="269"/>
      <c r="I39" s="100"/>
      <c r="J39" s="71" t="s">
        <v>52</v>
      </c>
      <c r="K39" s="269">
        <f>K38+L38</f>
        <v>0.45</v>
      </c>
      <c r="L39" s="269"/>
      <c r="N39" s="71" t="s">
        <v>52</v>
      </c>
      <c r="O39" s="269">
        <f>O38+P38</f>
        <v>0.45</v>
      </c>
      <c r="P39" s="269"/>
      <c r="R39" s="71" t="s">
        <v>52</v>
      </c>
      <c r="S39" s="269">
        <f>S38+T38</f>
        <v>0</v>
      </c>
      <c r="T39" s="269"/>
      <c r="V39" s="71" t="s">
        <v>52</v>
      </c>
      <c r="W39" s="269">
        <f>W38+X38</f>
        <v>0</v>
      </c>
      <c r="X39" s="269"/>
      <c r="Z39" s="71" t="s">
        <v>52</v>
      </c>
      <c r="AA39" s="269">
        <f>AA38+AB38</f>
        <v>0</v>
      </c>
      <c r="AB39" s="269"/>
      <c r="AD39" s="71" t="s">
        <v>52</v>
      </c>
      <c r="AE39" s="269">
        <f>AE38+AF38</f>
        <v>0</v>
      </c>
      <c r="AF39" s="269"/>
      <c r="AH39" s="71" t="s">
        <v>52</v>
      </c>
      <c r="AI39" s="269">
        <f>AI38+AJ38</f>
        <v>-166.14</v>
      </c>
      <c r="AJ39" s="269"/>
      <c r="AL39" s="71" t="s">
        <v>52</v>
      </c>
      <c r="AM39" s="269">
        <f>AM38+AN38</f>
        <v>0</v>
      </c>
      <c r="AN39" s="269"/>
      <c r="AP39" s="71" t="s">
        <v>52</v>
      </c>
      <c r="AQ39" s="269">
        <f>AQ38+AR38</f>
        <v>0</v>
      </c>
      <c r="AR39" s="269"/>
      <c r="AT39" s="71" t="s">
        <v>52</v>
      </c>
      <c r="AU39" s="269">
        <f>AU38+AV38</f>
        <v>0</v>
      </c>
      <c r="AV39" s="269"/>
    </row>
    <row r="41" spans="1:49" ht="12.6" customHeight="1" x14ac:dyDescent="0.3">
      <c r="A41" s="6"/>
      <c r="B41" s="6"/>
      <c r="C41" s="6"/>
      <c r="D41" s="6"/>
      <c r="E41" s="6"/>
      <c r="F41" s="6"/>
      <c r="G41" s="6"/>
      <c r="H41" s="6"/>
      <c r="I41" s="53"/>
      <c r="J41" s="53"/>
      <c r="K41" s="6"/>
      <c r="L41" s="6"/>
      <c r="N41" s="6"/>
    </row>
    <row r="42" spans="1:49" x14ac:dyDescent="0.3">
      <c r="A42" s="32"/>
      <c r="B42" s="31"/>
      <c r="C42" s="20"/>
      <c r="E42" s="20"/>
      <c r="G42" s="4"/>
      <c r="H42" s="4"/>
      <c r="K42"/>
      <c r="L42"/>
      <c r="M42" s="6"/>
      <c r="N42" s="32"/>
      <c r="O42" s="6"/>
      <c r="P42" s="6"/>
      <c r="Q42" s="6"/>
      <c r="R42" s="6"/>
      <c r="S42" s="6"/>
      <c r="T42" s="6"/>
    </row>
    <row r="43" spans="1:49" x14ac:dyDescent="0.3">
      <c r="A43" s="33"/>
      <c r="B43" s="34"/>
      <c r="C43" s="35"/>
      <c r="E43" s="19"/>
      <c r="G43" s="4"/>
      <c r="H43" s="4"/>
      <c r="K43"/>
      <c r="L43"/>
      <c r="M43" s="3"/>
      <c r="N43" s="33"/>
      <c r="O43"/>
      <c r="P43"/>
      <c r="Q43"/>
      <c r="R43" s="3"/>
      <c r="S43" s="17"/>
    </row>
    <row r="44" spans="1:49" x14ac:dyDescent="0.3">
      <c r="A44" s="33"/>
      <c r="B44" s="34"/>
      <c r="C44" s="35"/>
      <c r="E44" s="19"/>
      <c r="G44" s="4"/>
      <c r="H44" s="4"/>
      <c r="K44" s="3"/>
      <c r="L44" s="3"/>
      <c r="M44" s="3"/>
      <c r="N44" s="33"/>
      <c r="O44"/>
      <c r="P44"/>
      <c r="Q44"/>
      <c r="R44" s="3"/>
    </row>
    <row r="45" spans="1:49" x14ac:dyDescent="0.3">
      <c r="A45" s="33"/>
      <c r="B45" s="34"/>
      <c r="C45" s="35"/>
      <c r="E45" s="19"/>
      <c r="G45" s="4"/>
      <c r="H45" s="4"/>
      <c r="M45" s="3"/>
      <c r="N45" s="33"/>
      <c r="O45" s="3"/>
      <c r="P45" s="3"/>
      <c r="Q45" s="3"/>
      <c r="R45" s="3"/>
    </row>
    <row r="46" spans="1:49" x14ac:dyDescent="0.3">
      <c r="A46" s="33"/>
      <c r="B46" s="34"/>
      <c r="C46" s="35"/>
      <c r="E46" s="19"/>
      <c r="G46" s="4"/>
      <c r="H46" s="4"/>
      <c r="M46" s="4"/>
      <c r="N46" s="33"/>
      <c r="R46" s="4"/>
    </row>
    <row r="47" spans="1:49" x14ac:dyDescent="0.3">
      <c r="A47" s="33"/>
      <c r="B47" s="34"/>
      <c r="C47" s="36"/>
      <c r="E47" s="20"/>
      <c r="G47" s="4"/>
      <c r="H47" s="4"/>
      <c r="M47" s="4"/>
      <c r="N47" s="33"/>
      <c r="R47" s="4"/>
    </row>
    <row r="48" spans="1:49" x14ac:dyDescent="0.3">
      <c r="A48" s="33"/>
      <c r="B48" s="34"/>
      <c r="C48" s="36"/>
      <c r="E48" s="20"/>
      <c r="G48" s="4"/>
      <c r="H48" s="4"/>
      <c r="M48" s="4"/>
      <c r="N48" s="33"/>
      <c r="R48" s="4"/>
    </row>
    <row r="49" spans="1:18" x14ac:dyDescent="0.3">
      <c r="A49" s="33"/>
      <c r="B49" s="34"/>
      <c r="C49" s="36"/>
      <c r="E49" s="20"/>
      <c r="G49" s="4"/>
      <c r="H49" s="4"/>
      <c r="M49" s="4"/>
      <c r="N49" s="33"/>
      <c r="R49" s="4"/>
    </row>
    <row r="50" spans="1:18" x14ac:dyDescent="0.3">
      <c r="A50" s="33"/>
      <c r="B50" s="34"/>
      <c r="C50" s="36"/>
      <c r="E50" s="20"/>
      <c r="G50" s="4"/>
      <c r="H50" s="4"/>
      <c r="M50" s="4"/>
      <c r="N50" s="33"/>
      <c r="R50" s="4"/>
    </row>
    <row r="51" spans="1:18" x14ac:dyDescent="0.3">
      <c r="A51" s="33"/>
      <c r="B51" s="34"/>
      <c r="C51" s="36"/>
      <c r="E51" s="20"/>
      <c r="G51" s="4"/>
      <c r="H51" s="4"/>
      <c r="M51" s="4"/>
      <c r="N51" s="33"/>
      <c r="R51" s="4"/>
    </row>
    <row r="52" spans="1:18" x14ac:dyDescent="0.3">
      <c r="A52" s="32"/>
      <c r="B52" s="37"/>
      <c r="C52" s="20"/>
      <c r="D52" s="22"/>
      <c r="E52" s="20"/>
      <c r="F52" s="22"/>
      <c r="G52" s="4"/>
      <c r="H52" s="4"/>
      <c r="M52" s="4"/>
      <c r="N52" s="32"/>
      <c r="R52" s="4"/>
    </row>
    <row r="53" spans="1:18" x14ac:dyDescent="0.3">
      <c r="E53" s="4"/>
      <c r="G53" s="4"/>
      <c r="H53" s="4"/>
      <c r="M53" s="4"/>
      <c r="R53" s="4"/>
    </row>
    <row r="54" spans="1:18" x14ac:dyDescent="0.3">
      <c r="E54" s="4"/>
      <c r="G54" s="4"/>
      <c r="H54" s="4"/>
      <c r="M54" s="4"/>
      <c r="R54" s="4"/>
    </row>
    <row r="55" spans="1:18" x14ac:dyDescent="0.3">
      <c r="M55" s="4"/>
      <c r="R55" s="4"/>
    </row>
  </sheetData>
  <mergeCells count="38">
    <mergeCell ref="AM4:AN4"/>
    <mergeCell ref="A1:J1"/>
    <mergeCell ref="A2:B2"/>
    <mergeCell ref="C4:D4"/>
    <mergeCell ref="G4:H4"/>
    <mergeCell ref="K4:L4"/>
    <mergeCell ref="O4:P4"/>
    <mergeCell ref="W39:X39"/>
    <mergeCell ref="AQ4:AR4"/>
    <mergeCell ref="AU4:AV4"/>
    <mergeCell ref="C5:E5"/>
    <mergeCell ref="G5:I5"/>
    <mergeCell ref="K5:M5"/>
    <mergeCell ref="O5:Q5"/>
    <mergeCell ref="S5:U5"/>
    <mergeCell ref="W5:Y5"/>
    <mergeCell ref="AA5:AC5"/>
    <mergeCell ref="AE5:AG5"/>
    <mergeCell ref="S4:T4"/>
    <mergeCell ref="W4:X4"/>
    <mergeCell ref="AA4:AB4"/>
    <mergeCell ref="AE4:AF4"/>
    <mergeCell ref="AI4:AJ4"/>
    <mergeCell ref="C39:D39"/>
    <mergeCell ref="G39:H39"/>
    <mergeCell ref="K39:L39"/>
    <mergeCell ref="O39:P39"/>
    <mergeCell ref="S39:T39"/>
    <mergeCell ref="AU39:AV39"/>
    <mergeCell ref="AI5:AK5"/>
    <mergeCell ref="AM5:AO5"/>
    <mergeCell ref="AQ5:AS5"/>
    <mergeCell ref="AU5:AW5"/>
    <mergeCell ref="AA39:AB39"/>
    <mergeCell ref="AE39:AF39"/>
    <mergeCell ref="AI39:AJ39"/>
    <mergeCell ref="AM39:AN39"/>
    <mergeCell ref="AQ39:AR39"/>
  </mergeCells>
  <conditionalFormatting sqref="A43:A51">
    <cfRule type="timePeriod" dxfId="43" priority="20" timePeriod="today">
      <formula>FLOOR(A43,1)=TODAY()</formula>
    </cfRule>
  </conditionalFormatting>
  <conditionalFormatting sqref="K2:L2">
    <cfRule type="timePeriod" dxfId="42" priority="19" timePeriod="today">
      <formula>FLOOR(K2,1)=TODAY()</formula>
    </cfRule>
  </conditionalFormatting>
  <conditionalFormatting sqref="C22">
    <cfRule type="timePeriod" dxfId="41" priority="17" timePeriod="today">
      <formula>FLOOR(C22,1)=TODAY()</formula>
    </cfRule>
  </conditionalFormatting>
  <conditionalFormatting sqref="G22">
    <cfRule type="timePeriod" dxfId="40" priority="16" timePeriod="today">
      <formula>FLOOR(G22,1)=TODAY()</formula>
    </cfRule>
  </conditionalFormatting>
  <conditionalFormatting sqref="K22">
    <cfRule type="timePeriod" dxfId="39" priority="15" timePeriod="today">
      <formula>FLOOR(K22,1)=TODAY()</formula>
    </cfRule>
  </conditionalFormatting>
  <conditionalFormatting sqref="O22">
    <cfRule type="timePeriod" dxfId="38" priority="14" timePeriod="today">
      <formula>FLOOR(O22,1)=TODAY()</formula>
    </cfRule>
  </conditionalFormatting>
  <conditionalFormatting sqref="S22">
    <cfRule type="timePeriod" dxfId="37" priority="13" timePeriod="today">
      <formula>FLOOR(S22,1)=TODAY()</formula>
    </cfRule>
  </conditionalFormatting>
  <conditionalFormatting sqref="W22">
    <cfRule type="timePeriod" dxfId="36" priority="12" timePeriod="today">
      <formula>FLOOR(W22,1)=TODAY()</formula>
    </cfRule>
  </conditionalFormatting>
  <conditionalFormatting sqref="AA22">
    <cfRule type="timePeriod" dxfId="35" priority="11" timePeriod="today">
      <formula>FLOOR(AA22,1)=TODAY()</formula>
    </cfRule>
  </conditionalFormatting>
  <conditionalFormatting sqref="AE22">
    <cfRule type="timePeriod" dxfId="34" priority="10" timePeriod="today">
      <formula>FLOOR(AE22,1)=TODAY()</formula>
    </cfRule>
  </conditionalFormatting>
  <conditionalFormatting sqref="AI22">
    <cfRule type="timePeriod" dxfId="33" priority="9" timePeriod="today">
      <formula>FLOOR(AI22,1)=TODAY()</formula>
    </cfRule>
  </conditionalFormatting>
  <conditionalFormatting sqref="AM22">
    <cfRule type="timePeriod" dxfId="32" priority="8" timePeriod="today">
      <formula>FLOOR(AM22,1)=TODAY()</formula>
    </cfRule>
  </conditionalFormatting>
  <conditionalFormatting sqref="AQ22">
    <cfRule type="timePeriod" dxfId="31" priority="7" timePeriod="today">
      <formula>FLOOR(AQ22,1)=TODAY()</formula>
    </cfRule>
  </conditionalFormatting>
  <conditionalFormatting sqref="B7:B36">
    <cfRule type="timePeriod" dxfId="30" priority="18" timePeriod="today">
      <formula>FLOOR(B7,1)=TODAY()</formula>
    </cfRule>
  </conditionalFormatting>
  <conditionalFormatting sqref="B5:B6 F5:F6 J5:J6 N5:N6 R5:R6 V5:V6 Z5:Z6 AD5:AD6 AH5:AH6 AL5:AL6 AP5:AP6">
    <cfRule type="timePeriod" dxfId="29" priority="21" timePeriod="today">
      <formula>FLOOR(B5,1)=TODAY()</formula>
    </cfRule>
  </conditionalFormatting>
  <conditionalFormatting sqref="N43:N51">
    <cfRule type="timePeriod" dxfId="28" priority="22" timePeriod="today">
      <formula>FLOOR(N43,1)=TODAY()</formula>
    </cfRule>
  </conditionalFormatting>
  <conditionalFormatting sqref="AP7:AP36 AL7:AL36 AH7:AH36 AD7:AD36 Z7:Z36 V7:V36 R7:R36 N7:N36 J7:J36 F7:F36">
    <cfRule type="timePeriod" dxfId="27" priority="6" timePeriod="today">
      <formula>FLOOR(F7,1)=TODAY()</formula>
    </cfRule>
  </conditionalFormatting>
  <conditionalFormatting sqref="A5:AS5 AX5:XFD5">
    <cfRule type="timePeriod" dxfId="26" priority="5" timePeriod="thisMonth">
      <formula>AND(MONTH(A5)=MONTH(TODAY()),YEAR(A5)=YEAR(TODAY()))</formula>
    </cfRule>
  </conditionalFormatting>
  <conditionalFormatting sqref="AU22">
    <cfRule type="timePeriod" dxfId="25" priority="3" timePeriod="today">
      <formula>FLOOR(AU22,1)=TODAY()</formula>
    </cfRule>
  </conditionalFormatting>
  <conditionalFormatting sqref="AT5:AT6">
    <cfRule type="timePeriod" dxfId="24" priority="4" timePeriod="today">
      <formula>FLOOR(AT5,1)=TODAY()</formula>
    </cfRule>
  </conditionalFormatting>
  <conditionalFormatting sqref="AT7:AT36">
    <cfRule type="timePeriod" dxfId="23" priority="2" timePeriod="today">
      <formula>FLOOR(AT7,1)=TODAY()</formula>
    </cfRule>
  </conditionalFormatting>
  <conditionalFormatting sqref="AT5:AW5">
    <cfRule type="timePeriod" dxfId="22" priority="1" timePeriod="thisMonth">
      <formula>AND(MONTH(AT5)=MONTH(TODAY()),YEAR(AT5)=YEAR(TODAY()))</formula>
    </cfRule>
  </conditionalFormatting>
  <dataValidations count="1">
    <dataValidation type="list" allowBlank="1" showInputMessage="1" showErrorMessage="1" sqref="N43:N51 AT5:AT6 B5:B6 F5:F6 J5:J6 N5:N6 R5:R6 V5:V6 Z5:Z6 AD5:AD6 AH5:AH6 AL5:AL6 AP5:AP6">
      <formula1>$A$2:$A$8</formula1>
    </dataValidation>
  </dataValidations>
  <pageMargins left="0.7" right="0.7" top="0.75" bottom="0.75" header="0.3" footer="0.3"/>
  <pageSetup paperSize="9" scale="27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DATA!$A$3:$A$9</xm:f>
          </x14:formula1>
          <xm:sqref>A43:A51</xm:sqref>
        </x14:dataValidation>
        <x14:dataValidation type="list" allowBlank="1" showInputMessage="1" showErrorMessage="1">
          <x14:formula1>
            <xm:f>DATA!$A$2:$A$11</xm:f>
          </x14:formula1>
          <xm:sqref>B7:B37 F7:F37 J7:J37 N7:N37 R7:R37 V7:V37 Z7:Z37 AD7:AD37 AH7:AH37 AL7:AL37 AP7:AP37 AT7:AT37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W55"/>
  <sheetViews>
    <sheetView workbookViewId="0">
      <selection sqref="A1:J1"/>
    </sheetView>
  </sheetViews>
  <sheetFormatPr baseColWidth="10" defaultRowHeight="14.4" x14ac:dyDescent="0.3"/>
  <cols>
    <col min="1" max="1" width="9.5546875" style="100" customWidth="1"/>
    <col min="2" max="2" width="10.44140625" style="100" customWidth="1"/>
    <col min="3" max="3" width="9.21875" style="100" bestFit="1" customWidth="1"/>
    <col min="4" max="4" width="9.33203125" style="100" bestFit="1" customWidth="1"/>
    <col min="5" max="5" width="4.88671875" style="100" bestFit="1" customWidth="1"/>
    <col min="6" max="6" width="7.5546875" style="100" customWidth="1"/>
    <col min="7" max="7" width="9.21875" style="100" bestFit="1" customWidth="1"/>
    <col min="8" max="8" width="10.6640625" style="100" customWidth="1"/>
    <col min="9" max="9" width="5" style="20" bestFit="1" customWidth="1"/>
    <col min="10" max="10" width="5.109375" style="20" customWidth="1"/>
    <col min="11" max="11" width="11.5546875" style="100" customWidth="1"/>
    <col min="12" max="12" width="10.33203125" style="100" customWidth="1"/>
    <col min="13" max="13" width="5" style="100" bestFit="1" customWidth="1"/>
    <col min="14" max="14" width="4.5546875" style="100" customWidth="1"/>
    <col min="15" max="15" width="12.88671875" style="100" customWidth="1"/>
    <col min="16" max="16" width="10.77734375" style="100" customWidth="1"/>
    <col min="17" max="17" width="5" style="100" bestFit="1" customWidth="1"/>
    <col min="18" max="18" width="4.88671875" style="100" customWidth="1"/>
    <col min="19" max="19" width="8.44140625" style="100" bestFit="1" customWidth="1"/>
    <col min="20" max="20" width="10.77734375" style="100" customWidth="1"/>
    <col min="21" max="21" width="5" style="100" bestFit="1" customWidth="1"/>
    <col min="22" max="22" width="4.33203125" style="100" customWidth="1"/>
    <col min="23" max="24" width="11.5546875" style="100"/>
    <col min="25" max="25" width="5" style="100" bestFit="1" customWidth="1"/>
    <col min="26" max="26" width="3.77734375" style="100" customWidth="1"/>
    <col min="27" max="28" width="11.5546875" style="100"/>
    <col min="29" max="29" width="5" style="100" bestFit="1" customWidth="1"/>
    <col min="30" max="30" width="4.88671875" style="100" customWidth="1"/>
    <col min="31" max="32" width="11.5546875" style="100"/>
    <col min="33" max="33" width="5" style="100" bestFit="1" customWidth="1"/>
    <col min="34" max="34" width="4.6640625" style="100" customWidth="1"/>
    <col min="35" max="36" width="11.5546875" style="100"/>
    <col min="37" max="37" width="5" style="100" bestFit="1" customWidth="1"/>
    <col min="38" max="38" width="3" style="100" customWidth="1"/>
    <col min="39" max="40" width="11.5546875" style="100"/>
    <col min="41" max="41" width="5" style="100" bestFit="1" customWidth="1"/>
    <col min="42" max="42" width="3.44140625" style="100" customWidth="1"/>
    <col min="43" max="44" width="11.5546875" style="100"/>
    <col min="45" max="45" width="5" style="100" bestFit="1" customWidth="1"/>
    <col min="46" max="46" width="3.44140625" style="100" customWidth="1"/>
    <col min="47" max="48" width="11.5546875" style="100"/>
    <col min="49" max="49" width="5" style="100" bestFit="1" customWidth="1"/>
    <col min="50" max="16384" width="11.5546875" style="100"/>
  </cols>
  <sheetData>
    <row r="1" spans="1:49" ht="21" x14ac:dyDescent="0.4">
      <c r="A1" s="260" t="s">
        <v>69</v>
      </c>
      <c r="B1" s="260"/>
      <c r="C1" s="260"/>
      <c r="D1" s="260"/>
      <c r="E1" s="260"/>
      <c r="F1" s="260"/>
      <c r="G1" s="260"/>
      <c r="H1" s="260"/>
      <c r="I1" s="260"/>
      <c r="J1" s="260"/>
      <c r="K1" s="55"/>
      <c r="L1" s="55"/>
      <c r="M1" s="55"/>
      <c r="N1" s="55"/>
    </row>
    <row r="2" spans="1:49" s="11" customFormat="1" ht="13.8" x14ac:dyDescent="0.3">
      <c r="A2" s="261" t="s">
        <v>48</v>
      </c>
      <c r="B2" s="261"/>
      <c r="C2" s="133">
        <v>15</v>
      </c>
      <c r="D2" s="134"/>
      <c r="E2" s="135"/>
      <c r="F2" s="45"/>
      <c r="G2" s="133"/>
      <c r="H2" s="45"/>
      <c r="I2" s="45"/>
      <c r="J2" s="136"/>
      <c r="K2" s="138"/>
      <c r="L2" s="137"/>
      <c r="M2" s="137"/>
      <c r="N2" s="137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</row>
    <row r="3" spans="1:49" s="44" customFormat="1" ht="24" customHeight="1" x14ac:dyDescent="0.3">
      <c r="A3" s="139"/>
      <c r="B3" s="140"/>
      <c r="C3" s="142">
        <f>C38</f>
        <v>15</v>
      </c>
      <c r="D3" s="142">
        <f>D38</f>
        <v>0</v>
      </c>
      <c r="F3" s="140"/>
      <c r="G3" s="142">
        <f>G38</f>
        <v>15</v>
      </c>
      <c r="H3" s="142">
        <f>H38</f>
        <v>0</v>
      </c>
      <c r="J3" s="140"/>
      <c r="K3" s="142">
        <f>K38</f>
        <v>15</v>
      </c>
      <c r="L3" s="142">
        <f>L38</f>
        <v>0</v>
      </c>
      <c r="N3" s="140"/>
      <c r="O3" s="142">
        <f>O38</f>
        <v>15</v>
      </c>
      <c r="P3" s="142">
        <f>P38</f>
        <v>0</v>
      </c>
      <c r="R3" s="140"/>
      <c r="S3" s="142">
        <f>S38</f>
        <v>0</v>
      </c>
      <c r="T3" s="142">
        <f>T38</f>
        <v>0</v>
      </c>
      <c r="V3" s="140"/>
      <c r="W3" s="142">
        <f>W38</f>
        <v>0</v>
      </c>
      <c r="X3" s="142">
        <f>X38</f>
        <v>0</v>
      </c>
      <c r="Z3" s="140"/>
      <c r="AA3" s="142">
        <f>AA38</f>
        <v>0</v>
      </c>
      <c r="AB3" s="142">
        <f>AB38</f>
        <v>0</v>
      </c>
      <c r="AD3" s="140"/>
      <c r="AE3" s="142">
        <f>AE38</f>
        <v>0</v>
      </c>
      <c r="AF3" s="142">
        <f>AF38</f>
        <v>0</v>
      </c>
      <c r="AH3" s="140"/>
      <c r="AI3" s="142">
        <f>AI38</f>
        <v>0</v>
      </c>
      <c r="AJ3" s="142">
        <f>AJ38</f>
        <v>-166.14</v>
      </c>
      <c r="AL3" s="140"/>
      <c r="AM3" s="142">
        <f>AM38</f>
        <v>0</v>
      </c>
      <c r="AN3" s="142">
        <f>AN38</f>
        <v>0</v>
      </c>
      <c r="AP3" s="140"/>
      <c r="AQ3" s="142">
        <f>AQ38</f>
        <v>0</v>
      </c>
      <c r="AR3" s="142">
        <f>AR38</f>
        <v>0</v>
      </c>
      <c r="AT3" s="140"/>
      <c r="AU3" s="142">
        <f>AU38</f>
        <v>0</v>
      </c>
      <c r="AV3" s="142">
        <f>AV38</f>
        <v>0</v>
      </c>
    </row>
    <row r="4" spans="1:49" s="75" customFormat="1" ht="28.8" customHeight="1" thickBot="1" x14ac:dyDescent="0.35">
      <c r="B4" s="143" t="s">
        <v>52</v>
      </c>
      <c r="C4" s="270">
        <f>C3+D3</f>
        <v>15</v>
      </c>
      <c r="D4" s="270"/>
      <c r="F4" s="143" t="s">
        <v>52</v>
      </c>
      <c r="G4" s="270">
        <f>G3+H3</f>
        <v>15</v>
      </c>
      <c r="H4" s="270"/>
      <c r="J4" s="143" t="s">
        <v>52</v>
      </c>
      <c r="K4" s="270">
        <f>K3+L3</f>
        <v>15</v>
      </c>
      <c r="L4" s="270"/>
      <c r="N4" s="143" t="s">
        <v>52</v>
      </c>
      <c r="O4" s="270">
        <f>O3+P3</f>
        <v>15</v>
      </c>
      <c r="P4" s="270"/>
      <c r="R4" s="143" t="s">
        <v>52</v>
      </c>
      <c r="S4" s="270">
        <f>S3+T3</f>
        <v>0</v>
      </c>
      <c r="T4" s="270"/>
      <c r="V4" s="143" t="s">
        <v>52</v>
      </c>
      <c r="W4" s="270">
        <f>W3+X3</f>
        <v>0</v>
      </c>
      <c r="X4" s="270"/>
      <c r="Z4" s="143" t="s">
        <v>52</v>
      </c>
      <c r="AA4" s="270">
        <f>AA3+AB3</f>
        <v>0</v>
      </c>
      <c r="AB4" s="270"/>
      <c r="AD4" s="143" t="s">
        <v>52</v>
      </c>
      <c r="AE4" s="270">
        <f>AE3+AF3</f>
        <v>0</v>
      </c>
      <c r="AF4" s="270"/>
      <c r="AH4" s="143" t="s">
        <v>52</v>
      </c>
      <c r="AI4" s="270">
        <f>AI3+AJ3</f>
        <v>-166.14</v>
      </c>
      <c r="AJ4" s="270"/>
      <c r="AL4" s="143" t="s">
        <v>52</v>
      </c>
      <c r="AM4" s="270">
        <f>AM3+AN3</f>
        <v>0</v>
      </c>
      <c r="AN4" s="270"/>
      <c r="AP4" s="143" t="s">
        <v>52</v>
      </c>
      <c r="AQ4" s="270">
        <f>AQ3+AR3</f>
        <v>0</v>
      </c>
      <c r="AR4" s="270"/>
      <c r="AT4" s="143" t="s">
        <v>52</v>
      </c>
      <c r="AU4" s="270">
        <f>AU3+AV3</f>
        <v>0</v>
      </c>
      <c r="AV4" s="270"/>
    </row>
    <row r="5" spans="1:49" s="8" customFormat="1" ht="28.8" customHeight="1" x14ac:dyDescent="0.3">
      <c r="A5" s="56"/>
      <c r="B5" s="57"/>
      <c r="C5" s="263">
        <v>45658</v>
      </c>
      <c r="D5" s="264"/>
      <c r="E5" s="265"/>
      <c r="F5" s="57"/>
      <c r="G5" s="263">
        <v>45689</v>
      </c>
      <c r="H5" s="264"/>
      <c r="I5" s="265"/>
      <c r="J5" s="57"/>
      <c r="K5" s="263">
        <v>45717</v>
      </c>
      <c r="L5" s="264"/>
      <c r="M5" s="265"/>
      <c r="N5" s="57"/>
      <c r="O5" s="263">
        <v>45748</v>
      </c>
      <c r="P5" s="264"/>
      <c r="Q5" s="265"/>
      <c r="R5" s="57"/>
      <c r="S5" s="263">
        <v>45778</v>
      </c>
      <c r="T5" s="264"/>
      <c r="U5" s="265"/>
      <c r="V5" s="57"/>
      <c r="W5" s="263">
        <v>45809</v>
      </c>
      <c r="X5" s="264"/>
      <c r="Y5" s="265"/>
      <c r="Z5" s="57"/>
      <c r="AA5" s="263">
        <v>45839</v>
      </c>
      <c r="AB5" s="264"/>
      <c r="AC5" s="265"/>
      <c r="AD5" s="57"/>
      <c r="AE5" s="263">
        <v>45870</v>
      </c>
      <c r="AF5" s="264"/>
      <c r="AG5" s="265"/>
      <c r="AH5" s="57"/>
      <c r="AI5" s="263">
        <v>45901</v>
      </c>
      <c r="AJ5" s="264"/>
      <c r="AK5" s="265"/>
      <c r="AL5" s="57"/>
      <c r="AM5" s="263">
        <v>45931</v>
      </c>
      <c r="AN5" s="264"/>
      <c r="AO5" s="265"/>
      <c r="AP5" s="57"/>
      <c r="AQ5" s="263">
        <v>45962</v>
      </c>
      <c r="AR5" s="264"/>
      <c r="AS5" s="265"/>
      <c r="AT5" s="57"/>
      <c r="AU5" s="263">
        <v>45992</v>
      </c>
      <c r="AV5" s="264"/>
      <c r="AW5" s="265"/>
    </row>
    <row r="6" spans="1:49" ht="15" thickBot="1" x14ac:dyDescent="0.35">
      <c r="A6" s="56"/>
      <c r="B6" s="57"/>
      <c r="C6" s="72" t="s">
        <v>51</v>
      </c>
      <c r="D6" s="73" t="s">
        <v>25</v>
      </c>
      <c r="E6" s="74" t="s">
        <v>50</v>
      </c>
      <c r="F6" s="57"/>
      <c r="G6" s="72" t="s">
        <v>51</v>
      </c>
      <c r="H6" s="73" t="s">
        <v>25</v>
      </c>
      <c r="I6" s="74" t="s">
        <v>50</v>
      </c>
      <c r="J6" s="57"/>
      <c r="K6" s="72" t="s">
        <v>51</v>
      </c>
      <c r="L6" s="73" t="s">
        <v>25</v>
      </c>
      <c r="M6" s="74" t="s">
        <v>50</v>
      </c>
      <c r="N6" s="57"/>
      <c r="O6" s="72" t="s">
        <v>51</v>
      </c>
      <c r="P6" s="73" t="s">
        <v>25</v>
      </c>
      <c r="Q6" s="74" t="s">
        <v>50</v>
      </c>
      <c r="R6" s="57"/>
      <c r="S6" s="72" t="s">
        <v>51</v>
      </c>
      <c r="T6" s="73" t="s">
        <v>25</v>
      </c>
      <c r="U6" s="74" t="s">
        <v>50</v>
      </c>
      <c r="V6" s="57"/>
      <c r="W6" s="72" t="s">
        <v>51</v>
      </c>
      <c r="X6" s="73" t="s">
        <v>25</v>
      </c>
      <c r="Y6" s="74" t="s">
        <v>50</v>
      </c>
      <c r="Z6" s="57"/>
      <c r="AA6" s="72" t="s">
        <v>51</v>
      </c>
      <c r="AB6" s="73" t="s">
        <v>25</v>
      </c>
      <c r="AC6" s="74" t="s">
        <v>50</v>
      </c>
      <c r="AD6" s="57"/>
      <c r="AE6" s="72" t="s">
        <v>51</v>
      </c>
      <c r="AF6" s="73" t="s">
        <v>25</v>
      </c>
      <c r="AG6" s="74" t="s">
        <v>50</v>
      </c>
      <c r="AH6" s="57"/>
      <c r="AI6" s="72" t="s">
        <v>51</v>
      </c>
      <c r="AJ6" s="73" t="s">
        <v>25</v>
      </c>
      <c r="AK6" s="74" t="s">
        <v>50</v>
      </c>
      <c r="AL6" s="57"/>
      <c r="AM6" s="72" t="s">
        <v>51</v>
      </c>
      <c r="AN6" s="73" t="s">
        <v>25</v>
      </c>
      <c r="AO6" s="74" t="s">
        <v>50</v>
      </c>
      <c r="AP6" s="57"/>
      <c r="AQ6" s="72" t="s">
        <v>51</v>
      </c>
      <c r="AR6" s="73" t="s">
        <v>25</v>
      </c>
      <c r="AS6" s="74" t="s">
        <v>50</v>
      </c>
      <c r="AT6" s="57"/>
      <c r="AU6" s="72" t="s">
        <v>51</v>
      </c>
      <c r="AV6" s="73" t="s">
        <v>25</v>
      </c>
      <c r="AW6" s="74" t="s">
        <v>50</v>
      </c>
    </row>
    <row r="7" spans="1:49" x14ac:dyDescent="0.3">
      <c r="A7" s="100">
        <v>1</v>
      </c>
      <c r="B7" s="60"/>
      <c r="C7" s="61"/>
      <c r="D7" s="62"/>
      <c r="E7" s="63"/>
      <c r="F7" s="60"/>
      <c r="G7" s="61"/>
      <c r="H7" s="62"/>
      <c r="I7" s="63"/>
      <c r="J7" s="60"/>
      <c r="K7" s="61"/>
      <c r="L7" s="62"/>
      <c r="M7" s="63"/>
      <c r="N7" s="60"/>
      <c r="O7" s="61"/>
      <c r="P7" s="62"/>
      <c r="Q7" s="63"/>
      <c r="R7" s="60"/>
      <c r="S7" s="61"/>
      <c r="T7" s="62"/>
      <c r="U7" s="63"/>
      <c r="V7" s="60"/>
      <c r="W7" s="61"/>
      <c r="X7" s="62"/>
      <c r="Y7" s="63"/>
      <c r="Z7" s="60"/>
      <c r="AA7" s="61"/>
      <c r="AB7" s="62"/>
      <c r="AC7" s="63"/>
      <c r="AD7" s="60"/>
      <c r="AE7" s="61"/>
      <c r="AF7" s="62"/>
      <c r="AG7" s="63"/>
      <c r="AH7" s="60"/>
      <c r="AI7" s="61"/>
      <c r="AJ7" s="62"/>
      <c r="AK7" s="63"/>
      <c r="AL7" s="60"/>
      <c r="AM7" s="61"/>
      <c r="AN7" s="62"/>
      <c r="AO7" s="63"/>
      <c r="AP7" s="60"/>
      <c r="AQ7" s="61"/>
      <c r="AR7" s="62"/>
      <c r="AS7" s="63"/>
      <c r="AT7" s="60"/>
      <c r="AU7" s="61"/>
      <c r="AV7" s="62"/>
      <c r="AW7" s="63"/>
    </row>
    <row r="8" spans="1:49" x14ac:dyDescent="0.3">
      <c r="A8" s="100">
        <v>2</v>
      </c>
      <c r="B8" s="64"/>
      <c r="C8" s="7"/>
      <c r="D8" s="58"/>
      <c r="E8" s="65"/>
      <c r="F8" s="64"/>
      <c r="G8" s="7"/>
      <c r="H8" s="58"/>
      <c r="I8" s="65"/>
      <c r="J8" s="64"/>
      <c r="K8" s="7"/>
      <c r="L8" s="58"/>
      <c r="M8" s="65"/>
      <c r="N8" s="64"/>
      <c r="O8" s="7"/>
      <c r="P8" s="58"/>
      <c r="Q8" s="65"/>
      <c r="R8" s="64"/>
      <c r="S8" s="7"/>
      <c r="T8" s="58"/>
      <c r="U8" s="65"/>
      <c r="V8" s="64"/>
      <c r="W8" s="7"/>
      <c r="X8" s="58"/>
      <c r="Y8" s="65"/>
      <c r="Z8" s="64"/>
      <c r="AA8" s="7"/>
      <c r="AB8" s="58"/>
      <c r="AC8" s="65"/>
      <c r="AD8" s="64"/>
      <c r="AE8" s="7"/>
      <c r="AF8" s="58"/>
      <c r="AG8" s="65"/>
      <c r="AH8" s="64"/>
      <c r="AI8" s="7"/>
      <c r="AJ8" s="58"/>
      <c r="AK8" s="65"/>
      <c r="AL8" s="64"/>
      <c r="AM8" s="7"/>
      <c r="AN8" s="58"/>
      <c r="AO8" s="65"/>
      <c r="AP8" s="64"/>
      <c r="AQ8" s="7"/>
      <c r="AR8" s="58"/>
      <c r="AS8" s="65"/>
      <c r="AT8" s="64"/>
      <c r="AU8" s="7"/>
      <c r="AV8" s="58"/>
      <c r="AW8" s="65"/>
    </row>
    <row r="9" spans="1:49" x14ac:dyDescent="0.3">
      <c r="A9" s="100">
        <v>3</v>
      </c>
      <c r="B9" s="64"/>
      <c r="C9" s="7"/>
      <c r="D9" s="58"/>
      <c r="E9" s="65"/>
      <c r="F9" s="64"/>
      <c r="G9" s="7"/>
      <c r="H9" s="58"/>
      <c r="I9" s="65"/>
      <c r="J9" s="64"/>
      <c r="K9" s="7"/>
      <c r="L9" s="58"/>
      <c r="M9" s="65"/>
      <c r="N9" s="64"/>
      <c r="O9" s="7"/>
      <c r="P9" s="58"/>
      <c r="Q9" s="65"/>
      <c r="R9" s="64"/>
      <c r="S9" s="7"/>
      <c r="T9" s="58"/>
      <c r="U9" s="65"/>
      <c r="V9" s="64"/>
      <c r="W9" s="7"/>
      <c r="X9" s="58"/>
      <c r="Y9" s="65"/>
      <c r="Z9" s="64"/>
      <c r="AA9" s="7"/>
      <c r="AB9" s="58"/>
      <c r="AC9" s="65"/>
      <c r="AD9" s="64"/>
      <c r="AE9" s="7"/>
      <c r="AF9" s="58"/>
      <c r="AG9" s="65"/>
      <c r="AH9" s="64"/>
      <c r="AI9" s="7"/>
      <c r="AJ9" s="58"/>
      <c r="AK9" s="65"/>
      <c r="AL9" s="64"/>
      <c r="AM9" s="7"/>
      <c r="AN9" s="58"/>
      <c r="AO9" s="65"/>
      <c r="AP9" s="64"/>
      <c r="AQ9" s="7"/>
      <c r="AR9" s="58"/>
      <c r="AS9" s="65"/>
      <c r="AT9" s="64"/>
      <c r="AU9" s="7"/>
      <c r="AV9" s="58"/>
      <c r="AW9" s="65"/>
    </row>
    <row r="10" spans="1:49" x14ac:dyDescent="0.3">
      <c r="A10" s="100">
        <v>4</v>
      </c>
      <c r="B10" s="64"/>
      <c r="C10" s="7"/>
      <c r="D10" s="58"/>
      <c r="E10" s="65"/>
      <c r="F10" s="64"/>
      <c r="G10" s="7"/>
      <c r="H10" s="58"/>
      <c r="I10" s="65"/>
      <c r="J10" s="64"/>
      <c r="K10" s="7"/>
      <c r="L10" s="58"/>
      <c r="M10" s="65"/>
      <c r="N10" s="64"/>
      <c r="O10" s="7"/>
      <c r="P10" s="58"/>
      <c r="Q10" s="65"/>
      <c r="R10" s="64"/>
      <c r="S10" s="7"/>
      <c r="T10" s="58"/>
      <c r="U10" s="65"/>
      <c r="V10" s="64"/>
      <c r="W10" s="7"/>
      <c r="X10" s="58"/>
      <c r="Y10" s="65"/>
      <c r="Z10" s="64"/>
      <c r="AA10" s="7"/>
      <c r="AB10" s="58"/>
      <c r="AC10" s="65"/>
      <c r="AD10" s="64"/>
      <c r="AE10" s="7"/>
      <c r="AF10" s="58"/>
      <c r="AG10" s="65"/>
      <c r="AH10" s="64"/>
      <c r="AI10" s="7"/>
      <c r="AJ10" s="58"/>
      <c r="AK10" s="65"/>
      <c r="AL10" s="64"/>
      <c r="AM10" s="7"/>
      <c r="AN10" s="58"/>
      <c r="AO10" s="65"/>
      <c r="AP10" s="64"/>
      <c r="AQ10" s="7"/>
      <c r="AR10" s="58"/>
      <c r="AS10" s="65"/>
      <c r="AT10" s="64"/>
      <c r="AU10" s="7"/>
      <c r="AV10" s="58"/>
      <c r="AW10" s="65"/>
    </row>
    <row r="11" spans="1:49" x14ac:dyDescent="0.3">
      <c r="A11" s="100">
        <v>5</v>
      </c>
      <c r="B11" s="64"/>
      <c r="C11" s="7"/>
      <c r="D11" s="58"/>
      <c r="E11" s="65"/>
      <c r="F11" s="64"/>
      <c r="G11" s="7"/>
      <c r="H11" s="58"/>
      <c r="I11" s="65"/>
      <c r="J11" s="64"/>
      <c r="K11" s="7"/>
      <c r="L11" s="58"/>
      <c r="M11" s="65"/>
      <c r="N11" s="64"/>
      <c r="O11" s="7"/>
      <c r="P11" s="58"/>
      <c r="Q11" s="65"/>
      <c r="R11" s="64"/>
      <c r="S11" s="7"/>
      <c r="T11" s="58"/>
      <c r="U11" s="65"/>
      <c r="V11" s="64"/>
      <c r="W11" s="7"/>
      <c r="X11" s="58"/>
      <c r="Y11" s="65"/>
      <c r="Z11" s="64"/>
      <c r="AA11" s="7"/>
      <c r="AB11" s="58"/>
      <c r="AC11" s="65"/>
      <c r="AD11" s="64"/>
      <c r="AE11" s="7"/>
      <c r="AF11" s="58"/>
      <c r="AG11" s="65"/>
      <c r="AH11" s="64"/>
      <c r="AI11" s="7"/>
      <c r="AJ11" s="58"/>
      <c r="AK11" s="65"/>
      <c r="AL11" s="64"/>
      <c r="AM11" s="7"/>
      <c r="AN11" s="58"/>
      <c r="AO11" s="65"/>
      <c r="AP11" s="64"/>
      <c r="AQ11" s="7"/>
      <c r="AR11" s="58"/>
      <c r="AS11" s="65"/>
      <c r="AT11" s="64"/>
      <c r="AU11" s="7"/>
      <c r="AV11" s="58"/>
      <c r="AW11" s="65"/>
    </row>
    <row r="12" spans="1:49" x14ac:dyDescent="0.3">
      <c r="A12" s="100">
        <v>6</v>
      </c>
      <c r="B12" s="64"/>
      <c r="C12" s="7"/>
      <c r="D12" s="58"/>
      <c r="E12" s="65"/>
      <c r="F12" s="64"/>
      <c r="G12" s="7"/>
      <c r="H12" s="58"/>
      <c r="I12" s="65"/>
      <c r="J12" s="64"/>
      <c r="K12" s="7"/>
      <c r="L12" s="58"/>
      <c r="M12" s="65"/>
      <c r="N12" s="64"/>
      <c r="O12" s="7"/>
      <c r="P12" s="58"/>
      <c r="Q12" s="65"/>
      <c r="R12" s="64"/>
      <c r="S12" s="7"/>
      <c r="T12" s="58"/>
      <c r="U12" s="65"/>
      <c r="V12" s="64"/>
      <c r="W12" s="7"/>
      <c r="X12" s="58"/>
      <c r="Y12" s="65"/>
      <c r="Z12" s="64"/>
      <c r="AA12" s="7"/>
      <c r="AB12" s="58"/>
      <c r="AC12" s="65"/>
      <c r="AD12" s="64"/>
      <c r="AE12" s="7"/>
      <c r="AF12" s="58"/>
      <c r="AG12" s="65"/>
      <c r="AH12" s="64"/>
      <c r="AI12" s="7"/>
      <c r="AJ12" s="58"/>
      <c r="AK12" s="65"/>
      <c r="AL12" s="64"/>
      <c r="AM12" s="7"/>
      <c r="AN12" s="58"/>
      <c r="AO12" s="65"/>
      <c r="AP12" s="64"/>
      <c r="AQ12" s="7"/>
      <c r="AR12" s="58"/>
      <c r="AS12" s="65"/>
      <c r="AT12" s="64"/>
      <c r="AU12" s="7"/>
      <c r="AV12" s="58"/>
      <c r="AW12" s="65"/>
    </row>
    <row r="13" spans="1:49" x14ac:dyDescent="0.3">
      <c r="A13" s="100">
        <v>7</v>
      </c>
      <c r="B13" s="64"/>
      <c r="C13" s="7"/>
      <c r="D13" s="58"/>
      <c r="E13" s="65"/>
      <c r="F13" s="64"/>
      <c r="G13" s="7"/>
      <c r="H13" s="58"/>
      <c r="I13" s="65"/>
      <c r="J13" s="64"/>
      <c r="K13" s="7"/>
      <c r="L13" s="58"/>
      <c r="M13" s="65"/>
      <c r="N13" s="64"/>
      <c r="O13" s="7"/>
      <c r="P13" s="58"/>
      <c r="Q13" s="65"/>
      <c r="R13" s="64"/>
      <c r="S13" s="7"/>
      <c r="T13" s="58"/>
      <c r="U13" s="65"/>
      <c r="V13" s="64"/>
      <c r="W13" s="7"/>
      <c r="X13" s="58"/>
      <c r="Y13" s="65"/>
      <c r="Z13" s="64"/>
      <c r="AA13" s="7"/>
      <c r="AB13" s="58"/>
      <c r="AC13" s="65"/>
      <c r="AD13" s="64"/>
      <c r="AE13" s="7"/>
      <c r="AF13" s="58"/>
      <c r="AG13" s="65"/>
      <c r="AH13" s="64"/>
      <c r="AI13" s="7"/>
      <c r="AJ13" s="58"/>
      <c r="AK13" s="65"/>
      <c r="AL13" s="64"/>
      <c r="AM13" s="7"/>
      <c r="AN13" s="58"/>
      <c r="AO13" s="65"/>
      <c r="AP13" s="64"/>
      <c r="AQ13" s="7"/>
      <c r="AR13" s="58"/>
      <c r="AS13" s="65"/>
      <c r="AT13" s="64"/>
      <c r="AU13" s="7"/>
      <c r="AV13" s="58"/>
      <c r="AW13" s="65"/>
    </row>
    <row r="14" spans="1:49" x14ac:dyDescent="0.3">
      <c r="A14" s="100">
        <v>8</v>
      </c>
      <c r="B14" s="64"/>
      <c r="C14" s="7"/>
      <c r="D14" s="58"/>
      <c r="E14" s="65"/>
      <c r="F14" s="64"/>
      <c r="G14" s="7"/>
      <c r="H14" s="58"/>
      <c r="I14" s="65"/>
      <c r="J14" s="64"/>
      <c r="K14" s="7"/>
      <c r="L14" s="58"/>
      <c r="M14" s="65"/>
      <c r="N14" s="64"/>
      <c r="O14" s="7"/>
      <c r="P14" s="58"/>
      <c r="Q14" s="65"/>
      <c r="R14" s="64"/>
      <c r="S14" s="7"/>
      <c r="T14" s="58"/>
      <c r="U14" s="65"/>
      <c r="V14" s="64"/>
      <c r="W14" s="7"/>
      <c r="X14" s="58"/>
      <c r="Y14" s="65"/>
      <c r="Z14" s="64"/>
      <c r="AA14" s="7"/>
      <c r="AB14" s="58"/>
      <c r="AC14" s="65"/>
      <c r="AD14" s="64"/>
      <c r="AE14" s="7"/>
      <c r="AF14" s="58"/>
      <c r="AG14" s="65"/>
      <c r="AH14" s="64"/>
      <c r="AI14" s="7"/>
      <c r="AJ14" s="58"/>
      <c r="AK14" s="65"/>
      <c r="AL14" s="64"/>
      <c r="AM14" s="7"/>
      <c r="AN14" s="58"/>
      <c r="AO14" s="65"/>
      <c r="AP14" s="64"/>
      <c r="AQ14" s="7"/>
      <c r="AR14" s="58"/>
      <c r="AS14" s="65"/>
      <c r="AT14" s="64"/>
      <c r="AU14" s="7"/>
      <c r="AV14" s="58"/>
      <c r="AW14" s="65"/>
    </row>
    <row r="15" spans="1:49" x14ac:dyDescent="0.3">
      <c r="A15" s="100">
        <v>9</v>
      </c>
      <c r="B15" s="64"/>
      <c r="C15" s="7"/>
      <c r="D15" s="58"/>
      <c r="E15" s="65"/>
      <c r="F15" s="64"/>
      <c r="G15" s="7"/>
      <c r="H15" s="58"/>
      <c r="I15" s="65"/>
      <c r="J15" s="64"/>
      <c r="K15" s="7"/>
      <c r="L15" s="58"/>
      <c r="M15" s="65"/>
      <c r="N15" s="64"/>
      <c r="O15" s="7"/>
      <c r="P15" s="58"/>
      <c r="Q15" s="65"/>
      <c r="R15" s="64"/>
      <c r="S15" s="7"/>
      <c r="T15" s="58"/>
      <c r="U15" s="65"/>
      <c r="V15" s="64"/>
      <c r="W15" s="7"/>
      <c r="X15" s="58"/>
      <c r="Y15" s="65"/>
      <c r="Z15" s="64"/>
      <c r="AA15" s="7"/>
      <c r="AB15" s="58"/>
      <c r="AC15" s="65"/>
      <c r="AD15" s="64"/>
      <c r="AE15" s="7"/>
      <c r="AF15" s="58"/>
      <c r="AG15" s="65"/>
      <c r="AH15" s="64"/>
      <c r="AI15" s="7"/>
      <c r="AJ15" s="58"/>
      <c r="AK15" s="65"/>
      <c r="AL15" s="64"/>
      <c r="AM15" s="7"/>
      <c r="AN15" s="58"/>
      <c r="AO15" s="65"/>
      <c r="AP15" s="64"/>
      <c r="AQ15" s="7"/>
      <c r="AR15" s="58"/>
      <c r="AS15" s="65"/>
      <c r="AT15" s="64"/>
      <c r="AU15" s="7"/>
      <c r="AV15" s="58"/>
      <c r="AW15" s="65"/>
    </row>
    <row r="16" spans="1:49" x14ac:dyDescent="0.3">
      <c r="A16" s="100">
        <v>10</v>
      </c>
      <c r="B16" s="64"/>
      <c r="C16" s="7"/>
      <c r="D16" s="58"/>
      <c r="E16" s="65"/>
      <c r="F16" s="64"/>
      <c r="G16" s="7"/>
      <c r="H16" s="58"/>
      <c r="I16" s="65"/>
      <c r="J16" s="64"/>
      <c r="K16" s="7"/>
      <c r="L16" s="58"/>
      <c r="M16" s="65"/>
      <c r="N16" s="64"/>
      <c r="O16" s="7"/>
      <c r="P16" s="58"/>
      <c r="Q16" s="65"/>
      <c r="R16" s="64"/>
      <c r="S16" s="7"/>
      <c r="T16" s="58"/>
      <c r="U16" s="65"/>
      <c r="V16" s="64"/>
      <c r="W16" s="7"/>
      <c r="X16" s="58"/>
      <c r="Y16" s="65"/>
      <c r="Z16" s="64"/>
      <c r="AA16" s="7"/>
      <c r="AB16" s="58"/>
      <c r="AC16" s="65"/>
      <c r="AD16" s="64"/>
      <c r="AE16" s="7"/>
      <c r="AF16" s="58"/>
      <c r="AG16" s="65"/>
      <c r="AH16" s="64"/>
      <c r="AI16" s="7"/>
      <c r="AJ16" s="58"/>
      <c r="AK16" s="65"/>
      <c r="AL16" s="64"/>
      <c r="AM16" s="7"/>
      <c r="AN16" s="58"/>
      <c r="AO16" s="65"/>
      <c r="AP16" s="64"/>
      <c r="AQ16" s="7"/>
      <c r="AR16" s="58"/>
      <c r="AS16" s="65"/>
      <c r="AT16" s="64"/>
      <c r="AU16" s="7"/>
      <c r="AV16" s="58"/>
      <c r="AW16" s="65"/>
    </row>
    <row r="17" spans="1:49" x14ac:dyDescent="0.3">
      <c r="A17" s="100">
        <v>11</v>
      </c>
      <c r="B17" s="64"/>
      <c r="C17" s="7"/>
      <c r="D17" s="58"/>
      <c r="E17" s="65"/>
      <c r="F17" s="64"/>
      <c r="G17" s="7"/>
      <c r="H17" s="58"/>
      <c r="I17" s="65"/>
      <c r="J17" s="64"/>
      <c r="K17" s="7"/>
      <c r="L17" s="58"/>
      <c r="M17" s="65"/>
      <c r="N17" s="64"/>
      <c r="O17" s="7"/>
      <c r="P17" s="58"/>
      <c r="Q17" s="65"/>
      <c r="R17" s="64"/>
      <c r="S17" s="7"/>
      <c r="T17" s="58"/>
      <c r="U17" s="65"/>
      <c r="V17" s="64"/>
      <c r="W17" s="7"/>
      <c r="X17" s="58"/>
      <c r="Y17" s="65"/>
      <c r="Z17" s="64"/>
      <c r="AA17" s="7"/>
      <c r="AB17" s="58"/>
      <c r="AC17" s="65"/>
      <c r="AD17" s="64"/>
      <c r="AE17" s="7"/>
      <c r="AF17" s="58"/>
      <c r="AG17" s="65"/>
      <c r="AH17" s="64"/>
      <c r="AI17" s="7"/>
      <c r="AJ17" s="58"/>
      <c r="AK17" s="65"/>
      <c r="AL17" s="64"/>
      <c r="AM17" s="7"/>
      <c r="AN17" s="58"/>
      <c r="AO17" s="65"/>
      <c r="AP17" s="64"/>
      <c r="AQ17" s="7"/>
      <c r="AR17" s="58"/>
      <c r="AS17" s="65"/>
      <c r="AT17" s="64"/>
      <c r="AU17" s="7"/>
      <c r="AV17" s="58"/>
      <c r="AW17" s="65"/>
    </row>
    <row r="18" spans="1:49" x14ac:dyDescent="0.3">
      <c r="A18" s="100">
        <v>12</v>
      </c>
      <c r="B18" s="64"/>
      <c r="C18" s="7"/>
      <c r="D18" s="58"/>
      <c r="E18" s="65"/>
      <c r="F18" s="64"/>
      <c r="G18" s="7"/>
      <c r="H18" s="58"/>
      <c r="I18" s="65"/>
      <c r="J18" s="64"/>
      <c r="K18" s="7"/>
      <c r="L18" s="58"/>
      <c r="M18" s="65"/>
      <c r="N18" s="64"/>
      <c r="O18" s="7"/>
      <c r="P18" s="58"/>
      <c r="Q18" s="65"/>
      <c r="R18" s="64"/>
      <c r="S18" s="7"/>
      <c r="T18" s="58"/>
      <c r="U18" s="65"/>
      <c r="V18" s="64"/>
      <c r="W18" s="7"/>
      <c r="X18" s="58"/>
      <c r="Y18" s="65"/>
      <c r="Z18" s="64"/>
      <c r="AA18" s="7"/>
      <c r="AB18" s="58"/>
      <c r="AC18" s="65"/>
      <c r="AD18" s="64"/>
      <c r="AE18" s="7"/>
      <c r="AF18" s="58"/>
      <c r="AG18" s="65"/>
      <c r="AH18" s="64"/>
      <c r="AI18" s="7"/>
      <c r="AJ18" s="58"/>
      <c r="AK18" s="65"/>
      <c r="AL18" s="64"/>
      <c r="AM18" s="7"/>
      <c r="AN18" s="58"/>
      <c r="AO18" s="65"/>
      <c r="AP18" s="64"/>
      <c r="AQ18" s="7"/>
      <c r="AR18" s="58"/>
      <c r="AS18" s="65"/>
      <c r="AT18" s="64"/>
      <c r="AU18" s="7"/>
      <c r="AV18" s="58"/>
      <c r="AW18" s="65"/>
    </row>
    <row r="19" spans="1:49" x14ac:dyDescent="0.3">
      <c r="A19" s="100">
        <v>13</v>
      </c>
      <c r="B19" s="64"/>
      <c r="C19" s="7"/>
      <c r="D19" s="58"/>
      <c r="E19" s="65"/>
      <c r="F19" s="64"/>
      <c r="G19" s="7"/>
      <c r="H19" s="58"/>
      <c r="I19" s="65"/>
      <c r="J19" s="64"/>
      <c r="K19" s="7"/>
      <c r="L19" s="58"/>
      <c r="M19" s="65"/>
      <c r="N19" s="64"/>
      <c r="O19" s="7"/>
      <c r="P19" s="58"/>
      <c r="Q19" s="65"/>
      <c r="R19" s="64"/>
      <c r="S19" s="7"/>
      <c r="T19" s="58"/>
      <c r="U19" s="65"/>
      <c r="V19" s="64"/>
      <c r="W19" s="7"/>
      <c r="X19" s="58"/>
      <c r="Y19" s="65"/>
      <c r="Z19" s="64"/>
      <c r="AA19" s="7"/>
      <c r="AB19" s="58"/>
      <c r="AC19" s="65"/>
      <c r="AD19" s="64"/>
      <c r="AE19" s="7"/>
      <c r="AF19" s="58"/>
      <c r="AG19" s="65"/>
      <c r="AH19" s="64"/>
      <c r="AI19" s="7"/>
      <c r="AJ19" s="58"/>
      <c r="AK19" s="65"/>
      <c r="AL19" s="64"/>
      <c r="AM19" s="7"/>
      <c r="AN19" s="58"/>
      <c r="AO19" s="65"/>
      <c r="AP19" s="64"/>
      <c r="AQ19" s="7"/>
      <c r="AR19" s="58"/>
      <c r="AS19" s="65"/>
      <c r="AT19" s="64"/>
      <c r="AU19" s="7"/>
      <c r="AV19" s="58"/>
      <c r="AW19" s="65"/>
    </row>
    <row r="20" spans="1:49" x14ac:dyDescent="0.3">
      <c r="A20" s="100">
        <v>14</v>
      </c>
      <c r="B20" s="64"/>
      <c r="C20" s="7"/>
      <c r="D20" s="58"/>
      <c r="E20" s="65"/>
      <c r="F20" s="64"/>
      <c r="G20" s="7"/>
      <c r="H20" s="58"/>
      <c r="I20" s="65"/>
      <c r="J20" s="64"/>
      <c r="K20" s="7"/>
      <c r="L20" s="58"/>
      <c r="M20" s="65"/>
      <c r="N20" s="64"/>
      <c r="O20" s="7"/>
      <c r="P20" s="58"/>
      <c r="Q20" s="65"/>
      <c r="R20" s="64"/>
      <c r="S20" s="7"/>
      <c r="T20" s="58"/>
      <c r="U20" s="65"/>
      <c r="V20" s="64"/>
      <c r="W20" s="7"/>
      <c r="X20" s="58"/>
      <c r="Y20" s="65"/>
      <c r="Z20" s="64"/>
      <c r="AA20" s="7"/>
      <c r="AB20" s="58"/>
      <c r="AC20" s="65"/>
      <c r="AD20" s="64"/>
      <c r="AE20" s="7"/>
      <c r="AF20" s="58"/>
      <c r="AG20" s="65"/>
      <c r="AH20" s="64"/>
      <c r="AI20" s="7"/>
      <c r="AJ20" s="58"/>
      <c r="AK20" s="65"/>
      <c r="AL20" s="64"/>
      <c r="AM20" s="7"/>
      <c r="AN20" s="58"/>
      <c r="AO20" s="65"/>
      <c r="AP20" s="64"/>
      <c r="AQ20" s="7"/>
      <c r="AR20" s="58"/>
      <c r="AS20" s="65"/>
      <c r="AT20" s="64"/>
      <c r="AU20" s="7"/>
      <c r="AV20" s="58"/>
      <c r="AW20" s="65"/>
    </row>
    <row r="21" spans="1:49" x14ac:dyDescent="0.3">
      <c r="A21" s="100">
        <v>15</v>
      </c>
      <c r="B21" s="64"/>
      <c r="C21" s="7"/>
      <c r="D21" s="58"/>
      <c r="E21" s="65"/>
      <c r="F21" s="64"/>
      <c r="G21" s="7"/>
      <c r="H21" s="58"/>
      <c r="I21" s="65"/>
      <c r="J21" s="64"/>
      <c r="K21" s="7"/>
      <c r="L21" s="58"/>
      <c r="M21" s="65"/>
      <c r="N21" s="64"/>
      <c r="O21" s="7"/>
      <c r="P21" s="58"/>
      <c r="Q21" s="65"/>
      <c r="R21" s="64"/>
      <c r="S21" s="7"/>
      <c r="T21" s="58"/>
      <c r="U21" s="65"/>
      <c r="V21" s="64"/>
      <c r="W21" s="7"/>
      <c r="X21" s="58"/>
      <c r="Y21" s="65"/>
      <c r="Z21" s="64"/>
      <c r="AA21" s="7"/>
      <c r="AB21" s="58"/>
      <c r="AC21" s="65"/>
      <c r="AD21" s="64"/>
      <c r="AE21" s="7"/>
      <c r="AF21" s="58"/>
      <c r="AG21" s="65"/>
      <c r="AH21" s="64"/>
      <c r="AI21" s="7"/>
      <c r="AJ21" s="58"/>
      <c r="AK21" s="65"/>
      <c r="AL21" s="64"/>
      <c r="AM21" s="7"/>
      <c r="AN21" s="58"/>
      <c r="AO21" s="65"/>
      <c r="AP21" s="64"/>
      <c r="AQ21" s="7"/>
      <c r="AR21" s="58"/>
      <c r="AS21" s="65"/>
      <c r="AT21" s="64"/>
      <c r="AU21" s="7"/>
      <c r="AV21" s="58"/>
      <c r="AW21" s="65"/>
    </row>
    <row r="22" spans="1:49" x14ac:dyDescent="0.3">
      <c r="A22" s="100">
        <v>16</v>
      </c>
      <c r="B22" s="64"/>
      <c r="C22" s="23"/>
      <c r="D22" s="58"/>
      <c r="E22" s="65"/>
      <c r="F22" s="64"/>
      <c r="G22" s="23"/>
      <c r="H22" s="58"/>
      <c r="I22" s="65"/>
      <c r="J22" s="64"/>
      <c r="K22" s="23"/>
      <c r="L22" s="58"/>
      <c r="M22" s="65"/>
      <c r="N22" s="64"/>
      <c r="O22" s="23"/>
      <c r="P22" s="58"/>
      <c r="Q22" s="65"/>
      <c r="R22" s="64"/>
      <c r="S22" s="23"/>
      <c r="T22" s="58"/>
      <c r="U22" s="65"/>
      <c r="V22" s="64"/>
      <c r="W22" s="23"/>
      <c r="X22" s="58"/>
      <c r="Y22" s="65"/>
      <c r="Z22" s="64"/>
      <c r="AA22" s="23"/>
      <c r="AB22" s="58"/>
      <c r="AC22" s="65"/>
      <c r="AD22" s="64"/>
      <c r="AE22" s="23"/>
      <c r="AF22" s="58"/>
      <c r="AG22" s="65"/>
      <c r="AH22" s="64"/>
      <c r="AI22" s="23"/>
      <c r="AJ22" s="58"/>
      <c r="AK22" s="65"/>
      <c r="AL22" s="64"/>
      <c r="AM22" s="23"/>
      <c r="AN22" s="58"/>
      <c r="AO22" s="65"/>
      <c r="AP22" s="64"/>
      <c r="AQ22" s="23"/>
      <c r="AR22" s="58"/>
      <c r="AS22" s="65"/>
      <c r="AT22" s="64"/>
      <c r="AU22" s="23"/>
      <c r="AV22" s="58"/>
      <c r="AW22" s="65"/>
    </row>
    <row r="23" spans="1:49" x14ac:dyDescent="0.3">
      <c r="A23" s="100">
        <v>17</v>
      </c>
      <c r="B23" s="64"/>
      <c r="C23" s="7"/>
      <c r="D23" s="58"/>
      <c r="E23" s="65"/>
      <c r="F23" s="64"/>
      <c r="G23" s="7"/>
      <c r="H23" s="58"/>
      <c r="I23" s="65"/>
      <c r="J23" s="64"/>
      <c r="K23" s="7"/>
      <c r="L23" s="58"/>
      <c r="M23" s="65"/>
      <c r="N23" s="64"/>
      <c r="O23" s="7"/>
      <c r="P23" s="58"/>
      <c r="Q23" s="65"/>
      <c r="R23" s="64"/>
      <c r="S23" s="7"/>
      <c r="T23" s="58"/>
      <c r="U23" s="65"/>
      <c r="V23" s="64"/>
      <c r="W23" s="7"/>
      <c r="X23" s="58"/>
      <c r="Y23" s="65"/>
      <c r="Z23" s="64"/>
      <c r="AA23" s="7"/>
      <c r="AB23" s="58"/>
      <c r="AC23" s="65"/>
      <c r="AD23" s="64"/>
      <c r="AE23" s="7"/>
      <c r="AF23" s="58"/>
      <c r="AG23" s="65"/>
      <c r="AH23" s="64"/>
      <c r="AI23" s="7"/>
      <c r="AJ23" s="58"/>
      <c r="AK23" s="65"/>
      <c r="AL23" s="64"/>
      <c r="AM23" s="7"/>
      <c r="AN23" s="58"/>
      <c r="AO23" s="65"/>
      <c r="AP23" s="64"/>
      <c r="AQ23" s="7"/>
      <c r="AR23" s="58"/>
      <c r="AS23" s="65"/>
      <c r="AT23" s="64"/>
      <c r="AU23" s="7"/>
      <c r="AV23" s="58"/>
      <c r="AW23" s="65"/>
    </row>
    <row r="24" spans="1:49" x14ac:dyDescent="0.3">
      <c r="A24" s="100">
        <v>18</v>
      </c>
      <c r="B24" s="64"/>
      <c r="C24" s="7"/>
      <c r="D24" s="58"/>
      <c r="E24" s="65"/>
      <c r="F24" s="64"/>
      <c r="G24" s="7"/>
      <c r="H24" s="58"/>
      <c r="I24" s="65"/>
      <c r="J24" s="64"/>
      <c r="K24" s="7"/>
      <c r="L24" s="58"/>
      <c r="M24" s="65"/>
      <c r="N24" s="64"/>
      <c r="O24" s="7"/>
      <c r="P24" s="58"/>
      <c r="Q24" s="65"/>
      <c r="R24" s="64"/>
      <c r="S24" s="7"/>
      <c r="T24" s="58"/>
      <c r="U24" s="65"/>
      <c r="V24" s="64"/>
      <c r="W24" s="7"/>
      <c r="X24" s="58"/>
      <c r="Y24" s="65"/>
      <c r="Z24" s="64"/>
      <c r="AA24" s="7"/>
      <c r="AB24" s="58"/>
      <c r="AC24" s="65"/>
      <c r="AD24" s="64"/>
      <c r="AE24" s="7"/>
      <c r="AF24" s="58"/>
      <c r="AG24" s="65"/>
      <c r="AH24" s="64"/>
      <c r="AI24" s="7"/>
      <c r="AJ24" s="58"/>
      <c r="AK24" s="65"/>
      <c r="AL24" s="64"/>
      <c r="AM24" s="7"/>
      <c r="AN24" s="58"/>
      <c r="AO24" s="65"/>
      <c r="AP24" s="64"/>
      <c r="AQ24" s="7"/>
      <c r="AR24" s="58"/>
      <c r="AS24" s="65"/>
      <c r="AT24" s="64"/>
      <c r="AU24" s="7"/>
      <c r="AV24" s="58"/>
      <c r="AW24" s="65"/>
    </row>
    <row r="25" spans="1:49" x14ac:dyDescent="0.3">
      <c r="A25" s="100">
        <v>19</v>
      </c>
      <c r="B25" s="64"/>
      <c r="C25" s="7"/>
      <c r="D25" s="58"/>
      <c r="E25" s="65"/>
      <c r="F25" s="64"/>
      <c r="G25" s="7"/>
      <c r="H25" s="58"/>
      <c r="I25" s="65"/>
      <c r="J25" s="64"/>
      <c r="K25" s="7"/>
      <c r="L25" s="58"/>
      <c r="M25" s="65"/>
      <c r="N25" s="64"/>
      <c r="O25" s="7"/>
      <c r="P25" s="58"/>
      <c r="Q25" s="65"/>
      <c r="R25" s="64"/>
      <c r="S25" s="7"/>
      <c r="T25" s="58"/>
      <c r="U25" s="65"/>
      <c r="V25" s="64"/>
      <c r="W25" s="7"/>
      <c r="X25" s="58"/>
      <c r="Y25" s="65"/>
      <c r="Z25" s="64"/>
      <c r="AA25" s="7"/>
      <c r="AB25" s="58"/>
      <c r="AC25" s="65"/>
      <c r="AD25" s="64"/>
      <c r="AE25" s="7"/>
      <c r="AF25" s="58"/>
      <c r="AG25" s="65"/>
      <c r="AH25" s="64"/>
      <c r="AI25" s="7"/>
      <c r="AJ25" s="58"/>
      <c r="AK25" s="65"/>
      <c r="AL25" s="64"/>
      <c r="AM25" s="7"/>
      <c r="AN25" s="58"/>
      <c r="AO25" s="65"/>
      <c r="AP25" s="64"/>
      <c r="AQ25" s="7"/>
      <c r="AR25" s="58"/>
      <c r="AS25" s="65"/>
      <c r="AT25" s="64"/>
      <c r="AU25" s="7"/>
      <c r="AV25" s="58"/>
      <c r="AW25" s="65"/>
    </row>
    <row r="26" spans="1:49" x14ac:dyDescent="0.3">
      <c r="A26" s="100">
        <v>20</v>
      </c>
      <c r="B26" s="64"/>
      <c r="C26" s="7"/>
      <c r="D26" s="58"/>
      <c r="E26" s="65"/>
      <c r="F26" s="64"/>
      <c r="G26" s="7"/>
      <c r="H26" s="58"/>
      <c r="I26" s="65"/>
      <c r="J26" s="64"/>
      <c r="K26" s="7"/>
      <c r="L26" s="58"/>
      <c r="M26" s="65"/>
      <c r="N26" s="64"/>
      <c r="O26" s="7"/>
      <c r="P26" s="58"/>
      <c r="Q26" s="65"/>
      <c r="R26" s="64"/>
      <c r="S26" s="7"/>
      <c r="T26" s="58"/>
      <c r="U26" s="65"/>
      <c r="V26" s="64"/>
      <c r="W26" s="7"/>
      <c r="X26" s="58"/>
      <c r="Y26" s="65"/>
      <c r="Z26" s="64"/>
      <c r="AA26" s="7"/>
      <c r="AB26" s="58"/>
      <c r="AC26" s="65"/>
      <c r="AD26" s="64"/>
      <c r="AE26" s="7"/>
      <c r="AF26" s="58"/>
      <c r="AG26" s="65"/>
      <c r="AH26" s="64"/>
      <c r="AI26" s="7"/>
      <c r="AJ26" s="58"/>
      <c r="AK26" s="65"/>
      <c r="AL26" s="64"/>
      <c r="AM26" s="7"/>
      <c r="AN26" s="58"/>
      <c r="AO26" s="65"/>
      <c r="AP26" s="64"/>
      <c r="AQ26" s="7"/>
      <c r="AR26" s="58"/>
      <c r="AS26" s="65"/>
      <c r="AT26" s="64"/>
      <c r="AU26" s="7"/>
      <c r="AV26" s="58"/>
      <c r="AW26" s="65"/>
    </row>
    <row r="27" spans="1:49" x14ac:dyDescent="0.3">
      <c r="A27" s="100">
        <v>21</v>
      </c>
      <c r="B27" s="64"/>
      <c r="C27" s="7"/>
      <c r="D27" s="58"/>
      <c r="E27" s="65"/>
      <c r="F27" s="64"/>
      <c r="G27" s="7"/>
      <c r="H27" s="58"/>
      <c r="I27" s="65"/>
      <c r="J27" s="64"/>
      <c r="K27" s="7"/>
      <c r="L27" s="58"/>
      <c r="M27" s="65"/>
      <c r="N27" s="64"/>
      <c r="O27" s="7"/>
      <c r="P27" s="58"/>
      <c r="Q27" s="65"/>
      <c r="R27" s="64"/>
      <c r="S27" s="7"/>
      <c r="T27" s="58"/>
      <c r="U27" s="65"/>
      <c r="V27" s="64"/>
      <c r="W27" s="7"/>
      <c r="X27" s="58"/>
      <c r="Y27" s="65"/>
      <c r="Z27" s="64"/>
      <c r="AA27" s="7"/>
      <c r="AB27" s="58"/>
      <c r="AC27" s="65"/>
      <c r="AD27" s="64"/>
      <c r="AE27" s="7"/>
      <c r="AF27" s="58"/>
      <c r="AG27" s="65"/>
      <c r="AH27" s="64"/>
      <c r="AI27" s="7"/>
      <c r="AJ27" s="58"/>
      <c r="AK27" s="65"/>
      <c r="AL27" s="64"/>
      <c r="AM27" s="7"/>
      <c r="AN27" s="58"/>
      <c r="AO27" s="65"/>
      <c r="AP27" s="64"/>
      <c r="AQ27" s="7"/>
      <c r="AR27" s="58"/>
      <c r="AS27" s="65"/>
      <c r="AT27" s="64"/>
      <c r="AU27" s="7"/>
      <c r="AV27" s="58"/>
      <c r="AW27" s="65"/>
    </row>
    <row r="28" spans="1:49" x14ac:dyDescent="0.3">
      <c r="A28" s="100">
        <v>22</v>
      </c>
      <c r="B28" s="64"/>
      <c r="C28" s="7"/>
      <c r="D28" s="58"/>
      <c r="E28" s="65"/>
      <c r="F28" s="64"/>
      <c r="G28" s="7"/>
      <c r="H28" s="58"/>
      <c r="I28" s="65"/>
      <c r="J28" s="64"/>
      <c r="K28" s="7"/>
      <c r="L28" s="58"/>
      <c r="M28" s="65"/>
      <c r="N28" s="64"/>
      <c r="O28" s="7"/>
      <c r="P28" s="58"/>
      <c r="Q28" s="65"/>
      <c r="R28" s="64"/>
      <c r="S28" s="7"/>
      <c r="T28" s="58"/>
      <c r="U28" s="65"/>
      <c r="V28" s="64"/>
      <c r="W28" s="7"/>
      <c r="X28" s="58"/>
      <c r="Y28" s="65"/>
      <c r="Z28" s="64"/>
      <c r="AA28" s="7"/>
      <c r="AB28" s="58"/>
      <c r="AC28" s="65"/>
      <c r="AD28" s="64"/>
      <c r="AE28" s="7"/>
      <c r="AF28" s="58"/>
      <c r="AG28" s="65"/>
      <c r="AH28" s="64"/>
      <c r="AI28" s="7"/>
      <c r="AJ28" s="58"/>
      <c r="AK28" s="65"/>
      <c r="AL28" s="64"/>
      <c r="AM28" s="7"/>
      <c r="AN28" s="58"/>
      <c r="AO28" s="65"/>
      <c r="AP28" s="64"/>
      <c r="AQ28" s="7"/>
      <c r="AR28" s="58"/>
      <c r="AS28" s="65"/>
      <c r="AT28" s="64"/>
      <c r="AU28" s="7"/>
      <c r="AV28" s="58"/>
      <c r="AW28" s="65"/>
    </row>
    <row r="29" spans="1:49" x14ac:dyDescent="0.3">
      <c r="A29" s="100">
        <v>23</v>
      </c>
      <c r="B29" s="64"/>
      <c r="C29" s="7"/>
      <c r="D29" s="58"/>
      <c r="E29" s="65"/>
      <c r="F29" s="64"/>
      <c r="G29" s="7"/>
      <c r="H29" s="58"/>
      <c r="I29" s="65"/>
      <c r="J29" s="64"/>
      <c r="K29" s="7"/>
      <c r="L29" s="58"/>
      <c r="M29" s="65"/>
      <c r="N29" s="64"/>
      <c r="O29" s="7"/>
      <c r="P29" s="58"/>
      <c r="Q29" s="65"/>
      <c r="R29" s="64"/>
      <c r="S29" s="7"/>
      <c r="T29" s="58"/>
      <c r="U29" s="65"/>
      <c r="V29" s="64"/>
      <c r="W29" s="7"/>
      <c r="X29" s="58"/>
      <c r="Y29" s="65"/>
      <c r="Z29" s="64"/>
      <c r="AA29" s="7"/>
      <c r="AB29" s="58"/>
      <c r="AC29" s="65"/>
      <c r="AD29" s="64"/>
      <c r="AE29" s="7"/>
      <c r="AF29" s="58"/>
      <c r="AG29" s="65"/>
      <c r="AH29" s="64"/>
      <c r="AI29" s="7"/>
      <c r="AJ29" s="58"/>
      <c r="AK29" s="65"/>
      <c r="AL29" s="64"/>
      <c r="AM29" s="7"/>
      <c r="AN29" s="58"/>
      <c r="AO29" s="65"/>
      <c r="AP29" s="64"/>
      <c r="AQ29" s="7"/>
      <c r="AR29" s="58"/>
      <c r="AS29" s="65"/>
      <c r="AT29" s="64"/>
      <c r="AU29" s="7"/>
      <c r="AV29" s="58"/>
      <c r="AW29" s="65"/>
    </row>
    <row r="30" spans="1:49" x14ac:dyDescent="0.3">
      <c r="A30" s="100">
        <v>24</v>
      </c>
      <c r="B30" s="64"/>
      <c r="C30" s="7"/>
      <c r="D30" s="58"/>
      <c r="E30" s="65"/>
      <c r="F30" s="64"/>
      <c r="G30" s="7"/>
      <c r="H30" s="58"/>
      <c r="I30" s="65"/>
      <c r="J30" s="64"/>
      <c r="K30" s="7"/>
      <c r="L30" s="58"/>
      <c r="M30" s="65"/>
      <c r="N30" s="64"/>
      <c r="O30" s="7"/>
      <c r="P30" s="58"/>
      <c r="Q30" s="65"/>
      <c r="R30" s="64"/>
      <c r="S30" s="7"/>
      <c r="T30" s="58"/>
      <c r="U30" s="65"/>
      <c r="V30" s="64"/>
      <c r="W30" s="7"/>
      <c r="X30" s="58"/>
      <c r="Y30" s="65"/>
      <c r="Z30" s="64"/>
      <c r="AA30" s="7"/>
      <c r="AB30" s="58"/>
      <c r="AC30" s="65"/>
      <c r="AD30" s="64"/>
      <c r="AE30" s="7"/>
      <c r="AF30" s="58"/>
      <c r="AG30" s="65"/>
      <c r="AH30" s="64"/>
      <c r="AI30" s="7"/>
      <c r="AJ30" s="58">
        <v>-166.14</v>
      </c>
      <c r="AK30" s="65"/>
      <c r="AL30" s="64"/>
      <c r="AM30" s="7"/>
      <c r="AN30" s="58"/>
      <c r="AO30" s="65"/>
      <c r="AP30" s="64"/>
      <c r="AQ30" s="7"/>
      <c r="AR30" s="58"/>
      <c r="AS30" s="65"/>
      <c r="AT30" s="64"/>
      <c r="AU30" s="7"/>
      <c r="AV30" s="58"/>
      <c r="AW30" s="65"/>
    </row>
    <row r="31" spans="1:49" x14ac:dyDescent="0.3">
      <c r="A31" s="100">
        <v>25</v>
      </c>
      <c r="B31" s="64"/>
      <c r="C31" s="7"/>
      <c r="D31" s="58"/>
      <c r="E31" s="65"/>
      <c r="F31" s="64"/>
      <c r="G31" s="7"/>
      <c r="H31" s="58"/>
      <c r="I31" s="65"/>
      <c r="J31" s="64"/>
      <c r="K31" s="7"/>
      <c r="L31" s="58"/>
      <c r="M31" s="65"/>
      <c r="N31" s="64"/>
      <c r="O31" s="7"/>
      <c r="P31" s="58"/>
      <c r="Q31" s="65"/>
      <c r="R31" s="64"/>
      <c r="S31" s="7"/>
      <c r="T31" s="58"/>
      <c r="U31" s="65"/>
      <c r="V31" s="64"/>
      <c r="W31" s="7"/>
      <c r="X31" s="58"/>
      <c r="Y31" s="65"/>
      <c r="Z31" s="64"/>
      <c r="AA31" s="7"/>
      <c r="AB31" s="58"/>
      <c r="AC31" s="65"/>
      <c r="AD31" s="64"/>
      <c r="AE31" s="7"/>
      <c r="AF31" s="58"/>
      <c r="AG31" s="65"/>
      <c r="AH31" s="64"/>
      <c r="AI31" s="7"/>
      <c r="AJ31" s="58"/>
      <c r="AK31" s="65"/>
      <c r="AL31" s="64"/>
      <c r="AM31" s="7"/>
      <c r="AN31" s="58"/>
      <c r="AO31" s="65"/>
      <c r="AP31" s="64"/>
      <c r="AQ31" s="7"/>
      <c r="AR31" s="58"/>
      <c r="AS31" s="65"/>
      <c r="AT31" s="64"/>
      <c r="AU31" s="7"/>
      <c r="AV31" s="58"/>
      <c r="AW31" s="65"/>
    </row>
    <row r="32" spans="1:49" x14ac:dyDescent="0.3">
      <c r="A32" s="100">
        <v>26</v>
      </c>
      <c r="B32" s="64"/>
      <c r="C32" s="7"/>
      <c r="D32" s="58"/>
      <c r="E32" s="65"/>
      <c r="F32" s="64"/>
      <c r="G32" s="7"/>
      <c r="H32" s="58"/>
      <c r="I32" s="65"/>
      <c r="J32" s="64"/>
      <c r="K32" s="7"/>
      <c r="L32" s="58"/>
      <c r="M32" s="65"/>
      <c r="N32" s="64"/>
      <c r="O32" s="7"/>
      <c r="P32" s="58"/>
      <c r="Q32" s="65"/>
      <c r="R32" s="64"/>
      <c r="S32" s="7"/>
      <c r="T32" s="58"/>
      <c r="U32" s="65"/>
      <c r="V32" s="64"/>
      <c r="W32" s="7"/>
      <c r="X32" s="58"/>
      <c r="Y32" s="65"/>
      <c r="Z32" s="64"/>
      <c r="AA32" s="7"/>
      <c r="AB32" s="58"/>
      <c r="AC32" s="65"/>
      <c r="AD32" s="64"/>
      <c r="AE32" s="7"/>
      <c r="AF32" s="58"/>
      <c r="AG32" s="65"/>
      <c r="AH32" s="64"/>
      <c r="AI32" s="7"/>
      <c r="AJ32" s="58"/>
      <c r="AK32" s="65"/>
      <c r="AL32" s="64"/>
      <c r="AM32" s="7"/>
      <c r="AN32" s="58"/>
      <c r="AO32" s="65"/>
      <c r="AP32" s="64"/>
      <c r="AQ32" s="7"/>
      <c r="AR32" s="58"/>
      <c r="AS32" s="65"/>
      <c r="AT32" s="64"/>
      <c r="AU32" s="7"/>
      <c r="AV32" s="58"/>
      <c r="AW32" s="65"/>
    </row>
    <row r="33" spans="1:49" x14ac:dyDescent="0.3">
      <c r="A33" s="100">
        <v>27</v>
      </c>
      <c r="B33" s="64"/>
      <c r="C33" s="7"/>
      <c r="D33" s="58"/>
      <c r="E33" s="65"/>
      <c r="F33" s="64"/>
      <c r="G33" s="7"/>
      <c r="H33" s="58"/>
      <c r="I33" s="65"/>
      <c r="J33" s="64"/>
      <c r="K33" s="7"/>
      <c r="L33" s="58"/>
      <c r="M33" s="65"/>
      <c r="N33" s="64"/>
      <c r="O33" s="7"/>
      <c r="P33" s="58"/>
      <c r="Q33" s="65"/>
      <c r="R33" s="64"/>
      <c r="S33" s="7"/>
      <c r="T33" s="58"/>
      <c r="U33" s="65"/>
      <c r="V33" s="64"/>
      <c r="W33" s="7"/>
      <c r="X33" s="58"/>
      <c r="Y33" s="65"/>
      <c r="Z33" s="64"/>
      <c r="AA33" s="7"/>
      <c r="AB33" s="58"/>
      <c r="AC33" s="65"/>
      <c r="AD33" s="64"/>
      <c r="AE33" s="7"/>
      <c r="AF33" s="58"/>
      <c r="AG33" s="65"/>
      <c r="AH33" s="64"/>
      <c r="AI33" s="7"/>
      <c r="AJ33" s="58"/>
      <c r="AK33" s="65"/>
      <c r="AL33" s="64"/>
      <c r="AM33" s="7"/>
      <c r="AN33" s="58"/>
      <c r="AO33" s="65"/>
      <c r="AP33" s="64"/>
      <c r="AQ33" s="7"/>
      <c r="AR33" s="58"/>
      <c r="AS33" s="65"/>
      <c r="AT33" s="64"/>
      <c r="AU33" s="7"/>
      <c r="AV33" s="58"/>
      <c r="AW33" s="65"/>
    </row>
    <row r="34" spans="1:49" x14ac:dyDescent="0.3">
      <c r="A34" s="100">
        <v>28</v>
      </c>
      <c r="B34" s="64"/>
      <c r="C34" s="7"/>
      <c r="D34" s="58"/>
      <c r="E34" s="65"/>
      <c r="F34" s="64"/>
      <c r="G34" s="7"/>
      <c r="H34" s="58"/>
      <c r="I34" s="65"/>
      <c r="J34" s="64"/>
      <c r="K34" s="7"/>
      <c r="L34" s="58"/>
      <c r="M34" s="65"/>
      <c r="N34" s="64"/>
      <c r="O34" s="7"/>
      <c r="P34" s="58"/>
      <c r="Q34" s="65"/>
      <c r="R34" s="64"/>
      <c r="S34" s="7"/>
      <c r="T34" s="58"/>
      <c r="U34" s="65"/>
      <c r="V34" s="64"/>
      <c r="W34" s="7"/>
      <c r="X34" s="58"/>
      <c r="Y34" s="65"/>
      <c r="Z34" s="64"/>
      <c r="AA34" s="7"/>
      <c r="AB34" s="58"/>
      <c r="AC34" s="65"/>
      <c r="AD34" s="64"/>
      <c r="AE34" s="7"/>
      <c r="AF34" s="58"/>
      <c r="AG34" s="65"/>
      <c r="AH34" s="64"/>
      <c r="AI34" s="7"/>
      <c r="AJ34" s="58"/>
      <c r="AK34" s="65"/>
      <c r="AL34" s="64"/>
      <c r="AM34" s="7"/>
      <c r="AN34" s="58"/>
      <c r="AO34" s="65"/>
      <c r="AP34" s="64"/>
      <c r="AQ34" s="7"/>
      <c r="AR34" s="58"/>
      <c r="AS34" s="65"/>
      <c r="AT34" s="64"/>
      <c r="AU34" s="7"/>
      <c r="AV34" s="58"/>
      <c r="AW34" s="65"/>
    </row>
    <row r="35" spans="1:49" x14ac:dyDescent="0.3">
      <c r="A35" s="100">
        <v>29</v>
      </c>
      <c r="B35" s="64"/>
      <c r="C35" s="7"/>
      <c r="D35" s="58"/>
      <c r="E35" s="65"/>
      <c r="F35" s="64"/>
      <c r="G35" s="7"/>
      <c r="H35" s="58"/>
      <c r="I35" s="65"/>
      <c r="J35" s="64"/>
      <c r="K35" s="7"/>
      <c r="L35" s="58"/>
      <c r="M35" s="65"/>
      <c r="N35" s="64"/>
      <c r="O35" s="7"/>
      <c r="P35" s="58"/>
      <c r="Q35" s="65"/>
      <c r="R35" s="64"/>
      <c r="S35" s="7"/>
      <c r="T35" s="58"/>
      <c r="U35" s="65"/>
      <c r="V35" s="64"/>
      <c r="W35" s="7"/>
      <c r="X35" s="58"/>
      <c r="Y35" s="65"/>
      <c r="Z35" s="64"/>
      <c r="AA35" s="7"/>
      <c r="AB35" s="58"/>
      <c r="AC35" s="65"/>
      <c r="AD35" s="64"/>
      <c r="AE35" s="7"/>
      <c r="AF35" s="58"/>
      <c r="AG35" s="65"/>
      <c r="AH35" s="64"/>
      <c r="AI35" s="7"/>
      <c r="AJ35" s="58"/>
      <c r="AK35" s="65"/>
      <c r="AL35" s="64"/>
      <c r="AM35" s="7"/>
      <c r="AN35" s="58"/>
      <c r="AO35" s="65"/>
      <c r="AP35" s="64"/>
      <c r="AQ35" s="7"/>
      <c r="AR35" s="58"/>
      <c r="AS35" s="65"/>
      <c r="AT35" s="64"/>
      <c r="AU35" s="7"/>
      <c r="AV35" s="58"/>
      <c r="AW35" s="65"/>
    </row>
    <row r="36" spans="1:49" x14ac:dyDescent="0.3">
      <c r="A36" s="100">
        <v>30</v>
      </c>
      <c r="B36" s="66"/>
      <c r="C36" s="7"/>
      <c r="D36" s="58"/>
      <c r="E36" s="65"/>
      <c r="F36" s="66"/>
      <c r="G36" s="7"/>
      <c r="H36" s="58"/>
      <c r="I36" s="65"/>
      <c r="J36" s="66"/>
      <c r="K36" s="7"/>
      <c r="L36" s="58"/>
      <c r="M36" s="65"/>
      <c r="N36" s="66"/>
      <c r="O36" s="7"/>
      <c r="P36" s="58"/>
      <c r="Q36" s="65"/>
      <c r="R36" s="66"/>
      <c r="S36" s="7"/>
      <c r="T36" s="58"/>
      <c r="U36" s="65"/>
      <c r="V36" s="66"/>
      <c r="W36" s="7"/>
      <c r="X36" s="58"/>
      <c r="Y36" s="65"/>
      <c r="Z36" s="66"/>
      <c r="AA36" s="7"/>
      <c r="AB36" s="58"/>
      <c r="AC36" s="65"/>
      <c r="AD36" s="66"/>
      <c r="AE36" s="7"/>
      <c r="AF36" s="58"/>
      <c r="AG36" s="65"/>
      <c r="AH36" s="66"/>
      <c r="AI36" s="7"/>
      <c r="AJ36" s="58"/>
      <c r="AK36" s="65"/>
      <c r="AL36" s="66"/>
      <c r="AM36" s="7"/>
      <c r="AN36" s="58"/>
      <c r="AO36" s="65"/>
      <c r="AP36" s="66"/>
      <c r="AQ36" s="7"/>
      <c r="AR36" s="58"/>
      <c r="AS36" s="65"/>
      <c r="AT36" s="66"/>
      <c r="AU36" s="7"/>
      <c r="AV36" s="58"/>
      <c r="AW36" s="65"/>
    </row>
    <row r="37" spans="1:49" ht="24" customHeight="1" thickBot="1" x14ac:dyDescent="0.35">
      <c r="A37" s="59">
        <v>31</v>
      </c>
      <c r="B37" s="67"/>
      <c r="C37" s="68"/>
      <c r="D37" s="69"/>
      <c r="E37" s="70"/>
      <c r="F37" s="67"/>
      <c r="G37" s="68"/>
      <c r="H37" s="69"/>
      <c r="I37" s="70"/>
      <c r="J37" s="67"/>
      <c r="K37" s="68"/>
      <c r="L37" s="69"/>
      <c r="M37" s="70"/>
      <c r="N37" s="67"/>
      <c r="O37" s="68"/>
      <c r="P37" s="69"/>
      <c r="Q37" s="70"/>
      <c r="R37" s="67"/>
      <c r="S37" s="68"/>
      <c r="T37" s="69"/>
      <c r="U37" s="70"/>
      <c r="V37" s="67"/>
      <c r="W37" s="68"/>
      <c r="X37" s="69"/>
      <c r="Y37" s="70"/>
      <c r="Z37" s="67"/>
      <c r="AA37" s="68"/>
      <c r="AB37" s="69"/>
      <c r="AC37" s="70"/>
      <c r="AD37" s="67"/>
      <c r="AE37" s="68"/>
      <c r="AF37" s="69"/>
      <c r="AG37" s="70"/>
      <c r="AH37" s="67"/>
      <c r="AI37" s="68"/>
      <c r="AJ37" s="69"/>
      <c r="AK37" s="70"/>
      <c r="AL37" s="67"/>
      <c r="AM37" s="68"/>
      <c r="AN37" s="69"/>
      <c r="AO37" s="70"/>
      <c r="AP37" s="67"/>
      <c r="AQ37" s="68"/>
      <c r="AR37" s="69"/>
      <c r="AS37" s="70"/>
      <c r="AT37" s="67"/>
      <c r="AU37" s="68"/>
      <c r="AV37" s="69"/>
      <c r="AW37" s="70"/>
    </row>
    <row r="38" spans="1:49" s="44" customFormat="1" ht="24" customHeight="1" x14ac:dyDescent="0.3">
      <c r="A38" s="139"/>
      <c r="B38" s="140"/>
      <c r="C38" s="141">
        <f>SUM(C7:C37)+C2</f>
        <v>15</v>
      </c>
      <c r="D38" s="75">
        <f>SUM(D7:D37)</f>
        <v>0</v>
      </c>
      <c r="F38" s="140"/>
      <c r="G38" s="141">
        <f>SUM(G7:G37)+C39</f>
        <v>15</v>
      </c>
      <c r="H38" s="75">
        <f>SUM(H7:H37)</f>
        <v>0</v>
      </c>
      <c r="J38" s="140"/>
      <c r="K38" s="141">
        <f>SUM(K7:K37)+G39</f>
        <v>15</v>
      </c>
      <c r="L38" s="75">
        <f>SUM(L7:L37)</f>
        <v>0</v>
      </c>
      <c r="N38" s="140"/>
      <c r="O38" s="141">
        <f>SUM(O7:O37)+K39</f>
        <v>15</v>
      </c>
      <c r="P38" s="75">
        <f>SUM(P7:P37)</f>
        <v>0</v>
      </c>
      <c r="R38" s="140"/>
      <c r="S38" s="141">
        <f>SUM(S7:S37)+S2</f>
        <v>0</v>
      </c>
      <c r="T38" s="75">
        <f>SUM(T7:T37)</f>
        <v>0</v>
      </c>
      <c r="V38" s="140"/>
      <c r="W38" s="141">
        <f>SUM(W7:W37)+W2</f>
        <v>0</v>
      </c>
      <c r="X38" s="75">
        <f>SUM(X7:X37)</f>
        <v>0</v>
      </c>
      <c r="Z38" s="140"/>
      <c r="AA38" s="141">
        <f>SUM(AA7:AA37)+AA2</f>
        <v>0</v>
      </c>
      <c r="AB38" s="75">
        <f>SUM(AB7:AB37)</f>
        <v>0</v>
      </c>
      <c r="AD38" s="140"/>
      <c r="AE38" s="141">
        <f>SUM(AE7:AE37)+AE2</f>
        <v>0</v>
      </c>
      <c r="AF38" s="75">
        <f>SUM(AF7:AF37)</f>
        <v>0</v>
      </c>
      <c r="AH38" s="140"/>
      <c r="AI38" s="141">
        <f>SUM(AI7:AI37)+AI2</f>
        <v>0</v>
      </c>
      <c r="AJ38" s="75">
        <f>SUM(AJ7:AJ37)</f>
        <v>-166.14</v>
      </c>
      <c r="AL38" s="140"/>
      <c r="AM38" s="141">
        <f>SUM(AM7:AM37)+AM2</f>
        <v>0</v>
      </c>
      <c r="AN38" s="75">
        <f>SUM(AN7:AN37)</f>
        <v>0</v>
      </c>
      <c r="AP38" s="140"/>
      <c r="AQ38" s="141">
        <f>SUM(AQ7:AQ37)+AQ2</f>
        <v>0</v>
      </c>
      <c r="AR38" s="75">
        <f>SUM(AR7:AR37)</f>
        <v>0</v>
      </c>
      <c r="AT38" s="140"/>
      <c r="AU38" s="141">
        <f>SUM(AU7:AU37)+AU2</f>
        <v>0</v>
      </c>
      <c r="AV38" s="75">
        <f>SUM(AV7:AV37)</f>
        <v>0</v>
      </c>
    </row>
    <row r="39" spans="1:49" ht="28.8" customHeight="1" x14ac:dyDescent="0.3">
      <c r="B39" s="71" t="s">
        <v>52</v>
      </c>
      <c r="C39" s="269">
        <f>C38+D38</f>
        <v>15</v>
      </c>
      <c r="D39" s="269"/>
      <c r="F39" s="71" t="s">
        <v>52</v>
      </c>
      <c r="G39" s="269">
        <f>G38+H38</f>
        <v>15</v>
      </c>
      <c r="H39" s="269"/>
      <c r="I39" s="100"/>
      <c r="J39" s="71" t="s">
        <v>52</v>
      </c>
      <c r="K39" s="269">
        <f>K38+L38</f>
        <v>15</v>
      </c>
      <c r="L39" s="269"/>
      <c r="N39" s="71" t="s">
        <v>52</v>
      </c>
      <c r="O39" s="269">
        <f>O38+P38</f>
        <v>15</v>
      </c>
      <c r="P39" s="269"/>
      <c r="R39" s="71" t="s">
        <v>52</v>
      </c>
      <c r="S39" s="269">
        <f>S38+T38</f>
        <v>0</v>
      </c>
      <c r="T39" s="269"/>
      <c r="V39" s="71" t="s">
        <v>52</v>
      </c>
      <c r="W39" s="269">
        <f>W38+X38</f>
        <v>0</v>
      </c>
      <c r="X39" s="269"/>
      <c r="Z39" s="71" t="s">
        <v>52</v>
      </c>
      <c r="AA39" s="269">
        <f>AA38+AB38</f>
        <v>0</v>
      </c>
      <c r="AB39" s="269"/>
      <c r="AD39" s="71" t="s">
        <v>52</v>
      </c>
      <c r="AE39" s="269">
        <f>AE38+AF38</f>
        <v>0</v>
      </c>
      <c r="AF39" s="269"/>
      <c r="AH39" s="71" t="s">
        <v>52</v>
      </c>
      <c r="AI39" s="269">
        <f>AI38+AJ38</f>
        <v>-166.14</v>
      </c>
      <c r="AJ39" s="269"/>
      <c r="AL39" s="71" t="s">
        <v>52</v>
      </c>
      <c r="AM39" s="269">
        <f>AM38+AN38</f>
        <v>0</v>
      </c>
      <c r="AN39" s="269"/>
      <c r="AP39" s="71" t="s">
        <v>52</v>
      </c>
      <c r="AQ39" s="269">
        <f>AQ38+AR38</f>
        <v>0</v>
      </c>
      <c r="AR39" s="269"/>
      <c r="AT39" s="71" t="s">
        <v>52</v>
      </c>
      <c r="AU39" s="269">
        <f>AU38+AV38</f>
        <v>0</v>
      </c>
      <c r="AV39" s="269"/>
    </row>
    <row r="41" spans="1:49" ht="12.6" customHeight="1" x14ac:dyDescent="0.3">
      <c r="A41" s="6"/>
      <c r="B41" s="6"/>
      <c r="C41" s="6"/>
      <c r="D41" s="6"/>
      <c r="E41" s="6"/>
      <c r="F41" s="6"/>
      <c r="G41" s="6"/>
      <c r="H41" s="6"/>
      <c r="I41" s="53"/>
      <c r="J41" s="53"/>
      <c r="K41" s="6"/>
      <c r="L41" s="6"/>
      <c r="N41" s="6"/>
    </row>
    <row r="42" spans="1:49" x14ac:dyDescent="0.3">
      <c r="A42" s="32"/>
      <c r="B42" s="31"/>
      <c r="C42" s="20"/>
      <c r="E42" s="20"/>
      <c r="G42" s="4"/>
      <c r="H42" s="4"/>
      <c r="K42"/>
      <c r="L42"/>
      <c r="M42" s="6"/>
      <c r="N42" s="32"/>
      <c r="O42" s="6"/>
      <c r="P42" s="6"/>
      <c r="Q42" s="6"/>
      <c r="R42" s="6"/>
      <c r="S42" s="6"/>
      <c r="T42" s="6"/>
    </row>
    <row r="43" spans="1:49" x14ac:dyDescent="0.3">
      <c r="A43" s="33"/>
      <c r="B43" s="34"/>
      <c r="C43" s="35"/>
      <c r="E43" s="19"/>
      <c r="G43" s="4"/>
      <c r="H43" s="4"/>
      <c r="K43"/>
      <c r="L43"/>
      <c r="M43" s="3"/>
      <c r="N43" s="33"/>
      <c r="O43"/>
      <c r="P43"/>
      <c r="Q43"/>
      <c r="R43" s="3"/>
      <c r="S43" s="17"/>
    </row>
    <row r="44" spans="1:49" x14ac:dyDescent="0.3">
      <c r="A44" s="33"/>
      <c r="B44" s="34"/>
      <c r="C44" s="35"/>
      <c r="E44" s="19"/>
      <c r="G44" s="4"/>
      <c r="H44" s="4"/>
      <c r="K44" s="3"/>
      <c r="L44" s="3"/>
      <c r="M44" s="3"/>
      <c r="N44" s="33"/>
      <c r="O44"/>
      <c r="P44"/>
      <c r="Q44"/>
      <c r="R44" s="3"/>
    </row>
    <row r="45" spans="1:49" x14ac:dyDescent="0.3">
      <c r="A45" s="33"/>
      <c r="B45" s="34"/>
      <c r="C45" s="35"/>
      <c r="E45" s="19"/>
      <c r="G45" s="4"/>
      <c r="H45" s="4"/>
      <c r="M45" s="3"/>
      <c r="N45" s="33"/>
      <c r="O45" s="3"/>
      <c r="P45" s="3"/>
      <c r="Q45" s="3"/>
      <c r="R45" s="3"/>
    </row>
    <row r="46" spans="1:49" x14ac:dyDescent="0.3">
      <c r="A46" s="33"/>
      <c r="B46" s="34"/>
      <c r="C46" s="35"/>
      <c r="E46" s="19"/>
      <c r="G46" s="4"/>
      <c r="H46" s="4"/>
      <c r="M46" s="4"/>
      <c r="N46" s="33"/>
      <c r="R46" s="4"/>
    </row>
    <row r="47" spans="1:49" x14ac:dyDescent="0.3">
      <c r="A47" s="33"/>
      <c r="B47" s="34"/>
      <c r="C47" s="36"/>
      <c r="E47" s="20"/>
      <c r="G47" s="4"/>
      <c r="H47" s="4"/>
      <c r="M47" s="4"/>
      <c r="N47" s="33"/>
      <c r="R47" s="4"/>
    </row>
    <row r="48" spans="1:49" x14ac:dyDescent="0.3">
      <c r="A48" s="33"/>
      <c r="B48" s="34"/>
      <c r="C48" s="36"/>
      <c r="E48" s="20"/>
      <c r="G48" s="4"/>
      <c r="H48" s="4"/>
      <c r="M48" s="4"/>
      <c r="N48" s="33"/>
      <c r="R48" s="4"/>
    </row>
    <row r="49" spans="1:18" x14ac:dyDescent="0.3">
      <c r="A49" s="33"/>
      <c r="B49" s="34"/>
      <c r="C49" s="36"/>
      <c r="E49" s="20"/>
      <c r="G49" s="4"/>
      <c r="H49" s="4"/>
      <c r="M49" s="4"/>
      <c r="N49" s="33"/>
      <c r="R49" s="4"/>
    </row>
    <row r="50" spans="1:18" x14ac:dyDescent="0.3">
      <c r="A50" s="33"/>
      <c r="B50" s="34"/>
      <c r="C50" s="36"/>
      <c r="E50" s="20"/>
      <c r="G50" s="4"/>
      <c r="H50" s="4"/>
      <c r="M50" s="4"/>
      <c r="N50" s="33"/>
      <c r="R50" s="4"/>
    </row>
    <row r="51" spans="1:18" x14ac:dyDescent="0.3">
      <c r="A51" s="33"/>
      <c r="B51" s="34"/>
      <c r="C51" s="36"/>
      <c r="E51" s="20"/>
      <c r="G51" s="4"/>
      <c r="H51" s="4"/>
      <c r="M51" s="4"/>
      <c r="N51" s="33"/>
      <c r="R51" s="4"/>
    </row>
    <row r="52" spans="1:18" x14ac:dyDescent="0.3">
      <c r="A52" s="32"/>
      <c r="B52" s="37"/>
      <c r="C52" s="20"/>
      <c r="D52" s="22"/>
      <c r="E52" s="20"/>
      <c r="F52" s="22"/>
      <c r="G52" s="4"/>
      <c r="H52" s="4"/>
      <c r="M52" s="4"/>
      <c r="N52" s="32"/>
      <c r="R52" s="4"/>
    </row>
    <row r="53" spans="1:18" x14ac:dyDescent="0.3">
      <c r="E53" s="4"/>
      <c r="G53" s="4"/>
      <c r="H53" s="4"/>
      <c r="M53" s="4"/>
      <c r="R53" s="4"/>
    </row>
    <row r="54" spans="1:18" x14ac:dyDescent="0.3">
      <c r="E54" s="4"/>
      <c r="G54" s="4"/>
      <c r="H54" s="4"/>
      <c r="M54" s="4"/>
      <c r="R54" s="4"/>
    </row>
    <row r="55" spans="1:18" x14ac:dyDescent="0.3">
      <c r="M55" s="4"/>
      <c r="R55" s="4"/>
    </row>
  </sheetData>
  <mergeCells count="38">
    <mergeCell ref="AM4:AN4"/>
    <mergeCell ref="A1:J1"/>
    <mergeCell ref="A2:B2"/>
    <mergeCell ref="C4:D4"/>
    <mergeCell ref="G4:H4"/>
    <mergeCell ref="K4:L4"/>
    <mergeCell ref="O4:P4"/>
    <mergeCell ref="W39:X39"/>
    <mergeCell ref="AQ4:AR4"/>
    <mergeCell ref="AU4:AV4"/>
    <mergeCell ref="C5:E5"/>
    <mergeCell ref="G5:I5"/>
    <mergeCell ref="K5:M5"/>
    <mergeCell ref="O5:Q5"/>
    <mergeCell ref="S5:U5"/>
    <mergeCell ref="W5:Y5"/>
    <mergeCell ref="AA5:AC5"/>
    <mergeCell ref="AE5:AG5"/>
    <mergeCell ref="S4:T4"/>
    <mergeCell ref="W4:X4"/>
    <mergeCell ref="AA4:AB4"/>
    <mergeCell ref="AE4:AF4"/>
    <mergeCell ref="AI4:AJ4"/>
    <mergeCell ref="C39:D39"/>
    <mergeCell ref="G39:H39"/>
    <mergeCell ref="K39:L39"/>
    <mergeCell ref="O39:P39"/>
    <mergeCell ref="S39:T39"/>
    <mergeCell ref="AU39:AV39"/>
    <mergeCell ref="AI5:AK5"/>
    <mergeCell ref="AM5:AO5"/>
    <mergeCell ref="AQ5:AS5"/>
    <mergeCell ref="AU5:AW5"/>
    <mergeCell ref="AA39:AB39"/>
    <mergeCell ref="AE39:AF39"/>
    <mergeCell ref="AI39:AJ39"/>
    <mergeCell ref="AM39:AN39"/>
    <mergeCell ref="AQ39:AR39"/>
  </mergeCells>
  <conditionalFormatting sqref="A43:A51">
    <cfRule type="timePeriod" dxfId="21" priority="20" timePeriod="today">
      <formula>FLOOR(A43,1)=TODAY()</formula>
    </cfRule>
  </conditionalFormatting>
  <conditionalFormatting sqref="K2:L2">
    <cfRule type="timePeriod" dxfId="20" priority="19" timePeriod="today">
      <formula>FLOOR(K2,1)=TODAY()</formula>
    </cfRule>
  </conditionalFormatting>
  <conditionalFormatting sqref="C22">
    <cfRule type="timePeriod" dxfId="19" priority="17" timePeriod="today">
      <formula>FLOOR(C22,1)=TODAY()</formula>
    </cfRule>
  </conditionalFormatting>
  <conditionalFormatting sqref="G22">
    <cfRule type="timePeriod" dxfId="18" priority="16" timePeriod="today">
      <formula>FLOOR(G22,1)=TODAY()</formula>
    </cfRule>
  </conditionalFormatting>
  <conditionalFormatting sqref="K22">
    <cfRule type="timePeriod" dxfId="17" priority="15" timePeriod="today">
      <formula>FLOOR(K22,1)=TODAY()</formula>
    </cfRule>
  </conditionalFormatting>
  <conditionalFormatting sqref="O22">
    <cfRule type="timePeriod" dxfId="16" priority="14" timePeriod="today">
      <formula>FLOOR(O22,1)=TODAY()</formula>
    </cfRule>
  </conditionalFormatting>
  <conditionalFormatting sqref="S22">
    <cfRule type="timePeriod" dxfId="15" priority="13" timePeriod="today">
      <formula>FLOOR(S22,1)=TODAY()</formula>
    </cfRule>
  </conditionalFormatting>
  <conditionalFormatting sqref="W22">
    <cfRule type="timePeriod" dxfId="14" priority="12" timePeriod="today">
      <formula>FLOOR(W22,1)=TODAY()</formula>
    </cfRule>
  </conditionalFormatting>
  <conditionalFormatting sqref="AA22">
    <cfRule type="timePeriod" dxfId="13" priority="11" timePeriod="today">
      <formula>FLOOR(AA22,1)=TODAY()</formula>
    </cfRule>
  </conditionalFormatting>
  <conditionalFormatting sqref="AE22">
    <cfRule type="timePeriod" dxfId="12" priority="10" timePeriod="today">
      <formula>FLOOR(AE22,1)=TODAY()</formula>
    </cfRule>
  </conditionalFormatting>
  <conditionalFormatting sqref="AI22">
    <cfRule type="timePeriod" dxfId="11" priority="9" timePeriod="today">
      <formula>FLOOR(AI22,1)=TODAY()</formula>
    </cfRule>
  </conditionalFormatting>
  <conditionalFormatting sqref="AM22">
    <cfRule type="timePeriod" dxfId="10" priority="8" timePeriod="today">
      <formula>FLOOR(AM22,1)=TODAY()</formula>
    </cfRule>
  </conditionalFormatting>
  <conditionalFormatting sqref="AQ22">
    <cfRule type="timePeriod" dxfId="9" priority="7" timePeriod="today">
      <formula>FLOOR(AQ22,1)=TODAY()</formula>
    </cfRule>
  </conditionalFormatting>
  <conditionalFormatting sqref="B7:B36">
    <cfRule type="timePeriod" dxfId="8" priority="18" timePeriod="today">
      <formula>FLOOR(B7,1)=TODAY()</formula>
    </cfRule>
  </conditionalFormatting>
  <conditionalFormatting sqref="B5:B6 F5:F6 J5:J6 N5:N6 R5:R6 V5:V6 Z5:Z6 AD5:AD6 AH5:AH6 AL5:AL6 AP5:AP6">
    <cfRule type="timePeriod" dxfId="7" priority="21" timePeriod="today">
      <formula>FLOOR(B5,1)=TODAY()</formula>
    </cfRule>
  </conditionalFormatting>
  <conditionalFormatting sqref="N43:N51">
    <cfRule type="timePeriod" dxfId="6" priority="22" timePeriod="today">
      <formula>FLOOR(N43,1)=TODAY()</formula>
    </cfRule>
  </conditionalFormatting>
  <conditionalFormatting sqref="AP7:AP36 AL7:AL36 AH7:AH36 AD7:AD36 Z7:Z36 V7:V36 R7:R36 N7:N36 J7:J36 F7:F36">
    <cfRule type="timePeriod" dxfId="5" priority="6" timePeriod="today">
      <formula>FLOOR(F7,1)=TODAY()</formula>
    </cfRule>
  </conditionalFormatting>
  <conditionalFormatting sqref="A5:AS5 AX5:XFD5">
    <cfRule type="timePeriod" dxfId="4" priority="5" timePeriod="thisMonth">
      <formula>AND(MONTH(A5)=MONTH(TODAY()),YEAR(A5)=YEAR(TODAY()))</formula>
    </cfRule>
  </conditionalFormatting>
  <conditionalFormatting sqref="AU22">
    <cfRule type="timePeriod" dxfId="3" priority="3" timePeriod="today">
      <formula>FLOOR(AU22,1)=TODAY()</formula>
    </cfRule>
  </conditionalFormatting>
  <conditionalFormatting sqref="AT5:AT6">
    <cfRule type="timePeriod" dxfId="2" priority="4" timePeriod="today">
      <formula>FLOOR(AT5,1)=TODAY()</formula>
    </cfRule>
  </conditionalFormatting>
  <conditionalFormatting sqref="AT7:AT36">
    <cfRule type="timePeriod" dxfId="1" priority="2" timePeriod="today">
      <formula>FLOOR(AT7,1)=TODAY()</formula>
    </cfRule>
  </conditionalFormatting>
  <conditionalFormatting sqref="AT5:AW5">
    <cfRule type="timePeriod" dxfId="0" priority="1" timePeriod="thisMonth">
      <formula>AND(MONTH(AT5)=MONTH(TODAY()),YEAR(AT5)=YEAR(TODAY()))</formula>
    </cfRule>
  </conditionalFormatting>
  <dataValidations count="1">
    <dataValidation type="list" allowBlank="1" showInputMessage="1" showErrorMessage="1" sqref="N43:N51 AT5:AT6 B5:B6 F5:F6 J5:J6 N5:N6 R5:R6 V5:V6 Z5:Z6 AD5:AD6 AH5:AH6 AL5:AL6 AP5:AP6">
      <formula1>$A$2:$A$8</formula1>
    </dataValidation>
  </dataValidations>
  <pageMargins left="0.7" right="0.7" top="0.75" bottom="0.75" header="0.3" footer="0.3"/>
  <pageSetup paperSize="9" scale="27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DATA!$A$2:$A$11</xm:f>
          </x14:formula1>
          <xm:sqref>B7:B37 F7:F37 J7:J37 N7:N37 R7:R37 V7:V37 Z7:Z37 AD7:AD37 AH7:AH37 AL7:AL37 AP7:AP37 AT7:AT37</xm:sqref>
        </x14:dataValidation>
        <x14:dataValidation type="list" allowBlank="1" showInputMessage="1" showErrorMessage="1">
          <x14:formula1>
            <xm:f>DATA!$A$3:$A$9</xm:f>
          </x14:formula1>
          <xm:sqref>A43:A51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workbookViewId="0"/>
  </sheetViews>
  <sheetFormatPr baseColWidth="10" defaultRowHeight="14.4" x14ac:dyDescent="0.3"/>
  <cols>
    <col min="9" max="9" width="11.5546875" style="3"/>
    <col min="10" max="13" width="11.88671875" style="3" customWidth="1"/>
    <col min="14" max="15" width="12.77734375" style="3" customWidth="1"/>
  </cols>
  <sheetData>
    <row r="1" spans="1:15" x14ac:dyDescent="0.3">
      <c r="A1" s="87" t="s">
        <v>56</v>
      </c>
      <c r="C1" s="86" t="s">
        <v>57</v>
      </c>
    </row>
    <row r="3" spans="1:15" x14ac:dyDescent="0.3">
      <c r="A3" s="89" t="s">
        <v>30</v>
      </c>
      <c r="C3" s="85" t="s">
        <v>3</v>
      </c>
      <c r="F3" s="46"/>
      <c r="G3" s="76"/>
      <c r="I3" s="271"/>
      <c r="J3" s="271"/>
      <c r="K3" s="271"/>
      <c r="L3" s="271"/>
      <c r="M3" s="271"/>
      <c r="N3" s="83"/>
      <c r="O3" s="84" t="s">
        <v>55</v>
      </c>
    </row>
    <row r="4" spans="1:15" ht="28.8" x14ac:dyDescent="0.3">
      <c r="A4" s="89" t="s">
        <v>36</v>
      </c>
      <c r="C4" s="85" t="s">
        <v>5</v>
      </c>
      <c r="G4" s="19"/>
      <c r="I4" s="271"/>
      <c r="J4" s="271"/>
      <c r="K4" s="271"/>
      <c r="L4" s="271"/>
      <c r="M4" s="271"/>
      <c r="N4" s="83"/>
      <c r="O4" s="84" t="s">
        <v>45</v>
      </c>
    </row>
    <row r="5" spans="1:15" x14ac:dyDescent="0.3">
      <c r="A5" s="89" t="s">
        <v>31</v>
      </c>
      <c r="C5" s="85" t="s">
        <v>23</v>
      </c>
      <c r="G5" s="19"/>
      <c r="I5" s="76"/>
      <c r="J5" s="81"/>
      <c r="K5" s="81"/>
      <c r="L5" s="81"/>
      <c r="M5" s="81"/>
      <c r="N5" s="81"/>
      <c r="O5" s="82"/>
    </row>
    <row r="6" spans="1:15" ht="28.8" x14ac:dyDescent="0.3">
      <c r="A6" s="89" t="s">
        <v>32</v>
      </c>
      <c r="C6" s="85" t="s">
        <v>53</v>
      </c>
      <c r="G6" s="19"/>
      <c r="I6" s="76"/>
      <c r="J6" s="81"/>
      <c r="K6" s="81"/>
      <c r="L6" s="81"/>
      <c r="M6" s="81"/>
      <c r="N6" s="77"/>
      <c r="O6" s="78"/>
    </row>
    <row r="7" spans="1:15" ht="28.8" x14ac:dyDescent="0.3">
      <c r="A7" s="89" t="s">
        <v>26</v>
      </c>
      <c r="C7" s="85" t="s">
        <v>7</v>
      </c>
      <c r="G7" s="19"/>
      <c r="I7" s="76"/>
      <c r="J7" s="81"/>
      <c r="K7" s="81"/>
      <c r="L7" s="81"/>
      <c r="M7" s="81"/>
      <c r="N7" s="77"/>
      <c r="O7" s="78"/>
    </row>
    <row r="8" spans="1:15" x14ac:dyDescent="0.3">
      <c r="A8" s="89" t="s">
        <v>33</v>
      </c>
      <c r="C8" s="85" t="s">
        <v>20</v>
      </c>
      <c r="G8" s="19"/>
      <c r="I8" s="76"/>
      <c r="J8" s="81"/>
      <c r="K8" s="81"/>
      <c r="L8" s="81"/>
      <c r="M8" s="81"/>
      <c r="N8" s="77"/>
      <c r="O8" s="78"/>
    </row>
    <row r="9" spans="1:15" x14ac:dyDescent="0.3">
      <c r="A9" s="89" t="s">
        <v>34</v>
      </c>
      <c r="C9" s="85" t="s">
        <v>10</v>
      </c>
      <c r="G9" s="19"/>
      <c r="I9" s="76"/>
      <c r="J9" s="81"/>
      <c r="K9" s="81"/>
      <c r="L9" s="81"/>
      <c r="M9" s="81"/>
      <c r="N9" s="77"/>
      <c r="O9" s="78"/>
    </row>
    <row r="10" spans="1:15" x14ac:dyDescent="0.3">
      <c r="A10" s="89"/>
      <c r="C10" s="85" t="s">
        <v>14</v>
      </c>
      <c r="G10" s="19"/>
      <c r="I10" s="76"/>
      <c r="J10" s="81"/>
      <c r="K10" s="81"/>
      <c r="L10" s="81"/>
      <c r="M10" s="81"/>
      <c r="N10" s="77"/>
      <c r="O10" s="78"/>
    </row>
    <row r="11" spans="1:15" ht="43.2" x14ac:dyDescent="0.3">
      <c r="C11" s="85" t="s">
        <v>37</v>
      </c>
      <c r="G11" s="19"/>
      <c r="I11" s="76"/>
      <c r="J11" s="81"/>
      <c r="K11" s="81"/>
      <c r="L11" s="81"/>
      <c r="M11" s="81"/>
      <c r="N11" s="77"/>
      <c r="O11" s="78"/>
    </row>
    <row r="12" spans="1:15" ht="43.2" x14ac:dyDescent="0.3">
      <c r="C12" s="85" t="s">
        <v>35</v>
      </c>
      <c r="G12" s="19"/>
      <c r="I12" s="76"/>
      <c r="J12" s="81"/>
      <c r="K12" s="81"/>
      <c r="L12" s="81"/>
      <c r="M12" s="81"/>
      <c r="N12" s="77"/>
      <c r="O12" s="78"/>
    </row>
    <row r="13" spans="1:15" ht="28.8" x14ac:dyDescent="0.3">
      <c r="C13" s="85" t="s">
        <v>1</v>
      </c>
      <c r="G13" s="19"/>
      <c r="I13" s="76"/>
      <c r="J13" s="81"/>
      <c r="K13" s="81"/>
      <c r="L13" s="81"/>
      <c r="M13" s="81"/>
      <c r="N13" s="77"/>
      <c r="O13" s="78"/>
    </row>
    <row r="14" spans="1:15" ht="28.8" x14ac:dyDescent="0.3">
      <c r="C14" s="85" t="s">
        <v>8</v>
      </c>
      <c r="G14" s="19"/>
      <c r="I14" s="76"/>
      <c r="J14" s="81"/>
      <c r="K14" s="81"/>
      <c r="L14" s="81"/>
      <c r="M14" s="81"/>
      <c r="N14" s="77"/>
      <c r="O14" s="78"/>
    </row>
    <row r="15" spans="1:15" ht="28.8" x14ac:dyDescent="0.3">
      <c r="C15" s="85" t="s">
        <v>38</v>
      </c>
      <c r="G15" s="19"/>
      <c r="I15" s="76"/>
      <c r="J15" s="19"/>
      <c r="K15" s="19"/>
      <c r="L15" s="19"/>
      <c r="M15" s="19"/>
      <c r="N15" s="77"/>
      <c r="O15" s="78"/>
    </row>
    <row r="16" spans="1:15" x14ac:dyDescent="0.3">
      <c r="C16" s="85" t="s">
        <v>29</v>
      </c>
      <c r="G16" s="19"/>
      <c r="I16" s="76"/>
      <c r="J16" s="19"/>
      <c r="K16" s="19"/>
      <c r="L16" s="19"/>
      <c r="M16" s="19"/>
      <c r="N16" s="79"/>
      <c r="O16" s="80"/>
    </row>
    <row r="17" spans="3:13" ht="28.8" x14ac:dyDescent="0.3">
      <c r="C17" s="85" t="s">
        <v>2</v>
      </c>
      <c r="G17" s="19"/>
      <c r="I17" s="19"/>
      <c r="J17" s="19"/>
      <c r="K17" s="19"/>
      <c r="L17" s="19"/>
      <c r="M17" s="19"/>
    </row>
    <row r="18" spans="3:13" x14ac:dyDescent="0.3">
      <c r="C18" s="85" t="s">
        <v>19</v>
      </c>
      <c r="G18" s="19"/>
      <c r="I18" s="76"/>
      <c r="J18" s="19"/>
      <c r="K18" s="19"/>
      <c r="L18" s="19"/>
      <c r="M18" s="19"/>
    </row>
    <row r="19" spans="3:13" ht="28.8" x14ac:dyDescent="0.3">
      <c r="C19" s="85" t="s">
        <v>15</v>
      </c>
      <c r="G19" s="19"/>
      <c r="I19" s="81"/>
      <c r="J19" s="19"/>
      <c r="K19" s="19"/>
      <c r="L19" s="19"/>
      <c r="M19" s="19"/>
    </row>
    <row r="20" spans="3:13" ht="28.8" x14ac:dyDescent="0.3">
      <c r="C20" s="85" t="s">
        <v>12</v>
      </c>
      <c r="G20" s="19"/>
      <c r="I20" s="81"/>
      <c r="J20" s="19"/>
      <c r="K20" s="19"/>
      <c r="L20" s="19"/>
      <c r="M20" s="19"/>
    </row>
    <row r="21" spans="3:13" ht="28.8" x14ac:dyDescent="0.3">
      <c r="C21" s="85" t="s">
        <v>13</v>
      </c>
      <c r="G21" s="19"/>
      <c r="I21" s="81"/>
      <c r="J21" s="19"/>
      <c r="K21" s="19"/>
      <c r="L21" s="19"/>
      <c r="M21" s="19"/>
    </row>
    <row r="22" spans="3:13" ht="28.8" x14ac:dyDescent="0.3">
      <c r="C22" s="85" t="s">
        <v>4</v>
      </c>
      <c r="G22" s="19"/>
      <c r="I22" s="81"/>
      <c r="J22" s="19"/>
      <c r="K22" s="19"/>
      <c r="L22" s="19"/>
      <c r="M22" s="19"/>
    </row>
    <row r="23" spans="3:13" x14ac:dyDescent="0.3">
      <c r="C23" s="85" t="s">
        <v>17</v>
      </c>
      <c r="G23" s="19"/>
      <c r="I23" s="81"/>
      <c r="J23" s="19"/>
      <c r="K23" s="19"/>
      <c r="L23" s="19"/>
      <c r="M23" s="19"/>
    </row>
    <row r="24" spans="3:13" x14ac:dyDescent="0.3">
      <c r="C24" s="93" t="s">
        <v>24</v>
      </c>
      <c r="G24" s="19"/>
      <c r="I24" s="81"/>
      <c r="J24" s="19"/>
      <c r="K24" s="19"/>
      <c r="L24" s="19"/>
      <c r="M24" s="19"/>
    </row>
    <row r="25" spans="3:13" ht="28.8" x14ac:dyDescent="0.3">
      <c r="C25" s="85" t="s">
        <v>28</v>
      </c>
      <c r="G25" s="19"/>
      <c r="I25" s="81"/>
      <c r="J25" s="19"/>
      <c r="K25" s="19"/>
      <c r="L25" s="19"/>
      <c r="M25" s="19"/>
    </row>
    <row r="26" spans="3:13" x14ac:dyDescent="0.3">
      <c r="C26" s="85" t="s">
        <v>6</v>
      </c>
      <c r="G26" s="19"/>
      <c r="I26" s="81"/>
      <c r="J26" s="19"/>
      <c r="K26" s="19"/>
      <c r="L26" s="19"/>
      <c r="M26" s="19"/>
    </row>
    <row r="27" spans="3:13" x14ac:dyDescent="0.3">
      <c r="C27" s="85" t="s">
        <v>9</v>
      </c>
      <c r="G27" s="19"/>
      <c r="I27" s="81"/>
      <c r="J27" s="19"/>
      <c r="K27" s="19"/>
      <c r="L27" s="19"/>
      <c r="M27" s="19"/>
    </row>
    <row r="28" spans="3:13" x14ac:dyDescent="0.3">
      <c r="C28" s="85" t="s">
        <v>16</v>
      </c>
      <c r="G28" s="19"/>
      <c r="I28" s="81"/>
      <c r="J28" s="19"/>
      <c r="K28" s="19"/>
      <c r="L28" s="19"/>
      <c r="M28" s="19"/>
    </row>
    <row r="29" spans="3:13" x14ac:dyDescent="0.3">
      <c r="C29" s="85" t="s">
        <v>11</v>
      </c>
      <c r="G29" s="19"/>
      <c r="I29" s="81"/>
      <c r="J29" s="19"/>
      <c r="K29" s="19"/>
      <c r="L29" s="19"/>
      <c r="M29" s="19"/>
    </row>
    <row r="30" spans="3:13" ht="28.8" x14ac:dyDescent="0.3">
      <c r="C30" s="92" t="s">
        <v>42</v>
      </c>
      <c r="G30" s="19"/>
      <c r="I30" s="81"/>
      <c r="J30" s="19"/>
      <c r="K30" s="19"/>
      <c r="L30" s="19"/>
      <c r="M30" s="19"/>
    </row>
    <row r="31" spans="3:13" ht="28.8" x14ac:dyDescent="0.3">
      <c r="C31" s="92" t="s">
        <v>41</v>
      </c>
      <c r="G31" s="19"/>
      <c r="I31" s="81"/>
      <c r="J31" s="19"/>
      <c r="K31" s="19"/>
      <c r="L31" s="19"/>
      <c r="M31" s="19"/>
    </row>
    <row r="32" spans="3:13" x14ac:dyDescent="0.3">
      <c r="C32" s="76" t="s">
        <v>40</v>
      </c>
      <c r="G32" s="19"/>
      <c r="I32" s="81"/>
      <c r="J32" s="19"/>
      <c r="K32" s="19"/>
      <c r="L32" s="19"/>
      <c r="M32" s="19"/>
    </row>
    <row r="33" spans="3:13" ht="28.8" x14ac:dyDescent="0.3">
      <c r="C33" s="92" t="s">
        <v>39</v>
      </c>
      <c r="G33" s="19"/>
      <c r="I33" s="81"/>
      <c r="J33" s="19"/>
      <c r="K33" s="19"/>
      <c r="L33" s="19"/>
      <c r="M33" s="19"/>
    </row>
    <row r="34" spans="3:13" x14ac:dyDescent="0.3">
      <c r="C34" s="85" t="s">
        <v>27</v>
      </c>
      <c r="G34" s="19"/>
      <c r="I34" s="81"/>
      <c r="J34" s="19"/>
      <c r="K34" s="19"/>
      <c r="L34" s="19"/>
      <c r="M34" s="19"/>
    </row>
    <row r="35" spans="3:13" ht="57.6" x14ac:dyDescent="0.3">
      <c r="C35" s="92" t="s">
        <v>54</v>
      </c>
      <c r="G35" s="19"/>
      <c r="I35" s="81"/>
      <c r="J35" s="19"/>
      <c r="K35" s="19"/>
      <c r="L35" s="19"/>
      <c r="M35" s="19"/>
    </row>
    <row r="36" spans="3:13" x14ac:dyDescent="0.3">
      <c r="C36" s="85" t="s">
        <v>18</v>
      </c>
      <c r="G36" s="19"/>
      <c r="I36" s="81"/>
      <c r="J36" s="19"/>
      <c r="K36" s="19"/>
      <c r="L36" s="19"/>
      <c r="M36" s="19"/>
    </row>
    <row r="37" spans="3:13" x14ac:dyDescent="0.3">
      <c r="C37" s="85" t="s">
        <v>22</v>
      </c>
      <c r="G37" s="19"/>
      <c r="I37" s="19"/>
      <c r="J37" s="19"/>
      <c r="K37" s="19"/>
      <c r="L37" s="19"/>
      <c r="M37" s="19"/>
    </row>
    <row r="38" spans="3:13" x14ac:dyDescent="0.3">
      <c r="C38" s="19"/>
      <c r="G38" s="19"/>
      <c r="I38" s="19"/>
      <c r="J38" s="19"/>
      <c r="K38" s="19"/>
      <c r="L38" s="19"/>
      <c r="M38" s="19"/>
    </row>
  </sheetData>
  <sortState ref="C3:C37">
    <sortCondition ref="C3"/>
  </sortState>
  <mergeCells count="1">
    <mergeCell ref="I3:M4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7"/>
  <sheetViews>
    <sheetView workbookViewId="0"/>
  </sheetViews>
  <sheetFormatPr baseColWidth="10" defaultRowHeight="14.4" x14ac:dyDescent="0.3"/>
  <cols>
    <col min="2" max="2" width="6.77734375" customWidth="1"/>
    <col min="3" max="3" width="11.5546875" style="100"/>
    <col min="4" max="4" width="6.77734375" style="100" customWidth="1"/>
    <col min="5" max="5" width="11.5546875" style="100"/>
    <col min="6" max="6" width="6.77734375" style="100" customWidth="1"/>
    <col min="7" max="7" width="11.5546875" style="100"/>
  </cols>
  <sheetData>
    <row r="2" spans="1:7" ht="15" thickBot="1" x14ac:dyDescent="0.35"/>
    <row r="3" spans="1:7" x14ac:dyDescent="0.3">
      <c r="A3" s="272" t="s">
        <v>107</v>
      </c>
      <c r="B3" s="273"/>
      <c r="C3" s="273"/>
      <c r="D3" s="273"/>
      <c r="E3" s="273"/>
      <c r="F3" s="273"/>
      <c r="G3" s="274"/>
    </row>
    <row r="4" spans="1:7" x14ac:dyDescent="0.3">
      <c r="A4" s="28"/>
      <c r="B4" s="7" t="s">
        <v>0</v>
      </c>
      <c r="C4" s="190">
        <v>2025</v>
      </c>
      <c r="D4" s="7" t="s">
        <v>0</v>
      </c>
      <c r="E4" s="190">
        <v>2026</v>
      </c>
      <c r="F4" s="7" t="s">
        <v>0</v>
      </c>
      <c r="G4" s="190">
        <v>2027</v>
      </c>
    </row>
    <row r="5" spans="1:7" x14ac:dyDescent="0.3">
      <c r="A5" s="28" t="s">
        <v>96</v>
      </c>
      <c r="B5" s="28"/>
      <c r="C5" s="7"/>
      <c r="D5" s="7"/>
      <c r="E5" s="7">
        <v>200</v>
      </c>
      <c r="F5" s="7"/>
      <c r="G5" s="7">
        <v>200</v>
      </c>
    </row>
    <row r="6" spans="1:7" x14ac:dyDescent="0.3">
      <c r="A6" s="28" t="s">
        <v>97</v>
      </c>
      <c r="B6" s="28"/>
      <c r="C6" s="7"/>
      <c r="D6" s="7"/>
      <c r="E6" s="7">
        <v>200</v>
      </c>
      <c r="F6" s="7"/>
      <c r="G6" s="7">
        <v>200</v>
      </c>
    </row>
    <row r="7" spans="1:7" x14ac:dyDescent="0.3">
      <c r="A7" s="28" t="s">
        <v>95</v>
      </c>
      <c r="B7" s="28"/>
      <c r="C7" s="7">
        <v>200</v>
      </c>
      <c r="D7" s="7"/>
      <c r="E7" s="7">
        <v>200</v>
      </c>
      <c r="F7" s="7"/>
      <c r="G7" s="7">
        <v>200</v>
      </c>
    </row>
    <row r="8" spans="1:7" x14ac:dyDescent="0.3">
      <c r="A8" s="28" t="s">
        <v>98</v>
      </c>
      <c r="B8" s="28"/>
      <c r="C8" s="7">
        <v>200</v>
      </c>
      <c r="D8" s="7"/>
      <c r="E8" s="7">
        <v>200</v>
      </c>
      <c r="F8" s="7"/>
      <c r="G8" s="7">
        <v>200</v>
      </c>
    </row>
    <row r="9" spans="1:7" x14ac:dyDescent="0.3">
      <c r="A9" s="28" t="s">
        <v>99</v>
      </c>
      <c r="B9" s="28"/>
      <c r="C9" s="7">
        <v>200</v>
      </c>
      <c r="D9" s="7"/>
      <c r="E9" s="7">
        <v>200</v>
      </c>
      <c r="F9" s="7"/>
      <c r="G9" s="7">
        <v>200</v>
      </c>
    </row>
    <row r="10" spans="1:7" x14ac:dyDescent="0.3">
      <c r="A10" s="28" t="s">
        <v>100</v>
      </c>
      <c r="B10" s="28"/>
      <c r="C10" s="7">
        <v>200</v>
      </c>
      <c r="D10" s="7"/>
      <c r="E10" s="7">
        <v>200</v>
      </c>
      <c r="F10" s="7"/>
      <c r="G10" s="7">
        <v>200</v>
      </c>
    </row>
    <row r="11" spans="1:7" x14ac:dyDescent="0.3">
      <c r="A11" s="28" t="s">
        <v>101</v>
      </c>
      <c r="B11" s="28"/>
      <c r="C11" s="7">
        <v>200</v>
      </c>
      <c r="D11" s="7"/>
      <c r="E11" s="7">
        <v>200</v>
      </c>
      <c r="F11" s="7"/>
      <c r="G11" s="7">
        <v>200</v>
      </c>
    </row>
    <row r="12" spans="1:7" x14ac:dyDescent="0.3">
      <c r="A12" s="28" t="s">
        <v>102</v>
      </c>
      <c r="B12" s="28"/>
      <c r="C12" s="7">
        <v>200</v>
      </c>
      <c r="D12" s="7"/>
      <c r="E12" s="7">
        <v>200</v>
      </c>
      <c r="F12" s="7"/>
      <c r="G12" s="7">
        <v>200</v>
      </c>
    </row>
    <row r="13" spans="1:7" x14ac:dyDescent="0.3">
      <c r="A13" s="28" t="s">
        <v>103</v>
      </c>
      <c r="B13" s="28"/>
      <c r="C13" s="7">
        <v>200</v>
      </c>
      <c r="D13" s="7"/>
      <c r="E13" s="7">
        <v>200</v>
      </c>
      <c r="F13" s="7"/>
      <c r="G13" s="7">
        <v>200</v>
      </c>
    </row>
    <row r="14" spans="1:7" x14ac:dyDescent="0.3">
      <c r="A14" s="28" t="s">
        <v>104</v>
      </c>
      <c r="B14" s="28"/>
      <c r="C14" s="7">
        <v>200</v>
      </c>
      <c r="D14" s="7"/>
      <c r="E14" s="7">
        <v>200</v>
      </c>
      <c r="F14" s="7"/>
      <c r="G14" s="7">
        <v>200</v>
      </c>
    </row>
    <row r="15" spans="1:7" x14ac:dyDescent="0.3">
      <c r="A15" s="28" t="s">
        <v>105</v>
      </c>
      <c r="B15" s="28"/>
      <c r="C15" s="7">
        <v>200</v>
      </c>
      <c r="D15" s="7"/>
      <c r="E15" s="7">
        <v>200</v>
      </c>
      <c r="F15" s="7"/>
      <c r="G15" s="7">
        <v>200</v>
      </c>
    </row>
    <row r="16" spans="1:7" x14ac:dyDescent="0.3">
      <c r="A16" s="28" t="s">
        <v>106</v>
      </c>
      <c r="B16" s="28"/>
      <c r="C16" s="7">
        <v>200</v>
      </c>
      <c r="D16" s="7"/>
      <c r="E16" s="7">
        <v>200</v>
      </c>
      <c r="F16" s="7"/>
      <c r="G16" s="7">
        <v>200</v>
      </c>
    </row>
    <row r="17" spans="3:8" hidden="1" x14ac:dyDescent="0.3">
      <c r="C17" s="100">
        <f>SUM(C5:C16)</f>
        <v>2000</v>
      </c>
      <c r="E17" s="100">
        <f>SUM(E5:E16)</f>
        <v>2400</v>
      </c>
      <c r="G17" s="100">
        <f>SUM(G5:G16)</f>
        <v>2400</v>
      </c>
      <c r="H17">
        <f>SUM(C17:G17)</f>
        <v>6800</v>
      </c>
    </row>
  </sheetData>
  <mergeCells count="1">
    <mergeCell ref="A3:G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9</vt:i4>
      </vt:variant>
    </vt:vector>
  </HeadingPairs>
  <TitlesOfParts>
    <vt:vector size="32" baseType="lpstr">
      <vt:lpstr>DECEMBRE 2025</vt:lpstr>
      <vt:lpstr>Feuil11</vt:lpstr>
      <vt:lpstr>NOVEMBRE 2025</vt:lpstr>
      <vt:lpstr>OCTOBRE 2025</vt:lpstr>
      <vt:lpstr>SEPTEMBRE 2025</vt:lpstr>
      <vt:lpstr>AOUT 2025</vt:lpstr>
      <vt:lpstr>JUILLET 2025</vt:lpstr>
      <vt:lpstr>JUIN 2025</vt:lpstr>
      <vt:lpstr>synthese</vt:lpstr>
      <vt:lpstr>Mai 2025</vt:lpstr>
      <vt:lpstr>Avril 2025 </vt:lpstr>
      <vt:lpstr>MARS 2025</vt:lpstr>
      <vt:lpstr>Février 2025</vt:lpstr>
      <vt:lpstr>Janvier 2025</vt:lpstr>
      <vt:lpstr>Feuil3</vt:lpstr>
      <vt:lpstr>Feuil2</vt:lpstr>
      <vt:lpstr>Pret Voiture 00003336317</vt:lpstr>
      <vt:lpstr>EPAR GNE LDD</vt:lpstr>
      <vt:lpstr>CPT CHQ 5445028540</vt:lpstr>
      <vt:lpstr>Cpt ESP 98774959360</vt:lpstr>
      <vt:lpstr>PEA 9877495351</vt:lpstr>
      <vt:lpstr>DATA</vt:lpstr>
      <vt:lpstr>Feuil1</vt:lpstr>
      <vt:lpstr>'Avril 2025 '!Avril_2025</vt:lpstr>
      <vt:lpstr>Avril_2025</vt:lpstr>
      <vt:lpstr>Avril2025</vt:lpstr>
      <vt:lpstr>janvier</vt:lpstr>
      <vt:lpstr>Janvier_2025</vt:lpstr>
      <vt:lpstr>Mai_2025</vt:lpstr>
      <vt:lpstr>Mars_2025</vt:lpstr>
      <vt:lpstr>Octobre_2025</vt:lpstr>
      <vt:lpstr>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 Prevoteaux</dc:creator>
  <cp:lastModifiedBy>jo Prevoteaux</cp:lastModifiedBy>
  <cp:lastPrinted>2025-02-24T16:49:13Z</cp:lastPrinted>
  <dcterms:created xsi:type="dcterms:W3CDTF">2025-01-17T13:49:31Z</dcterms:created>
  <dcterms:modified xsi:type="dcterms:W3CDTF">2025-05-07T15:58:00Z</dcterms:modified>
</cp:coreProperties>
</file>