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dric\Desktop\"/>
    </mc:Choice>
  </mc:AlternateContent>
  <bookViews>
    <workbookView xWindow="0" yWindow="0" windowWidth="20490" windowHeight="9195"/>
  </bookViews>
  <sheets>
    <sheet name="Simple gagnant" sheetId="1" r:id="rId1"/>
  </sheets>
  <definedNames>
    <definedName name="__IntlFixup" hidden="1">TRUE</definedName>
    <definedName name="Mise">'Simple gagnant'!$H$12</definedName>
  </definedNames>
  <calcPr calcId="152511"/>
</workbook>
</file>

<file path=xl/calcChain.xml><?xml version="1.0" encoding="utf-8"?>
<calcChain xmlns="http://schemas.openxmlformats.org/spreadsheetml/2006/main">
  <c r="AD17" i="1" l="1"/>
  <c r="AE25" i="1" s="1"/>
  <c r="AD24" i="1"/>
  <c r="AD25" i="1"/>
  <c r="K21" i="1"/>
  <c r="M21" i="1"/>
  <c r="AC24" i="1"/>
  <c r="AC25" i="1"/>
  <c r="AB22" i="1"/>
  <c r="AB20" i="1"/>
  <c r="AC20" i="1" s="1"/>
  <c r="AB21" i="1"/>
  <c r="AB23" i="1"/>
  <c r="AD23" i="1" s="1"/>
  <c r="AA20" i="1"/>
  <c r="AA21" i="1"/>
  <c r="AA22" i="1"/>
  <c r="AA23" i="1"/>
  <c r="AE21" i="1" l="1"/>
  <c r="AC23" i="1"/>
  <c r="AE23" i="1"/>
  <c r="AE20" i="1"/>
  <c r="AE24" i="1"/>
  <c r="AD21" i="1"/>
  <c r="AE22" i="1"/>
  <c r="AC22" i="1"/>
  <c r="AC21" i="1"/>
  <c r="AD22" i="1"/>
  <c r="AD20" i="1"/>
  <c r="AF20" i="1" l="1"/>
  <c r="AG20" i="1" s="1"/>
  <c r="D10" i="1" s="1"/>
  <c r="AG17" i="1"/>
  <c r="AD26" i="1"/>
  <c r="AF25" i="1"/>
  <c r="AG25" i="1" s="1"/>
  <c r="N10" i="1" s="1"/>
  <c r="AF24" i="1"/>
  <c r="AG24" i="1" s="1"/>
  <c r="AF21" i="1"/>
  <c r="AG21" i="1" s="1"/>
  <c r="AF23" i="1"/>
  <c r="AG23" i="1" s="1"/>
  <c r="AF22" i="1"/>
  <c r="AG22" i="1" s="1"/>
  <c r="H10" i="1" l="1"/>
  <c r="AH22" i="1"/>
  <c r="AI22" i="1" s="1"/>
  <c r="F10" i="1"/>
  <c r="AH21" i="1"/>
  <c r="AI21" i="1" s="1"/>
  <c r="AH20" i="1"/>
  <c r="AI20" i="1" s="1"/>
  <c r="J10" i="1"/>
  <c r="AH23" i="1"/>
  <c r="AI23" i="1" s="1"/>
  <c r="L10" i="1"/>
  <c r="AH24" i="1"/>
  <c r="AI24" i="1" s="1"/>
  <c r="AH25" i="1"/>
  <c r="AI25" i="1" s="1"/>
  <c r="H12" i="1" l="1"/>
  <c r="L21" i="1" s="1"/>
  <c r="D21" i="1" l="1"/>
  <c r="F21" i="1"/>
  <c r="J21" i="1"/>
  <c r="H21" i="1"/>
  <c r="N21" i="1"/>
</calcChain>
</file>

<file path=xl/sharedStrings.xml><?xml version="1.0" encoding="utf-8"?>
<sst xmlns="http://schemas.openxmlformats.org/spreadsheetml/2006/main" count="30" uniqueCount="25">
  <si>
    <t>N° PMU CHEVAL 1</t>
  </si>
  <si>
    <t>N° PMU CHEVAL 2</t>
  </si>
  <si>
    <t>N° PMU CHEVAL 3</t>
  </si>
  <si>
    <t>N° PMU CHEVAL 4</t>
  </si>
  <si>
    <t>CHEVAUX &gt;</t>
  </si>
  <si>
    <t>COTES REELLES &gt;</t>
  </si>
  <si>
    <t>MONTANT A JOUER &gt;</t>
  </si>
  <si>
    <t>TOTAL DES MISES &gt;</t>
  </si>
  <si>
    <t>Si l'un des chevaux arrive premier, alors vous ramassez le bénéfice recherché</t>
  </si>
  <si>
    <t>Bénéfice souhaitée &gt;</t>
  </si>
  <si>
    <t>Total mises</t>
  </si>
  <si>
    <t>COCHER LE GAGNANT &gt;</t>
  </si>
  <si>
    <t>X</t>
  </si>
  <si>
    <t>Cotes</t>
  </si>
  <si>
    <t>Rapport</t>
  </si>
  <si>
    <t>Coef de proportionnalité</t>
  </si>
  <si>
    <t>bénéfice souhaité</t>
  </si>
  <si>
    <t>Coef de Répartition</t>
  </si>
  <si>
    <t>Placé gagnant Miser</t>
  </si>
  <si>
    <t>Gains  (Mise x rapport)</t>
  </si>
  <si>
    <t>Bénéfice obtenu (Gains - Mise</t>
  </si>
  <si>
    <t>GAINS NET &gt;</t>
  </si>
  <si>
    <t>N° PMU CHEVAL 5</t>
  </si>
  <si>
    <t>N° PMU CHEVAL 6</t>
  </si>
  <si>
    <r>
      <t>BÉNÉFICE RECHERCH</t>
    </r>
    <r>
      <rPr>
        <b/>
        <sz val="10"/>
        <rFont val="Verdana"/>
      </rPr>
      <t>É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</si>
</sst>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7" formatCode="#,##0.00\ &quot;€&quot;;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80" formatCode="00&quot; &quot;00&quot; &quot;00&quot; &quot;00"/>
    <numFmt numFmtId="181" formatCode="_(&quot;$&quot;* #,##0_);_(&quot;$&quot;* \(#,##0\);_(&quot;$&quot;* &quot;-&quot;_);_(@_)"/>
    <numFmt numFmtId="182" formatCode="_(&quot;$&quot;* #,##0.00_);_(&quot;$&quot;* \(#,##0.00\);_(&quot;$&quot;* &quot;-&quot;??_);_(@_)"/>
    <numFmt numFmtId="184" formatCode="?/?"/>
    <numFmt numFmtId="186" formatCode="#,##0.00\ &quot;€&quot;"/>
    <numFmt numFmtId="187" formatCode="#,##0\ &quot;€&quot;"/>
    <numFmt numFmtId="190" formatCode="0.000"/>
  </numFmts>
  <fonts count="34">
    <font>
      <sz val="10"/>
      <name val="Arial"/>
    </font>
    <font>
      <sz val="10"/>
      <name val="Arial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name val="Arial"/>
      <family val="2"/>
    </font>
    <font>
      <b/>
      <sz val="10"/>
      <name val="Times New Roman"/>
      <family val="1"/>
    </font>
    <font>
      <sz val="10"/>
      <color indexed="62"/>
      <name val="Arial"/>
      <family val="2"/>
    </font>
    <font>
      <sz val="10"/>
      <color indexed="20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sz val="10"/>
      <color indexed="60"/>
      <name val="Arial"/>
      <family val="2"/>
    </font>
    <font>
      <sz val="11"/>
      <color indexed="8"/>
      <name val="Calibri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b/>
      <sz val="18"/>
      <color indexed="12"/>
      <name val="Arial"/>
      <family val="2"/>
    </font>
    <font>
      <i/>
      <sz val="10"/>
      <color indexed="12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0"/>
      <color indexed="13"/>
      <name val="Arial"/>
      <family val="2"/>
    </font>
    <font>
      <b/>
      <sz val="10"/>
      <color indexed="53"/>
      <name val="Frutiger Light"/>
    </font>
    <font>
      <sz val="12"/>
      <name val="Arial"/>
      <family val="2"/>
    </font>
    <font>
      <b/>
      <sz val="10"/>
      <name val="Verdana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4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1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1" fillId="0" borderId="0">
      <alignment vertical="center"/>
      <protection locked="0"/>
    </xf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Font="0" applyAlignment="0" applyProtection="0"/>
    <xf numFmtId="0" fontId="8" fillId="22" borderId="0">
      <alignment horizontal="center" vertical="center"/>
    </xf>
    <xf numFmtId="0" fontId="9" fillId="7" borderId="1" applyNumberFormat="0" applyAlignment="0" applyProtection="0"/>
    <xf numFmtId="44" fontId="1" fillId="0" borderId="0" applyFont="0" applyFill="0" applyBorder="0" applyAlignment="0" applyProtection="0"/>
    <xf numFmtId="0" fontId="10" fillId="3" borderId="0" applyNumberFormat="0" applyBorder="0" applyAlignment="0" applyProtection="0"/>
    <xf numFmtId="0" fontId="11" fillId="23" borderId="0">
      <alignment horizontal="center" vertical="center" wrapText="1"/>
    </xf>
    <xf numFmtId="180" fontId="12" fillId="0" borderId="0">
      <alignment horizontal="center"/>
    </xf>
    <xf numFmtId="0" fontId="13" fillId="24" borderId="0" applyNumberFormat="0" applyBorder="0" applyAlignment="0" applyProtection="0"/>
    <xf numFmtId="0" fontId="14" fillId="0" borderId="0"/>
    <xf numFmtId="0" fontId="15" fillId="4" borderId="0" applyNumberFormat="0" applyBorder="0" applyAlignment="0" applyProtection="0"/>
    <xf numFmtId="0" fontId="16" fillId="20" borderId="4" applyNumberFormat="0" applyAlignment="0" applyProtection="0"/>
    <xf numFmtId="0" fontId="1" fillId="25" borderId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23" fillId="26" borderId="9" applyNumberFormat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</cellStyleXfs>
  <cellXfs count="41">
    <xf numFmtId="0" fontId="0" fillId="0" borderId="0" xfId="0"/>
    <xf numFmtId="0" fontId="24" fillId="27" borderId="10" xfId="0" applyFont="1" applyFill="1" applyBorder="1" applyAlignment="1" applyProtection="1">
      <alignment horizontal="center" vertical="center"/>
      <protection locked="0"/>
    </xf>
    <xf numFmtId="0" fontId="26" fillId="28" borderId="11" xfId="0" applyNumberFormat="1" applyFont="1" applyFill="1" applyBorder="1" applyAlignment="1" applyProtection="1">
      <alignment horizontal="center" vertical="center"/>
      <protection locked="0"/>
    </xf>
    <xf numFmtId="187" fontId="29" fillId="0" borderId="1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hidden="1"/>
    </xf>
    <xf numFmtId="0" fontId="0" fillId="29" borderId="0" xfId="0" applyFill="1" applyAlignment="1" applyProtection="1">
      <alignment horizontal="center" vertical="center"/>
      <protection hidden="1"/>
    </xf>
    <xf numFmtId="0" fontId="0" fillId="30" borderId="0" xfId="0" applyFill="1" applyAlignment="1" applyProtection="1">
      <alignment horizontal="center" vertical="center"/>
      <protection hidden="1"/>
    </xf>
    <xf numFmtId="0" fontId="0" fillId="30" borderId="0" xfId="0" applyFill="1" applyAlignment="1" applyProtection="1">
      <alignment horizontal="center" vertical="center" wrapText="1"/>
      <protection hidden="1"/>
    </xf>
    <xf numFmtId="0" fontId="0" fillId="31" borderId="0" xfId="0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0" fillId="0" borderId="0" xfId="0" applyProtection="1">
      <protection hidden="1"/>
    </xf>
    <xf numFmtId="184" fontId="0" fillId="0" borderId="0" xfId="0" applyNumberFormat="1" applyAlignment="1" applyProtection="1">
      <alignment horizontal="center" vertical="center"/>
      <protection hidden="1"/>
    </xf>
    <xf numFmtId="186" fontId="11" fillId="31" borderId="11" xfId="0" applyNumberFormat="1" applyFont="1" applyFill="1" applyBorder="1" applyAlignment="1" applyProtection="1">
      <alignment horizontal="center" vertical="center"/>
      <protection hidden="1"/>
    </xf>
    <xf numFmtId="0" fontId="32" fillId="30" borderId="0" xfId="0" applyFont="1" applyFill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left" vertical="center"/>
      <protection hidden="1"/>
    </xf>
    <xf numFmtId="0" fontId="0" fillId="0" borderId="0" xfId="0" applyAlignment="1" applyProtection="1">
      <alignment horizontal="right"/>
      <protection hidden="1"/>
    </xf>
    <xf numFmtId="7" fontId="28" fillId="22" borderId="11" xfId="0" applyNumberFormat="1" applyFont="1" applyFill="1" applyBorder="1" applyAlignment="1" applyProtection="1">
      <alignment horizontal="center"/>
      <protection hidden="1"/>
    </xf>
    <xf numFmtId="42" fontId="28" fillId="32" borderId="11" xfId="0" applyNumberFormat="1" applyFont="1" applyFill="1" applyBorder="1" applyProtection="1">
      <protection hidden="1"/>
    </xf>
    <xf numFmtId="0" fontId="22" fillId="27" borderId="11" xfId="0" applyFont="1" applyFill="1" applyBorder="1" applyAlignment="1" applyProtection="1">
      <alignment horizontal="center"/>
      <protection hidden="1"/>
    </xf>
    <xf numFmtId="0" fontId="0" fillId="32" borderId="11" xfId="0" applyFill="1" applyBorder="1" applyProtection="1">
      <protection hidden="1"/>
    </xf>
    <xf numFmtId="0" fontId="0" fillId="0" borderId="12" xfId="0" applyNumberFormat="1" applyBorder="1" applyAlignment="1" applyProtection="1">
      <alignment wrapText="1"/>
      <protection hidden="1"/>
    </xf>
    <xf numFmtId="0" fontId="0" fillId="0" borderId="12" xfId="0" applyNumberFormat="1" applyBorder="1" applyAlignment="1" applyProtection="1">
      <alignment horizontal="center" wrapText="1"/>
      <protection hidden="1"/>
    </xf>
    <xf numFmtId="0" fontId="30" fillId="33" borderId="11" xfId="0" applyFont="1" applyFill="1" applyBorder="1" applyAlignment="1" applyProtection="1">
      <alignment horizontal="center"/>
      <protection hidden="1"/>
    </xf>
    <xf numFmtId="184" fontId="31" fillId="34" borderId="11" xfId="0" quotePrefix="1" applyNumberFormat="1" applyFont="1" applyFill="1" applyBorder="1" applyAlignment="1" applyProtection="1">
      <alignment horizontal="center" vertical="center"/>
      <protection hidden="1"/>
    </xf>
    <xf numFmtId="0" fontId="0" fillId="34" borderId="11" xfId="0" applyNumberFormat="1" applyFill="1" applyBorder="1" applyProtection="1">
      <protection hidden="1"/>
    </xf>
    <xf numFmtId="190" fontId="0" fillId="34" borderId="11" xfId="0" applyNumberFormat="1" applyFill="1" applyBorder="1" applyAlignment="1" applyProtection="1">
      <alignment horizontal="center"/>
      <protection hidden="1"/>
    </xf>
    <xf numFmtId="7" fontId="0" fillId="34" borderId="11" xfId="0" applyNumberFormat="1" applyFill="1" applyBorder="1" applyAlignment="1" applyProtection="1">
      <alignment horizontal="center"/>
      <protection hidden="1"/>
    </xf>
    <xf numFmtId="44" fontId="0" fillId="27" borderId="11" xfId="0" applyNumberFormat="1" applyFill="1" applyBorder="1" applyProtection="1">
      <protection hidden="1"/>
    </xf>
    <xf numFmtId="44" fontId="0" fillId="34" borderId="11" xfId="0" applyNumberFormat="1" applyFill="1" applyBorder="1" applyProtection="1">
      <protection hidden="1"/>
    </xf>
    <xf numFmtId="42" fontId="0" fillId="34" borderId="11" xfId="0" applyNumberFormat="1" applyFill="1" applyBorder="1" applyProtection="1">
      <protection hidden="1"/>
    </xf>
    <xf numFmtId="186" fontId="11" fillId="0" borderId="0" xfId="0" applyNumberFormat="1" applyFont="1" applyFill="1" applyAlignment="1" applyProtection="1">
      <alignment horizontal="center" vertical="center"/>
      <protection hidden="1"/>
    </xf>
    <xf numFmtId="186" fontId="11" fillId="31" borderId="13" xfId="0" applyNumberFormat="1" applyFont="1" applyFill="1" applyBorder="1" applyAlignment="1" applyProtection="1">
      <alignment horizontal="centerContinuous" vertical="center"/>
      <protection hidden="1"/>
    </xf>
    <xf numFmtId="190" fontId="0" fillId="0" borderId="0" xfId="0" applyNumberFormat="1" applyAlignment="1" applyProtection="1">
      <alignment horizontal="center" vertical="center"/>
      <protection hidden="1"/>
    </xf>
    <xf numFmtId="186" fontId="0" fillId="0" borderId="0" xfId="0" applyNumberFormat="1" applyAlignment="1" applyProtection="1">
      <alignment horizontal="center" vertical="center"/>
      <protection hidden="1"/>
    </xf>
    <xf numFmtId="0" fontId="28" fillId="31" borderId="0" xfId="0" applyFont="1" applyFill="1" applyBorder="1" applyAlignment="1" applyProtection="1">
      <alignment horizontal="centerContinuous" vertical="center"/>
      <protection hidden="1"/>
    </xf>
    <xf numFmtId="0" fontId="0" fillId="31" borderId="0" xfId="0" applyFill="1" applyBorder="1" applyAlignment="1" applyProtection="1">
      <alignment horizontal="centerContinuous" vertical="center"/>
      <protection hidden="1"/>
    </xf>
    <xf numFmtId="0" fontId="0" fillId="31" borderId="0" xfId="0" applyFill="1" applyBorder="1" applyAlignment="1" applyProtection="1">
      <alignment horizontal="center" vertical="center"/>
      <protection hidden="1"/>
    </xf>
    <xf numFmtId="0" fontId="0" fillId="31" borderId="14" xfId="0" applyFill="1" applyBorder="1" applyAlignment="1" applyProtection="1">
      <alignment horizontal="centerContinuous" vertical="center"/>
      <protection hidden="1"/>
    </xf>
    <xf numFmtId="0" fontId="0" fillId="31" borderId="15" xfId="0" applyFill="1" applyBorder="1" applyAlignment="1" applyProtection="1">
      <alignment horizontal="centerContinuous" vertical="center"/>
      <protection hidden="1"/>
    </xf>
    <xf numFmtId="186" fontId="25" fillId="35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</cellXfs>
  <cellStyles count="5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rial" xfId="25"/>
    <cellStyle name="Avertissement" xfId="26" builtinId="11" customBuiltin="1"/>
    <cellStyle name="Calcul" xfId="27" builtinId="22" customBuiltin="1"/>
    <cellStyle name="Cellule liée" xfId="28" builtinId="24" customBuiltin="1"/>
    <cellStyle name="Commentaire" xfId="29" builtinId="10" customBuiltin="1"/>
    <cellStyle name="Entête" xfId="30"/>
    <cellStyle name="Entrée" xfId="31" builtinId="20" customBuiltin="1"/>
    <cellStyle name="Euro" xfId="32"/>
    <cellStyle name="Insatisfaisant" xfId="33" builtinId="27" customBuiltin="1"/>
    <cellStyle name="joli" xfId="34"/>
    <cellStyle name="N° téléphone" xfId="35"/>
    <cellStyle name="Neutre" xfId="36" builtinId="28" customBuiltin="1"/>
    <cellStyle name="Normal" xfId="0" builtinId="0"/>
    <cellStyle name="Normal 2" xfId="37"/>
    <cellStyle name="Satisfaisant" xfId="38" builtinId="26" customBuiltin="1"/>
    <cellStyle name="Sortie" xfId="39" builtinId="21" customBuiltin="1"/>
    <cellStyle name="Standard_Anpassen der Amortisation" xfId="40"/>
    <cellStyle name="Texte explicatif" xfId="41" builtinId="53" customBuiltin="1"/>
    <cellStyle name="Titre" xfId="42" builtinId="15" customBuiltin="1"/>
    <cellStyle name="Titre 1" xfId="43" builtinId="16" customBuiltin="1"/>
    <cellStyle name="Titre 2" xfId="44" builtinId="17" customBuiltin="1"/>
    <cellStyle name="Titre 3" xfId="45" builtinId="18" customBuiltin="1"/>
    <cellStyle name="Titre 4" xfId="46" builtinId="19" customBuiltin="1"/>
    <cellStyle name="Total" xfId="47" builtinId="25" customBuiltin="1"/>
    <cellStyle name="Vérification" xfId="48" builtinId="23" customBuiltin="1"/>
    <cellStyle name="Währung [0]_Budget" xfId="49"/>
    <cellStyle name="Währung_Budget" xfId="50"/>
  </cellStyles>
  <dxfs count="5">
    <dxf>
      <font>
        <b/>
        <i val="0"/>
        <condense val="0"/>
        <extend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133350</xdr:rowOff>
    </xdr:from>
    <xdr:to>
      <xdr:col>14</xdr:col>
      <xdr:colOff>19050</xdr:colOff>
      <xdr:row>3</xdr:row>
      <xdr:rowOff>0</xdr:rowOff>
    </xdr:to>
    <xdr:grpSp>
      <xdr:nvGrpSpPr>
        <xdr:cNvPr id="1065" name="Group 41"/>
        <xdr:cNvGrpSpPr>
          <a:grpSpLocks/>
        </xdr:cNvGrpSpPr>
      </xdr:nvGrpSpPr>
      <xdr:grpSpPr bwMode="auto">
        <a:xfrm>
          <a:off x="1584512" y="133350"/>
          <a:ext cx="5695950" cy="639856"/>
          <a:chOff x="166" y="14"/>
          <a:chExt cx="592" cy="68"/>
        </a:xfrm>
      </xdr:grpSpPr>
      <xdr:sp macro="" textlink="">
        <xdr:nvSpPr>
          <xdr:cNvPr id="1025" name="AutoShape 1"/>
          <xdr:cNvSpPr>
            <a:spLocks noChangeArrowheads="1"/>
          </xdr:cNvSpPr>
        </xdr:nvSpPr>
        <xdr:spPr bwMode="auto">
          <a:xfrm>
            <a:off x="166" y="14"/>
            <a:ext cx="592" cy="68"/>
          </a:xfrm>
          <a:prstGeom prst="roundRect">
            <a:avLst>
              <a:gd name="adj" fmla="val 16667"/>
            </a:avLst>
          </a:prstGeom>
          <a:solidFill>
            <a:srgbClr val="FFFF00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26" name="WordArt 2"/>
          <xdr:cNvSpPr>
            <a:spLocks noChangeArrowheads="1" noChangeShapeType="1" noTextEdit="1"/>
          </xdr:cNvSpPr>
        </xdr:nvSpPr>
        <xdr:spPr bwMode="auto">
          <a:xfrm>
            <a:off x="183" y="18"/>
            <a:ext cx="560" cy="56"/>
          </a:xfrm>
          <a:prstGeom prst="rect">
            <a:avLst/>
          </a:prstGeom>
        </xdr:spPr>
        <xdr:txBody>
          <a:bodyPr vertOverflow="clip" wrap="none" lIns="91440" tIns="45720" rIns="91440" bIns="45720" fromWordArt="1" anchor="t">
            <a:prstTxWarp prst="textChevron">
              <a:avLst>
                <a:gd name="adj" fmla="val 25000"/>
              </a:avLst>
            </a:prstTxWarp>
          </a:bodyPr>
          <a:lstStyle/>
          <a:p>
            <a:pPr algn="ctr" rtl="0">
              <a:buNone/>
            </a:pPr>
            <a:r>
              <a:rPr lang="fr-FR" sz="1800" u="sng" strike="sngStrike" kern="10" cap="small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gradFill rotWithShape="1">
                  <a:gsLst>
                    <a:gs pos="0">
                      <a:srgbClr val="5E4776"/>
                    </a:gs>
                    <a:gs pos="50000">
                      <a:srgbClr val="CC99FF"/>
                    </a:gs>
                    <a:gs pos="100000">
                      <a:srgbClr val="5E4776"/>
                    </a:gs>
                  </a:gsLst>
                  <a:lin ang="18900000" scaled="1"/>
                </a:gradFill>
                <a:latin typeface="Impact" panose="020B0806030902050204" pitchFamily="34" charset="0"/>
              </a:rPr>
              <a:t>CALCUL RENTABILITE JEU SIMPLE GAGNANT </a:t>
            </a:r>
          </a:p>
        </xdr:txBody>
      </xdr:sp>
    </xdr:grpSp>
    <xdr:clientData/>
  </xdr:twoCellAnchor>
  <xdr:twoCellAnchor>
    <xdr:from>
      <xdr:col>3</xdr:col>
      <xdr:colOff>342900</xdr:colOff>
      <xdr:row>10</xdr:row>
      <xdr:rowOff>114300</xdr:rowOff>
    </xdr:from>
    <xdr:to>
      <xdr:col>13</xdr:col>
      <xdr:colOff>419100</xdr:colOff>
      <xdr:row>10</xdr:row>
      <xdr:rowOff>114300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>
          <a:off x="1981200" y="3009900"/>
          <a:ext cx="4791075" cy="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342900</xdr:colOff>
      <xdr:row>10</xdr:row>
      <xdr:rowOff>9525</xdr:rowOff>
    </xdr:from>
    <xdr:to>
      <xdr:col>3</xdr:col>
      <xdr:colOff>342900</xdr:colOff>
      <xdr:row>10</xdr:row>
      <xdr:rowOff>123825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V="1">
          <a:off x="1981200" y="2905125"/>
          <a:ext cx="0" cy="1143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371475</xdr:colOff>
      <xdr:row>10</xdr:row>
      <xdr:rowOff>0</xdr:rowOff>
    </xdr:from>
    <xdr:to>
      <xdr:col>5</xdr:col>
      <xdr:colOff>371475</xdr:colOff>
      <xdr:row>10</xdr:row>
      <xdr:rowOff>114300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 flipV="1">
          <a:off x="2952750" y="2895600"/>
          <a:ext cx="0" cy="1143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381000</xdr:colOff>
      <xdr:row>10</xdr:row>
      <xdr:rowOff>9525</xdr:rowOff>
    </xdr:from>
    <xdr:to>
      <xdr:col>7</xdr:col>
      <xdr:colOff>381000</xdr:colOff>
      <xdr:row>10</xdr:row>
      <xdr:rowOff>123825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 flipV="1">
          <a:off x="3905250" y="2905125"/>
          <a:ext cx="0" cy="1143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295275</xdr:colOff>
      <xdr:row>10</xdr:row>
      <xdr:rowOff>0</xdr:rowOff>
    </xdr:from>
    <xdr:to>
      <xdr:col>11</xdr:col>
      <xdr:colOff>295275</xdr:colOff>
      <xdr:row>10</xdr:row>
      <xdr:rowOff>114300</xdr:rowOff>
    </xdr:to>
    <xdr:sp macro="" textlink="">
      <xdr:nvSpPr>
        <xdr:cNvPr id="1031" name="Line 7"/>
        <xdr:cNvSpPr>
          <a:spLocks noChangeShapeType="1"/>
        </xdr:cNvSpPr>
      </xdr:nvSpPr>
      <xdr:spPr bwMode="auto">
        <a:xfrm flipV="1">
          <a:off x="5705475" y="2895600"/>
          <a:ext cx="0" cy="1143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76200</xdr:colOff>
      <xdr:row>10</xdr:row>
      <xdr:rowOff>133350</xdr:rowOff>
    </xdr:from>
    <xdr:to>
      <xdr:col>8</xdr:col>
      <xdr:colOff>76200</xdr:colOff>
      <xdr:row>11</xdr:row>
      <xdr:rowOff>0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 flipH="1" flipV="1">
          <a:off x="4448175" y="3028950"/>
          <a:ext cx="0" cy="142875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333375</xdr:colOff>
      <xdr:row>6</xdr:row>
      <xdr:rowOff>9525</xdr:rowOff>
    </xdr:from>
    <xdr:to>
      <xdr:col>3</xdr:col>
      <xdr:colOff>333375</xdr:colOff>
      <xdr:row>7</xdr:row>
      <xdr:rowOff>0</xdr:rowOff>
    </xdr:to>
    <xdr:sp macro="" textlink="">
      <xdr:nvSpPr>
        <xdr:cNvPr id="1033" name="Line 11"/>
        <xdr:cNvSpPr>
          <a:spLocks noChangeShapeType="1"/>
        </xdr:cNvSpPr>
      </xdr:nvSpPr>
      <xdr:spPr bwMode="auto">
        <a:xfrm flipV="1">
          <a:off x="1971675" y="1790700"/>
          <a:ext cx="0" cy="1524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371475</xdr:colOff>
      <xdr:row>6</xdr:row>
      <xdr:rowOff>0</xdr:rowOff>
    </xdr:from>
    <xdr:to>
      <xdr:col>5</xdr:col>
      <xdr:colOff>371475</xdr:colOff>
      <xdr:row>7</xdr:row>
      <xdr:rowOff>0</xdr:rowOff>
    </xdr:to>
    <xdr:sp macro="" textlink="">
      <xdr:nvSpPr>
        <xdr:cNvPr id="1034" name="Line 12"/>
        <xdr:cNvSpPr>
          <a:spLocks noChangeShapeType="1"/>
        </xdr:cNvSpPr>
      </xdr:nvSpPr>
      <xdr:spPr bwMode="auto">
        <a:xfrm flipV="1">
          <a:off x="2952750" y="1781175"/>
          <a:ext cx="0" cy="161925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371475</xdr:colOff>
      <xdr:row>6</xdr:row>
      <xdr:rowOff>9525</xdr:rowOff>
    </xdr:from>
    <xdr:to>
      <xdr:col>7</xdr:col>
      <xdr:colOff>371475</xdr:colOff>
      <xdr:row>7</xdr:row>
      <xdr:rowOff>0</xdr:rowOff>
    </xdr:to>
    <xdr:sp macro="" textlink="">
      <xdr:nvSpPr>
        <xdr:cNvPr id="1035" name="Line 13"/>
        <xdr:cNvSpPr>
          <a:spLocks noChangeShapeType="1"/>
        </xdr:cNvSpPr>
      </xdr:nvSpPr>
      <xdr:spPr bwMode="auto">
        <a:xfrm flipV="1">
          <a:off x="3895725" y="1790700"/>
          <a:ext cx="0" cy="1524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371475</xdr:colOff>
      <xdr:row>6</xdr:row>
      <xdr:rowOff>0</xdr:rowOff>
    </xdr:from>
    <xdr:to>
      <xdr:col>9</xdr:col>
      <xdr:colOff>371475</xdr:colOff>
      <xdr:row>7</xdr:row>
      <xdr:rowOff>0</xdr:rowOff>
    </xdr:to>
    <xdr:sp macro="" textlink="">
      <xdr:nvSpPr>
        <xdr:cNvPr id="1036" name="Line 14"/>
        <xdr:cNvSpPr>
          <a:spLocks noChangeShapeType="1"/>
        </xdr:cNvSpPr>
      </xdr:nvSpPr>
      <xdr:spPr bwMode="auto">
        <a:xfrm flipV="1">
          <a:off x="4838700" y="1781175"/>
          <a:ext cx="0" cy="161925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333375</xdr:colOff>
      <xdr:row>8</xdr:row>
      <xdr:rowOff>9525</xdr:rowOff>
    </xdr:from>
    <xdr:to>
      <xdr:col>3</xdr:col>
      <xdr:colOff>333375</xdr:colOff>
      <xdr:row>9</xdr:row>
      <xdr:rowOff>0</xdr:rowOff>
    </xdr:to>
    <xdr:sp macro="" textlink="">
      <xdr:nvSpPr>
        <xdr:cNvPr id="1037" name="Line 15"/>
        <xdr:cNvSpPr>
          <a:spLocks noChangeShapeType="1"/>
        </xdr:cNvSpPr>
      </xdr:nvSpPr>
      <xdr:spPr bwMode="auto">
        <a:xfrm flipV="1">
          <a:off x="1971675" y="2457450"/>
          <a:ext cx="0" cy="1524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371475</xdr:colOff>
      <xdr:row>8</xdr:row>
      <xdr:rowOff>0</xdr:rowOff>
    </xdr:from>
    <xdr:to>
      <xdr:col>5</xdr:col>
      <xdr:colOff>371475</xdr:colOff>
      <xdr:row>8</xdr:row>
      <xdr:rowOff>152400</xdr:rowOff>
    </xdr:to>
    <xdr:sp macro="" textlink="">
      <xdr:nvSpPr>
        <xdr:cNvPr id="1038" name="Line 16"/>
        <xdr:cNvSpPr>
          <a:spLocks noChangeShapeType="1"/>
        </xdr:cNvSpPr>
      </xdr:nvSpPr>
      <xdr:spPr bwMode="auto">
        <a:xfrm flipV="1">
          <a:off x="2952750" y="2447925"/>
          <a:ext cx="0" cy="1524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381000</xdr:colOff>
      <xdr:row>8</xdr:row>
      <xdr:rowOff>9525</xdr:rowOff>
    </xdr:from>
    <xdr:to>
      <xdr:col>7</xdr:col>
      <xdr:colOff>381000</xdr:colOff>
      <xdr:row>9</xdr:row>
      <xdr:rowOff>0</xdr:rowOff>
    </xdr:to>
    <xdr:sp macro="" textlink="">
      <xdr:nvSpPr>
        <xdr:cNvPr id="1039" name="Line 17"/>
        <xdr:cNvSpPr>
          <a:spLocks noChangeShapeType="1"/>
        </xdr:cNvSpPr>
      </xdr:nvSpPr>
      <xdr:spPr bwMode="auto">
        <a:xfrm flipV="1">
          <a:off x="3905250" y="2457450"/>
          <a:ext cx="0" cy="1524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371475</xdr:colOff>
      <xdr:row>8</xdr:row>
      <xdr:rowOff>9525</xdr:rowOff>
    </xdr:from>
    <xdr:to>
      <xdr:col>9</xdr:col>
      <xdr:colOff>371475</xdr:colOff>
      <xdr:row>9</xdr:row>
      <xdr:rowOff>0</xdr:rowOff>
    </xdr:to>
    <xdr:sp macro="" textlink="">
      <xdr:nvSpPr>
        <xdr:cNvPr id="1040" name="Line 18"/>
        <xdr:cNvSpPr>
          <a:spLocks noChangeShapeType="1"/>
        </xdr:cNvSpPr>
      </xdr:nvSpPr>
      <xdr:spPr bwMode="auto">
        <a:xfrm flipV="1">
          <a:off x="4838700" y="2457450"/>
          <a:ext cx="0" cy="1524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361950</xdr:colOff>
      <xdr:row>9</xdr:row>
      <xdr:rowOff>266700</xdr:rowOff>
    </xdr:from>
    <xdr:to>
      <xdr:col>9</xdr:col>
      <xdr:colOff>361950</xdr:colOff>
      <xdr:row>10</xdr:row>
      <xdr:rowOff>95250</xdr:rowOff>
    </xdr:to>
    <xdr:sp macro="" textlink="">
      <xdr:nvSpPr>
        <xdr:cNvPr id="1059" name="Line 7"/>
        <xdr:cNvSpPr>
          <a:spLocks noChangeShapeType="1"/>
        </xdr:cNvSpPr>
      </xdr:nvSpPr>
      <xdr:spPr bwMode="auto">
        <a:xfrm flipV="1">
          <a:off x="4829175" y="2876550"/>
          <a:ext cx="0" cy="1143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419100</xdr:colOff>
      <xdr:row>10</xdr:row>
      <xdr:rowOff>19050</xdr:rowOff>
    </xdr:from>
    <xdr:to>
      <xdr:col>13</xdr:col>
      <xdr:colOff>419100</xdr:colOff>
      <xdr:row>10</xdr:row>
      <xdr:rowOff>133350</xdr:rowOff>
    </xdr:to>
    <xdr:sp macro="" textlink="">
      <xdr:nvSpPr>
        <xdr:cNvPr id="1060" name="Line 7"/>
        <xdr:cNvSpPr>
          <a:spLocks noChangeShapeType="1"/>
        </xdr:cNvSpPr>
      </xdr:nvSpPr>
      <xdr:spPr bwMode="auto">
        <a:xfrm flipV="1">
          <a:off x="6772275" y="2914650"/>
          <a:ext cx="0" cy="114300"/>
        </a:xfrm>
        <a:prstGeom prst="line">
          <a:avLst/>
        </a:prstGeom>
        <a:noFill/>
        <a:ln w="285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V26"/>
  <sheetViews>
    <sheetView showGridLines="0" tabSelected="1" topLeftCell="J1" zoomScale="85" workbookViewId="0">
      <selection activeCell="AH30" sqref="AH30"/>
    </sheetView>
  </sheetViews>
  <sheetFormatPr baseColWidth="10" defaultRowHeight="12.75"/>
  <cols>
    <col min="1" max="1" width="21.7109375" style="4" customWidth="1"/>
    <col min="2" max="3" width="1.42578125" style="4" customWidth="1"/>
    <col min="4" max="4" width="12.7109375" style="4" customWidth="1"/>
    <col min="5" max="5" width="1.42578125" style="4" customWidth="1"/>
    <col min="6" max="6" width="12.7109375" style="4" customWidth="1"/>
    <col min="7" max="7" width="1.42578125" style="4" customWidth="1"/>
    <col min="8" max="8" width="12.7109375" style="4" customWidth="1"/>
    <col min="9" max="9" width="1.42578125" style="4" customWidth="1"/>
    <col min="10" max="10" width="12.7109375" style="4" customWidth="1"/>
    <col min="11" max="11" width="1.42578125" style="4" customWidth="1"/>
    <col min="12" max="12" width="12.7109375" style="4" customWidth="1"/>
    <col min="13" max="13" width="1.42578125" style="4" customWidth="1"/>
    <col min="14" max="14" width="12.7109375" style="4" customWidth="1"/>
    <col min="15" max="16" width="1.42578125" style="4" customWidth="1"/>
    <col min="17" max="18" width="1.85546875" style="4" customWidth="1"/>
    <col min="19" max="19" width="13.42578125" style="4" customWidth="1"/>
    <col min="20" max="20" width="13.140625" style="4" customWidth="1"/>
    <col min="21" max="24" width="1.5703125" style="4" customWidth="1"/>
    <col min="25" max="28" width="5.7109375" style="4" customWidth="1"/>
    <col min="29" max="29" width="10.140625" style="4" customWidth="1"/>
    <col min="30" max="30" width="10.5703125" style="4" customWidth="1"/>
    <col min="31" max="31" width="12.7109375" style="4" customWidth="1"/>
    <col min="32" max="32" width="8.5703125" style="4" customWidth="1"/>
    <col min="33" max="33" width="12.7109375" style="4" customWidth="1"/>
    <col min="34" max="34" width="11.5703125" style="4" customWidth="1"/>
    <col min="35" max="35" width="14.28515625" style="4" customWidth="1"/>
    <col min="36" max="43" width="5.7109375" style="4" customWidth="1"/>
    <col min="44" max="44" width="12" style="4" customWidth="1"/>
    <col min="45" max="54" width="5.7109375" style="4" customWidth="1"/>
    <col min="55" max="73" width="15.7109375" style="4" customWidth="1"/>
    <col min="74" max="81" width="5.7109375" style="4" customWidth="1"/>
    <col min="82" max="16384" width="11.42578125" style="4"/>
  </cols>
  <sheetData>
    <row r="1" spans="1:48" ht="14.25" customHeight="1"/>
    <row r="2" spans="1:48" ht="39" customHeight="1"/>
    <row r="3" spans="1:48" ht="8.25" customHeight="1"/>
    <row r="4" spans="1:48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</row>
    <row r="5" spans="1:48" ht="26.25" thickBot="1">
      <c r="B5" s="5"/>
      <c r="C5" s="6"/>
      <c r="D5" s="7" t="s">
        <v>0</v>
      </c>
      <c r="E5" s="6"/>
      <c r="F5" s="7" t="s">
        <v>1</v>
      </c>
      <c r="G5" s="6"/>
      <c r="H5" s="7" t="s">
        <v>2</v>
      </c>
      <c r="I5" s="6"/>
      <c r="J5" s="7" t="s">
        <v>3</v>
      </c>
      <c r="K5" s="6"/>
      <c r="L5" s="7" t="s">
        <v>22</v>
      </c>
      <c r="M5" s="6"/>
      <c r="N5" s="7" t="s">
        <v>23</v>
      </c>
      <c r="O5" s="6"/>
      <c r="P5" s="5"/>
      <c r="R5" s="8"/>
      <c r="S5" s="34" t="s">
        <v>24</v>
      </c>
      <c r="T5" s="35"/>
      <c r="U5" s="8"/>
    </row>
    <row r="6" spans="1:48" ht="39.950000000000003" customHeight="1" thickBot="1">
      <c r="A6" s="9" t="s">
        <v>4</v>
      </c>
      <c r="B6" s="5"/>
      <c r="C6" s="6"/>
      <c r="D6" s="1">
        <v>8</v>
      </c>
      <c r="E6" s="6"/>
      <c r="F6" s="1">
        <v>4</v>
      </c>
      <c r="G6" s="6"/>
      <c r="H6" s="1">
        <v>18</v>
      </c>
      <c r="I6" s="6"/>
      <c r="J6" s="1">
        <v>9</v>
      </c>
      <c r="K6" s="6"/>
      <c r="L6" s="1">
        <v>14</v>
      </c>
      <c r="M6" s="6"/>
      <c r="N6" s="1">
        <v>12</v>
      </c>
      <c r="O6" s="6"/>
      <c r="P6" s="5"/>
      <c r="R6" s="8"/>
      <c r="S6" s="39">
        <v>5</v>
      </c>
      <c r="T6" s="40"/>
      <c r="U6" s="8"/>
    </row>
    <row r="7" spans="1:48"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5"/>
      <c r="R7" s="8"/>
      <c r="S7" s="36"/>
      <c r="T7" s="36"/>
      <c r="U7" s="8"/>
    </row>
    <row r="8" spans="1:48" ht="39.950000000000003" customHeight="1">
      <c r="A8" s="9" t="s">
        <v>5</v>
      </c>
      <c r="B8" s="5"/>
      <c r="C8" s="6"/>
      <c r="D8" s="2">
        <v>2.9</v>
      </c>
      <c r="E8" s="6"/>
      <c r="F8" s="2">
        <v>8.3000000000000007</v>
      </c>
      <c r="G8" s="6"/>
      <c r="H8" s="2">
        <v>11.3</v>
      </c>
      <c r="I8" s="6"/>
      <c r="J8" s="2">
        <v>10.199999999999999</v>
      </c>
      <c r="K8" s="6"/>
      <c r="L8" s="2">
        <v>6.8</v>
      </c>
      <c r="M8" s="6"/>
      <c r="N8" s="2">
        <v>5.0999999999999996</v>
      </c>
      <c r="O8" s="6"/>
      <c r="P8" s="5"/>
      <c r="Y8" s="33"/>
      <c r="AR8" s="10"/>
      <c r="AS8" s="10"/>
      <c r="AT8" s="10"/>
      <c r="AU8" s="10"/>
      <c r="AV8" s="10"/>
    </row>
    <row r="9" spans="1:48">
      <c r="A9" s="9"/>
      <c r="B9" s="5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5"/>
      <c r="Y9" s="11"/>
      <c r="AR9" s="10"/>
      <c r="AS9" s="10"/>
      <c r="AT9" s="10"/>
      <c r="AU9" s="10"/>
      <c r="AV9" s="10"/>
    </row>
    <row r="10" spans="1:48" ht="22.5" customHeight="1">
      <c r="A10" s="9" t="s">
        <v>6</v>
      </c>
      <c r="B10" s="5"/>
      <c r="C10" s="6"/>
      <c r="D10" s="12">
        <f>IF(D8="","",$AG20)</f>
        <v>-93.141407072398167</v>
      </c>
      <c r="E10" s="13"/>
      <c r="F10" s="12">
        <f>IF(F8="","",AG21)</f>
        <v>-32.543383193970442</v>
      </c>
      <c r="G10" s="13"/>
      <c r="H10" s="12">
        <f>IF(H8="","",$AG22)</f>
        <v>-23.9035469477836</v>
      </c>
      <c r="I10" s="13"/>
      <c r="J10" s="12">
        <f>IF(J8="","",$AG23)</f>
        <v>-26.481380442152421</v>
      </c>
      <c r="K10" s="6"/>
      <c r="L10" s="12">
        <f>IF(L8="","",$AG24)</f>
        <v>-45.018346751659109</v>
      </c>
      <c r="M10" s="6"/>
      <c r="N10" s="12">
        <f>IF(N8="","",$AG25)</f>
        <v>-54.022016101990936</v>
      </c>
      <c r="O10" s="13"/>
      <c r="P10" s="5"/>
      <c r="AR10" s="10"/>
      <c r="AS10" s="10"/>
      <c r="AT10" s="10"/>
      <c r="AU10" s="10"/>
      <c r="AV10" s="10"/>
    </row>
    <row r="11" spans="1:48" ht="21.75" customHeight="1">
      <c r="A11" s="9"/>
      <c r="B11" s="5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5"/>
      <c r="AR11" s="10"/>
      <c r="AS11" s="10"/>
      <c r="AT11" s="10"/>
      <c r="AU11" s="10"/>
      <c r="AV11" s="10"/>
    </row>
    <row r="12" spans="1:48" ht="15.75">
      <c r="A12" s="9" t="s">
        <v>7</v>
      </c>
      <c r="B12" s="5"/>
      <c r="C12" s="6"/>
      <c r="D12" s="6"/>
      <c r="E12" s="6"/>
      <c r="F12" s="6"/>
      <c r="G12" s="6"/>
      <c r="H12" s="31">
        <f>SUM(D10:N10)</f>
        <v>-275.11008050995463</v>
      </c>
      <c r="I12" s="37"/>
      <c r="J12" s="38"/>
      <c r="K12" s="6"/>
      <c r="L12" s="6"/>
      <c r="M12" s="6"/>
      <c r="N12" s="6"/>
      <c r="O12" s="6"/>
      <c r="P12" s="5"/>
      <c r="AR12" s="10"/>
      <c r="AS12" s="10"/>
      <c r="AT12" s="10"/>
      <c r="AU12" s="10"/>
      <c r="AV12" s="10"/>
    </row>
    <row r="13" spans="1:48">
      <c r="B13" s="5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5"/>
      <c r="AR13" s="10"/>
      <c r="AS13" s="10"/>
      <c r="AT13" s="10"/>
      <c r="AU13" s="10"/>
      <c r="AV13" s="10"/>
    </row>
    <row r="14" spans="1:48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AR14" s="10"/>
      <c r="AS14" s="10"/>
      <c r="AT14" s="10"/>
      <c r="AU14" s="10"/>
      <c r="AV14" s="10"/>
    </row>
    <row r="15" spans="1:48" ht="6" customHeight="1">
      <c r="AR15" s="10"/>
      <c r="AS15" s="10"/>
      <c r="AT15" s="10"/>
      <c r="AU15" s="10"/>
      <c r="AV15" s="10"/>
    </row>
    <row r="16" spans="1:48" ht="4.5" customHeight="1">
      <c r="AR16" s="10"/>
      <c r="AS16" s="10"/>
      <c r="AT16" s="10"/>
      <c r="AU16" s="10"/>
      <c r="AV16" s="10"/>
    </row>
    <row r="17" spans="1:48">
      <c r="A17" s="14" t="s">
        <v>8</v>
      </c>
      <c r="AA17" s="10"/>
      <c r="AB17" s="10"/>
      <c r="AC17" s="15" t="s">
        <v>9</v>
      </c>
      <c r="AD17" s="16">
        <f>S6</f>
        <v>5</v>
      </c>
      <c r="AE17" s="10"/>
      <c r="AF17" s="10" t="s">
        <v>10</v>
      </c>
      <c r="AG17" s="17">
        <f>SUM(AE20:AE26)</f>
        <v>30</v>
      </c>
      <c r="AH17" s="10"/>
      <c r="AI17" s="18"/>
      <c r="AJ17" s="10"/>
      <c r="AK17" s="10"/>
      <c r="AR17" s="10"/>
      <c r="AS17" s="10"/>
      <c r="AT17" s="10"/>
      <c r="AU17" s="10"/>
      <c r="AV17" s="10"/>
    </row>
    <row r="18" spans="1:48"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R18" s="10"/>
      <c r="AS18" s="10"/>
      <c r="AT18" s="10"/>
      <c r="AU18" s="10"/>
      <c r="AV18" s="10"/>
    </row>
    <row r="19" spans="1:48" ht="27" customHeight="1">
      <c r="A19" s="9" t="s">
        <v>11</v>
      </c>
      <c r="D19" s="3" t="s">
        <v>12</v>
      </c>
      <c r="F19" s="3" t="s">
        <v>12</v>
      </c>
      <c r="H19" s="3" t="s">
        <v>12</v>
      </c>
      <c r="J19" s="3" t="s">
        <v>12</v>
      </c>
      <c r="L19" s="3" t="s">
        <v>12</v>
      </c>
      <c r="N19" s="3" t="s">
        <v>12</v>
      </c>
      <c r="AA19" s="19"/>
      <c r="AB19" s="20" t="s">
        <v>13</v>
      </c>
      <c r="AC19" s="20" t="s">
        <v>14</v>
      </c>
      <c r="AD19" s="21" t="s">
        <v>15</v>
      </c>
      <c r="AE19" s="21" t="s">
        <v>16</v>
      </c>
      <c r="AF19" s="21" t="s">
        <v>17</v>
      </c>
      <c r="AG19" s="20" t="s">
        <v>18</v>
      </c>
      <c r="AH19" s="20" t="s">
        <v>19</v>
      </c>
      <c r="AI19" s="20" t="s">
        <v>20</v>
      </c>
      <c r="AJ19" s="10"/>
      <c r="AK19" s="10"/>
      <c r="AR19" s="10"/>
      <c r="AS19" s="10"/>
      <c r="AT19" s="10"/>
      <c r="AU19" s="10"/>
      <c r="AV19" s="10"/>
    </row>
    <row r="20" spans="1:48" ht="13.5" customHeight="1">
      <c r="A20" s="9"/>
      <c r="AA20" s="22">
        <f>D6</f>
        <v>8</v>
      </c>
      <c r="AB20" s="23">
        <f>IF(D8="","",D8)</f>
        <v>2.9</v>
      </c>
      <c r="AC20" s="24">
        <f t="shared" ref="AC20:AC25" si="0">IF(AB20="","",AB20-1)</f>
        <v>1.9</v>
      </c>
      <c r="AD20" s="25">
        <f t="shared" ref="AD20:AD25" si="1">IF(AB20="","",1/AB20)</f>
        <v>0.34482758620689657</v>
      </c>
      <c r="AE20" s="26">
        <f t="shared" ref="AE20:AE25" si="2">IF(AB20="","",$AD$17)</f>
        <v>5</v>
      </c>
      <c r="AF20" s="25">
        <f t="shared" ref="AF20:AF25" si="3">IF(AB20="","",1/(1-SUM($AD$20:$AD$25)))</f>
        <v>-54.022016101990936</v>
      </c>
      <c r="AG20" s="27">
        <f t="shared" ref="AG20:AG25" si="4">IF(AB20="","",AD20*AE20*AF20)</f>
        <v>-93.141407072398167</v>
      </c>
      <c r="AH20" s="28">
        <f t="shared" ref="AH20:AH25" si="5">IF(AB20="","",AG20*AB20)</f>
        <v>-270.11008050995468</v>
      </c>
      <c r="AI20" s="29">
        <f t="shared" ref="AI20:AI25" si="6">IF(AB20="","",AH20-$H$2)</f>
        <v>-270.11008050995468</v>
      </c>
      <c r="AJ20" s="10"/>
      <c r="AK20" s="10"/>
      <c r="AR20" s="10"/>
      <c r="AS20" s="10"/>
      <c r="AT20" s="10"/>
      <c r="AU20" s="10"/>
      <c r="AV20" s="10"/>
    </row>
    <row r="21" spans="1:48" ht="15.75">
      <c r="A21" s="9" t="s">
        <v>21</v>
      </c>
      <c r="D21" s="30">
        <f>IF(D19="","",(D10*D8)-Mise)</f>
        <v>4.9999999999999432</v>
      </c>
      <c r="F21" s="30">
        <f>IF(F19="","",(F10*F8)-Mise)</f>
        <v>4.9999999999999432</v>
      </c>
      <c r="H21" s="30">
        <f>IF(H19="","",(H10*H8)-Mise)</f>
        <v>4.9999999999999432</v>
      </c>
      <c r="J21" s="30">
        <f>IF(J19="","",(J10*J8)-Mise)</f>
        <v>4.9999999999999432</v>
      </c>
      <c r="K21" s="4" t="str">
        <f>IF(K19="","",(K10*K8)-$H$12)</f>
        <v/>
      </c>
      <c r="L21" s="30">
        <f>IF(L19="","",(L10*L8)-Mise)</f>
        <v>-31.014677401327333</v>
      </c>
      <c r="M21" s="4" t="str">
        <f>IF(M19="","",(M10*M8)-$H$12)</f>
        <v/>
      </c>
      <c r="N21" s="30">
        <f>IF(N19="","",(N10*N8)-Mise)</f>
        <v>-0.40220161019914258</v>
      </c>
      <c r="AA21" s="22">
        <f>F6</f>
        <v>4</v>
      </c>
      <c r="AB21" s="23">
        <f>IF(F8="","",F8)</f>
        <v>8.3000000000000007</v>
      </c>
      <c r="AC21" s="24">
        <f t="shared" si="0"/>
        <v>7.3000000000000007</v>
      </c>
      <c r="AD21" s="25">
        <f t="shared" si="1"/>
        <v>0.12048192771084336</v>
      </c>
      <c r="AE21" s="26">
        <f t="shared" si="2"/>
        <v>5</v>
      </c>
      <c r="AF21" s="25">
        <f t="shared" si="3"/>
        <v>-54.022016101990936</v>
      </c>
      <c r="AG21" s="27">
        <f t="shared" si="4"/>
        <v>-32.543383193970442</v>
      </c>
      <c r="AH21" s="28">
        <f t="shared" si="5"/>
        <v>-270.11008050995468</v>
      </c>
      <c r="AI21" s="29">
        <f t="shared" si="6"/>
        <v>-270.11008050995468</v>
      </c>
      <c r="AJ21" s="10"/>
      <c r="AK21" s="10"/>
      <c r="AR21" s="10"/>
      <c r="AS21" s="10"/>
      <c r="AT21" s="10"/>
      <c r="AU21" s="10"/>
      <c r="AV21" s="10"/>
    </row>
    <row r="22" spans="1:48">
      <c r="AA22" s="22">
        <f>H6</f>
        <v>18</v>
      </c>
      <c r="AB22" s="23">
        <f>IF(H8="","",H8)</f>
        <v>11.3</v>
      </c>
      <c r="AC22" s="24">
        <f t="shared" si="0"/>
        <v>10.3</v>
      </c>
      <c r="AD22" s="25">
        <f t="shared" si="1"/>
        <v>8.8495575221238937E-2</v>
      </c>
      <c r="AE22" s="26">
        <f t="shared" si="2"/>
        <v>5</v>
      </c>
      <c r="AF22" s="25">
        <f t="shared" si="3"/>
        <v>-54.022016101990936</v>
      </c>
      <c r="AG22" s="27">
        <f t="shared" si="4"/>
        <v>-23.9035469477836</v>
      </c>
      <c r="AH22" s="28">
        <f t="shared" si="5"/>
        <v>-270.11008050995468</v>
      </c>
      <c r="AI22" s="29">
        <f t="shared" si="6"/>
        <v>-270.11008050995468</v>
      </c>
      <c r="AJ22" s="10"/>
      <c r="AK22" s="10"/>
      <c r="AR22" s="10"/>
      <c r="AS22" s="10"/>
      <c r="AT22" s="10"/>
      <c r="AU22" s="10"/>
      <c r="AV22" s="10"/>
    </row>
    <row r="23" spans="1:48">
      <c r="AA23" s="22">
        <f>J6</f>
        <v>9</v>
      </c>
      <c r="AB23" s="23">
        <f>IF(J8="","",J8)</f>
        <v>10.199999999999999</v>
      </c>
      <c r="AC23" s="24">
        <f t="shared" si="0"/>
        <v>9.1999999999999993</v>
      </c>
      <c r="AD23" s="25">
        <f t="shared" si="1"/>
        <v>9.8039215686274522E-2</v>
      </c>
      <c r="AE23" s="26">
        <f t="shared" si="2"/>
        <v>5</v>
      </c>
      <c r="AF23" s="25">
        <f t="shared" si="3"/>
        <v>-54.022016101990936</v>
      </c>
      <c r="AG23" s="27">
        <f t="shared" si="4"/>
        <v>-26.481380442152421</v>
      </c>
      <c r="AH23" s="28">
        <f t="shared" si="5"/>
        <v>-270.11008050995468</v>
      </c>
      <c r="AI23" s="29">
        <f t="shared" si="6"/>
        <v>-270.11008050995468</v>
      </c>
      <c r="AJ23" s="10"/>
      <c r="AK23" s="10"/>
      <c r="AR23" s="10"/>
      <c r="AS23" s="10"/>
      <c r="AT23" s="10"/>
      <c r="AU23" s="10"/>
      <c r="AV23" s="10"/>
    </row>
    <row r="24" spans="1:48">
      <c r="AA24" s="22">
        <v>4</v>
      </c>
      <c r="AB24" s="23">
        <v>6</v>
      </c>
      <c r="AC24" s="24">
        <f t="shared" si="0"/>
        <v>5</v>
      </c>
      <c r="AD24" s="25">
        <f t="shared" si="1"/>
        <v>0.16666666666666666</v>
      </c>
      <c r="AE24" s="26">
        <f t="shared" si="2"/>
        <v>5</v>
      </c>
      <c r="AF24" s="25">
        <f t="shared" si="3"/>
        <v>-54.022016101990936</v>
      </c>
      <c r="AG24" s="27">
        <f t="shared" si="4"/>
        <v>-45.018346751659109</v>
      </c>
      <c r="AH24" s="28">
        <f t="shared" si="5"/>
        <v>-270.11008050995463</v>
      </c>
      <c r="AI24" s="29">
        <f t="shared" si="6"/>
        <v>-270.11008050995463</v>
      </c>
      <c r="AJ24" s="10"/>
      <c r="AK24" s="10"/>
      <c r="AR24" s="10"/>
      <c r="AS24" s="10"/>
      <c r="AT24" s="10"/>
      <c r="AU24" s="10"/>
      <c r="AV24" s="10"/>
    </row>
    <row r="25" spans="1:48">
      <c r="AA25" s="22">
        <v>12</v>
      </c>
      <c r="AB25" s="23">
        <v>5</v>
      </c>
      <c r="AC25" s="24">
        <f t="shared" si="0"/>
        <v>4</v>
      </c>
      <c r="AD25" s="25">
        <f t="shared" si="1"/>
        <v>0.2</v>
      </c>
      <c r="AE25" s="26">
        <f t="shared" si="2"/>
        <v>5</v>
      </c>
      <c r="AF25" s="25">
        <f t="shared" si="3"/>
        <v>-54.022016101990936</v>
      </c>
      <c r="AG25" s="27">
        <f t="shared" si="4"/>
        <v>-54.022016101990936</v>
      </c>
      <c r="AH25" s="28">
        <f t="shared" si="5"/>
        <v>-270.11008050995468</v>
      </c>
      <c r="AI25" s="29">
        <f t="shared" si="6"/>
        <v>-270.11008050995468</v>
      </c>
      <c r="AJ25" s="10"/>
      <c r="AK25" s="10"/>
    </row>
    <row r="26" spans="1:48">
      <c r="AD26" s="32">
        <f>SUM(AD20:AD25)</f>
        <v>1.01851097149192</v>
      </c>
    </row>
  </sheetData>
  <sheetProtection selectLockedCells="1" pivotTables="0"/>
  <mergeCells count="1">
    <mergeCell ref="S6:T6"/>
  </mergeCells>
  <phoneticPr fontId="0" type="noConversion"/>
  <conditionalFormatting sqref="AG20:AG25">
    <cfRule type="cellIs" dxfId="4" priority="1" stopIfTrue="1" operator="greaterThan">
      <formula>0</formula>
    </cfRule>
  </conditionalFormatting>
  <conditionalFormatting sqref="AG17">
    <cfRule type="cellIs" dxfId="3" priority="2" stopIfTrue="1" operator="greaterThanOrEqual">
      <formula>0</formula>
    </cfRule>
    <cfRule type="cellIs" dxfId="2" priority="3" stopIfTrue="1" operator="lessThan">
      <formula>0</formula>
    </cfRule>
  </conditionalFormatting>
  <conditionalFormatting sqref="H21 F21 D21 J21 L21 N21">
    <cfRule type="cellIs" dxfId="1" priority="4" stopIfTrue="1" operator="equal">
      <formula>""""""</formula>
    </cfRule>
    <cfRule type="cellIs" dxfId="0" priority="5" stopIfTrue="1" operator="greaterThan">
      <formula>0</formula>
    </cfRule>
  </conditionalFormatting>
  <dataValidations count="3">
    <dataValidation allowBlank="1" showInputMessage="1" showErrorMessage="1" prompt="Attention: Plus la somme est élevée plus les mises seront élevées" sqref="AD17"/>
    <dataValidation type="list" allowBlank="1" showInputMessage="1" showErrorMessage="1" sqref="D19 J19 H19 F19 L19 N19">
      <formula1>"X, "</formula1>
    </dataValidation>
    <dataValidation type="list" allowBlank="1" showInputMessage="1" sqref="S6:T6">
      <formula1>"5,10,15,20,30,50,100,200,300,500,800,1000"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picture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Simple gagnant</vt:lpstr>
      <vt:lpstr>Mise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Cdric</cp:lastModifiedBy>
  <dcterms:created xsi:type="dcterms:W3CDTF">2010-12-20T18:05:08Z</dcterms:created>
  <dcterms:modified xsi:type="dcterms:W3CDTF">2015-03-18T19:46:52Z</dcterms:modified>
</cp:coreProperties>
</file>