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478BF754-0BE6-4F33-82FF-8C72FECBC473}" xr6:coauthVersionLast="47" xr6:coauthVersionMax="47" xr10:uidLastSave="{00000000-0000-0000-0000-000000000000}"/>
  <bookViews>
    <workbookView xWindow="-120" yWindow="-120" windowWidth="21840" windowHeight="13140" xr2:uid="{0DB9F7B7-64C2-4FB3-9BB4-3A666780418C}"/>
  </bookViews>
  <sheets>
    <sheet name="Feuil1" sheetId="1" r:id="rId1"/>
  </sheets>
  <definedNames>
    <definedName name="RocheListe">Feuil1!$G$46</definedName>
    <definedName name="Roches">Feuil1!$G$46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6" i="1" l="1"/>
  <c r="E4" i="1"/>
  <c r="E3" i="1"/>
  <c r="D4" i="1"/>
  <c r="H44" i="1" s="1"/>
  <c r="I46" i="1"/>
  <c r="D46" i="1"/>
  <c r="I45" i="1"/>
  <c r="D42" i="1"/>
  <c r="D43" i="1"/>
  <c r="D44" i="1"/>
  <c r="D45" i="1"/>
  <c r="D41" i="1"/>
  <c r="G41" i="1" l="1"/>
  <c r="I41" i="1" s="1"/>
  <c r="G42" i="1"/>
  <c r="I42" i="1" s="1"/>
  <c r="G43" i="1"/>
  <c r="H41" i="1"/>
  <c r="H42" i="1"/>
  <c r="H43" i="1"/>
  <c r="I4" i="1"/>
  <c r="G44" i="1"/>
  <c r="I44" i="1" s="1"/>
  <c r="I43" i="1"/>
</calcChain>
</file>

<file path=xl/sharedStrings.xml><?xml version="1.0" encoding="utf-8"?>
<sst xmlns="http://schemas.openxmlformats.org/spreadsheetml/2006/main" count="28" uniqueCount="22">
  <si>
    <t>Sol</t>
  </si>
  <si>
    <t>Pl (MPa)</t>
  </si>
  <si>
    <t>α</t>
  </si>
  <si>
    <t>Em (MPa)</t>
  </si>
  <si>
    <t>Type de sol</t>
  </si>
  <si>
    <t>Tourbe</t>
  </si>
  <si>
    <t>Argile</t>
  </si>
  <si>
    <t>Limon</t>
  </si>
  <si>
    <t>Sable</t>
  </si>
  <si>
    <t>Grave</t>
  </si>
  <si>
    <t>Roche</t>
  </si>
  <si>
    <t>Em/Pl</t>
  </si>
  <si>
    <t>Les trois différentes natures de sol sont possibles pour α=1</t>
  </si>
  <si>
    <t>Données en entrée</t>
  </si>
  <si>
    <t>Données en sortie</t>
  </si>
  <si>
    <t>Valeurs α pour roche</t>
  </si>
  <si>
    <t>Compris entre 1/3 et  2/3</t>
  </si>
  <si>
    <t>A</t>
  </si>
  <si>
    <t>B</t>
  </si>
  <si>
    <t>B/A</t>
  </si>
  <si>
    <t>N</t>
  </si>
  <si>
    <t>Sous consolidé altéré et remanié ou lâche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</si>
</sst>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Calibri"/>
      <family val="2"/>
    </font>
    <font>
      <sz val="14"/>
      <color indexed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2" fontId="4" fillId="3" borderId="3" xfId="0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12" fontId="0" fillId="0" borderId="3" xfId="0" applyNumberFormat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left" vertical="top"/>
    </xf>
    <xf numFmtId="2" fontId="4" fillId="3" borderId="3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12" fontId="4" fillId="3" borderId="2" xfId="0" applyNumberFormat="1" applyFont="1" applyFill="1" applyBorder="1" applyAlignment="1">
      <alignment horizontal="center" vertical="center"/>
    </xf>
    <xf numFmtId="0" fontId="1" fillId="0" borderId="7" xfId="0" applyFont="1" applyBorder="1" applyAlignment="1">
      <alignment horizontal="left" vertical="top"/>
    </xf>
    <xf numFmtId="0" fontId="0" fillId="0" borderId="5" xfId="0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0</xdr:row>
          <xdr:rowOff>171450</xdr:rowOff>
        </xdr:from>
        <xdr:to>
          <xdr:col>5</xdr:col>
          <xdr:colOff>1819275</xdr:colOff>
          <xdr:row>4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Exécuter le 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242F47-F659-487D-9169-A255137DE0C8}">
  <sheetPr codeName="Feuil1"/>
  <dimension ref="A1:I54"/>
  <sheetViews>
    <sheetView tabSelected="1" workbookViewId="0">
      <selection activeCell="F10" sqref="F10"/>
    </sheetView>
  </sheetViews>
  <sheetFormatPr baseColWidth="10" defaultRowHeight="15" x14ac:dyDescent="0.25"/>
  <cols>
    <col min="1" max="1" width="15.42578125" customWidth="1"/>
    <col min="2" max="2" width="25.7109375" customWidth="1"/>
    <col min="3" max="3" width="17.42578125" customWidth="1"/>
    <col min="4" max="4" width="24.85546875" customWidth="1"/>
    <col min="5" max="5" width="17" customWidth="1"/>
    <col min="6" max="6" width="24.85546875" customWidth="1"/>
    <col min="7" max="7" width="23.140625" customWidth="1"/>
    <col min="8" max="8" width="25.7109375" customWidth="1"/>
    <col min="9" max="9" width="20.7109375" customWidth="1"/>
  </cols>
  <sheetData>
    <row r="1" spans="1:9" x14ac:dyDescent="0.25">
      <c r="A1" s="12"/>
      <c r="B1" s="12"/>
      <c r="C1" s="12"/>
      <c r="D1" s="12"/>
      <c r="E1" s="12"/>
      <c r="F1" s="12"/>
      <c r="G1" s="12"/>
      <c r="H1" s="12"/>
      <c r="I1" s="12"/>
    </row>
    <row r="2" spans="1:9" x14ac:dyDescent="0.25">
      <c r="A2" s="10" t="s">
        <v>13</v>
      </c>
      <c r="B2" s="14"/>
      <c r="C2" s="14"/>
      <c r="D2" s="11"/>
      <c r="E2" s="1"/>
      <c r="F2" s="16"/>
      <c r="G2" s="10" t="s">
        <v>14</v>
      </c>
      <c r="H2" s="14"/>
      <c r="I2" s="11"/>
    </row>
    <row r="3" spans="1:9" x14ac:dyDescent="0.25">
      <c r="A3" s="1" t="s">
        <v>4</v>
      </c>
      <c r="B3" s="1" t="s">
        <v>17</v>
      </c>
      <c r="C3" s="1" t="s">
        <v>18</v>
      </c>
      <c r="D3" s="1" t="s">
        <v>19</v>
      </c>
      <c r="E3" s="1" t="str">
        <f>IF(A4="Roche","Choisir valeur α","-")</f>
        <v>-</v>
      </c>
      <c r="F3" s="17"/>
      <c r="G3" s="9" t="s">
        <v>2</v>
      </c>
      <c r="H3" s="1" t="s">
        <v>0</v>
      </c>
      <c r="I3" s="1" t="s">
        <v>20</v>
      </c>
    </row>
    <row r="4" spans="1:9" x14ac:dyDescent="0.25">
      <c r="A4" s="2" t="s">
        <v>5</v>
      </c>
      <c r="B4" s="2">
        <v>1</v>
      </c>
      <c r="C4" s="2">
        <v>16</v>
      </c>
      <c r="D4" s="13">
        <f>C4/B4</f>
        <v>16</v>
      </c>
      <c r="E4" s="5" t="str">
        <f>IF(A4="Roche",RocheListe,"-")</f>
        <v>-</v>
      </c>
      <c r="F4" s="17"/>
      <c r="G4" s="15">
        <v>1</v>
      </c>
      <c r="H4" s="6" t="s">
        <v>12</v>
      </c>
      <c r="I4" s="5">
        <f>C4/G4</f>
        <v>16</v>
      </c>
    </row>
    <row r="39" spans="1:9" x14ac:dyDescent="0.25">
      <c r="A39" s="12"/>
      <c r="B39" s="12"/>
      <c r="C39" s="12"/>
      <c r="D39" s="12"/>
      <c r="E39" s="12"/>
      <c r="F39" s="12"/>
      <c r="G39" s="12"/>
      <c r="H39" s="12"/>
      <c r="I39" s="12"/>
    </row>
    <row r="40" spans="1:9" x14ac:dyDescent="0.25">
      <c r="A40" s="1" t="s">
        <v>4</v>
      </c>
      <c r="B40" s="1" t="s">
        <v>1</v>
      </c>
      <c r="C40" s="1" t="s">
        <v>3</v>
      </c>
      <c r="D40" s="1" t="s">
        <v>11</v>
      </c>
      <c r="E40" s="1"/>
      <c r="F40" s="1"/>
      <c r="G40" s="1" t="s">
        <v>2</v>
      </c>
      <c r="H40" s="1" t="s">
        <v>21</v>
      </c>
      <c r="I40" s="1" t="s">
        <v>20</v>
      </c>
    </row>
    <row r="41" spans="1:9" x14ac:dyDescent="0.25">
      <c r="A41" s="3" t="s">
        <v>6</v>
      </c>
      <c r="B41" s="2">
        <v>4</v>
      </c>
      <c r="C41" s="2">
        <v>32</v>
      </c>
      <c r="D41" s="4">
        <f>C41/B41</f>
        <v>8</v>
      </c>
      <c r="E41" s="4"/>
      <c r="F41" s="4"/>
      <c r="G41" s="5">
        <f>IF(D4=16, 1, IF(AND(D4&gt;=9,D4&lt;16),2/3,IF(AND(D4&gt;=7,D4&lt;9),0.5)))</f>
        <v>1</v>
      </c>
      <c r="H41" s="6" t="str">
        <f>IF($D$4=16, "Surconsolidé ou très serré", IF(AND($D$4&gt;=9,$D$4&lt;16),"Normalement Consolidé",IF(AND($D$4&gt;=7,$D$4&lt;9),"Sous consolidé altéré et remanié ou lâche")))</f>
        <v>Surconsolidé ou très serré</v>
      </c>
      <c r="I41" s="4">
        <f t="shared" ref="I41:I46" si="0">C41/G41</f>
        <v>32</v>
      </c>
    </row>
    <row r="42" spans="1:9" x14ac:dyDescent="0.25">
      <c r="A42" s="3" t="s">
        <v>7</v>
      </c>
      <c r="B42" s="2">
        <v>2</v>
      </c>
      <c r="C42" s="2">
        <v>40</v>
      </c>
      <c r="D42" s="4">
        <f t="shared" ref="D42:D46" si="1">C42/B42</f>
        <v>20</v>
      </c>
      <c r="E42" s="4"/>
      <c r="F42" s="4"/>
      <c r="G42" s="5">
        <f>IF(D4&gt;14, 2/3, IF(AND(D4&gt;=8,D4&lt;=14),1/2,IF(AND(D4&gt;=5,D4&lt;8),0.5)))</f>
        <v>0.66666666666666663</v>
      </c>
      <c r="H42" s="6" t="str">
        <f>IF(D4&gt;14, "Surconsolidé ou très serré", IF(AND(D4&gt;=8,D4&lt;=14),"Normalement consolidé",IF(AND(D4&gt;=5,D4&lt;8),"Sous consolidé altéré et remanié ou lâche")))</f>
        <v>Surconsolidé ou très serré</v>
      </c>
      <c r="I42" s="4">
        <f t="shared" si="0"/>
        <v>60</v>
      </c>
    </row>
    <row r="43" spans="1:9" x14ac:dyDescent="0.25">
      <c r="A43" s="3" t="s">
        <v>8</v>
      </c>
      <c r="B43" s="2">
        <v>2</v>
      </c>
      <c r="C43" s="2">
        <v>10</v>
      </c>
      <c r="D43" s="4">
        <f t="shared" si="1"/>
        <v>5</v>
      </c>
      <c r="E43" s="4"/>
      <c r="F43" s="4"/>
      <c r="G43" s="5">
        <f>IF(D4&gt;12,1/2, IF(AND(D4&gt;=7,D4&lt;=12),1/3,IF(AND(D4&gt;=5,D4&lt;7),1/3)))</f>
        <v>0.5</v>
      </c>
      <c r="H43" s="6" t="str">
        <f>IF(D4&gt;12,"Surconsolidé ou très serré", IF(AND(D4&gt;=7,D4&lt;=12),"Normalement consolidé",IF(AND(D4&gt;=5,D4&lt;7),"Sous consolidé altéré et remanié ou lâche")))</f>
        <v>Surconsolidé ou très serré</v>
      </c>
      <c r="I43" s="4">
        <f t="shared" si="0"/>
        <v>20</v>
      </c>
    </row>
    <row r="44" spans="1:9" x14ac:dyDescent="0.25">
      <c r="A44" s="3" t="s">
        <v>9</v>
      </c>
      <c r="B44" s="2">
        <v>2</v>
      </c>
      <c r="C44" s="2">
        <v>20</v>
      </c>
      <c r="D44" s="4">
        <f t="shared" si="1"/>
        <v>10</v>
      </c>
      <c r="E44" s="4"/>
      <c r="F44" s="4"/>
      <c r="G44" s="5">
        <f>IF(D4&gt;10, 1/3, IF(AND(D4&gt;=6,D4&lt;=10),1/4))</f>
        <v>0.33333333333333331</v>
      </c>
      <c r="H44" s="6" t="str">
        <f>IF(D4&gt;10,"Surconsolidé ou très serré", IF(AND(D4&gt;=6,D4&lt;=10),"Normalement consolidé"))</f>
        <v>Surconsolidé ou très serré</v>
      </c>
      <c r="I44" s="4">
        <f t="shared" si="0"/>
        <v>60</v>
      </c>
    </row>
    <row r="45" spans="1:9" x14ac:dyDescent="0.25">
      <c r="A45" s="3" t="s">
        <v>5</v>
      </c>
      <c r="B45" s="2">
        <v>2</v>
      </c>
      <c r="C45" s="2">
        <v>10</v>
      </c>
      <c r="D45" s="4">
        <f t="shared" si="1"/>
        <v>5</v>
      </c>
      <c r="E45" s="4"/>
      <c r="F45" s="4"/>
      <c r="G45" s="4">
        <v>1</v>
      </c>
      <c r="H45" s="8" t="s">
        <v>12</v>
      </c>
      <c r="I45" s="4">
        <f t="shared" si="0"/>
        <v>10</v>
      </c>
    </row>
    <row r="46" spans="1:9" x14ac:dyDescent="0.25">
      <c r="A46" s="3" t="s">
        <v>10</v>
      </c>
      <c r="B46" s="2">
        <v>2</v>
      </c>
      <c r="C46" s="2">
        <v>10</v>
      </c>
      <c r="D46" s="4">
        <f t="shared" si="1"/>
        <v>5</v>
      </c>
      <c r="E46" s="4"/>
      <c r="F46" s="4"/>
      <c r="G46" s="5" t="s">
        <v>16</v>
      </c>
      <c r="H46" s="6" t="b">
        <f>IF(G4=2/3,"Très peu fracturé",IF(G4=0.5,"Normal",IF(G4="Compris entre 1/3 et 2/3","Très fracturé - Très altéré")))</f>
        <v>0</v>
      </c>
      <c r="I46" s="4" t="e">
        <f t="shared" si="0"/>
        <v>#VALUE!</v>
      </c>
    </row>
    <row r="51" spans="2:2" x14ac:dyDescent="0.25">
      <c r="B51" s="1" t="s">
        <v>15</v>
      </c>
    </row>
    <row r="52" spans="2:2" x14ac:dyDescent="0.25">
      <c r="B52" s="7">
        <v>0.66666666666666663</v>
      </c>
    </row>
    <row r="53" spans="2:2" x14ac:dyDescent="0.25">
      <c r="B53" s="7">
        <v>0.5</v>
      </c>
    </row>
    <row r="54" spans="2:2" x14ac:dyDescent="0.25">
      <c r="B54" s="7" t="s">
        <v>16</v>
      </c>
    </row>
  </sheetData>
  <mergeCells count="4">
    <mergeCell ref="A39:I39"/>
    <mergeCell ref="A1:I1"/>
    <mergeCell ref="A2:D2"/>
    <mergeCell ref="G2:I2"/>
  </mergeCells>
  <conditionalFormatting sqref="H4">
    <cfRule type="containsText" dxfId="0" priority="1" operator="containsText" text="Les trois différentes natures de sol sont possibles pour α=1">
      <formula>NOT(ISERROR(SEARCH("Les trois différentes natures de sol sont possibles pour α=1",H4)))</formula>
    </cfRule>
  </conditionalFormatting>
  <dataValidations count="2">
    <dataValidation type="list" allowBlank="1" showInputMessage="1" showErrorMessage="1" sqref="A4" xr:uid="{A3843EA6-6D8F-4E0B-8047-9EAA4C2CB18F}">
      <formula1>$A$41:$A$46</formula1>
    </dataValidation>
    <dataValidation type="list" allowBlank="1" showInputMessage="1" showErrorMessage="1" sqref="G46" xr:uid="{BF02D608-96B5-4CB0-841A-006EE4800690}">
      <formula1>$B$52:$B$54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3" name="Button 13">
              <controlPr defaultSize="0" print="0" autoFill="0" autoPict="0" macro="[0]!Feuil1.CopyFormulaBasedOnCondition">
                <anchor moveWithCells="1" sizeWithCells="1">
                  <from>
                    <xdr:col>5</xdr:col>
                    <xdr:colOff>19050</xdr:colOff>
                    <xdr:row>0</xdr:row>
                    <xdr:rowOff>171450</xdr:rowOff>
                  </from>
                  <to>
                    <xdr:col>5</xdr:col>
                    <xdr:colOff>1819275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RocheListe</vt:lpstr>
      <vt:lpstr>Roches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2023-08-23T10:50:24Z</dcterms:created>
  <dcterms:modified xsi:type="dcterms:W3CDTF">2023-08-24T10:24:28Z</dcterms:modified>
</cp:coreProperties>
</file>