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PivotChartFilter="1" defaultThemeVersion="124226"/>
  <bookViews>
    <workbookView xWindow="240" yWindow="45" windowWidth="18990" windowHeight="6720"/>
  </bookViews>
  <sheets>
    <sheet name="Registre NC" sheetId="1" r:id="rId1"/>
    <sheet name="Fiche NC" sheetId="2" r:id="rId2"/>
    <sheet name="Feuil3" sheetId="3" r:id="rId3"/>
    <sheet name="Feuil1" sheetId="4" r:id="rId4"/>
  </sheets>
  <definedNames>
    <definedName name="numerornc">Tableau1[N° NC interne]</definedName>
    <definedName name="RNC">Tableau1[N° NC interne]</definedName>
  </definedNames>
  <calcPr calcId="125725" calcMode="autoNoTable"/>
</workbook>
</file>

<file path=xl/calcChain.xml><?xml version="1.0" encoding="utf-8"?>
<calcChain xmlns="http://schemas.openxmlformats.org/spreadsheetml/2006/main">
  <c r="C49" i="1"/>
  <c r="C48"/>
  <c r="B9" i="2"/>
  <c r="V4" i="1"/>
  <c r="U4"/>
  <c r="V3"/>
  <c r="V5"/>
  <c r="V6"/>
  <c r="V7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V34"/>
  <c r="V35"/>
  <c r="V36"/>
  <c r="V37"/>
  <c r="V38"/>
  <c r="V39"/>
  <c r="V40"/>
  <c r="V41"/>
  <c r="V42"/>
  <c r="V43"/>
  <c r="V44"/>
  <c r="V45"/>
  <c r="V46"/>
  <c r="V47"/>
  <c r="U2"/>
  <c r="U3"/>
  <c r="U5"/>
  <c r="U6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4"/>
  <c r="U35"/>
  <c r="U36"/>
  <c r="U37"/>
  <c r="U38"/>
  <c r="U39"/>
  <c r="U40"/>
  <c r="U41"/>
  <c r="U42"/>
  <c r="U43"/>
  <c r="U44"/>
  <c r="U45"/>
  <c r="U46"/>
  <c r="U47"/>
  <c r="W3"/>
  <c r="W5"/>
  <c r="W6"/>
  <c r="W7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V2"/>
  <c r="N48"/>
  <c r="M48"/>
  <c r="L48"/>
  <c r="K48"/>
  <c r="J48"/>
  <c r="A48"/>
  <c r="A39" i="2"/>
  <c r="A31"/>
  <c r="A25"/>
  <c r="A16"/>
  <c r="I11"/>
  <c r="I10"/>
  <c r="I9"/>
  <c r="I7"/>
  <c r="I6"/>
  <c r="F7"/>
  <c r="F6"/>
  <c r="E10"/>
  <c r="E9"/>
  <c r="B11"/>
  <c r="B10"/>
  <c r="I48" i="1"/>
</calcChain>
</file>

<file path=xl/sharedStrings.xml><?xml version="1.0" encoding="utf-8"?>
<sst xmlns="http://schemas.openxmlformats.org/spreadsheetml/2006/main" count="199" uniqueCount="113">
  <si>
    <t>NOM CLIENT</t>
  </si>
  <si>
    <t>N° commande</t>
  </si>
  <si>
    <t>Description NC</t>
  </si>
  <si>
    <t>Causes</t>
  </si>
  <si>
    <t>Solution</t>
  </si>
  <si>
    <t>Date validation client</t>
  </si>
  <si>
    <t>Date validation interne</t>
  </si>
  <si>
    <t>Référence pièce</t>
  </si>
  <si>
    <t>Coût</t>
  </si>
  <si>
    <t>Date de clôture NC</t>
  </si>
  <si>
    <t>FICHE DE NON CONFORMITE</t>
  </si>
  <si>
    <t>DESCRIPTION DE LA NON-CONFORMITE</t>
  </si>
  <si>
    <t>ORIGINE</t>
  </si>
  <si>
    <t>CAUSES</t>
  </si>
  <si>
    <t>SOLUTION</t>
  </si>
  <si>
    <t>VALIDATION CLIENT</t>
  </si>
  <si>
    <t>VALIDATION INTERNE</t>
  </si>
  <si>
    <t>Date</t>
  </si>
  <si>
    <t>Visa</t>
  </si>
  <si>
    <t>TRAVAUX EFFECTUES</t>
  </si>
  <si>
    <t>LE :</t>
  </si>
  <si>
    <t xml:space="preserve">PAR : </t>
  </si>
  <si>
    <t xml:space="preserve">DUREE NECESSAIRE : </t>
  </si>
  <si>
    <t>VERIFICATION EFFECTUEE</t>
  </si>
  <si>
    <t>PAR :</t>
  </si>
  <si>
    <t xml:space="preserve">LE : </t>
  </si>
  <si>
    <t xml:space="preserve">VISA : </t>
  </si>
  <si>
    <t xml:space="preserve">DATE DE CLOTURE NC : </t>
  </si>
  <si>
    <t>SERVICES CONCERNES</t>
  </si>
  <si>
    <t>Client</t>
  </si>
  <si>
    <t>Interne</t>
  </si>
  <si>
    <t>Commerciaux</t>
  </si>
  <si>
    <t>Administration</t>
  </si>
  <si>
    <t>Programmation</t>
  </si>
  <si>
    <t>Fabrication</t>
  </si>
  <si>
    <t>Expédition</t>
  </si>
  <si>
    <t>CLIENT</t>
  </si>
  <si>
    <t>N° Commande</t>
  </si>
  <si>
    <t>Réf. NC client</t>
  </si>
  <si>
    <t>Réf. pièce</t>
  </si>
  <si>
    <t>REFERENCE NC</t>
  </si>
  <si>
    <t>Référence NC Client</t>
  </si>
  <si>
    <t>Commerciaux concernés</t>
  </si>
  <si>
    <t>Administration concernée</t>
  </si>
  <si>
    <t>Programmateurs concernés</t>
  </si>
  <si>
    <t>Fabrication concernée</t>
  </si>
  <si>
    <t>Expédition concernée</t>
  </si>
  <si>
    <t>N° NC interne</t>
  </si>
  <si>
    <t>21062010NC1</t>
  </si>
  <si>
    <t>ST396</t>
  </si>
  <si>
    <t>X</t>
  </si>
  <si>
    <t>30194463/01 &amp; 30194459/01</t>
  </si>
  <si>
    <t>N° Fiche de travail</t>
  </si>
  <si>
    <t>Date d'ouverture NC</t>
  </si>
  <si>
    <t>Année</t>
  </si>
  <si>
    <t>Trimestre</t>
  </si>
  <si>
    <t xml:space="preserve">Mois </t>
  </si>
  <si>
    <t>15072010NC1</t>
  </si>
  <si>
    <t>A0830066</t>
  </si>
  <si>
    <t>12072010NC1</t>
  </si>
  <si>
    <t>MA06321</t>
  </si>
  <si>
    <t>87544101F</t>
  </si>
  <si>
    <t>21072010NC1</t>
  </si>
  <si>
    <t>CDE 24/06/10</t>
  </si>
  <si>
    <t>refare2000</t>
  </si>
  <si>
    <t>x</t>
  </si>
  <si>
    <t>10092010NC1</t>
  </si>
  <si>
    <t>ST/007059</t>
  </si>
  <si>
    <t>10R1004</t>
  </si>
  <si>
    <t>13092010NC1</t>
  </si>
  <si>
    <t>14092010NC1</t>
  </si>
  <si>
    <t>0910870OD128</t>
  </si>
  <si>
    <t>CED24905</t>
  </si>
  <si>
    <t>17092010NC1</t>
  </si>
  <si>
    <t>A0800067</t>
  </si>
  <si>
    <t>17092010nC2</t>
  </si>
  <si>
    <t>MH060369A</t>
  </si>
  <si>
    <t>22092010NC1</t>
  </si>
  <si>
    <t>INT</t>
  </si>
  <si>
    <t>MEV244101</t>
  </si>
  <si>
    <t>24092010NC1</t>
  </si>
  <si>
    <t>STM25801</t>
  </si>
  <si>
    <t>24092010NC2</t>
  </si>
  <si>
    <t>STM25802</t>
  </si>
  <si>
    <t>30092010NC1</t>
  </si>
  <si>
    <t>ST620</t>
  </si>
  <si>
    <t>X101983B</t>
  </si>
  <si>
    <t>04102010NC1</t>
  </si>
  <si>
    <t>VM261005C</t>
  </si>
  <si>
    <t>15102010NC1</t>
  </si>
  <si>
    <t>ST780</t>
  </si>
  <si>
    <t>30208078/1</t>
  </si>
  <si>
    <t>03112010NC1</t>
  </si>
  <si>
    <t>5000-19</t>
  </si>
  <si>
    <t>08112010NC1</t>
  </si>
  <si>
    <t>A201001143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</si>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</sst>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4" xfId="0" applyBorder="1" applyAlignment="1"/>
    <xf numFmtId="0" fontId="0" fillId="0" borderId="5" xfId="0" applyBorder="1" applyAlignment="1"/>
    <xf numFmtId="0" fontId="0" fillId="0" borderId="7" xfId="0" applyBorder="1" applyAlignment="1"/>
    <xf numFmtId="0" fontId="0" fillId="0" borderId="0" xfId="0" applyBorder="1" applyAlignment="1"/>
    <xf numFmtId="0" fontId="0" fillId="0" borderId="8" xfId="0" applyBorder="1" applyAlignment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/>
    <xf numFmtId="0" fontId="0" fillId="0" borderId="11" xfId="0" applyBorder="1" applyAlignment="1"/>
    <xf numFmtId="0" fontId="0" fillId="0" borderId="7" xfId="0" applyBorder="1"/>
    <xf numFmtId="0" fontId="0" fillId="0" borderId="8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wrapText="1"/>
    </xf>
    <xf numFmtId="0" fontId="4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14" fontId="0" fillId="0" borderId="0" xfId="0" applyNumberFormat="1" applyAlignment="1"/>
    <xf numFmtId="0" fontId="0" fillId="0" borderId="0" xfId="0" applyAlignment="1">
      <alignment horizontal="center" wrapText="1"/>
    </xf>
    <xf numFmtId="0" fontId="0" fillId="0" borderId="0" xfId="0" applyBorder="1" applyAlignment="1">
      <alignment horizontal="center" wrapText="1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0" xfId="0" applyNumberFormat="1" applyAlignment="1">
      <alignment wrapText="1"/>
    </xf>
    <xf numFmtId="0" fontId="0" fillId="0" borderId="0" xfId="0" applyNumberFormat="1"/>
    <xf numFmtId="14" fontId="0" fillId="0" borderId="0" xfId="0" applyNumberFormat="1" applyAlignment="1">
      <alignment horizontal="center" wrapText="1"/>
    </xf>
    <xf numFmtId="14" fontId="0" fillId="0" borderId="0" xfId="0" applyNumberFormat="1" applyAlignment="1">
      <alignment wrapText="1"/>
    </xf>
    <xf numFmtId="0" fontId="3" fillId="0" borderId="0" xfId="0" applyFont="1" applyAlignment="1">
      <alignment horizontal="left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1" fillId="0" borderId="1" xfId="0" applyFont="1" applyBorder="1" applyAlignment="1">
      <alignment horizontal="center"/>
    </xf>
    <xf numFmtId="14" fontId="0" fillId="0" borderId="13" xfId="0" applyNumberFormat="1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14" fontId="0" fillId="0" borderId="18" xfId="0" applyNumberFormat="1" applyBorder="1" applyAlignment="1">
      <alignment horizontal="center" vertical="center"/>
    </xf>
    <xf numFmtId="14" fontId="0" fillId="0" borderId="19" xfId="0" applyNumberFormat="1" applyBorder="1" applyAlignment="1">
      <alignment horizontal="center" vertical="center"/>
    </xf>
    <xf numFmtId="14" fontId="0" fillId="0" borderId="20" xfId="0" applyNumberForma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48">
    <dxf>
      <alignment horizontal="general" vertical="bottom" textRotation="0" wrapText="1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general" vertical="bottom" textRotation="0" wrapText="1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general" vertical="bottom" textRotation="0" wrapText="1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general" vertical="bottom" textRotation="0" wrapText="1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general" vertical="bottom" textRotation="0" wrapText="1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general" vertical="bottom" textRotation="0" wrapText="1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general" vertical="bottom" textRotation="0" wrapText="1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general" vertical="bottom" textRotation="0" wrapText="1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general" vertical="bottom" textRotation="0" wrapText="1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center" vertical="center" textRotation="0" wrapText="1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center" vertical="center" textRotation="0" wrapText="1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center" vertical="center" textRotation="0" wrapText="1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center" vertical="center" textRotation="0" wrapText="1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center" vertical="center" textRotation="0" wrapText="1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general" vertical="bottom" textRotation="0" wrapText="1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general" vertical="bottom" textRotation="0" wrapText="1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general" vertical="bottom" textRotation="0" wrapText="1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general" vertical="bottom" textRotation="0" wrapText="1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general" vertical="bottom" textRotation="0" wrapText="1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general" vertical="bottom" textRotation="0" wrapText="1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center" vertical="bottom" textRotation="0" wrapText="1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center" vertical="bottom" textRotation="0" wrapText="1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general" vertical="bottom" textRotation="0" wrapText="1" indent="0" relativeIndent="0" justifyLastLine="0" shrinkToFit="0" mergeCell="0" readingOrder="0"/>
      <border diagonalUp="0" diagonalDown="0" outline="0">
        <left/>
        <right/>
        <top/>
        <bottom/>
      </border>
    </dxf>
    <dxf>
      <numFmt numFmtId="0" formatCode="General"/>
      <alignment textRotation="0" wrapText="1" indent="0" relativeIndent="255" justifyLastLine="0" shrinkToFit="0" mergeCell="0" readingOrder="0"/>
    </dxf>
    <dxf>
      <numFmt numFmtId="0" formatCode="General"/>
      <alignment textRotation="0" wrapText="1" indent="0" relativeIndent="255" justifyLastLine="0" shrinkToFit="0" mergeCell="0" readingOrder="0"/>
    </dxf>
    <dxf>
      <numFmt numFmtId="0" formatCode="General"/>
      <alignment textRotation="0" wrapText="1" indent="0" relativeIndent="255" justifyLastLine="0" shrinkToFit="0" mergeCell="0" readingOrder="0"/>
    </dxf>
    <dxf>
      <alignment horizontal="general" vertical="bottom" textRotation="0" wrapText="1" indent="0" relativeIndent="0" justifyLastLine="0" shrinkToFit="0" mergeCell="0" readingOrder="0"/>
    </dxf>
    <dxf>
      <alignment textRotation="0" wrapText="1" indent="0" relativeIndent="255" justifyLastLine="0" shrinkToFit="0" mergeCell="0" readingOrder="0"/>
    </dxf>
    <dxf>
      <alignment textRotation="0" wrapText="1" indent="0" relativeIndent="255" justifyLastLine="0" shrinkToFit="0" mergeCell="0" readingOrder="0"/>
    </dxf>
    <dxf>
      <alignment textRotation="0" wrapText="1" indent="0" relativeIndent="255" justifyLastLine="0" shrinkToFit="0" mergeCell="0" readingOrder="0"/>
    </dxf>
    <dxf>
      <alignment textRotation="0" wrapText="1" indent="0" relativeIndent="255" justifyLastLine="0" shrinkToFit="0" mergeCell="0" readingOrder="0"/>
    </dxf>
    <dxf>
      <alignment textRotation="0" wrapText="1" indent="0" relativeIndent="255" justifyLastLine="0" shrinkToFit="0" mergeCell="0" readingOrder="0"/>
    </dxf>
    <dxf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1" indent="0" relativeIndent="255" justifyLastLine="0" shrinkToFit="0" mergeCell="0" readingOrder="0"/>
    </dxf>
    <dxf>
      <alignment horizontal="center" vertical="center" textRotation="0" wrapText="1" indent="0" relativeIndent="255" justifyLastLine="0" shrinkToFit="0" mergeCell="0" readingOrder="0"/>
    </dxf>
    <dxf>
      <alignment horizontal="general" vertical="bottom" textRotation="0" wrapText="1" indent="0" relativeIndent="0" justifyLastLine="0" shrinkToFit="0" mergeCell="0" readingOrder="0"/>
    </dxf>
    <dxf>
      <alignment textRotation="0" wrapText="1" indent="0" relativeIndent="255" justifyLastLine="0" shrinkToFit="0" mergeCell="0" readingOrder="0"/>
    </dxf>
    <dxf>
      <alignment horizontal="general" vertical="bottom" textRotation="0" wrapText="1" indent="0" relativeIndent="0" justifyLastLine="0" shrinkToFit="0" mergeCell="0" readingOrder="0"/>
    </dxf>
    <dxf>
      <alignment textRotation="0" wrapText="1" indent="0" relativeIndent="255" justifyLastLine="0" shrinkToFit="0" mergeCell="0" readingOrder="0"/>
    </dxf>
    <dxf>
      <alignment textRotation="0" wrapText="1" indent="0" relativeIndent="255" justifyLastLine="0" shrinkToFit="0" mergeCell="0" readingOrder="0"/>
    </dxf>
    <dxf>
      <alignment textRotation="0" wrapText="1" indent="0" relativeIndent="255" justifyLastLine="0" shrinkToFit="0" mergeCell="0" readingOrder="0"/>
    </dxf>
    <dxf>
      <alignment horizontal="center" vertical="bottom" textRotation="0" wrapText="1" indent="0" relativeIndent="255" justifyLastLine="0" shrinkToFit="0" mergeCell="0" readingOrder="0"/>
    </dxf>
    <dxf>
      <alignment horizontal="center" vertical="bottom" textRotation="0" wrapText="1" indent="0" relativeIndent="255" justifyLastLine="0" shrinkToFit="0" mergeCell="0" readingOrder="0"/>
    </dxf>
    <dxf>
      <alignment textRotation="0" wrapText="1" indent="0" relativeIndent="255" justifyLastLine="0" shrinkToFit="0" mergeCell="0" readingOrder="0"/>
    </dxf>
    <dxf>
      <alignment textRotation="0" wrapText="1" indent="0" relativeIndent="255" justifyLastLine="0" shrinkToFit="0" mergeCell="0" readingOrder="0"/>
    </dxf>
    <dxf>
      <alignment horizontal="center" vertical="center" textRotation="0" wrapText="1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au1" displayName="Tableau1" ref="A1:W48" totalsRowCount="1" headerRowDxfId="47" dataDxfId="46">
  <autoFilter ref="A1:W47">
    <filterColumn colId="1"/>
    <filterColumn colId="2"/>
    <filterColumn colId="6"/>
    <filterColumn colId="10"/>
    <filterColumn colId="11"/>
    <filterColumn colId="12"/>
    <filterColumn colId="13"/>
    <filterColumn colId="20"/>
    <filterColumn colId="21"/>
    <filterColumn colId="22"/>
  </autoFilter>
  <tableColumns count="23">
    <tableColumn id="1" name="N° NC interne" totalsRowFunction="count" dataDxfId="45" totalsRowDxfId="22"/>
    <tableColumn id="20" name="Date d'ouverture NC" dataDxfId="44" totalsRowDxfId="21"/>
    <tableColumn id="14" name="ORIGINE" totalsRowFunction="sum" dataDxfId="43" totalsRowDxfId="20"/>
    <tableColumn id="2" name="NOM CLIENT" dataDxfId="42" totalsRowDxfId="19"/>
    <tableColumn id="3" name="N° Fiche de travail" dataDxfId="41" totalsRowDxfId="18"/>
    <tableColumn id="4" name="N° commande" dataDxfId="40" totalsRowDxfId="17"/>
    <tableColumn id="15" name="Référence NC Client" dataDxfId="39" totalsRowDxfId="16"/>
    <tableColumn id="5" name="Référence pièce" dataDxfId="38" totalsRowDxfId="15"/>
    <tableColumn id="12" name="Coût" totalsRowFunction="custom" dataDxfId="37" totalsRowDxfId="14">
      <totalsRowFormula>SUM([Coût])</totalsRowFormula>
    </tableColumn>
    <tableColumn id="6" name="Commerciaux concernés" totalsRowFunction="count" dataDxfId="36" totalsRowDxfId="13"/>
    <tableColumn id="19" name="Administration concernée" totalsRowFunction="count" dataDxfId="35" totalsRowDxfId="12"/>
    <tableColumn id="18" name="Programmateurs concernés" totalsRowFunction="count" dataDxfId="34" totalsRowDxfId="11"/>
    <tableColumn id="17" name="Fabrication concernée" totalsRowFunction="count" dataDxfId="33" totalsRowDxfId="10"/>
    <tableColumn id="16" name="Expédition concernée" totalsRowFunction="count" dataDxfId="32" totalsRowDxfId="9"/>
    <tableColumn id="7" name="Description NC" dataDxfId="31" totalsRowDxfId="8"/>
    <tableColumn id="8" name="Causes" dataDxfId="30" totalsRowDxfId="7"/>
    <tableColumn id="9" name="Solution" dataDxfId="29" totalsRowDxfId="6"/>
    <tableColumn id="10" name="Date validation client" dataDxfId="28" totalsRowDxfId="5"/>
    <tableColumn id="11" name="Date validation interne" dataDxfId="27" totalsRowDxfId="4"/>
    <tableColumn id="13" name="Date de clôture NC" dataDxfId="26" totalsRowDxfId="3"/>
    <tableColumn id="24" name="Mois " dataDxfId="25" totalsRowDxfId="2">
      <calculatedColumnFormula>MONTH($B2)</calculatedColumnFormula>
    </tableColumn>
    <tableColumn id="25" name="Année" dataDxfId="24" totalsRowDxfId="1">
      <calculatedColumnFormula>YEAR($B2)</calculatedColumnFormula>
    </tableColumn>
    <tableColumn id="26" name="Trimestre" dataDxfId="23" totalsRowDxfId="0">
      <calculatedColumnFormula>OR(IF(Tableau1[[#This Row],[Mois ]]=OR(1,2,3),"Trim. 1",""),IF(Tableau1[[#This Row],[Mois ]]=OR(4,5,6),"Trim. 2",""),IF(Tableau1[[#This Row],[Mois ]]=OR(7,8,9),"Trim. 3",""),IF(Tableau1[[#This Row],[Mois ]]=OR(10,11,12),"Trim. 4",""))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99"/>
  <sheetViews>
    <sheetView tabSelected="1" workbookViewId="0">
      <pane ySplit="1" topLeftCell="A29" activePane="bottomLeft" state="frozen"/>
      <selection pane="bottomLeft" activeCell="B34" sqref="B34"/>
    </sheetView>
  </sheetViews>
  <sheetFormatPr baseColWidth="10" defaultRowHeight="15"/>
  <cols>
    <col min="1" max="1" width="23.7109375" style="4" customWidth="1"/>
    <col min="2" max="2" width="11.7109375" style="29" customWidth="1"/>
    <col min="3" max="3" width="11.42578125" style="29" customWidth="1"/>
    <col min="4" max="4" width="19.140625" style="4" customWidth="1"/>
    <col min="5" max="5" width="12.85546875" style="4" customWidth="1"/>
    <col min="6" max="6" width="13.7109375" style="4" customWidth="1"/>
    <col min="7" max="7" width="12.7109375" style="4" customWidth="1"/>
    <col min="8" max="8" width="11.140625" style="4" customWidth="1"/>
    <col min="9" max="9" width="13.42578125" style="4" customWidth="1"/>
    <col min="10" max="14" width="11.140625" style="3" customWidth="1"/>
    <col min="15" max="15" width="25" style="4" customWidth="1"/>
    <col min="16" max="16" width="30.140625" style="4" customWidth="1"/>
    <col min="17" max="17" width="29.5703125" style="4" customWidth="1"/>
    <col min="18" max="20" width="13.7109375" style="4" customWidth="1"/>
    <col min="21" max="22" width="7.85546875" style="4" customWidth="1"/>
    <col min="23" max="16384" width="11.42578125" style="4"/>
  </cols>
  <sheetData>
    <row r="1" spans="1:23" s="3" customFormat="1" ht="59.25" customHeight="1">
      <c r="A1" s="3" t="s">
        <v>47</v>
      </c>
      <c r="B1" s="3" t="s">
        <v>53</v>
      </c>
      <c r="C1" s="3" t="s">
        <v>12</v>
      </c>
      <c r="D1" s="3" t="s">
        <v>0</v>
      </c>
      <c r="E1" s="3" t="s">
        <v>52</v>
      </c>
      <c r="F1" s="3" t="s">
        <v>1</v>
      </c>
      <c r="G1" s="3" t="s">
        <v>41</v>
      </c>
      <c r="H1" s="3" t="s">
        <v>7</v>
      </c>
      <c r="I1" s="3" t="s">
        <v>8</v>
      </c>
      <c r="J1" s="25" t="s">
        <v>42</v>
      </c>
      <c r="K1" s="25" t="s">
        <v>43</v>
      </c>
      <c r="L1" s="25" t="s">
        <v>44</v>
      </c>
      <c r="M1" s="25" t="s">
        <v>45</v>
      </c>
      <c r="N1" s="25" t="s">
        <v>46</v>
      </c>
      <c r="O1" s="3" t="s">
        <v>2</v>
      </c>
      <c r="P1" s="3" t="s">
        <v>3</v>
      </c>
      <c r="Q1" s="3" t="s">
        <v>4</v>
      </c>
      <c r="R1" s="3" t="s">
        <v>5</v>
      </c>
      <c r="S1" s="3" t="s">
        <v>6</v>
      </c>
      <c r="T1" s="3" t="s">
        <v>9</v>
      </c>
      <c r="U1" s="3" t="s">
        <v>56</v>
      </c>
      <c r="V1" s="3" t="s">
        <v>54</v>
      </c>
      <c r="W1" s="3" t="s">
        <v>55</v>
      </c>
    </row>
    <row r="2" spans="1:23" s="6" customFormat="1">
      <c r="A2" s="6" t="s">
        <v>48</v>
      </c>
      <c r="B2" s="31">
        <v>40350</v>
      </c>
      <c r="C2" s="5" t="s">
        <v>29</v>
      </c>
      <c r="D2" s="6" t="s">
        <v>96</v>
      </c>
      <c r="F2" s="6" t="s">
        <v>49</v>
      </c>
      <c r="G2" s="6">
        <v>100618</v>
      </c>
      <c r="H2" s="6" t="s">
        <v>51</v>
      </c>
      <c r="J2" s="2"/>
      <c r="K2" s="2"/>
      <c r="L2" s="2"/>
      <c r="M2" s="2" t="s">
        <v>50</v>
      </c>
      <c r="N2" s="2"/>
      <c r="O2" s="6" t="s">
        <v>96</v>
      </c>
      <c r="P2" s="6" t="s">
        <v>96</v>
      </c>
      <c r="Q2" s="6" t="s">
        <v>96</v>
      </c>
      <c r="R2" s="28">
        <v>40350</v>
      </c>
      <c r="S2" s="28">
        <v>40350</v>
      </c>
      <c r="T2" s="28">
        <v>40351</v>
      </c>
      <c r="U2" s="34">
        <f t="shared" ref="U2:U47" si="0">MONTH($B2)</f>
        <v>6</v>
      </c>
      <c r="V2" s="34">
        <f t="shared" ref="V2:V47" si="1">YEAR($B2)</f>
        <v>2010</v>
      </c>
      <c r="W2" s="34"/>
    </row>
    <row r="3" spans="1:23">
      <c r="A3" s="4" t="s">
        <v>57</v>
      </c>
      <c r="B3" s="36">
        <v>40374</v>
      </c>
      <c r="C3" s="29" t="s">
        <v>29</v>
      </c>
      <c r="D3" s="4" t="s">
        <v>97</v>
      </c>
      <c r="E3" s="4">
        <v>90554</v>
      </c>
      <c r="F3" s="4">
        <v>1015866</v>
      </c>
      <c r="G3" s="4">
        <v>0</v>
      </c>
      <c r="H3" s="4" t="s">
        <v>58</v>
      </c>
      <c r="M3" s="3" t="s">
        <v>50</v>
      </c>
      <c r="O3" s="4" t="s">
        <v>97</v>
      </c>
      <c r="P3" s="4" t="s">
        <v>97</v>
      </c>
      <c r="Q3" s="4" t="s">
        <v>97</v>
      </c>
      <c r="R3" s="37">
        <v>40374</v>
      </c>
      <c r="S3" s="37">
        <v>40374</v>
      </c>
      <c r="T3" s="37">
        <v>40374</v>
      </c>
      <c r="U3" s="34">
        <f t="shared" si="0"/>
        <v>7</v>
      </c>
      <c r="V3" s="34">
        <f t="shared" si="1"/>
        <v>2010</v>
      </c>
      <c r="W3" s="34" t="e">
        <f>OR(IF(Tableau1[[#This Row],[Mois ]]=OR(1,2,3),"Trim. 1",""),IF(Tableau1[[#This Row],[Mois ]]=OR(4,5,6),"Trim. 2",""),IF(Tableau1[[#This Row],[Mois ]]=OR(7,8,9),"Trim. 3",""),IF(Tableau1[[#This Row],[Mois ]]=OR(10,11,12),"Trim. 4",""))</f>
        <v>#VALUE!</v>
      </c>
    </row>
    <row r="4" spans="1:23" s="6" customFormat="1">
      <c r="A4" s="4" t="s">
        <v>59</v>
      </c>
      <c r="B4" s="36">
        <v>40371</v>
      </c>
      <c r="C4" s="29" t="s">
        <v>29</v>
      </c>
      <c r="D4" s="4" t="s">
        <v>98</v>
      </c>
      <c r="E4" s="4">
        <v>89662</v>
      </c>
      <c r="F4" s="4" t="s">
        <v>60</v>
      </c>
      <c r="G4" s="4">
        <v>0</v>
      </c>
      <c r="H4" s="4" t="s">
        <v>61</v>
      </c>
      <c r="I4" s="4"/>
      <c r="J4" s="3"/>
      <c r="K4" s="3"/>
      <c r="L4" s="3"/>
      <c r="M4" s="3" t="s">
        <v>50</v>
      </c>
      <c r="N4" s="3"/>
      <c r="O4" s="4" t="s">
        <v>98</v>
      </c>
      <c r="P4" s="4" t="s">
        <v>98</v>
      </c>
      <c r="Q4" s="4" t="s">
        <v>98</v>
      </c>
      <c r="R4" s="37">
        <v>40371</v>
      </c>
      <c r="S4" s="37">
        <v>40371</v>
      </c>
      <c r="T4" s="37">
        <v>40379</v>
      </c>
      <c r="U4" s="34">
        <f t="shared" si="0"/>
        <v>7</v>
      </c>
      <c r="V4" s="34">
        <f t="shared" si="1"/>
        <v>2010</v>
      </c>
      <c r="W4" s="34"/>
    </row>
    <row r="5" spans="1:23">
      <c r="A5" s="4" t="s">
        <v>62</v>
      </c>
      <c r="B5" s="36">
        <v>40380</v>
      </c>
      <c r="C5" s="29" t="s">
        <v>29</v>
      </c>
      <c r="D5" s="6" t="s">
        <v>99</v>
      </c>
      <c r="E5" s="4">
        <v>90053</v>
      </c>
      <c r="F5" s="4" t="s">
        <v>63</v>
      </c>
      <c r="G5" s="4">
        <v>0</v>
      </c>
      <c r="H5" s="4" t="s">
        <v>64</v>
      </c>
      <c r="M5" s="3" t="s">
        <v>65</v>
      </c>
      <c r="N5" s="3" t="s">
        <v>65</v>
      </c>
      <c r="O5" s="6" t="s">
        <v>99</v>
      </c>
      <c r="P5" s="6" t="s">
        <v>99</v>
      </c>
      <c r="Q5" s="6" t="s">
        <v>99</v>
      </c>
      <c r="R5" s="37">
        <v>40380</v>
      </c>
      <c r="U5" s="34">
        <f t="shared" si="0"/>
        <v>7</v>
      </c>
      <c r="V5" s="34">
        <f t="shared" si="1"/>
        <v>2010</v>
      </c>
      <c r="W5" s="34" t="e">
        <f>OR(IF(Tableau1[[#This Row],[Mois ]]=OR(1,2,3),"Trim. 1",""),IF(Tableau1[[#This Row],[Mois ]]=OR(4,5,6),"Trim. 2",""),IF(Tableau1[[#This Row],[Mois ]]=OR(7,8,9),"Trim. 3",""),IF(Tableau1[[#This Row],[Mois ]]=OR(10,11,12),"Trim. 4",""))</f>
        <v>#VALUE!</v>
      </c>
    </row>
    <row r="6" spans="1:23">
      <c r="A6" s="4" t="s">
        <v>66</v>
      </c>
      <c r="B6" s="36">
        <v>40431</v>
      </c>
      <c r="C6" s="29" t="s">
        <v>29</v>
      </c>
      <c r="D6" s="4" t="s">
        <v>100</v>
      </c>
      <c r="E6" s="4">
        <v>91481</v>
      </c>
      <c r="F6" s="4" t="s">
        <v>67</v>
      </c>
      <c r="G6" s="4">
        <v>7047</v>
      </c>
      <c r="H6" s="4" t="s">
        <v>68</v>
      </c>
      <c r="M6" s="3" t="s">
        <v>50</v>
      </c>
      <c r="O6" s="4" t="s">
        <v>100</v>
      </c>
      <c r="P6" s="4" t="s">
        <v>100</v>
      </c>
      <c r="Q6" s="4" t="s">
        <v>100</v>
      </c>
      <c r="R6" s="37">
        <v>40431</v>
      </c>
      <c r="S6" s="37">
        <v>40431</v>
      </c>
      <c r="T6" s="37">
        <v>40434</v>
      </c>
      <c r="U6" s="34">
        <f t="shared" si="0"/>
        <v>9</v>
      </c>
      <c r="V6" s="34">
        <f t="shared" si="1"/>
        <v>2010</v>
      </c>
      <c r="W6" s="34" t="e">
        <f>OR(IF(Tableau1[[#This Row],[Mois ]]=OR(1,2,3),"Trim. 1",""),IF(Tableau1[[#This Row],[Mois ]]=OR(4,5,6),"Trim. 2",""),IF(Tableau1[[#This Row],[Mois ]]=OR(7,8,9),"Trim. 3",""),IF(Tableau1[[#This Row],[Mois ]]=OR(10,11,12),"Trim. 4",""))</f>
        <v>#VALUE!</v>
      </c>
    </row>
    <row r="7" spans="1:23">
      <c r="A7" s="4" t="s">
        <v>69</v>
      </c>
      <c r="B7" s="36">
        <v>40435</v>
      </c>
      <c r="C7" s="29" t="s">
        <v>29</v>
      </c>
      <c r="D7" s="4" t="s">
        <v>101</v>
      </c>
      <c r="E7" s="4">
        <v>90829</v>
      </c>
      <c r="F7" s="4">
        <v>13713</v>
      </c>
      <c r="G7" s="4">
        <v>9201012296</v>
      </c>
      <c r="H7" s="4">
        <v>522336</v>
      </c>
      <c r="J7" s="2"/>
      <c r="O7" s="4" t="s">
        <v>101</v>
      </c>
      <c r="P7" s="4" t="s">
        <v>101</v>
      </c>
      <c r="Q7" s="4" t="s">
        <v>101</v>
      </c>
      <c r="R7" s="37">
        <v>40434</v>
      </c>
      <c r="S7" s="37">
        <v>40434</v>
      </c>
      <c r="U7" s="34">
        <f t="shared" si="0"/>
        <v>9</v>
      </c>
      <c r="V7" s="34">
        <f t="shared" si="1"/>
        <v>2010</v>
      </c>
      <c r="W7" s="34" t="e">
        <f>OR(IF(Tableau1[[#This Row],[Mois ]]=OR(1,2,3),"Trim. 1",""),IF(Tableau1[[#This Row],[Mois ]]=OR(4,5,6),"Trim. 2",""),IF(Tableau1[[#This Row],[Mois ]]=OR(7,8,9),"Trim. 3",""),IF(Tableau1[[#This Row],[Mois ]]=OR(10,11,12),"Trim. 4",""))</f>
        <v>#VALUE!</v>
      </c>
    </row>
    <row r="8" spans="1:23">
      <c r="A8" s="4" t="s">
        <v>70</v>
      </c>
      <c r="B8" s="36">
        <v>40435</v>
      </c>
      <c r="C8" s="29" t="s">
        <v>29</v>
      </c>
      <c r="D8" s="6" t="s">
        <v>102</v>
      </c>
      <c r="F8" s="4" t="s">
        <v>71</v>
      </c>
      <c r="H8" s="4" t="s">
        <v>72</v>
      </c>
      <c r="J8" s="2" t="s">
        <v>50</v>
      </c>
      <c r="O8" s="6" t="s">
        <v>102</v>
      </c>
      <c r="P8" s="6" t="s">
        <v>102</v>
      </c>
      <c r="Q8" s="6" t="s">
        <v>102</v>
      </c>
      <c r="R8" s="37">
        <v>40435</v>
      </c>
      <c r="S8" s="37">
        <v>40435</v>
      </c>
      <c r="T8" s="37">
        <v>40436</v>
      </c>
      <c r="U8" s="34">
        <f t="shared" si="0"/>
        <v>9</v>
      </c>
      <c r="V8" s="34">
        <f t="shared" si="1"/>
        <v>2010</v>
      </c>
      <c r="W8" s="34" t="e">
        <f>OR(IF(Tableau1[[#This Row],[Mois ]]=OR(1,2,3),"Trim. 1",""),IF(Tableau1[[#This Row],[Mois ]]=OR(4,5,6),"Trim. 2",""),IF(Tableau1[[#This Row],[Mois ]]=OR(7,8,9),"Trim. 3",""),IF(Tableau1[[#This Row],[Mois ]]=OR(10,11,12),"Trim. 4",""))</f>
        <v>#VALUE!</v>
      </c>
    </row>
    <row r="9" spans="1:23">
      <c r="A9" s="4" t="s">
        <v>73</v>
      </c>
      <c r="B9" s="36">
        <v>40438</v>
      </c>
      <c r="C9" s="29" t="s">
        <v>29</v>
      </c>
      <c r="D9" s="4" t="s">
        <v>103</v>
      </c>
      <c r="E9" s="4">
        <v>91462</v>
      </c>
      <c r="F9" s="4">
        <v>1016974</v>
      </c>
      <c r="G9" s="4">
        <v>89</v>
      </c>
      <c r="H9" s="4" t="s">
        <v>74</v>
      </c>
      <c r="J9" s="2" t="s">
        <v>50</v>
      </c>
      <c r="O9" s="4" t="s">
        <v>103</v>
      </c>
      <c r="P9" s="4" t="s">
        <v>103</v>
      </c>
      <c r="Q9" s="4" t="s">
        <v>103</v>
      </c>
      <c r="R9" s="37">
        <v>40438</v>
      </c>
      <c r="S9" s="37">
        <v>40438</v>
      </c>
      <c r="T9" s="37">
        <v>40441</v>
      </c>
      <c r="U9" s="34">
        <f t="shared" si="0"/>
        <v>9</v>
      </c>
      <c r="V9" s="34">
        <f t="shared" si="1"/>
        <v>2010</v>
      </c>
      <c r="W9" s="34" t="e">
        <f>OR(IF(Tableau1[[#This Row],[Mois ]]=OR(1,2,3),"Trim. 1",""),IF(Tableau1[[#This Row],[Mois ]]=OR(4,5,6),"Trim. 2",""),IF(Tableau1[[#This Row],[Mois ]]=OR(7,8,9),"Trim. 3",""),IF(Tableau1[[#This Row],[Mois ]]=OR(10,11,12),"Trim. 4",""))</f>
        <v>#VALUE!</v>
      </c>
    </row>
    <row r="10" spans="1:23" ht="30">
      <c r="A10" s="4" t="s">
        <v>75</v>
      </c>
      <c r="B10" s="36">
        <v>40438</v>
      </c>
      <c r="C10" s="29" t="s">
        <v>29</v>
      </c>
      <c r="D10" s="4" t="s">
        <v>104</v>
      </c>
      <c r="E10" s="4">
        <v>88060</v>
      </c>
      <c r="F10" s="4">
        <v>7003759</v>
      </c>
      <c r="G10" s="4">
        <v>0</v>
      </c>
      <c r="H10" s="4" t="s">
        <v>76</v>
      </c>
      <c r="J10" s="2"/>
      <c r="M10" s="3" t="s">
        <v>50</v>
      </c>
      <c r="O10" s="4" t="s">
        <v>104</v>
      </c>
      <c r="P10" s="4" t="s">
        <v>104</v>
      </c>
      <c r="Q10" s="4" t="s">
        <v>104</v>
      </c>
      <c r="R10" s="37">
        <v>40438</v>
      </c>
      <c r="S10" s="37">
        <v>40438</v>
      </c>
      <c r="T10" s="37">
        <v>40441</v>
      </c>
      <c r="U10" s="34">
        <f t="shared" si="0"/>
        <v>9</v>
      </c>
      <c r="V10" s="34">
        <f t="shared" si="1"/>
        <v>2010</v>
      </c>
      <c r="W10" s="34" t="e">
        <f>OR(IF(Tableau1[[#This Row],[Mois ]]=OR(1,2,3),"Trim. 1",""),IF(Tableau1[[#This Row],[Mois ]]=OR(4,5,6),"Trim. 2",""),IF(Tableau1[[#This Row],[Mois ]]=OR(7,8,9),"Trim. 3",""),IF(Tableau1[[#This Row],[Mois ]]=OR(10,11,12),"Trim. 4",""))</f>
        <v>#VALUE!</v>
      </c>
    </row>
    <row r="11" spans="1:23">
      <c r="A11" s="4" t="s">
        <v>77</v>
      </c>
      <c r="B11" s="36">
        <v>40443</v>
      </c>
      <c r="C11" s="29" t="s">
        <v>78</v>
      </c>
      <c r="D11" s="4" t="s">
        <v>105</v>
      </c>
      <c r="E11" s="4">
        <v>9127</v>
      </c>
      <c r="F11" s="37">
        <v>40437</v>
      </c>
      <c r="G11" s="4">
        <v>0</v>
      </c>
      <c r="H11" s="4" t="s">
        <v>79</v>
      </c>
      <c r="L11" s="3" t="s">
        <v>50</v>
      </c>
      <c r="O11" s="4" t="s">
        <v>105</v>
      </c>
      <c r="P11" s="4" t="s">
        <v>105</v>
      </c>
      <c r="Q11" s="4" t="s">
        <v>105</v>
      </c>
      <c r="R11" s="37">
        <v>40443</v>
      </c>
      <c r="S11" s="37">
        <v>40443</v>
      </c>
      <c r="T11" s="37">
        <v>40443</v>
      </c>
      <c r="U11" s="34">
        <f t="shared" si="0"/>
        <v>9</v>
      </c>
      <c r="V11" s="34">
        <f t="shared" si="1"/>
        <v>2010</v>
      </c>
      <c r="W11" s="34" t="e">
        <f>OR(IF(Tableau1[[#This Row],[Mois ]]=OR(1,2,3),"Trim. 1",""),IF(Tableau1[[#This Row],[Mois ]]=OR(4,5,6),"Trim. 2",""),IF(Tableau1[[#This Row],[Mois ]]=OR(7,8,9),"Trim. 3",""),IF(Tableau1[[#This Row],[Mois ]]=OR(10,11,12),"Trim. 4",""))</f>
        <v>#VALUE!</v>
      </c>
    </row>
    <row r="12" spans="1:23">
      <c r="A12" s="4" t="s">
        <v>80</v>
      </c>
      <c r="B12" s="36">
        <v>40445</v>
      </c>
      <c r="C12" s="29" t="s">
        <v>29</v>
      </c>
      <c r="D12" s="4" t="s">
        <v>106</v>
      </c>
      <c r="E12" s="4">
        <v>91665</v>
      </c>
      <c r="F12" s="37">
        <v>40436</v>
      </c>
      <c r="G12" s="4">
        <v>0</v>
      </c>
      <c r="H12" s="4" t="s">
        <v>81</v>
      </c>
      <c r="L12" s="3" t="s">
        <v>50</v>
      </c>
      <c r="O12" s="4" t="s">
        <v>106</v>
      </c>
      <c r="P12" s="4" t="s">
        <v>106</v>
      </c>
      <c r="Q12" s="4" t="s">
        <v>106</v>
      </c>
      <c r="R12" s="37">
        <v>40445</v>
      </c>
      <c r="S12" s="37">
        <v>40445</v>
      </c>
      <c r="T12" s="37">
        <v>40449</v>
      </c>
      <c r="U12" s="34">
        <f t="shared" si="0"/>
        <v>9</v>
      </c>
      <c r="V12" s="34">
        <f t="shared" si="1"/>
        <v>2010</v>
      </c>
      <c r="W12" s="34" t="e">
        <f>OR(IF(Tableau1[[#This Row],[Mois ]]=OR(1,2,3),"Trim. 1",""),IF(Tableau1[[#This Row],[Mois ]]=OR(4,5,6),"Trim. 2",""),IF(Tableau1[[#This Row],[Mois ]]=OR(7,8,9),"Trim. 3",""),IF(Tableau1[[#This Row],[Mois ]]=OR(10,11,12),"Trim. 4",""))</f>
        <v>#VALUE!</v>
      </c>
    </row>
    <row r="13" spans="1:23">
      <c r="A13" s="4" t="s">
        <v>82</v>
      </c>
      <c r="B13" s="36">
        <v>40445</v>
      </c>
      <c r="C13" s="29" t="s">
        <v>29</v>
      </c>
      <c r="D13" s="4" t="s">
        <v>107</v>
      </c>
      <c r="E13" s="4">
        <v>91665</v>
      </c>
      <c r="F13" s="37">
        <v>40436</v>
      </c>
      <c r="G13" s="4">
        <v>0</v>
      </c>
      <c r="H13" s="4" t="s">
        <v>83</v>
      </c>
      <c r="L13" s="3" t="s">
        <v>50</v>
      </c>
      <c r="O13" s="4" t="s">
        <v>107</v>
      </c>
      <c r="P13" s="4" t="s">
        <v>107</v>
      </c>
      <c r="Q13" s="4" t="s">
        <v>107</v>
      </c>
      <c r="R13" s="37">
        <v>40445</v>
      </c>
      <c r="S13" s="37">
        <v>40445</v>
      </c>
      <c r="T13" s="37">
        <v>40449</v>
      </c>
      <c r="U13" s="34">
        <f t="shared" si="0"/>
        <v>9</v>
      </c>
      <c r="V13" s="34">
        <f t="shared" si="1"/>
        <v>2010</v>
      </c>
      <c r="W13" s="34" t="e">
        <f>OR(IF(Tableau1[[#This Row],[Mois ]]=OR(1,2,3),"Trim. 1",""),IF(Tableau1[[#This Row],[Mois ]]=OR(4,5,6),"Trim. 2",""),IF(Tableau1[[#This Row],[Mois ]]=OR(7,8,9),"Trim. 3",""),IF(Tableau1[[#This Row],[Mois ]]=OR(10,11,12),"Trim. 4",""))</f>
        <v>#VALUE!</v>
      </c>
    </row>
    <row r="14" spans="1:23">
      <c r="A14" s="4" t="s">
        <v>84</v>
      </c>
      <c r="B14" s="36">
        <v>40451</v>
      </c>
      <c r="C14" s="29" t="s">
        <v>29</v>
      </c>
      <c r="D14" s="4" t="s">
        <v>108</v>
      </c>
      <c r="E14" s="4">
        <v>91143</v>
      </c>
      <c r="F14" s="4" t="s">
        <v>85</v>
      </c>
      <c r="G14" s="4">
        <v>0</v>
      </c>
      <c r="H14" s="4" t="s">
        <v>86</v>
      </c>
      <c r="M14" s="3" t="s">
        <v>50</v>
      </c>
      <c r="O14" s="4" t="s">
        <v>108</v>
      </c>
      <c r="P14" s="4" t="s">
        <v>108</v>
      </c>
      <c r="Q14" s="4" t="s">
        <v>108</v>
      </c>
      <c r="R14" s="37">
        <v>40451</v>
      </c>
      <c r="S14" s="37">
        <v>40451</v>
      </c>
      <c r="T14" s="37">
        <v>40452</v>
      </c>
      <c r="U14" s="34">
        <f t="shared" si="0"/>
        <v>9</v>
      </c>
      <c r="V14" s="34">
        <f t="shared" si="1"/>
        <v>2010</v>
      </c>
      <c r="W14" s="34" t="e">
        <f>OR(IF(Tableau1[[#This Row],[Mois ]]=OR(1,2,3),"Trim. 1",""),IF(Tableau1[[#This Row],[Mois ]]=OR(4,5,6),"Trim. 2",""),IF(Tableau1[[#This Row],[Mois ]]=OR(7,8,9),"Trim. 3",""),IF(Tableau1[[#This Row],[Mois ]]=OR(10,11,12),"Trim. 4",""))</f>
        <v>#VALUE!</v>
      </c>
    </row>
    <row r="15" spans="1:23">
      <c r="A15" s="4" t="s">
        <v>87</v>
      </c>
      <c r="B15" s="36">
        <v>40455</v>
      </c>
      <c r="C15" s="29" t="s">
        <v>29</v>
      </c>
      <c r="D15" s="4" t="s">
        <v>109</v>
      </c>
      <c r="E15" s="4">
        <v>91041</v>
      </c>
      <c r="F15" s="4">
        <v>6895</v>
      </c>
      <c r="G15" s="4">
        <v>0</v>
      </c>
      <c r="H15" s="4" t="s">
        <v>88</v>
      </c>
      <c r="M15" s="3" t="s">
        <v>50</v>
      </c>
      <c r="O15" s="4" t="s">
        <v>109</v>
      </c>
      <c r="P15" s="4" t="s">
        <v>109</v>
      </c>
      <c r="Q15" s="4" t="s">
        <v>109</v>
      </c>
      <c r="R15" s="37">
        <v>40455</v>
      </c>
      <c r="S15" s="37">
        <v>40455</v>
      </c>
      <c r="T15" s="37">
        <v>40459</v>
      </c>
      <c r="U15" s="34">
        <f t="shared" si="0"/>
        <v>10</v>
      </c>
      <c r="V15" s="34">
        <f t="shared" si="1"/>
        <v>2010</v>
      </c>
      <c r="W15" s="34" t="e">
        <f>OR(IF(Tableau1[[#This Row],[Mois ]]=OR(1,2,3),"Trim. 1",""),IF(Tableau1[[#This Row],[Mois ]]=OR(4,5,6),"Trim. 2",""),IF(Tableau1[[#This Row],[Mois ]]=OR(7,8,9),"Trim. 3",""),IF(Tableau1[[#This Row],[Mois ]]=OR(10,11,12),"Trim. 4",""))</f>
        <v>#VALUE!</v>
      </c>
    </row>
    <row r="16" spans="1:23">
      <c r="A16" s="4" t="s">
        <v>89</v>
      </c>
      <c r="B16" s="36">
        <v>40466</v>
      </c>
      <c r="C16" s="29" t="s">
        <v>29</v>
      </c>
      <c r="D16" s="4" t="s">
        <v>110</v>
      </c>
      <c r="E16" s="4">
        <v>92263</v>
      </c>
      <c r="F16" s="4" t="s">
        <v>90</v>
      </c>
      <c r="G16" s="4">
        <v>101026</v>
      </c>
      <c r="H16" s="4" t="s">
        <v>91</v>
      </c>
      <c r="L16" s="3" t="s">
        <v>50</v>
      </c>
      <c r="O16" s="4" t="s">
        <v>110</v>
      </c>
      <c r="P16" s="4" t="s">
        <v>110</v>
      </c>
      <c r="Q16" s="4" t="s">
        <v>110</v>
      </c>
      <c r="R16" s="37">
        <v>40466</v>
      </c>
      <c r="S16" s="37">
        <v>40466</v>
      </c>
      <c r="T16" s="37">
        <v>40469</v>
      </c>
      <c r="U16" s="34">
        <f t="shared" si="0"/>
        <v>10</v>
      </c>
      <c r="V16" s="34">
        <f t="shared" si="1"/>
        <v>2010</v>
      </c>
      <c r="W16" s="34" t="e">
        <f>OR(IF(Tableau1[[#This Row],[Mois ]]=OR(1,2,3),"Trim. 1",""),IF(Tableau1[[#This Row],[Mois ]]=OR(4,5,6),"Trim. 2",""),IF(Tableau1[[#This Row],[Mois ]]=OR(7,8,9),"Trim. 3",""),IF(Tableau1[[#This Row],[Mois ]]=OR(10,11,12),"Trim. 4",""))</f>
        <v>#VALUE!</v>
      </c>
    </row>
    <row r="17" spans="1:23">
      <c r="A17" s="4" t="s">
        <v>92</v>
      </c>
      <c r="B17" s="36">
        <v>40485</v>
      </c>
      <c r="C17" s="29" t="s">
        <v>29</v>
      </c>
      <c r="D17" s="4" t="s">
        <v>111</v>
      </c>
      <c r="E17" s="4">
        <v>92158</v>
      </c>
      <c r="F17" s="4">
        <v>12900</v>
      </c>
      <c r="G17" s="4">
        <v>0</v>
      </c>
      <c r="H17" s="4" t="s">
        <v>93</v>
      </c>
      <c r="L17" s="3" t="s">
        <v>50</v>
      </c>
      <c r="O17" s="4" t="s">
        <v>111</v>
      </c>
      <c r="P17" s="4" t="s">
        <v>111</v>
      </c>
      <c r="Q17" s="4" t="s">
        <v>111</v>
      </c>
      <c r="R17" s="37">
        <v>40485</v>
      </c>
      <c r="S17" s="37">
        <v>40485</v>
      </c>
      <c r="T17" s="37">
        <v>40487</v>
      </c>
      <c r="U17" s="34">
        <f t="shared" si="0"/>
        <v>11</v>
      </c>
      <c r="V17" s="34">
        <f t="shared" si="1"/>
        <v>2010</v>
      </c>
      <c r="W17" s="34" t="e">
        <f>OR(IF(Tableau1[[#This Row],[Mois ]]=OR(1,2,3),"Trim. 1",""),IF(Tableau1[[#This Row],[Mois ]]=OR(4,5,6),"Trim. 2",""),IF(Tableau1[[#This Row],[Mois ]]=OR(7,8,9),"Trim. 3",""),IF(Tableau1[[#This Row],[Mois ]]=OR(10,11,12),"Trim. 4",""))</f>
        <v>#VALUE!</v>
      </c>
    </row>
    <row r="18" spans="1:23">
      <c r="A18" s="4" t="s">
        <v>94</v>
      </c>
      <c r="B18" s="36">
        <v>40490</v>
      </c>
      <c r="C18" s="29" t="s">
        <v>29</v>
      </c>
      <c r="D18" s="4" t="s">
        <v>112</v>
      </c>
      <c r="E18" s="4">
        <v>92735</v>
      </c>
      <c r="F18" s="4" t="s">
        <v>95</v>
      </c>
      <c r="G18" s="4">
        <v>0</v>
      </c>
      <c r="H18" s="4">
        <v>10386429</v>
      </c>
      <c r="J18" s="3" t="s">
        <v>50</v>
      </c>
      <c r="O18" s="4" t="s">
        <v>112</v>
      </c>
      <c r="P18" s="4" t="s">
        <v>112</v>
      </c>
      <c r="Q18" s="4" t="s">
        <v>112</v>
      </c>
      <c r="R18" s="37">
        <v>40490</v>
      </c>
      <c r="S18" s="37">
        <v>40490</v>
      </c>
      <c r="T18" s="37">
        <v>40490</v>
      </c>
      <c r="U18" s="34">
        <f t="shared" si="0"/>
        <v>11</v>
      </c>
      <c r="V18" s="34">
        <f t="shared" si="1"/>
        <v>2010</v>
      </c>
      <c r="W18" s="34" t="e">
        <f>OR(IF(Tableau1[[#This Row],[Mois ]]=OR(1,2,3),"Trim. 1",""),IF(Tableau1[[#This Row],[Mois ]]=OR(4,5,6),"Trim. 2",""),IF(Tableau1[[#This Row],[Mois ]]=OR(7,8,9),"Trim. 3",""),IF(Tableau1[[#This Row],[Mois ]]=OR(10,11,12),"Trim. 4",""))</f>
        <v>#VALUE!</v>
      </c>
    </row>
    <row r="19" spans="1:23">
      <c r="U19" s="34">
        <f t="shared" si="0"/>
        <v>1</v>
      </c>
      <c r="V19" s="34">
        <f t="shared" si="1"/>
        <v>1900</v>
      </c>
      <c r="W19" s="34" t="e">
        <f>OR(IF(Tableau1[[#This Row],[Mois ]]=OR(1,2,3),"Trim. 1",""),IF(Tableau1[[#This Row],[Mois ]]=OR(4,5,6),"Trim. 2",""),IF(Tableau1[[#This Row],[Mois ]]=OR(7,8,9),"Trim. 3",""),IF(Tableau1[[#This Row],[Mois ]]=OR(10,11,12),"Trim. 4",""))</f>
        <v>#VALUE!</v>
      </c>
    </row>
    <row r="20" spans="1:23">
      <c r="U20" s="34">
        <f t="shared" si="0"/>
        <v>1</v>
      </c>
      <c r="V20" s="34">
        <f t="shared" si="1"/>
        <v>1900</v>
      </c>
      <c r="W20" s="34" t="e">
        <f>OR(IF(Tableau1[[#This Row],[Mois ]]=OR(1,2,3),"Trim. 1",""),IF(Tableau1[[#This Row],[Mois ]]=OR(4,5,6),"Trim. 2",""),IF(Tableau1[[#This Row],[Mois ]]=OR(7,8,9),"Trim. 3",""),IF(Tableau1[[#This Row],[Mois ]]=OR(10,11,12),"Trim. 4",""))</f>
        <v>#VALUE!</v>
      </c>
    </row>
    <row r="21" spans="1:23">
      <c r="U21" s="34">
        <f t="shared" si="0"/>
        <v>1</v>
      </c>
      <c r="V21" s="34">
        <f t="shared" si="1"/>
        <v>1900</v>
      </c>
      <c r="W21" s="34" t="e">
        <f>OR(IF(Tableau1[[#This Row],[Mois ]]=OR(1,2,3),"Trim. 1",""),IF(Tableau1[[#This Row],[Mois ]]=OR(4,5,6),"Trim. 2",""),IF(Tableau1[[#This Row],[Mois ]]=OR(7,8,9),"Trim. 3",""),IF(Tableau1[[#This Row],[Mois ]]=OR(10,11,12),"Trim. 4",""))</f>
        <v>#VALUE!</v>
      </c>
    </row>
    <row r="22" spans="1:23">
      <c r="U22" s="34">
        <f t="shared" si="0"/>
        <v>1</v>
      </c>
      <c r="V22" s="34">
        <f t="shared" si="1"/>
        <v>1900</v>
      </c>
      <c r="W22" s="34" t="e">
        <f>OR(IF(Tableau1[[#This Row],[Mois ]]=OR(1,2,3),"Trim. 1",""),IF(Tableau1[[#This Row],[Mois ]]=OR(4,5,6),"Trim. 2",""),IF(Tableau1[[#This Row],[Mois ]]=OR(7,8,9),"Trim. 3",""),IF(Tableau1[[#This Row],[Mois ]]=OR(10,11,12),"Trim. 4",""))</f>
        <v>#VALUE!</v>
      </c>
    </row>
    <row r="23" spans="1:23">
      <c r="U23" s="34">
        <f t="shared" si="0"/>
        <v>1</v>
      </c>
      <c r="V23" s="34">
        <f t="shared" si="1"/>
        <v>1900</v>
      </c>
      <c r="W23" s="34" t="e">
        <f>OR(IF(Tableau1[[#This Row],[Mois ]]=OR(1,2,3),"Trim. 1",""),IF(Tableau1[[#This Row],[Mois ]]=OR(4,5,6),"Trim. 2",""),IF(Tableau1[[#This Row],[Mois ]]=OR(7,8,9),"Trim. 3",""),IF(Tableau1[[#This Row],[Mois ]]=OR(10,11,12),"Trim. 4",""))</f>
        <v>#VALUE!</v>
      </c>
    </row>
    <row r="24" spans="1:23">
      <c r="U24" s="34">
        <f t="shared" si="0"/>
        <v>1</v>
      </c>
      <c r="V24" s="34">
        <f t="shared" si="1"/>
        <v>1900</v>
      </c>
      <c r="W24" s="34" t="e">
        <f>OR(IF(Tableau1[[#This Row],[Mois ]]=OR(1,2,3),"Trim. 1",""),IF(Tableau1[[#This Row],[Mois ]]=OR(4,5,6),"Trim. 2",""),IF(Tableau1[[#This Row],[Mois ]]=OR(7,8,9),"Trim. 3",""),IF(Tableau1[[#This Row],[Mois ]]=OR(10,11,12),"Trim. 4",""))</f>
        <v>#VALUE!</v>
      </c>
    </row>
    <row r="25" spans="1:23">
      <c r="U25" s="34">
        <f t="shared" si="0"/>
        <v>1</v>
      </c>
      <c r="V25" s="34">
        <f t="shared" si="1"/>
        <v>1900</v>
      </c>
      <c r="W25" s="34" t="e">
        <f>OR(IF(Tableau1[[#This Row],[Mois ]]=OR(1,2,3),"Trim. 1",""),IF(Tableau1[[#This Row],[Mois ]]=OR(4,5,6),"Trim. 2",""),IF(Tableau1[[#This Row],[Mois ]]=OR(7,8,9),"Trim. 3",""),IF(Tableau1[[#This Row],[Mois ]]=OR(10,11,12),"Trim. 4",""))</f>
        <v>#VALUE!</v>
      </c>
    </row>
    <row r="26" spans="1:23">
      <c r="U26" s="34">
        <f t="shared" si="0"/>
        <v>1</v>
      </c>
      <c r="V26" s="34">
        <f t="shared" si="1"/>
        <v>1900</v>
      </c>
      <c r="W26" s="34" t="e">
        <f>OR(IF(Tableau1[[#This Row],[Mois ]]=OR(1,2,3),"Trim. 1",""),IF(Tableau1[[#This Row],[Mois ]]=OR(4,5,6),"Trim. 2",""),IF(Tableau1[[#This Row],[Mois ]]=OR(7,8,9),"Trim. 3",""),IF(Tableau1[[#This Row],[Mois ]]=OR(10,11,12),"Trim. 4",""))</f>
        <v>#VALUE!</v>
      </c>
    </row>
    <row r="27" spans="1:23">
      <c r="U27" s="34">
        <f t="shared" si="0"/>
        <v>1</v>
      </c>
      <c r="V27" s="34">
        <f t="shared" si="1"/>
        <v>1900</v>
      </c>
      <c r="W27" s="34" t="e">
        <f>OR(IF(Tableau1[[#This Row],[Mois ]]=OR(1,2,3),"Trim. 1",""),IF(Tableau1[[#This Row],[Mois ]]=OR(4,5,6),"Trim. 2",""),IF(Tableau1[[#This Row],[Mois ]]=OR(7,8,9),"Trim. 3",""),IF(Tableau1[[#This Row],[Mois ]]=OR(10,11,12),"Trim. 4",""))</f>
        <v>#VALUE!</v>
      </c>
    </row>
    <row r="28" spans="1:23">
      <c r="U28" s="34">
        <f t="shared" si="0"/>
        <v>1</v>
      </c>
      <c r="V28" s="34">
        <f t="shared" si="1"/>
        <v>1900</v>
      </c>
      <c r="W28" s="34" t="e">
        <f>OR(IF(Tableau1[[#This Row],[Mois ]]=OR(1,2,3),"Trim. 1",""),IF(Tableau1[[#This Row],[Mois ]]=OR(4,5,6),"Trim. 2",""),IF(Tableau1[[#This Row],[Mois ]]=OR(7,8,9),"Trim. 3",""),IF(Tableau1[[#This Row],[Mois ]]=OR(10,11,12),"Trim. 4",""))</f>
        <v>#VALUE!</v>
      </c>
    </row>
    <row r="29" spans="1:23">
      <c r="U29" s="34">
        <f t="shared" si="0"/>
        <v>1</v>
      </c>
      <c r="V29" s="34">
        <f t="shared" si="1"/>
        <v>1900</v>
      </c>
      <c r="W29" s="34" t="e">
        <f>OR(IF(Tableau1[[#This Row],[Mois ]]=OR(1,2,3),"Trim. 1",""),IF(Tableau1[[#This Row],[Mois ]]=OR(4,5,6),"Trim. 2",""),IF(Tableau1[[#This Row],[Mois ]]=OR(7,8,9),"Trim. 3",""),IF(Tableau1[[#This Row],[Mois ]]=OR(10,11,12),"Trim. 4",""))</f>
        <v>#VALUE!</v>
      </c>
    </row>
    <row r="30" spans="1:23">
      <c r="U30" s="34">
        <f t="shared" si="0"/>
        <v>1</v>
      </c>
      <c r="V30" s="34">
        <f t="shared" si="1"/>
        <v>1900</v>
      </c>
      <c r="W30" s="34" t="e">
        <f>OR(IF(Tableau1[[#This Row],[Mois ]]=OR(1,2,3),"Trim. 1",""),IF(Tableau1[[#This Row],[Mois ]]=OR(4,5,6),"Trim. 2",""),IF(Tableau1[[#This Row],[Mois ]]=OR(7,8,9),"Trim. 3",""),IF(Tableau1[[#This Row],[Mois ]]=OR(10,11,12),"Trim. 4",""))</f>
        <v>#VALUE!</v>
      </c>
    </row>
    <row r="31" spans="1:23">
      <c r="U31" s="34">
        <f t="shared" si="0"/>
        <v>1</v>
      </c>
      <c r="V31" s="34">
        <f t="shared" si="1"/>
        <v>1900</v>
      </c>
      <c r="W31" s="34" t="e">
        <f>OR(IF(Tableau1[[#This Row],[Mois ]]=OR(1,2,3),"Trim. 1",""),IF(Tableau1[[#This Row],[Mois ]]=OR(4,5,6),"Trim. 2",""),IF(Tableau1[[#This Row],[Mois ]]=OR(7,8,9),"Trim. 3",""),IF(Tableau1[[#This Row],[Mois ]]=OR(10,11,12),"Trim. 4",""))</f>
        <v>#VALUE!</v>
      </c>
    </row>
    <row r="32" spans="1:23">
      <c r="U32" s="34">
        <f t="shared" si="0"/>
        <v>1</v>
      </c>
      <c r="V32" s="34">
        <f t="shared" si="1"/>
        <v>1900</v>
      </c>
      <c r="W32" s="34" t="e">
        <f>OR(IF(Tableau1[[#This Row],[Mois ]]=OR(1,2,3),"Trim. 1",""),IF(Tableau1[[#This Row],[Mois ]]=OR(4,5,6),"Trim. 2",""),IF(Tableau1[[#This Row],[Mois ]]=OR(7,8,9),"Trim. 3",""),IF(Tableau1[[#This Row],[Mois ]]=OR(10,11,12),"Trim. 4",""))</f>
        <v>#VALUE!</v>
      </c>
    </row>
    <row r="33" spans="1:23">
      <c r="U33" s="34">
        <f t="shared" si="0"/>
        <v>1</v>
      </c>
      <c r="V33" s="34">
        <f t="shared" si="1"/>
        <v>1900</v>
      </c>
      <c r="W33" s="34" t="e">
        <f>OR(IF(Tableau1[[#This Row],[Mois ]]=OR(1,2,3),"Trim. 1",""),IF(Tableau1[[#This Row],[Mois ]]=OR(4,5,6),"Trim. 2",""),IF(Tableau1[[#This Row],[Mois ]]=OR(7,8,9),"Trim. 3",""),IF(Tableau1[[#This Row],[Mois ]]=OR(10,11,12),"Trim. 4",""))</f>
        <v>#VALUE!</v>
      </c>
    </row>
    <row r="34" spans="1:23">
      <c r="U34" s="34">
        <f t="shared" si="0"/>
        <v>1</v>
      </c>
      <c r="V34" s="34">
        <f t="shared" si="1"/>
        <v>1900</v>
      </c>
      <c r="W34" s="34" t="e">
        <f>OR(IF(Tableau1[[#This Row],[Mois ]]=OR(1,2,3),"Trim. 1",""),IF(Tableau1[[#This Row],[Mois ]]=OR(4,5,6),"Trim. 2",""),IF(Tableau1[[#This Row],[Mois ]]=OR(7,8,9),"Trim. 3",""),IF(Tableau1[[#This Row],[Mois ]]=OR(10,11,12),"Trim. 4",""))</f>
        <v>#VALUE!</v>
      </c>
    </row>
    <row r="35" spans="1:23">
      <c r="U35" s="34">
        <f t="shared" si="0"/>
        <v>1</v>
      </c>
      <c r="V35" s="34">
        <f t="shared" si="1"/>
        <v>1900</v>
      </c>
      <c r="W35" s="34" t="e">
        <f>OR(IF(Tableau1[[#This Row],[Mois ]]=OR(1,2,3),"Trim. 1",""),IF(Tableau1[[#This Row],[Mois ]]=OR(4,5,6),"Trim. 2",""),IF(Tableau1[[#This Row],[Mois ]]=OR(7,8,9),"Trim. 3",""),IF(Tableau1[[#This Row],[Mois ]]=OR(10,11,12),"Trim. 4",""))</f>
        <v>#VALUE!</v>
      </c>
    </row>
    <row r="36" spans="1:23">
      <c r="U36" s="34">
        <f t="shared" si="0"/>
        <v>1</v>
      </c>
      <c r="V36" s="34">
        <f t="shared" si="1"/>
        <v>1900</v>
      </c>
      <c r="W36" s="34" t="e">
        <f>OR(IF(Tableau1[[#This Row],[Mois ]]=OR(1,2,3),"Trim. 1",""),IF(Tableau1[[#This Row],[Mois ]]=OR(4,5,6),"Trim. 2",""),IF(Tableau1[[#This Row],[Mois ]]=OR(7,8,9),"Trim. 3",""),IF(Tableau1[[#This Row],[Mois ]]=OR(10,11,12),"Trim. 4",""))</f>
        <v>#VALUE!</v>
      </c>
    </row>
    <row r="37" spans="1:23">
      <c r="U37" s="34">
        <f t="shared" si="0"/>
        <v>1</v>
      </c>
      <c r="V37" s="34">
        <f t="shared" si="1"/>
        <v>1900</v>
      </c>
      <c r="W37" s="34" t="e">
        <f>OR(IF(Tableau1[[#This Row],[Mois ]]=OR(1,2,3),"Trim. 1",""),IF(Tableau1[[#This Row],[Mois ]]=OR(4,5,6),"Trim. 2",""),IF(Tableau1[[#This Row],[Mois ]]=OR(7,8,9),"Trim. 3",""),IF(Tableau1[[#This Row],[Mois ]]=OR(10,11,12),"Trim. 4",""))</f>
        <v>#VALUE!</v>
      </c>
    </row>
    <row r="38" spans="1:23">
      <c r="U38" s="34">
        <f t="shared" si="0"/>
        <v>1</v>
      </c>
      <c r="V38" s="34">
        <f t="shared" si="1"/>
        <v>1900</v>
      </c>
      <c r="W38" s="34" t="e">
        <f>OR(IF(Tableau1[[#This Row],[Mois ]]=OR(1,2,3),"Trim. 1",""),IF(Tableau1[[#This Row],[Mois ]]=OR(4,5,6),"Trim. 2",""),IF(Tableau1[[#This Row],[Mois ]]=OR(7,8,9),"Trim. 3",""),IF(Tableau1[[#This Row],[Mois ]]=OR(10,11,12),"Trim. 4",""))</f>
        <v>#VALUE!</v>
      </c>
    </row>
    <row r="39" spans="1:23">
      <c r="U39" s="34">
        <f t="shared" si="0"/>
        <v>1</v>
      </c>
      <c r="V39" s="34">
        <f t="shared" si="1"/>
        <v>1900</v>
      </c>
      <c r="W39" s="34" t="e">
        <f>OR(IF(Tableau1[[#This Row],[Mois ]]=OR(1,2,3),"Trim. 1",""),IF(Tableau1[[#This Row],[Mois ]]=OR(4,5,6),"Trim. 2",""),IF(Tableau1[[#This Row],[Mois ]]=OR(7,8,9),"Trim. 3",""),IF(Tableau1[[#This Row],[Mois ]]=OR(10,11,12),"Trim. 4",""))</f>
        <v>#VALUE!</v>
      </c>
    </row>
    <row r="40" spans="1:23">
      <c r="U40" s="34">
        <f t="shared" si="0"/>
        <v>1</v>
      </c>
      <c r="V40" s="34">
        <f t="shared" si="1"/>
        <v>1900</v>
      </c>
      <c r="W40" s="34" t="e">
        <f>OR(IF(Tableau1[[#This Row],[Mois ]]=OR(1,2,3),"Trim. 1",""),IF(Tableau1[[#This Row],[Mois ]]=OR(4,5,6),"Trim. 2",""),IF(Tableau1[[#This Row],[Mois ]]=OR(7,8,9),"Trim. 3",""),IF(Tableau1[[#This Row],[Mois ]]=OR(10,11,12),"Trim. 4",""))</f>
        <v>#VALUE!</v>
      </c>
    </row>
    <row r="41" spans="1:23">
      <c r="U41" s="34">
        <f t="shared" si="0"/>
        <v>1</v>
      </c>
      <c r="V41" s="34">
        <f t="shared" si="1"/>
        <v>1900</v>
      </c>
      <c r="W41" s="34" t="e">
        <f>OR(IF(Tableau1[[#This Row],[Mois ]]=OR(1,2,3),"Trim. 1",""),IF(Tableau1[[#This Row],[Mois ]]=OR(4,5,6),"Trim. 2",""),IF(Tableau1[[#This Row],[Mois ]]=OR(7,8,9),"Trim. 3",""),IF(Tableau1[[#This Row],[Mois ]]=OR(10,11,12),"Trim. 4",""))</f>
        <v>#VALUE!</v>
      </c>
    </row>
    <row r="42" spans="1:23">
      <c r="U42" s="34">
        <f t="shared" si="0"/>
        <v>1</v>
      </c>
      <c r="V42" s="34">
        <f t="shared" si="1"/>
        <v>1900</v>
      </c>
      <c r="W42" s="34" t="e">
        <f>OR(IF(Tableau1[[#This Row],[Mois ]]=OR(1,2,3),"Trim. 1",""),IF(Tableau1[[#This Row],[Mois ]]=OR(4,5,6),"Trim. 2",""),IF(Tableau1[[#This Row],[Mois ]]=OR(7,8,9),"Trim. 3",""),IF(Tableau1[[#This Row],[Mois ]]=OR(10,11,12),"Trim. 4",""))</f>
        <v>#VALUE!</v>
      </c>
    </row>
    <row r="43" spans="1:23">
      <c r="U43" s="34">
        <f t="shared" si="0"/>
        <v>1</v>
      </c>
      <c r="V43" s="34">
        <f t="shared" si="1"/>
        <v>1900</v>
      </c>
      <c r="W43" s="34" t="e">
        <f>OR(IF(Tableau1[[#This Row],[Mois ]]=OR(1,2,3),"Trim. 1",""),IF(Tableau1[[#This Row],[Mois ]]=OR(4,5,6),"Trim. 2",""),IF(Tableau1[[#This Row],[Mois ]]=OR(7,8,9),"Trim. 3",""),IF(Tableau1[[#This Row],[Mois ]]=OR(10,11,12),"Trim. 4",""))</f>
        <v>#VALUE!</v>
      </c>
    </row>
    <row r="44" spans="1:23">
      <c r="U44" s="34">
        <f t="shared" si="0"/>
        <v>1</v>
      </c>
      <c r="V44" s="34">
        <f t="shared" si="1"/>
        <v>1900</v>
      </c>
      <c r="W44" s="34" t="e">
        <f>OR(IF(Tableau1[[#This Row],[Mois ]]=OR(1,2,3),"Trim. 1",""),IF(Tableau1[[#This Row],[Mois ]]=OR(4,5,6),"Trim. 2",""),IF(Tableau1[[#This Row],[Mois ]]=OR(7,8,9),"Trim. 3",""),IF(Tableau1[[#This Row],[Mois ]]=OR(10,11,12),"Trim. 4",""))</f>
        <v>#VALUE!</v>
      </c>
    </row>
    <row r="45" spans="1:23">
      <c r="U45" s="34">
        <f t="shared" si="0"/>
        <v>1</v>
      </c>
      <c r="V45" s="34">
        <f t="shared" si="1"/>
        <v>1900</v>
      </c>
      <c r="W45" s="34" t="e">
        <f>OR(IF(Tableau1[[#This Row],[Mois ]]=OR(1,2,3),"Trim. 1",""),IF(Tableau1[[#This Row],[Mois ]]=OR(4,5,6),"Trim. 2",""),IF(Tableau1[[#This Row],[Mois ]]=OR(7,8,9),"Trim. 3",""),IF(Tableau1[[#This Row],[Mois ]]=OR(10,11,12),"Trim. 4",""))</f>
        <v>#VALUE!</v>
      </c>
    </row>
    <row r="46" spans="1:23">
      <c r="U46" s="34">
        <f t="shared" si="0"/>
        <v>1</v>
      </c>
      <c r="V46" s="34">
        <f t="shared" si="1"/>
        <v>1900</v>
      </c>
      <c r="W46" s="34" t="e">
        <f>OR(IF(Tableau1[[#This Row],[Mois ]]=OR(1,2,3),"Trim. 1",""),IF(Tableau1[[#This Row],[Mois ]]=OR(4,5,6),"Trim. 2",""),IF(Tableau1[[#This Row],[Mois ]]=OR(7,8,9),"Trim. 3",""),IF(Tableau1[[#This Row],[Mois ]]=OR(10,11,12),"Trim. 4",""))</f>
        <v>#VALUE!</v>
      </c>
    </row>
    <row r="47" spans="1:23">
      <c r="U47" s="34">
        <f t="shared" si="0"/>
        <v>1</v>
      </c>
      <c r="V47" s="34">
        <f t="shared" si="1"/>
        <v>1900</v>
      </c>
      <c r="W47" s="34" t="e">
        <f>OR(IF(Tableau1[[#This Row],[Mois ]]=OR(1,2,3),"Trim. 1",""),IF(Tableau1[[#This Row],[Mois ]]=OR(4,5,6),"Trim. 2",""),IF(Tableau1[[#This Row],[Mois ]]=OR(7,8,9),"Trim. 3",""),IF(Tableau1[[#This Row],[Mois ]]=OR(10,11,12),"Trim. 4",""))</f>
        <v>#VALUE!</v>
      </c>
    </row>
    <row r="48" spans="1:23">
      <c r="A48" s="24">
        <f>SUBTOTAL(103,[N° NC interne])</f>
        <v>17</v>
      </c>
      <c r="B48" s="30"/>
      <c r="C48" s="30">
        <f>SUBTOTAL(109,[ORIGINE])</f>
        <v>0</v>
      </c>
      <c r="D48" s="24"/>
      <c r="E48" s="24"/>
      <c r="F48" s="24"/>
      <c r="G48" s="24"/>
      <c r="H48" s="24"/>
      <c r="I48" s="24">
        <f>SUM([Coût])</f>
        <v>0</v>
      </c>
      <c r="J48" s="26">
        <f>SUBTOTAL(103,[Commerciaux concernés])</f>
        <v>3</v>
      </c>
      <c r="K48" s="26">
        <f>SUBTOTAL(103,[Administration concernée])</f>
        <v>0</v>
      </c>
      <c r="L48" s="26">
        <f>SUBTOTAL(103,[Programmateurs concernés])</f>
        <v>5</v>
      </c>
      <c r="M48" s="26">
        <f>SUBTOTAL(103,[Fabrication concernée])</f>
        <v>8</v>
      </c>
      <c r="N48" s="26">
        <f>SUBTOTAL(103,[Expédition concernée])</f>
        <v>1</v>
      </c>
      <c r="O48" s="24"/>
      <c r="P48" s="24"/>
      <c r="Q48" s="24"/>
      <c r="R48" s="24"/>
      <c r="S48" s="24"/>
      <c r="T48" s="24"/>
      <c r="U48" s="24"/>
      <c r="V48" s="24"/>
      <c r="W48" s="24"/>
    </row>
    <row r="49" spans="3:3">
      <c r="C49" s="29">
        <f>SUMIF(Tableau1[ORIGINE],"=Client")</f>
        <v>0</v>
      </c>
    </row>
    <row r="99" spans="1:20">
      <c r="A99" s="24"/>
      <c r="B99" s="30"/>
      <c r="C99" s="30"/>
      <c r="D99" s="24"/>
      <c r="E99" s="24"/>
      <c r="F99" s="24"/>
      <c r="G99" s="24"/>
      <c r="H99" s="24"/>
      <c r="I99" s="24"/>
      <c r="J99" s="26"/>
      <c r="K99" s="26"/>
      <c r="L99" s="26"/>
      <c r="M99" s="26"/>
      <c r="N99" s="26"/>
      <c r="O99" s="24"/>
      <c r="P99" s="24"/>
      <c r="Q99" s="24"/>
      <c r="R99" s="24"/>
      <c r="S99" s="24"/>
      <c r="T99" s="24"/>
    </row>
  </sheetData>
  <pageMargins left="0.70866141732283472" right="0.70866141732283472" top="0.74803149606299213" bottom="0.74803149606299213" header="0.31496062992125984" footer="0.31496062992125984"/>
  <pageSetup paperSize="9" scale="3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2:J49"/>
  <sheetViews>
    <sheetView view="pageLayout" zoomScaleNormal="100" workbookViewId="0">
      <selection activeCell="A2" sqref="A2:J2"/>
    </sheetView>
  </sheetViews>
  <sheetFormatPr baseColWidth="10" defaultRowHeight="15"/>
  <cols>
    <col min="1" max="1" width="16.42578125" customWidth="1"/>
    <col min="3" max="3" width="7.28515625" customWidth="1"/>
    <col min="4" max="4" width="14.28515625" customWidth="1"/>
    <col min="5" max="5" width="0.7109375" customWidth="1"/>
    <col min="6" max="6" width="2.85546875" style="5" customWidth="1"/>
    <col min="7" max="7" width="18.85546875" customWidth="1"/>
    <col min="8" max="8" width="0.85546875" customWidth="1"/>
    <col min="9" max="9" width="2.85546875" style="5" customWidth="1"/>
    <col min="10" max="10" width="18.7109375" customWidth="1"/>
  </cols>
  <sheetData>
    <row r="2" spans="1:10" ht="26.25">
      <c r="A2" s="60" t="s">
        <v>10</v>
      </c>
      <c r="B2" s="60"/>
      <c r="C2" s="60"/>
      <c r="D2" s="60"/>
      <c r="E2" s="60"/>
      <c r="F2" s="60"/>
      <c r="G2" s="60"/>
      <c r="H2" s="60"/>
      <c r="I2" s="60"/>
      <c r="J2" s="60"/>
    </row>
    <row r="3" spans="1:10" ht="14.25" customHeight="1" thickBot="1">
      <c r="A3" s="8"/>
      <c r="B3" s="8"/>
      <c r="C3" s="8"/>
      <c r="D3" s="8"/>
      <c r="E3" s="8"/>
      <c r="F3" s="8"/>
      <c r="G3" s="8"/>
      <c r="H3" s="8"/>
      <c r="I3" s="8"/>
      <c r="J3" s="8"/>
    </row>
    <row r="4" spans="1:10" s="1" customFormat="1" ht="22.5" customHeight="1">
      <c r="A4" s="62" t="s">
        <v>40</v>
      </c>
      <c r="B4" s="63"/>
      <c r="C4" s="63"/>
      <c r="D4" s="64"/>
      <c r="E4" s="62" t="s">
        <v>12</v>
      </c>
      <c r="F4" s="63"/>
      <c r="G4" s="64"/>
      <c r="H4" s="62" t="s">
        <v>28</v>
      </c>
      <c r="I4" s="63"/>
      <c r="J4" s="64"/>
    </row>
    <row r="5" spans="1:10" ht="6" customHeight="1">
      <c r="A5" s="65" t="s">
        <v>94</v>
      </c>
      <c r="B5" s="66"/>
      <c r="C5" s="66"/>
      <c r="D5" s="67"/>
      <c r="E5" s="17"/>
      <c r="F5" s="23"/>
      <c r="G5" s="18"/>
      <c r="H5" s="17"/>
      <c r="I5" s="23"/>
      <c r="J5" s="18"/>
    </row>
    <row r="6" spans="1:10">
      <c r="A6" s="65"/>
      <c r="B6" s="66"/>
      <c r="C6" s="66"/>
      <c r="D6" s="67"/>
      <c r="E6" s="11"/>
      <c r="F6" s="7" t="e">
        <f>IF(VLOOKUP(A5,Tableau1[],3)="Client","X","")</f>
        <v>#N/A</v>
      </c>
      <c r="G6" s="13" t="s">
        <v>29</v>
      </c>
      <c r="H6" s="21"/>
      <c r="I6" s="7" t="e">
        <f>IF(VLOOKUP(A5,Tableau1[],10)="X","X","")</f>
        <v>#N/A</v>
      </c>
      <c r="J6" s="22" t="s">
        <v>31</v>
      </c>
    </row>
    <row r="7" spans="1:10">
      <c r="A7" s="65"/>
      <c r="B7" s="66"/>
      <c r="C7" s="66"/>
      <c r="D7" s="67"/>
      <c r="E7" s="11"/>
      <c r="F7" s="7" t="e">
        <f>IF(VLOOKUP(A5,Tableau1[],3)="Interne","X","")</f>
        <v>#N/A</v>
      </c>
      <c r="G7" s="13" t="s">
        <v>30</v>
      </c>
      <c r="H7" s="21"/>
      <c r="I7" s="7" t="e">
        <f>IF(VLOOKUP(A5,Tableau1[],11)="X","X","")</f>
        <v>#N/A</v>
      </c>
      <c r="J7" s="22" t="s">
        <v>32</v>
      </c>
    </row>
    <row r="8" spans="1:10" ht="4.5" customHeight="1" thickBot="1">
      <c r="A8" s="65"/>
      <c r="B8" s="66"/>
      <c r="C8" s="66"/>
      <c r="D8" s="67"/>
      <c r="E8" s="19"/>
      <c r="F8" s="27"/>
      <c r="G8" s="20"/>
      <c r="H8" s="21"/>
      <c r="I8" s="23"/>
      <c r="J8" s="22"/>
    </row>
    <row r="9" spans="1:10">
      <c r="A9" s="9" t="s">
        <v>36</v>
      </c>
      <c r="B9" s="69" t="e">
        <f>VLOOKUP(A5,'Registre NC'!A2:T47,4)</f>
        <v>#N/A</v>
      </c>
      <c r="C9" s="69"/>
      <c r="D9" s="10" t="s">
        <v>37</v>
      </c>
      <c r="E9" s="69" t="e">
        <f>VLOOKUP(A5,'Registre NC'!A2:T47,6)</f>
        <v>#N/A</v>
      </c>
      <c r="F9" s="69"/>
      <c r="G9" s="70"/>
      <c r="H9" s="21"/>
      <c r="I9" s="7" t="e">
        <f>IF(VLOOKUP(A5,Tableau1[],12)="X","X","")</f>
        <v>#N/A</v>
      </c>
      <c r="J9" s="22" t="s">
        <v>33</v>
      </c>
    </row>
    <row r="10" spans="1:10">
      <c r="A10" s="11" t="s">
        <v>52</v>
      </c>
      <c r="B10" s="71" t="e">
        <f>VLOOKUP(A5,'Registre NC'!A2:T47,5)</f>
        <v>#N/A</v>
      </c>
      <c r="C10" s="71"/>
      <c r="D10" s="12" t="s">
        <v>38</v>
      </c>
      <c r="E10" s="71" t="e">
        <f>VLOOKUP(A5,'Registre NC'!A2:T47,7)</f>
        <v>#N/A</v>
      </c>
      <c r="F10" s="71"/>
      <c r="G10" s="72"/>
      <c r="H10" s="21"/>
      <c r="I10" s="7" t="e">
        <f>IF(VLOOKUP(A5,Tableau1[],13)="X","X","")</f>
        <v>#N/A</v>
      </c>
      <c r="J10" s="22" t="s">
        <v>34</v>
      </c>
    </row>
    <row r="11" spans="1:10">
      <c r="A11" s="11" t="s">
        <v>39</v>
      </c>
      <c r="B11" s="68" t="e">
        <f>VLOOKUP(A5,'Registre NC'!A2:T47,8)</f>
        <v>#N/A</v>
      </c>
      <c r="C11" s="68"/>
      <c r="D11" s="68"/>
      <c r="E11" s="12"/>
      <c r="F11" s="23"/>
      <c r="G11" s="13"/>
      <c r="H11" s="21"/>
      <c r="I11" s="7" t="e">
        <f>IF(VLOOKUP(A5,Tableau1[],14)="X","X","")</f>
        <v>#N/A</v>
      </c>
      <c r="J11" s="22" t="s">
        <v>35</v>
      </c>
    </row>
    <row r="12" spans="1:10" ht="5.25" customHeight="1" thickBot="1">
      <c r="A12" s="14"/>
      <c r="B12" s="15"/>
      <c r="C12" s="15"/>
      <c r="D12" s="15"/>
      <c r="E12" s="15"/>
      <c r="F12" s="27"/>
      <c r="G12" s="16"/>
      <c r="H12" s="14"/>
      <c r="I12" s="27"/>
      <c r="J12" s="16"/>
    </row>
    <row r="14" spans="1:10" ht="15.75">
      <c r="A14" s="61" t="s">
        <v>11</v>
      </c>
      <c r="B14" s="61"/>
      <c r="C14" s="61"/>
      <c r="D14" s="61"/>
      <c r="E14" s="61"/>
      <c r="F14" s="61"/>
      <c r="G14" s="61"/>
      <c r="H14" s="61"/>
      <c r="I14" s="61"/>
      <c r="J14" s="61"/>
    </row>
    <row r="15" spans="1:10" ht="6" customHeight="1"/>
    <row r="16" spans="1:10">
      <c r="A16" s="44" t="e">
        <f>VLOOKUP(A5,'Registre NC'!A2:T47,15)</f>
        <v>#N/A</v>
      </c>
      <c r="B16" s="45"/>
      <c r="C16" s="45"/>
      <c r="D16" s="45"/>
      <c r="E16" s="45"/>
      <c r="F16" s="45"/>
      <c r="G16" s="45"/>
      <c r="H16" s="45"/>
      <c r="I16" s="45"/>
      <c r="J16" s="46"/>
    </row>
    <row r="17" spans="1:10">
      <c r="A17" s="47"/>
      <c r="B17" s="48"/>
      <c r="C17" s="48"/>
      <c r="D17" s="48"/>
      <c r="E17" s="48"/>
      <c r="F17" s="48"/>
      <c r="G17" s="48"/>
      <c r="H17" s="48"/>
      <c r="I17" s="48"/>
      <c r="J17" s="49"/>
    </row>
    <row r="18" spans="1:10">
      <c r="A18" s="47"/>
      <c r="B18" s="48"/>
      <c r="C18" s="48"/>
      <c r="D18" s="48"/>
      <c r="E18" s="48"/>
      <c r="F18" s="48"/>
      <c r="G18" s="48"/>
      <c r="H18" s="48"/>
      <c r="I18" s="48"/>
      <c r="J18" s="49"/>
    </row>
    <row r="19" spans="1:10">
      <c r="A19" s="47"/>
      <c r="B19" s="48"/>
      <c r="C19" s="48"/>
      <c r="D19" s="48"/>
      <c r="E19" s="48"/>
      <c r="F19" s="48"/>
      <c r="G19" s="48"/>
      <c r="H19" s="48"/>
      <c r="I19" s="48"/>
      <c r="J19" s="49"/>
    </row>
    <row r="20" spans="1:10">
      <c r="A20" s="47"/>
      <c r="B20" s="48"/>
      <c r="C20" s="48"/>
      <c r="D20" s="48"/>
      <c r="E20" s="48"/>
      <c r="F20" s="48"/>
      <c r="G20" s="48"/>
      <c r="H20" s="48"/>
      <c r="I20" s="48"/>
      <c r="J20" s="49"/>
    </row>
    <row r="21" spans="1:10">
      <c r="A21" s="50"/>
      <c r="B21" s="51"/>
      <c r="C21" s="51"/>
      <c r="D21" s="51"/>
      <c r="E21" s="51"/>
      <c r="F21" s="51"/>
      <c r="G21" s="51"/>
      <c r="H21" s="51"/>
      <c r="I21" s="51"/>
      <c r="J21" s="52"/>
    </row>
    <row r="23" spans="1:10" ht="15.75">
      <c r="A23" s="61" t="s">
        <v>13</v>
      </c>
      <c r="B23" s="61"/>
      <c r="C23" s="61"/>
      <c r="D23" s="61"/>
      <c r="E23" s="61"/>
      <c r="F23" s="61"/>
      <c r="G23" s="61"/>
      <c r="H23" s="61"/>
      <c r="I23" s="61"/>
      <c r="J23" s="61"/>
    </row>
    <row r="24" spans="1:10" ht="6" customHeight="1"/>
    <row r="25" spans="1:10">
      <c r="A25" s="44" t="e">
        <f>VLOOKUP(A5,'Registre NC'!A2:T47,16)</f>
        <v>#N/A</v>
      </c>
      <c r="B25" s="45"/>
      <c r="C25" s="45"/>
      <c r="D25" s="45"/>
      <c r="E25" s="45"/>
      <c r="F25" s="45"/>
      <c r="G25" s="45"/>
      <c r="H25" s="45"/>
      <c r="I25" s="45"/>
      <c r="J25" s="46"/>
    </row>
    <row r="26" spans="1:10">
      <c r="A26" s="47"/>
      <c r="B26" s="48"/>
      <c r="C26" s="48"/>
      <c r="D26" s="48"/>
      <c r="E26" s="48"/>
      <c r="F26" s="48"/>
      <c r="G26" s="48"/>
      <c r="H26" s="48"/>
      <c r="I26" s="48"/>
      <c r="J26" s="49"/>
    </row>
    <row r="27" spans="1:10">
      <c r="A27" s="50"/>
      <c r="B27" s="51"/>
      <c r="C27" s="51"/>
      <c r="D27" s="51"/>
      <c r="E27" s="51"/>
      <c r="F27" s="51"/>
      <c r="G27" s="51"/>
      <c r="H27" s="51"/>
      <c r="I27" s="51"/>
      <c r="J27" s="52"/>
    </row>
    <row r="29" spans="1:10" ht="15.75">
      <c r="A29" s="38" t="s">
        <v>14</v>
      </c>
      <c r="B29" s="38"/>
      <c r="C29" s="38"/>
      <c r="D29" s="38"/>
      <c r="E29" s="38"/>
      <c r="F29" s="38"/>
      <c r="G29" s="38"/>
      <c r="H29" s="38"/>
      <c r="I29" s="38"/>
      <c r="J29" s="38"/>
    </row>
    <row r="30" spans="1:10" ht="5.25" customHeight="1"/>
    <row r="31" spans="1:10">
      <c r="A31" s="44" t="e">
        <f>VLOOKUP(A5,'Registre NC'!A2:T47,17)</f>
        <v>#N/A</v>
      </c>
      <c r="B31" s="45"/>
      <c r="C31" s="45"/>
      <c r="D31" s="45"/>
      <c r="E31" s="45"/>
      <c r="F31" s="45"/>
      <c r="G31" s="45"/>
      <c r="H31" s="45"/>
      <c r="I31" s="45"/>
      <c r="J31" s="46"/>
    </row>
    <row r="32" spans="1:10">
      <c r="A32" s="47"/>
      <c r="B32" s="48"/>
      <c r="C32" s="48"/>
      <c r="D32" s="48"/>
      <c r="E32" s="48"/>
      <c r="F32" s="48"/>
      <c r="G32" s="48"/>
      <c r="H32" s="48"/>
      <c r="I32" s="48"/>
      <c r="J32" s="49"/>
    </row>
    <row r="33" spans="1:10">
      <c r="A33" s="47"/>
      <c r="B33" s="48"/>
      <c r="C33" s="48"/>
      <c r="D33" s="48"/>
      <c r="E33" s="48"/>
      <c r="F33" s="48"/>
      <c r="G33" s="48"/>
      <c r="H33" s="48"/>
      <c r="I33" s="48"/>
      <c r="J33" s="49"/>
    </row>
    <row r="34" spans="1:10">
      <c r="A34" s="47"/>
      <c r="B34" s="48"/>
      <c r="C34" s="48"/>
      <c r="D34" s="48"/>
      <c r="E34" s="48"/>
      <c r="F34" s="48"/>
      <c r="G34" s="48"/>
      <c r="H34" s="48"/>
      <c r="I34" s="48"/>
      <c r="J34" s="49"/>
    </row>
    <row r="35" spans="1:10">
      <c r="A35" s="47"/>
      <c r="B35" s="48"/>
      <c r="C35" s="48"/>
      <c r="D35" s="48"/>
      <c r="E35" s="48"/>
      <c r="F35" s="48"/>
      <c r="G35" s="48"/>
      <c r="H35" s="48"/>
      <c r="I35" s="48"/>
      <c r="J35" s="49"/>
    </row>
    <row r="36" spans="1:10">
      <c r="A36" s="50"/>
      <c r="B36" s="51"/>
      <c r="C36" s="51"/>
      <c r="D36" s="51"/>
      <c r="E36" s="51"/>
      <c r="F36" s="51"/>
      <c r="G36" s="51"/>
      <c r="H36" s="51"/>
      <c r="I36" s="51"/>
      <c r="J36" s="52"/>
    </row>
    <row r="38" spans="1:10">
      <c r="A38" s="53" t="s">
        <v>15</v>
      </c>
      <c r="B38" s="53"/>
      <c r="C38" s="53"/>
      <c r="D38" s="53"/>
      <c r="E38" s="43" t="s">
        <v>16</v>
      </c>
      <c r="F38" s="43"/>
      <c r="G38" s="43"/>
      <c r="H38" s="43"/>
      <c r="I38" s="43"/>
      <c r="J38" s="43"/>
    </row>
    <row r="39" spans="1:10">
      <c r="A39" s="54" t="e">
        <f>VLOOKUP(A5,'Registre NC'!A2:T47,18)</f>
        <v>#N/A</v>
      </c>
      <c r="B39" s="55"/>
      <c r="C39" s="55"/>
      <c r="D39" s="56"/>
      <c r="E39" s="39" t="s">
        <v>17</v>
      </c>
      <c r="F39" s="39"/>
      <c r="G39" s="39"/>
      <c r="H39" s="39" t="s">
        <v>18</v>
      </c>
      <c r="I39" s="39"/>
      <c r="J39" s="39"/>
    </row>
    <row r="40" spans="1:10" ht="27" customHeight="1">
      <c r="A40" s="57"/>
      <c r="B40" s="58"/>
      <c r="C40" s="58"/>
      <c r="D40" s="59"/>
      <c r="E40" s="39"/>
      <c r="F40" s="39"/>
      <c r="G40" s="39"/>
      <c r="H40" s="39"/>
      <c r="I40" s="39"/>
      <c r="J40" s="39"/>
    </row>
    <row r="43" spans="1:10">
      <c r="A43" s="43" t="s">
        <v>19</v>
      </c>
      <c r="B43" s="43"/>
      <c r="C43" s="43"/>
      <c r="D43" s="43"/>
      <c r="E43" s="43"/>
      <c r="F43" s="43"/>
      <c r="G43" s="43"/>
      <c r="H43" s="43"/>
      <c r="I43" s="43"/>
      <c r="J43" s="43"/>
    </row>
    <row r="44" spans="1:10">
      <c r="A44" s="39" t="s">
        <v>21</v>
      </c>
      <c r="B44" s="39"/>
      <c r="C44" s="39" t="s">
        <v>20</v>
      </c>
      <c r="D44" s="39"/>
      <c r="E44" s="39" t="s">
        <v>26</v>
      </c>
      <c r="F44" s="39"/>
      <c r="G44" s="39"/>
      <c r="H44" s="40" t="s">
        <v>22</v>
      </c>
      <c r="I44" s="41"/>
      <c r="J44" s="42"/>
    </row>
    <row r="45" spans="1:10" ht="30" customHeight="1">
      <c r="A45" s="39"/>
      <c r="B45" s="39"/>
      <c r="C45" s="39"/>
      <c r="D45" s="39"/>
      <c r="E45" s="39"/>
      <c r="F45" s="39"/>
      <c r="G45" s="39"/>
      <c r="H45" s="39"/>
      <c r="I45" s="39"/>
      <c r="J45" s="39"/>
    </row>
    <row r="47" spans="1:10">
      <c r="A47" s="53" t="s">
        <v>23</v>
      </c>
      <c r="B47" s="53"/>
      <c r="C47" s="53"/>
      <c r="D47" s="53"/>
      <c r="E47" s="53"/>
      <c r="F47" s="53"/>
      <c r="G47" s="53"/>
      <c r="H47" s="43" t="s">
        <v>27</v>
      </c>
      <c r="I47" s="43"/>
      <c r="J47" s="43"/>
    </row>
    <row r="48" spans="1:10">
      <c r="A48" s="39" t="s">
        <v>24</v>
      </c>
      <c r="B48" s="39"/>
      <c r="C48" s="39" t="s">
        <v>25</v>
      </c>
      <c r="D48" s="39"/>
      <c r="E48" s="39" t="s">
        <v>26</v>
      </c>
      <c r="F48" s="39"/>
      <c r="G48" s="39"/>
      <c r="H48" s="43"/>
      <c r="I48" s="43"/>
      <c r="J48" s="43"/>
    </row>
    <row r="49" spans="1:10" ht="37.5" customHeight="1">
      <c r="A49" s="39"/>
      <c r="B49" s="39"/>
      <c r="C49" s="39"/>
      <c r="D49" s="39"/>
      <c r="E49" s="39"/>
      <c r="F49" s="39"/>
      <c r="G49" s="39"/>
      <c r="H49" s="39"/>
      <c r="I49" s="39"/>
      <c r="J49" s="39"/>
    </row>
  </sheetData>
  <mergeCells count="41">
    <mergeCell ref="A2:J2"/>
    <mergeCell ref="A14:J14"/>
    <mergeCell ref="A16:J21"/>
    <mergeCell ref="A23:J23"/>
    <mergeCell ref="A25:J27"/>
    <mergeCell ref="A4:D4"/>
    <mergeCell ref="A5:D8"/>
    <mergeCell ref="B11:D11"/>
    <mergeCell ref="E9:G9"/>
    <mergeCell ref="E10:G10"/>
    <mergeCell ref="B9:C9"/>
    <mergeCell ref="B10:C10"/>
    <mergeCell ref="H4:J4"/>
    <mergeCell ref="E4:G4"/>
    <mergeCell ref="E40:G40"/>
    <mergeCell ref="H40:J40"/>
    <mergeCell ref="H47:J48"/>
    <mergeCell ref="A49:B49"/>
    <mergeCell ref="C49:D49"/>
    <mergeCell ref="E49:G49"/>
    <mergeCell ref="H49:J49"/>
    <mergeCell ref="A47:G47"/>
    <mergeCell ref="A48:B48"/>
    <mergeCell ref="C48:D48"/>
    <mergeCell ref="E48:G48"/>
    <mergeCell ref="A29:J29"/>
    <mergeCell ref="E44:G44"/>
    <mergeCell ref="A45:B45"/>
    <mergeCell ref="C45:D45"/>
    <mergeCell ref="E45:G45"/>
    <mergeCell ref="H45:J45"/>
    <mergeCell ref="H44:J44"/>
    <mergeCell ref="A44:B44"/>
    <mergeCell ref="C44:D44"/>
    <mergeCell ref="A43:J43"/>
    <mergeCell ref="A31:J36"/>
    <mergeCell ref="A38:D38"/>
    <mergeCell ref="E38:J38"/>
    <mergeCell ref="E39:G39"/>
    <mergeCell ref="H39:J39"/>
    <mergeCell ref="A39:D40"/>
  </mergeCells>
  <dataValidations disablePrompts="1" count="1">
    <dataValidation type="list" allowBlank="1" showInputMessage="1" showErrorMessage="1" sqref="A5:D8">
      <formula1>numerornc</formula1>
    </dataValidation>
  </dataValidations>
  <pageMargins left="0.44791666666666669" right="0.30208333333333331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E10"/>
  <sheetViews>
    <sheetView workbookViewId="0">
      <selection activeCell="A5" sqref="A5:E11"/>
    </sheetView>
  </sheetViews>
  <sheetFormatPr baseColWidth="10" defaultRowHeight="15"/>
  <cols>
    <col min="1" max="1" width="21" bestFit="1" customWidth="1"/>
    <col min="2" max="2" width="21" customWidth="1"/>
    <col min="3" max="3" width="23.85546875" customWidth="1"/>
    <col min="4" max="4" width="6.28515625" customWidth="1"/>
    <col min="5" max="5" width="12.5703125" bestFit="1" customWidth="1"/>
  </cols>
  <sheetData>
    <row r="2" spans="1:5">
      <c r="A2" s="32"/>
    </row>
    <row r="3" spans="1:5">
      <c r="A3" s="33"/>
    </row>
    <row r="4" spans="1:5">
      <c r="A4" s="33"/>
    </row>
    <row r="8" spans="1:5">
      <c r="B8" s="32"/>
      <c r="C8" s="35"/>
      <c r="D8" s="35"/>
      <c r="E8" s="35"/>
    </row>
    <row r="9" spans="1:5">
      <c r="B9" s="33"/>
      <c r="C9" s="35"/>
      <c r="D9" s="35"/>
      <c r="E9" s="35"/>
    </row>
    <row r="10" spans="1:5">
      <c r="B10" s="33"/>
      <c r="C10" s="35"/>
      <c r="D10" s="35"/>
      <c r="E10" s="3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Registre NC</vt:lpstr>
      <vt:lpstr>Fiche NC</vt:lpstr>
      <vt:lpstr>Feuil3</vt:lpstr>
      <vt:lpstr>Feuil1</vt:lpstr>
      <vt:lpstr>numerornc</vt:lpstr>
      <vt:lpstr>RNC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</dc:creator>
  <cp:lastModifiedBy>Marie</cp:lastModifiedBy>
  <cp:lastPrinted>2010-11-10T16:47:00Z</cp:lastPrinted>
  <dcterms:created xsi:type="dcterms:W3CDTF">2010-07-13T07:08:09Z</dcterms:created>
  <dcterms:modified xsi:type="dcterms:W3CDTF">2010-11-12T13:08:27Z</dcterms:modified>
</cp:coreProperties>
</file>