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630" windowWidth="18315" windowHeight="7425"/>
  </bookViews>
  <sheets>
    <sheet name="Indicateurs" sheetId="4" r:id="rId1"/>
    <sheet name="Tableau" sheetId="5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</externalReferences>
  <calcPr calcId="125725"/>
</workbook>
</file>

<file path=xl/calcChain.xml><?xml version="1.0" encoding="utf-8"?>
<calcChain xmlns="http://schemas.openxmlformats.org/spreadsheetml/2006/main">
  <c r="E19" i="5"/>
  <c r="AA18"/>
  <c r="AA17"/>
  <c r="AA16"/>
  <c r="Z16"/>
  <c r="D16"/>
  <c r="AA15"/>
  <c r="Z15"/>
  <c r="AA14"/>
  <c r="Z14"/>
  <c r="AB13"/>
  <c r="AA13"/>
  <c r="Z13"/>
  <c r="AB12"/>
  <c r="AA12"/>
  <c r="Z12"/>
  <c r="AB11"/>
  <c r="AA11"/>
  <c r="Z11"/>
  <c r="AB10"/>
  <c r="AA10"/>
  <c r="Z10"/>
  <c r="AB9"/>
  <c r="AA9"/>
  <c r="Z9"/>
  <c r="AB8"/>
  <c r="AA8"/>
  <c r="Z8"/>
  <c r="AB7"/>
  <c r="AA7"/>
  <c r="Z7"/>
  <c r="AB6"/>
  <c r="AA6"/>
  <c r="Z6"/>
  <c r="AB5"/>
  <c r="AA5"/>
  <c r="Z5"/>
  <c r="AB4"/>
  <c r="AA4"/>
  <c r="Z4"/>
  <c r="AB3"/>
  <c r="AA3"/>
  <c r="Z3"/>
  <c r="AB2"/>
  <c r="AA2"/>
  <c r="E18" s="1"/>
  <c r="Z2"/>
  <c r="K5" i="4"/>
  <c r="I5"/>
  <c r="G5"/>
  <c r="E5"/>
  <c r="C5"/>
  <c r="N4"/>
  <c r="N16" s="1"/>
  <c r="N19" s="1"/>
  <c r="M4"/>
  <c r="M15" s="1"/>
  <c r="L4"/>
  <c r="L16" s="1"/>
  <c r="L19" s="1"/>
  <c r="K4"/>
  <c r="K15" s="1"/>
  <c r="J4"/>
  <c r="J16" s="1"/>
  <c r="J19" s="1"/>
  <c r="I4"/>
  <c r="I15" s="1"/>
  <c r="H4"/>
  <c r="H16" s="1"/>
  <c r="H19" s="1"/>
  <c r="G4"/>
  <c r="G15" s="1"/>
  <c r="F4"/>
  <c r="F16" s="1"/>
  <c r="F19" s="1"/>
  <c r="E4"/>
  <c r="E15" s="1"/>
  <c r="D4"/>
  <c r="D16" s="1"/>
  <c r="D19" s="1"/>
  <c r="C4"/>
  <c r="C15" s="1"/>
  <c r="C19" i="5" l="1"/>
  <c r="D5" i="4"/>
  <c r="B5" s="1"/>
  <c r="F5"/>
  <c r="H5"/>
  <c r="J5"/>
  <c r="L5"/>
  <c r="N5"/>
  <c r="C6"/>
  <c r="E6"/>
  <c r="G6"/>
  <c r="I6"/>
  <c r="K6"/>
  <c r="M6"/>
  <c r="D7"/>
  <c r="F7"/>
  <c r="H7"/>
  <c r="J7"/>
  <c r="L7"/>
  <c r="N7"/>
  <c r="C8"/>
  <c r="E8"/>
  <c r="G8"/>
  <c r="I8"/>
  <c r="K8"/>
  <c r="M8"/>
  <c r="D9"/>
  <c r="F9"/>
  <c r="H9"/>
  <c r="J9"/>
  <c r="L9"/>
  <c r="N9"/>
  <c r="C10"/>
  <c r="E10"/>
  <c r="G10"/>
  <c r="I10"/>
  <c r="K10"/>
  <c r="M10"/>
  <c r="D11"/>
  <c r="F11"/>
  <c r="H11"/>
  <c r="J11"/>
  <c r="L11"/>
  <c r="N11"/>
  <c r="C12"/>
  <c r="E12"/>
  <c r="G12"/>
  <c r="I12"/>
  <c r="K12"/>
  <c r="M12"/>
  <c r="D13"/>
  <c r="F13"/>
  <c r="H13"/>
  <c r="J13"/>
  <c r="L13"/>
  <c r="N13"/>
  <c r="C14"/>
  <c r="E14"/>
  <c r="G14"/>
  <c r="I14"/>
  <c r="K14"/>
  <c r="M14"/>
  <c r="D15"/>
  <c r="B15" s="1"/>
  <c r="F15"/>
  <c r="H15"/>
  <c r="J15"/>
  <c r="L15"/>
  <c r="N15"/>
  <c r="C16"/>
  <c r="E16"/>
  <c r="E19" s="1"/>
  <c r="G16"/>
  <c r="G19" s="1"/>
  <c r="I16"/>
  <c r="I19" s="1"/>
  <c r="K16"/>
  <c r="K19" s="1"/>
  <c r="M16"/>
  <c r="M19" s="1"/>
  <c r="M5"/>
  <c r="D6"/>
  <c r="F6"/>
  <c r="H6"/>
  <c r="J6"/>
  <c r="L6"/>
  <c r="N6"/>
  <c r="C7"/>
  <c r="E7"/>
  <c r="G7"/>
  <c r="I7"/>
  <c r="K7"/>
  <c r="M7"/>
  <c r="D8"/>
  <c r="F8"/>
  <c r="H8"/>
  <c r="J8"/>
  <c r="L8"/>
  <c r="N8"/>
  <c r="C9"/>
  <c r="E9"/>
  <c r="G9"/>
  <c r="I9"/>
  <c r="K9"/>
  <c r="M9"/>
  <c r="D10"/>
  <c r="F10"/>
  <c r="H10"/>
  <c r="J10"/>
  <c r="L10"/>
  <c r="N10"/>
  <c r="C11"/>
  <c r="E11"/>
  <c r="G11"/>
  <c r="I11"/>
  <c r="K11"/>
  <c r="M11"/>
  <c r="D12"/>
  <c r="F12"/>
  <c r="H12"/>
  <c r="J12"/>
  <c r="L12"/>
  <c r="N12"/>
  <c r="C13"/>
  <c r="E13"/>
  <c r="G13"/>
  <c r="I13"/>
  <c r="K13"/>
  <c r="M13"/>
  <c r="D14"/>
  <c r="F14"/>
  <c r="H14"/>
  <c r="J14"/>
  <c r="L14"/>
  <c r="N14"/>
  <c r="C19" l="1"/>
  <c r="B16"/>
  <c r="B19" s="1"/>
  <c r="B14"/>
  <c r="B12"/>
  <c r="B10"/>
  <c r="B8"/>
  <c r="B6"/>
  <c r="B13"/>
  <c r="B11"/>
  <c r="B9"/>
  <c r="B7"/>
</calcChain>
</file>

<file path=xl/sharedStrings.xml><?xml version="1.0" encoding="utf-8"?>
<sst xmlns="http://schemas.openxmlformats.org/spreadsheetml/2006/main" count="139" uniqueCount="84">
  <si>
    <t>Type de NC</t>
  </si>
  <si>
    <t>NOM CLIENT</t>
  </si>
  <si>
    <t>N° Fiche de travail</t>
  </si>
  <si>
    <t>N° commande</t>
  </si>
  <si>
    <t>Référence pièce</t>
  </si>
  <si>
    <t>Référence NC Client</t>
  </si>
  <si>
    <t>Description NC</t>
  </si>
  <si>
    <t>Traitement de la NC</t>
  </si>
  <si>
    <t>Conséquence de la NC</t>
  </si>
  <si>
    <t>Coût</t>
  </si>
  <si>
    <t>Identification des causes</t>
  </si>
  <si>
    <t>Origine de la NC</t>
  </si>
  <si>
    <t>Service concerné</t>
  </si>
  <si>
    <t>Actions</t>
  </si>
  <si>
    <t>Délai</t>
  </si>
  <si>
    <t>Pilote</t>
  </si>
  <si>
    <t>Actions réalisé le</t>
  </si>
  <si>
    <t>Par</t>
  </si>
  <si>
    <t>Commentaires efficacité</t>
  </si>
  <si>
    <t>Date de cloture</t>
  </si>
  <si>
    <t>Commentaires</t>
  </si>
  <si>
    <t xml:space="preserve">Mois </t>
  </si>
  <si>
    <t>Année</t>
  </si>
  <si>
    <t>Total</t>
  </si>
  <si>
    <t>NC</t>
  </si>
  <si>
    <t>NC d'origine externe</t>
  </si>
  <si>
    <t>NC cause Fournisseur</t>
  </si>
  <si>
    <t>NC cause Client</t>
  </si>
  <si>
    <t>NC cause Interne</t>
  </si>
  <si>
    <t>NC cause Commercial</t>
  </si>
  <si>
    <t>NC cause Administration</t>
  </si>
  <si>
    <t>NC cause Programmation</t>
  </si>
  <si>
    <t>NC cause Fabrication</t>
  </si>
  <si>
    <t>NC cause Expédition</t>
  </si>
  <si>
    <t>NC Closes</t>
  </si>
  <si>
    <t>Coût NC</t>
  </si>
  <si>
    <t>Chiffre d'affaire</t>
  </si>
  <si>
    <t>% du Cout des NC / CA</t>
  </si>
  <si>
    <t>N° NC interne</t>
  </si>
  <si>
    <t>Date d'ouverture NC</t>
  </si>
  <si>
    <t>Nom de l'émétteur</t>
  </si>
  <si>
    <t>ORIGINE</t>
  </si>
  <si>
    <t>Origine externe</t>
  </si>
  <si>
    <t>Externe</t>
  </si>
  <si>
    <t>142011NCAAAA</t>
  </si>
  <si>
    <t>EDF</t>
  </si>
  <si>
    <t>AAAA</t>
  </si>
  <si>
    <t>142011NCBBBB</t>
  </si>
  <si>
    <t>BBBB</t>
  </si>
  <si>
    <t>3182004NCbaba</t>
  </si>
  <si>
    <t>Interne</t>
  </si>
  <si>
    <t>Qualité</t>
  </si>
  <si>
    <t>PPPA</t>
  </si>
  <si>
    <t>baba</t>
  </si>
  <si>
    <t>PAS BIEN</t>
  </si>
  <si>
    <t>JETTER</t>
  </si>
  <si>
    <t xml:space="preserve">PROGRAMME </t>
  </si>
  <si>
    <t>Programmation</t>
  </si>
  <si>
    <t>RELECTURE PAR AUTRE PROGRAMMEUR</t>
  </si>
  <si>
    <t>msc</t>
  </si>
  <si>
    <t>3182004NCbibi</t>
  </si>
  <si>
    <t>bibi</t>
  </si>
  <si>
    <t>2442010NCRRRRR</t>
  </si>
  <si>
    <t>moi</t>
  </si>
  <si>
    <t>RRRRR</t>
  </si>
  <si>
    <t>2442010NCesss</t>
  </si>
  <si>
    <t>esss</t>
  </si>
  <si>
    <t>442011NCWEEKEND</t>
  </si>
  <si>
    <t>WEEKEND</t>
  </si>
  <si>
    <t>Fournisseur</t>
  </si>
  <si>
    <t>Administration</t>
  </si>
  <si>
    <t>742011NC3 ans</t>
  </si>
  <si>
    <t>Léna</t>
  </si>
  <si>
    <t>3 ans</t>
  </si>
  <si>
    <t>commercial</t>
  </si>
  <si>
    <t>742011NCLéna</t>
  </si>
  <si>
    <t>15072010NC1</t>
  </si>
  <si>
    <t>Client</t>
  </si>
  <si>
    <t>Situation dangereuse</t>
  </si>
  <si>
    <t>A0830066</t>
  </si>
  <si>
    <t>X</t>
  </si>
  <si>
    <t>manque 13 plateaux</t>
  </si>
  <si>
    <t>mauvaise quantite lancée en fab</t>
  </si>
  <si>
    <t>faire 13 plateaux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</si>
</sst>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7" fontId="0" fillId="0" borderId="0" xfId="0" applyNumberFormat="1"/>
    <xf numFmtId="0" fontId="0" fillId="0" borderId="0" xfId="0" applyNumberFormat="1"/>
    <xf numFmtId="9" fontId="0" fillId="0" borderId="0" xfId="1" applyFont="1"/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/>
    <xf numFmtId="0" fontId="2" fillId="0" borderId="0" xfId="2" applyAlignment="1" applyProtection="1"/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wrapText="1"/>
    </xf>
    <xf numFmtId="2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2" fontId="0" fillId="0" borderId="0" xfId="0" applyNumberFormat="1"/>
    <xf numFmtId="14" fontId="0" fillId="0" borderId="0" xfId="0" applyNumberFormat="1"/>
    <xf numFmtId="0" fontId="2" fillId="0" borderId="0" xfId="2" applyAlignment="1" applyProtection="1">
      <alignment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2" fontId="0" fillId="0" borderId="0" xfId="0" applyNumberFormat="1" applyBorder="1" applyAlignment="1">
      <alignment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01\Partage\Syst&#232;me%20de%20Management\Document%20du%20Syst&#232;me%20de%20Management\Processus%20MESURES%20-%20MES\Non-conformit&#233;\MES-ENR-01%20Registre%20des%20N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01\partage\Syst&#232;me%20de%20Management\Document%20du%20Syst&#232;me%20de%20Management\Processus%20MESURES%20-%20MES\MES.ENR.GE.01%20Registre%20des%20NC%20au%2013%20janvier%20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icateurs"/>
      <sheetName val="Tableau"/>
      <sheetName val="Feuil2"/>
      <sheetName val="Feuil3"/>
    </sheetNames>
    <sheetDataSet>
      <sheetData sheetId="0"/>
      <sheetData sheetId="1">
        <row r="1">
          <cell r="D1" t="str">
            <v>ORIGINE</v>
          </cell>
          <cell r="N1" t="str">
            <v>Coût</v>
          </cell>
          <cell r="P1" t="str">
            <v>Origine de la NC</v>
          </cell>
          <cell r="Q1" t="str">
            <v>Service concerné</v>
          </cell>
          <cell r="X1" t="str">
            <v>Date de cloture</v>
          </cell>
          <cell r="Z1" t="str">
            <v xml:space="preserve">Mois </v>
          </cell>
          <cell r="AA1" t="str">
            <v>Année</v>
          </cell>
        </row>
        <row r="2">
          <cell r="D2" t="str">
            <v>Externe</v>
          </cell>
          <cell r="N2">
            <v>1</v>
          </cell>
          <cell r="X2">
            <v>40625</v>
          </cell>
          <cell r="Z2">
            <v>1</v>
          </cell>
          <cell r="AA2">
            <v>2011</v>
          </cell>
        </row>
        <row r="3">
          <cell r="D3" t="str">
            <v>Externe</v>
          </cell>
          <cell r="Z3">
            <v>2</v>
          </cell>
          <cell r="AA3">
            <v>2011</v>
          </cell>
        </row>
        <row r="4">
          <cell r="D4" t="b">
            <v>0</v>
          </cell>
          <cell r="P4" t="b">
            <v>0</v>
          </cell>
          <cell r="Q4" t="b">
            <v>0</v>
          </cell>
          <cell r="Z4">
            <v>4</v>
          </cell>
          <cell r="AA4">
            <v>2011</v>
          </cell>
        </row>
        <row r="5">
          <cell r="D5" t="b">
            <v>0</v>
          </cell>
          <cell r="P5" t="b">
            <v>0</v>
          </cell>
          <cell r="Q5" t="b">
            <v>0</v>
          </cell>
          <cell r="Z5">
            <v>4</v>
          </cell>
          <cell r="AA5">
            <v>2011</v>
          </cell>
        </row>
        <row r="6">
          <cell r="D6" t="str">
            <v>Interne</v>
          </cell>
          <cell r="P6" t="str">
            <v>Interne</v>
          </cell>
          <cell r="Q6" t="str">
            <v>Programmation</v>
          </cell>
          <cell r="Z6">
            <v>8</v>
          </cell>
          <cell r="AA6">
            <v>2004</v>
          </cell>
        </row>
        <row r="7">
          <cell r="D7" t="str">
            <v>Interne</v>
          </cell>
          <cell r="P7" t="str">
            <v>Interne</v>
          </cell>
          <cell r="Q7" t="str">
            <v>Programmation</v>
          </cell>
          <cell r="Z7">
            <v>8</v>
          </cell>
          <cell r="AA7">
            <v>2004</v>
          </cell>
        </row>
        <row r="8">
          <cell r="D8" t="b">
            <v>0</v>
          </cell>
          <cell r="P8" t="b">
            <v>0</v>
          </cell>
          <cell r="Q8" t="b">
            <v>0</v>
          </cell>
          <cell r="Z8">
            <v>4</v>
          </cell>
          <cell r="AA8">
            <v>2010</v>
          </cell>
        </row>
        <row r="9">
          <cell r="D9" t="str">
            <v>Externe</v>
          </cell>
          <cell r="P9" t="b">
            <v>0</v>
          </cell>
          <cell r="Q9" t="b">
            <v>0</v>
          </cell>
          <cell r="Z9">
            <v>4</v>
          </cell>
          <cell r="AA9">
            <v>2010</v>
          </cell>
        </row>
        <row r="10">
          <cell r="D10" t="b">
            <v>0</v>
          </cell>
          <cell r="P10" t="b">
            <v>0</v>
          </cell>
          <cell r="Q10" t="b">
            <v>0</v>
          </cell>
          <cell r="Z10">
            <v>4</v>
          </cell>
          <cell r="AA10">
            <v>2010</v>
          </cell>
        </row>
        <row r="11">
          <cell r="D11" t="b">
            <v>0</v>
          </cell>
          <cell r="P11" t="b">
            <v>0</v>
          </cell>
          <cell r="Q11" t="b">
            <v>0</v>
          </cell>
          <cell r="Z11">
            <v>4</v>
          </cell>
          <cell r="AA11">
            <v>2010</v>
          </cell>
        </row>
        <row r="12">
          <cell r="D12" t="str">
            <v>Externe</v>
          </cell>
          <cell r="P12" t="b">
            <v>0</v>
          </cell>
          <cell r="Q12" t="b">
            <v>0</v>
          </cell>
          <cell r="Z12">
            <v>4</v>
          </cell>
          <cell r="AA12">
            <v>2010</v>
          </cell>
        </row>
        <row r="13">
          <cell r="D13" t="b">
            <v>0</v>
          </cell>
          <cell r="P13" t="str">
            <v>Fournisseur</v>
          </cell>
          <cell r="Q13" t="str">
            <v>Administration</v>
          </cell>
          <cell r="Z13">
            <v>4</v>
          </cell>
          <cell r="AA13">
            <v>2011</v>
          </cell>
        </row>
        <row r="14">
          <cell r="D14" t="b">
            <v>0</v>
          </cell>
          <cell r="P14" t="b">
            <v>0</v>
          </cell>
          <cell r="Q14" t="str">
            <v>commercial</v>
          </cell>
          <cell r="Z14">
            <v>4</v>
          </cell>
          <cell r="AA14">
            <v>2011</v>
          </cell>
        </row>
        <row r="15">
          <cell r="D15" t="b">
            <v>0</v>
          </cell>
          <cell r="P15" t="b">
            <v>0</v>
          </cell>
          <cell r="Q15" t="b">
            <v>0</v>
          </cell>
          <cell r="Z15">
            <v>4</v>
          </cell>
          <cell r="AA15">
            <v>2011</v>
          </cell>
        </row>
        <row r="16">
          <cell r="D16">
            <v>1</v>
          </cell>
          <cell r="Q16" t="str">
            <v>manque 13 plateaux</v>
          </cell>
          <cell r="Z16">
            <v>7</v>
          </cell>
          <cell r="AA16">
            <v>2010</v>
          </cell>
        </row>
        <row r="17">
          <cell r="P17" t="str">
            <v>Fournisseur</v>
          </cell>
          <cell r="Q17" t="str">
            <v>Programmation</v>
          </cell>
          <cell r="AA17">
            <v>1900</v>
          </cell>
        </row>
        <row r="18">
          <cell r="AA18">
            <v>1900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dicateurs"/>
      <sheetName val="Registre NC"/>
      <sheetName val="Fiche NC"/>
      <sheetName val="Feuil3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NC%20enregistr&#233;es/2442010NCRRRRR.xls%22" TargetMode="External"/><Relationship Id="rId3" Type="http://schemas.openxmlformats.org/officeDocument/2006/relationships/hyperlink" Target="NC%20enregistr&#233;es/442011NCWEEKEND.xlsm" TargetMode="External"/><Relationship Id="rId7" Type="http://schemas.openxmlformats.org/officeDocument/2006/relationships/hyperlink" Target=".xls" TargetMode="External"/><Relationship Id="rId2" Type="http://schemas.openxmlformats.org/officeDocument/2006/relationships/hyperlink" Target="NC%20enregistr&#233;es/742011NC3%20ans.xlsm" TargetMode="External"/><Relationship Id="rId1" Type="http://schemas.openxmlformats.org/officeDocument/2006/relationships/hyperlink" Target="NC%20enregistr&#233;es/742011NCL&#233;na.xlsm" TargetMode="External"/><Relationship Id="rId6" Type="http://schemas.openxmlformats.org/officeDocument/2006/relationships/hyperlink" Target=".xls" TargetMode="External"/><Relationship Id="rId5" Type="http://schemas.openxmlformats.org/officeDocument/2006/relationships/hyperlink" Target="NC%20enregistr&#233;es/2442010NCesss.xls" TargetMode="External"/><Relationship Id="rId4" Type="http://schemas.openxmlformats.org/officeDocument/2006/relationships/hyperlink" Target="NC%20enregistr&#233;es/2442010NCess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X19"/>
  <sheetViews>
    <sheetView tabSelected="1" workbookViewId="0">
      <selection activeCell="C22" sqref="C22"/>
    </sheetView>
  </sheetViews>
  <sheetFormatPr baseColWidth="10" defaultRowHeight="15"/>
  <cols>
    <col min="1" max="1" width="23.42578125" bestFit="1" customWidth="1"/>
    <col min="2" max="2" width="21.28515625" customWidth="1"/>
  </cols>
  <sheetData>
    <row r="1" spans="1:24" ht="4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</row>
    <row r="2" spans="1:24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>
      <c r="A3">
        <v>2011</v>
      </c>
      <c r="B3" t="s">
        <v>23</v>
      </c>
      <c r="C3" s="3">
        <v>40544</v>
      </c>
      <c r="D3" s="3">
        <v>40575</v>
      </c>
      <c r="E3" s="3">
        <v>40603</v>
      </c>
      <c r="F3" s="3">
        <v>40634</v>
      </c>
      <c r="G3" s="3">
        <v>40664</v>
      </c>
      <c r="H3" s="3">
        <v>40695</v>
      </c>
      <c r="I3" s="3">
        <v>40725</v>
      </c>
      <c r="J3" s="3">
        <v>40756</v>
      </c>
      <c r="K3" s="3">
        <v>40787</v>
      </c>
      <c r="L3" s="3">
        <v>40817</v>
      </c>
      <c r="M3" s="3">
        <v>40848</v>
      </c>
      <c r="N3" s="3">
        <v>40878</v>
      </c>
    </row>
    <row r="4" spans="1:24">
      <c r="C4" s="4">
        <f>MONTH(C3)</f>
        <v>1</v>
      </c>
      <c r="D4" s="4">
        <f t="shared" ref="D4:N4" si="0">MONTH(D3)</f>
        <v>2</v>
      </c>
      <c r="E4" s="4">
        <f t="shared" si="0"/>
        <v>3</v>
      </c>
      <c r="F4" s="4">
        <f t="shared" si="0"/>
        <v>4</v>
      </c>
      <c r="G4" s="4">
        <f t="shared" si="0"/>
        <v>5</v>
      </c>
      <c r="H4" s="4">
        <f t="shared" si="0"/>
        <v>6</v>
      </c>
      <c r="I4" s="4">
        <f t="shared" si="0"/>
        <v>7</v>
      </c>
      <c r="J4" s="4">
        <f t="shared" si="0"/>
        <v>8</v>
      </c>
      <c r="K4" s="4">
        <f t="shared" si="0"/>
        <v>9</v>
      </c>
      <c r="L4" s="4">
        <f t="shared" si="0"/>
        <v>10</v>
      </c>
      <c r="M4" s="4">
        <f t="shared" si="0"/>
        <v>11</v>
      </c>
      <c r="N4" s="4">
        <f t="shared" si="0"/>
        <v>12</v>
      </c>
    </row>
    <row r="5" spans="1:24">
      <c r="A5" t="s">
        <v>24</v>
      </c>
      <c r="B5">
        <f>SUM(C5:N5)</f>
        <v>7</v>
      </c>
      <c r="C5">
        <f>SUMPRODUCT((([1]Tableau!$AA$1:$AA$999)=$A$3)*(([1]Tableau!$Z$1:$Z$999)=C$4))</f>
        <v>1</v>
      </c>
      <c r="D5">
        <f>SUMPRODUCT((([1]Tableau!$AA$1:$AA$999)=$A$3)*(([1]Tableau!$Z$1:$Z$999)=D$4))</f>
        <v>1</v>
      </c>
      <c r="E5">
        <f>SUMPRODUCT((([1]Tableau!$AA$1:$AA$999)=$A$3)*(([1]Tableau!$Z$1:$Z$999)=E$4))</f>
        <v>0</v>
      </c>
      <c r="F5">
        <f>SUMPRODUCT((([1]Tableau!$AA$1:$AA$999)=$A$3)*(([1]Tableau!$Z$1:$Z$999)=F$4))</f>
        <v>5</v>
      </c>
      <c r="G5">
        <f>SUMPRODUCT((([1]Tableau!$AA$1:$AA$999)=$A$3)*(([1]Tableau!$Z$1:$Z$999)=G$4))</f>
        <v>0</v>
      </c>
      <c r="H5">
        <f>SUMPRODUCT((([1]Tableau!$AA$1:$AA$999)=$A$3)*(([1]Tableau!$Z$1:$Z$999)=H$4))</f>
        <v>0</v>
      </c>
      <c r="I5">
        <f>SUMPRODUCT((([1]Tableau!$AA$1:$AA$999)=$A$3)*(([1]Tableau!$Z$1:$Z$999)=I$4))</f>
        <v>0</v>
      </c>
      <c r="J5">
        <f>SUMPRODUCT((([1]Tableau!$AA$1:$AA$999)=$A$3)*(([1]Tableau!$Z$1:$Z$999)=J$4))</f>
        <v>0</v>
      </c>
      <c r="K5">
        <f>SUMPRODUCT((([1]Tableau!$AA$1:$AA$999)=$A$3)*(([1]Tableau!$Z$1:$Z$999)=K$4))</f>
        <v>0</v>
      </c>
      <c r="L5">
        <f>SUMPRODUCT((([1]Tableau!$AA$1:$AA$999)=$A$3)*(([1]Tableau!$Z$1:$Z$999)=L$4))</f>
        <v>0</v>
      </c>
      <c r="M5">
        <f>SUMPRODUCT((([1]Tableau!$AA$1:$AA$999)=$A$3)*(([1]Tableau!$Z$1:$Z$999)=M$4))</f>
        <v>0</v>
      </c>
      <c r="N5">
        <f>SUMPRODUCT((([1]Tableau!$AA$1:$AA$999)=$A$3)*(([1]Tableau!$Z$1:$Z$999)=N$4))</f>
        <v>0</v>
      </c>
    </row>
    <row r="6" spans="1:24">
      <c r="A6" t="s">
        <v>25</v>
      </c>
      <c r="B6">
        <f t="shared" ref="B6:B16" si="1">SUM(C6:N6)</f>
        <v>2</v>
      </c>
      <c r="C6">
        <f>SUMPRODUCT((([1]Tableau!$D$1:$D$999)="Externe")*(([1]Tableau!$AA$1:$AA$999)=$A$3)*(([1]Tableau!$Z$1:$Z$999)=C$4))</f>
        <v>1</v>
      </c>
      <c r="D6">
        <f>SUMPRODUCT((([1]Tableau!$D$1:$D$999)="Externe")*(([1]Tableau!$AA$1:$AA$999)=2011)*(([1]Tableau!$Z$1:$Z$999)=D$4))</f>
        <v>1</v>
      </c>
      <c r="E6">
        <f>SUMPRODUCT((([1]Tableau!$D$1:$D$999)="Externe")*(([1]Tableau!$AA$1:$AA$999)=2011)*(([1]Tableau!$Z$1:$Z$999)=E$4))</f>
        <v>0</v>
      </c>
      <c r="F6">
        <f>SUMPRODUCT((([1]Tableau!$D$1:$D$999)="Externe")*(([1]Tableau!$AA$1:$AA$999)=2011)*(([1]Tableau!$Z$1:$Z$999)=F$4))</f>
        <v>0</v>
      </c>
      <c r="G6">
        <f>SUMPRODUCT((([1]Tableau!$D$1:$D$999)="Externe")*(([1]Tableau!$AA$1:$AA$999)=2011)*(([1]Tableau!$Z$1:$Z$999)=G$4))</f>
        <v>0</v>
      </c>
      <c r="H6">
        <f>SUMPRODUCT((([1]Tableau!$D$1:$D$999)="Externe")*(([1]Tableau!$AA$1:$AA$999)=2011)*(([1]Tableau!$Z$1:$Z$999)=H$4))</f>
        <v>0</v>
      </c>
      <c r="I6">
        <f>SUMPRODUCT((([1]Tableau!$D$1:$D$999)="Externe")*(([1]Tableau!$AA$1:$AA$999)=2011)*(([1]Tableau!$Z$1:$Z$999)=I$4))</f>
        <v>0</v>
      </c>
      <c r="J6">
        <f>SUMPRODUCT((([1]Tableau!$D$1:$D$999)="Externe")*(([1]Tableau!$AA$1:$AA$999)=2011)*(([1]Tableau!$Z$1:$Z$999)=J$4))</f>
        <v>0</v>
      </c>
      <c r="K6">
        <f>SUMPRODUCT((([1]Tableau!$D$1:$D$999)="Externe")*(([1]Tableau!$AA$1:$AA$999)=2011)*(([1]Tableau!$Z$1:$Z$999)=K$4))</f>
        <v>0</v>
      </c>
      <c r="L6">
        <f>SUMPRODUCT((([1]Tableau!$D$1:$D$999)="Externe")*(([1]Tableau!$AA$1:$AA$999)=2011)*(([1]Tableau!$Z$1:$Z$999)=L$4))</f>
        <v>0</v>
      </c>
      <c r="M6">
        <f>SUMPRODUCT((([1]Tableau!$D$1:$D$999)="Externe")*(([1]Tableau!$AA$1:$AA$999)=2011)*(([1]Tableau!$Z$1:$Z$999)=M$4))</f>
        <v>0</v>
      </c>
      <c r="N6">
        <f>SUMPRODUCT((([1]Tableau!$D$1:$D$999)="Externe")*(([1]Tableau!$AA$1:$AA$999)=2011)*(([1]Tableau!$Z$1:$Z$999)=N$4))</f>
        <v>0</v>
      </c>
    </row>
    <row r="7" spans="1:24">
      <c r="A7" t="s">
        <v>26</v>
      </c>
      <c r="B7">
        <f t="shared" si="1"/>
        <v>1</v>
      </c>
      <c r="C7">
        <f>SUMPRODUCT((([1]Tableau!$P$1:$P$999)="Fournisseur")*(([1]Tableau!$AA$1:$AA$999)=2011)*(([1]Tableau!$Z$1:$Z$999)=C$4))</f>
        <v>0</v>
      </c>
      <c r="D7">
        <f>SUMPRODUCT((([1]Tableau!$P$1:$P$999)="Fournisseur")*(([1]Tableau!$AA$1:$AA$999)=2011)*(([1]Tableau!$Z$1:$Z$999)=D$4))</f>
        <v>0</v>
      </c>
      <c r="E7">
        <f>SUMPRODUCT((([1]Tableau!$P$1:$P$999)="Fournisseur")*(([1]Tableau!$AA$1:$AA$999)=2011)*(([1]Tableau!$Z$1:$Z$999)=E$4))</f>
        <v>0</v>
      </c>
      <c r="F7">
        <f>SUMPRODUCT((([1]Tableau!$P$1:$P$999)="Fournisseur")*(([1]Tableau!$AA$1:$AA$999)=2011)*(([1]Tableau!$Z$1:$Z$999)=F$4))</f>
        <v>1</v>
      </c>
      <c r="G7">
        <f>SUMPRODUCT((([1]Tableau!$P$1:$P$999)="Fournisseur")*(([1]Tableau!$AA$1:$AA$999)=2011)*(([1]Tableau!$Z$1:$Z$999)=G$4))</f>
        <v>0</v>
      </c>
      <c r="H7">
        <f>SUMPRODUCT((([1]Tableau!$P$1:$P$999)="Fournisseur")*(([1]Tableau!$AA$1:$AA$999)=2011)*(([1]Tableau!$Z$1:$Z$999)=H$4))</f>
        <v>0</v>
      </c>
      <c r="I7">
        <f>SUMPRODUCT((([1]Tableau!$P$1:$P$999)="Fournisseur")*(([1]Tableau!$AA$1:$AA$999)=2011)*(([1]Tableau!$Z$1:$Z$999)=I$4))</f>
        <v>0</v>
      </c>
      <c r="J7">
        <f>SUMPRODUCT((([1]Tableau!$P$1:$P$999)="Fournisseur")*(([1]Tableau!$AA$1:$AA$999)=2011)*(([1]Tableau!$Z$1:$Z$999)=J$4))</f>
        <v>0</v>
      </c>
      <c r="K7">
        <f>SUMPRODUCT((([1]Tableau!$P$1:$P$999)="Fournisseur")*(([1]Tableau!$AA$1:$AA$999)=2011)*(([1]Tableau!$Z$1:$Z$999)=K$4))</f>
        <v>0</v>
      </c>
      <c r="L7">
        <f>SUMPRODUCT((([1]Tableau!$P$1:$P$999)="Fournisseur")*(([1]Tableau!$AA$1:$AA$999)=2011)*(([1]Tableau!$Z$1:$Z$999)=L$4))</f>
        <v>0</v>
      </c>
      <c r="M7">
        <f>SUMPRODUCT((([1]Tableau!$P$1:$P$999)="Fournisseur")*(([1]Tableau!$AA$1:$AA$999)=2011)*(([1]Tableau!$Z$1:$Z$999)=M$4))</f>
        <v>0</v>
      </c>
      <c r="N7">
        <f>SUMPRODUCT((([1]Tableau!$P$1:$P$999)="Fournisseur")*(([1]Tableau!$AA$1:$AA$999)=2011)*(([1]Tableau!$Z$1:$Z$999)=N$4))</f>
        <v>0</v>
      </c>
    </row>
    <row r="8" spans="1:24">
      <c r="A8" t="s">
        <v>27</v>
      </c>
      <c r="B8">
        <f t="shared" si="1"/>
        <v>0</v>
      </c>
      <c r="C8">
        <f>SUMPRODUCT((([1]Tableau!$P$1:$P$999)="Client")*(([1]Tableau!$AA$1:$AA$999)=2011)*(([1]Tableau!$Z$1:$Z$999)=C$4))</f>
        <v>0</v>
      </c>
      <c r="D8">
        <f>SUMPRODUCT((([1]Tableau!$P$1:$P$999)="Client")*(([1]Tableau!$AA$1:$AA$999)=2011)*(([1]Tableau!$Z$1:$Z$999)=D$4))</f>
        <v>0</v>
      </c>
      <c r="E8">
        <f>SUMPRODUCT((([1]Tableau!$P$1:$P$999)="Client")*(([1]Tableau!$AA$1:$AA$999)=2011)*(([1]Tableau!$Z$1:$Z$999)=E$4))</f>
        <v>0</v>
      </c>
      <c r="F8">
        <f>SUMPRODUCT((([1]Tableau!$P$1:$P$999)="Client")*(([1]Tableau!$AA$1:$AA$999)=2011)*(([1]Tableau!$Z$1:$Z$999)=F$4))</f>
        <v>0</v>
      </c>
      <c r="G8">
        <f>SUMPRODUCT((([1]Tableau!$P$1:$P$999)="Client")*(([1]Tableau!$AA$1:$AA$999)=2011)*(([1]Tableau!$Z$1:$Z$999)=G$4))</f>
        <v>0</v>
      </c>
      <c r="H8">
        <f>SUMPRODUCT((([1]Tableau!$P$1:$P$999)="Client")*(([1]Tableau!$AA$1:$AA$999)=2011)*(([1]Tableau!$Z$1:$Z$999)=H$4))</f>
        <v>0</v>
      </c>
      <c r="I8">
        <f>SUMPRODUCT((([1]Tableau!$P$1:$P$999)="Client")*(([1]Tableau!$AA$1:$AA$999)=2011)*(([1]Tableau!$Z$1:$Z$999)=I$4))</f>
        <v>0</v>
      </c>
      <c r="J8">
        <f>SUMPRODUCT((([1]Tableau!$P$1:$P$999)="Client")*(([1]Tableau!$AA$1:$AA$999)=2011)*(([1]Tableau!$Z$1:$Z$999)=J$4))</f>
        <v>0</v>
      </c>
      <c r="K8">
        <f>SUMPRODUCT((([1]Tableau!$P$1:$P$999)="Client")*(([1]Tableau!$AA$1:$AA$999)=2011)*(([1]Tableau!$Z$1:$Z$999)=K$4))</f>
        <v>0</v>
      </c>
      <c r="L8">
        <f>SUMPRODUCT((([1]Tableau!$P$1:$P$999)="Client")*(([1]Tableau!$AA$1:$AA$999)=2011)*(([1]Tableau!$Z$1:$Z$999)=L$4))</f>
        <v>0</v>
      </c>
      <c r="M8">
        <f>SUMPRODUCT((([1]Tableau!$P$1:$P$999)="Client")*(([1]Tableau!$AA$1:$AA$999)=2011)*(([1]Tableau!$Z$1:$Z$999)=M$4))</f>
        <v>0</v>
      </c>
      <c r="N8">
        <f>SUMPRODUCT((([1]Tableau!$P$1:$P$999)="Client")*(([1]Tableau!$AA$1:$AA$999)=2011)*(([1]Tableau!$Z$1:$Z$999)=N$4))</f>
        <v>0</v>
      </c>
    </row>
    <row r="9" spans="1:24">
      <c r="A9" t="s">
        <v>28</v>
      </c>
      <c r="B9">
        <f t="shared" si="1"/>
        <v>0</v>
      </c>
      <c r="C9">
        <f>SUMPRODUCT((([1]Tableau!$P$1:$P$999)="Interne")*(([1]Tableau!$AA$1:$AA$999)=2011)*(([1]Tableau!$Z$1:$Z$999)=C$4))</f>
        <v>0</v>
      </c>
      <c r="D9">
        <f>SUMPRODUCT((([1]Tableau!$P$1:$P$999)="Interne")*(([1]Tableau!$AA$1:$AA$999)=2011)*(([1]Tableau!$Z$1:$Z$999)=D$4))</f>
        <v>0</v>
      </c>
      <c r="E9">
        <f>SUMPRODUCT((([1]Tableau!$P$1:$P$999)="Interne")*(([1]Tableau!$AA$1:$AA$999)=2011)*(([1]Tableau!$Z$1:$Z$999)=E$4))</f>
        <v>0</v>
      </c>
      <c r="F9">
        <f>SUMPRODUCT((([1]Tableau!$P$1:$P$999)="Interne")*(([1]Tableau!$AA$1:$AA$999)=2011)*(([1]Tableau!$Z$1:$Z$999)=F$4))</f>
        <v>0</v>
      </c>
      <c r="G9">
        <f>SUMPRODUCT((([1]Tableau!$P$1:$P$999)="Interne")*(([1]Tableau!$AA$1:$AA$999)=2011)*(([1]Tableau!$Z$1:$Z$999)=G$4))</f>
        <v>0</v>
      </c>
      <c r="H9">
        <f>SUMPRODUCT((([1]Tableau!$P$1:$P$999)="Interne")*(([1]Tableau!$AA$1:$AA$999)=2011)*(([1]Tableau!$Z$1:$Z$999)=H$4))</f>
        <v>0</v>
      </c>
      <c r="I9">
        <f>SUMPRODUCT((([1]Tableau!$P$1:$P$999)="Interne")*(([1]Tableau!$AA$1:$AA$999)=2011)*(([1]Tableau!$Z$1:$Z$999)=I$4))</f>
        <v>0</v>
      </c>
      <c r="J9">
        <f>SUMPRODUCT((([1]Tableau!$P$1:$P$999)="Interne")*(([1]Tableau!$AA$1:$AA$999)=2011)*(([1]Tableau!$Z$1:$Z$999)=J$4))</f>
        <v>0</v>
      </c>
      <c r="K9">
        <f>SUMPRODUCT((([1]Tableau!$P$1:$P$999)="Interne")*(([1]Tableau!$AA$1:$AA$999)=2011)*(([1]Tableau!$Z$1:$Z$999)=K$4))</f>
        <v>0</v>
      </c>
      <c r="L9">
        <f>SUMPRODUCT((([1]Tableau!$P$1:$P$999)="Interne")*(([1]Tableau!$AA$1:$AA$999)=2011)*(([1]Tableau!$Z$1:$Z$999)=L$4))</f>
        <v>0</v>
      </c>
      <c r="M9">
        <f>SUMPRODUCT((([1]Tableau!$P$1:$P$999)="Interne")*(([1]Tableau!$AA$1:$AA$999)=2011)*(([1]Tableau!$Z$1:$Z$999)=M$4))</f>
        <v>0</v>
      </c>
      <c r="N9">
        <f>SUMPRODUCT((([1]Tableau!$P$1:$P$999)="Interne")*(([1]Tableau!$AA$1:$AA$999)=2011)*(([1]Tableau!$Z$1:$Z$999)=N$4))</f>
        <v>0</v>
      </c>
    </row>
    <row r="10" spans="1:24">
      <c r="A10" t="s">
        <v>29</v>
      </c>
      <c r="B10">
        <f t="shared" si="1"/>
        <v>1</v>
      </c>
      <c r="C10">
        <f>SUMPRODUCT((([1]Tableau!$Q$1:$Q$999)="Commercial")*(([1]Tableau!$AA$1:$AA$999)=2011)*(([1]Tableau!$Z$1:$Z$999)=C$4))</f>
        <v>0</v>
      </c>
      <c r="D10">
        <f>SUMPRODUCT((([1]Tableau!$Q$1:$Q$999)="Commercial")*(([1]Tableau!$AA$1:$AA$999)=2011)*(([1]Tableau!$Z$1:$Z$999)=D$4))</f>
        <v>0</v>
      </c>
      <c r="E10">
        <f>SUMPRODUCT((([1]Tableau!$Q$1:$Q$999)="Commercial")*(([1]Tableau!$AA$1:$AA$999)=2011)*(([1]Tableau!$Z$1:$Z$999)=E$4))</f>
        <v>0</v>
      </c>
      <c r="F10">
        <f>SUMPRODUCT((([1]Tableau!$Q$1:$Q$999)="Commercial")*(([1]Tableau!$AA$1:$AA$999)=2011)*(([1]Tableau!$Z$1:$Z$999)=F$4))</f>
        <v>1</v>
      </c>
      <c r="G10">
        <f>SUMPRODUCT((([1]Tableau!$Q$1:$Q$999)="Commercial")*(([1]Tableau!$AA$1:$AA$999)=2011)*(([1]Tableau!$Z$1:$Z$999)=G$4))</f>
        <v>0</v>
      </c>
      <c r="H10">
        <f>SUMPRODUCT((([1]Tableau!$Q$1:$Q$999)="Commercial")*(([1]Tableau!$AA$1:$AA$999)=2011)*(([1]Tableau!$Z$1:$Z$999)=H$4))</f>
        <v>0</v>
      </c>
      <c r="I10">
        <f>SUMPRODUCT((([1]Tableau!$Q$1:$Q$999)="Commercial")*(([1]Tableau!$AA$1:$AA$999)=2011)*(([1]Tableau!$Z$1:$Z$999)=I$4))</f>
        <v>0</v>
      </c>
      <c r="J10">
        <f>SUMPRODUCT((([1]Tableau!$Q$1:$Q$999)="Commercial")*(([1]Tableau!$AA$1:$AA$999)=2011)*(([1]Tableau!$Z$1:$Z$999)=J$4))</f>
        <v>0</v>
      </c>
      <c r="K10">
        <f>SUMPRODUCT((([1]Tableau!$Q$1:$Q$999)="Commercial")*(([1]Tableau!$AA$1:$AA$999)=2011)*(([1]Tableau!$Z$1:$Z$999)=K$4))</f>
        <v>0</v>
      </c>
      <c r="L10">
        <f>SUMPRODUCT((([1]Tableau!$Q$1:$Q$999)="Commercial")*(([1]Tableau!$AA$1:$AA$999)=2011)*(([1]Tableau!$Z$1:$Z$999)=L$4))</f>
        <v>0</v>
      </c>
      <c r="M10">
        <f>SUMPRODUCT((([1]Tableau!$Q$1:$Q$999)="Commercial")*(([1]Tableau!$AA$1:$AA$999)=2011)*(([1]Tableau!$Z$1:$Z$999)=M$4))</f>
        <v>0</v>
      </c>
      <c r="N10">
        <f>SUMPRODUCT((([1]Tableau!$Q$1:$Q$999)="Commercial")*(([1]Tableau!$AA$1:$AA$999)=2011)*(([1]Tableau!$Z$1:$Z$999)=N$4))</f>
        <v>0</v>
      </c>
    </row>
    <row r="11" spans="1:24">
      <c r="A11" t="s">
        <v>30</v>
      </c>
      <c r="B11">
        <f t="shared" si="1"/>
        <v>1</v>
      </c>
      <c r="C11">
        <f>SUMPRODUCT((([1]Tableau!$Q$1:$Q$999)="Administration")*(([1]Tableau!$AA$1:$AA$999)=2011)*(([1]Tableau!$Z$1:$Z$999)=C$4))</f>
        <v>0</v>
      </c>
      <c r="D11">
        <f>SUMPRODUCT((([1]Tableau!$Q$1:$Q$999)="Administration")*(([1]Tableau!$AA$1:$AA$999)=2011)*(([1]Tableau!$Z$1:$Z$999)=D$4))</f>
        <v>0</v>
      </c>
      <c r="E11">
        <f>SUMPRODUCT((([1]Tableau!$Q$1:$Q$999)="Administration")*(([1]Tableau!$AA$1:$AA$999)=2011)*(([1]Tableau!$Z$1:$Z$999)=E$4))</f>
        <v>0</v>
      </c>
      <c r="F11">
        <f>SUMPRODUCT((([1]Tableau!$Q$1:$Q$999)="Administration")*(([1]Tableau!$AA$1:$AA$999)=2011)*(([1]Tableau!$Z$1:$Z$999)=F$4))</f>
        <v>1</v>
      </c>
      <c r="G11">
        <f>SUMPRODUCT((([1]Tableau!$Q$1:$Q$999)="Administration")*(([1]Tableau!$AA$1:$AA$999)=2011)*(([1]Tableau!$Z$1:$Z$999)=G$4))</f>
        <v>0</v>
      </c>
      <c r="H11">
        <f>SUMPRODUCT((([1]Tableau!$Q$1:$Q$999)="Administration")*(([1]Tableau!$AA$1:$AA$999)=2011)*(([1]Tableau!$Z$1:$Z$999)=H$4))</f>
        <v>0</v>
      </c>
      <c r="I11">
        <f>SUMPRODUCT((([1]Tableau!$Q$1:$Q$999)="Administration")*(([1]Tableau!$AA$1:$AA$999)=2011)*(([1]Tableau!$Z$1:$Z$999)=I$4))</f>
        <v>0</v>
      </c>
      <c r="J11">
        <f>SUMPRODUCT((([1]Tableau!$Q$1:$Q$999)="Administration")*(([1]Tableau!$AA$1:$AA$999)=2011)*(([1]Tableau!$Z$1:$Z$999)=J$4))</f>
        <v>0</v>
      </c>
      <c r="K11">
        <f>SUMPRODUCT((([1]Tableau!$Q$1:$Q$999)="Administration")*(([1]Tableau!$AA$1:$AA$999)=2011)*(([1]Tableau!$Z$1:$Z$999)=K$4))</f>
        <v>0</v>
      </c>
      <c r="L11">
        <f>SUMPRODUCT((([1]Tableau!$Q$1:$Q$999)="Administration")*(([1]Tableau!$AA$1:$AA$999)=2011)*(([1]Tableau!$Z$1:$Z$999)=L$4))</f>
        <v>0</v>
      </c>
      <c r="M11">
        <f>SUMPRODUCT((([1]Tableau!$Q$1:$Q$999)="Administration")*(([1]Tableau!$AA$1:$AA$999)=2011)*(([1]Tableau!$Z$1:$Z$999)=M$4))</f>
        <v>0</v>
      </c>
      <c r="N11">
        <f>SUMPRODUCT((([1]Tableau!$Q$1:$Q$999)="Administration")*(([1]Tableau!$AA$1:$AA$999)=2011)*(([1]Tableau!$Z$1:$Z$999)=N$4))</f>
        <v>0</v>
      </c>
    </row>
    <row r="12" spans="1:24">
      <c r="A12" t="s">
        <v>31</v>
      </c>
      <c r="B12">
        <f t="shared" si="1"/>
        <v>0</v>
      </c>
      <c r="C12">
        <f>SUMPRODUCT((([1]Tableau!$Q$1:$Q$999)="Programmation")*(([1]Tableau!$AA$1:$AA$999)=2011)*(([1]Tableau!$Z$1:$Z$999)=C$4))</f>
        <v>0</v>
      </c>
      <c r="D12">
        <f>SUMPRODUCT((([1]Tableau!$Q$1:$Q$999)="Programmation")*(([1]Tableau!$AA$1:$AA$999)=2011)*(([1]Tableau!$Z$1:$Z$999)=D$4))</f>
        <v>0</v>
      </c>
      <c r="E12">
        <f>SUMPRODUCT((([1]Tableau!$Q$1:$Q$999)="Programmation")*(([1]Tableau!$AA$1:$AA$999)=2011)*(([1]Tableau!$Z$1:$Z$999)=E$4))</f>
        <v>0</v>
      </c>
      <c r="F12">
        <f>SUMPRODUCT((([1]Tableau!$Q$1:$Q$999)="Programmation")*(([1]Tableau!$AA$1:$AA$999)=2011)*(([1]Tableau!$Z$1:$Z$999)=F$4))</f>
        <v>0</v>
      </c>
      <c r="G12">
        <f>SUMPRODUCT((([1]Tableau!$Q$1:$Q$999)="Programmation")*(([1]Tableau!$AA$1:$AA$999)=2011)*(([1]Tableau!$Z$1:$Z$999)=G$4))</f>
        <v>0</v>
      </c>
      <c r="H12">
        <f>SUMPRODUCT((([1]Tableau!$Q$1:$Q$999)="Programmation")*(([1]Tableau!$AA$1:$AA$999)=2011)*(([1]Tableau!$Z$1:$Z$999)=H$4))</f>
        <v>0</v>
      </c>
      <c r="I12">
        <f>SUMPRODUCT((([1]Tableau!$Q$1:$Q$999)="Programmation")*(([1]Tableau!$AA$1:$AA$999)=2011)*(([1]Tableau!$Z$1:$Z$999)=I$4))</f>
        <v>0</v>
      </c>
      <c r="J12">
        <f>SUMPRODUCT((([1]Tableau!$Q$1:$Q$999)="Programmation")*(([1]Tableau!$AA$1:$AA$999)=2011)*(([1]Tableau!$Z$1:$Z$999)=J$4))</f>
        <v>0</v>
      </c>
      <c r="K12">
        <f>SUMPRODUCT((([1]Tableau!$Q$1:$Q$999)="Programmation")*(([1]Tableau!$AA$1:$AA$999)=2011)*(([1]Tableau!$Z$1:$Z$999)=K$4))</f>
        <v>0</v>
      </c>
      <c r="L12">
        <f>SUMPRODUCT((([1]Tableau!$Q$1:$Q$999)="Programmation")*(([1]Tableau!$AA$1:$AA$999)=2011)*(([1]Tableau!$Z$1:$Z$999)=L$4))</f>
        <v>0</v>
      </c>
      <c r="M12">
        <f>SUMPRODUCT((([1]Tableau!$Q$1:$Q$999)="Programmation")*(([1]Tableau!$AA$1:$AA$999)=2011)*(([1]Tableau!$Z$1:$Z$999)=M$4))</f>
        <v>0</v>
      </c>
      <c r="N12">
        <f>SUMPRODUCT((([1]Tableau!$Q$1:$Q$999)="Programmation")*(([1]Tableau!$AA$1:$AA$999)=2011)*(([1]Tableau!$Z$1:$Z$999)=N$4))</f>
        <v>0</v>
      </c>
    </row>
    <row r="13" spans="1:24">
      <c r="A13" t="s">
        <v>32</v>
      </c>
      <c r="B13">
        <f t="shared" si="1"/>
        <v>0</v>
      </c>
      <c r="C13">
        <f>SUMPRODUCT((([1]Tableau!$Q$1:$Q$999)="Fabrication")*(([1]Tableau!$AA$1:$AA$999)=2011)*(([1]Tableau!$Z$1:$Z$999)=C$4))</f>
        <v>0</v>
      </c>
      <c r="D13">
        <f>SUMPRODUCT((([1]Tableau!$Q$1:$Q$999)="Fabrication")*(([1]Tableau!$AA$1:$AA$999)=2011)*(([1]Tableau!$Z$1:$Z$999)=D$4))</f>
        <v>0</v>
      </c>
      <c r="E13">
        <f>SUMPRODUCT((([1]Tableau!$Q$1:$Q$999)="Fabrication")*(([1]Tableau!$AA$1:$AA$999)=2011)*(([1]Tableau!$Z$1:$Z$999)=E$4))</f>
        <v>0</v>
      </c>
      <c r="F13">
        <f>SUMPRODUCT((([1]Tableau!$Q$1:$Q$999)="Fabrication")*(([1]Tableau!$AA$1:$AA$999)=2011)*(([1]Tableau!$Z$1:$Z$999)=F$4))</f>
        <v>0</v>
      </c>
      <c r="G13">
        <f>SUMPRODUCT((([1]Tableau!$Q$1:$Q$999)="Fabrication")*(([1]Tableau!$AA$1:$AA$999)=2011)*(([1]Tableau!$Z$1:$Z$999)=G$4))</f>
        <v>0</v>
      </c>
      <c r="H13">
        <f>SUMPRODUCT((([1]Tableau!$Q$1:$Q$999)="Fabrication")*(([1]Tableau!$AA$1:$AA$999)=2011)*(([1]Tableau!$Z$1:$Z$999)=H$4))</f>
        <v>0</v>
      </c>
      <c r="I13">
        <f>SUMPRODUCT((([1]Tableau!$Q$1:$Q$999)="Fabrication")*(([1]Tableau!$AA$1:$AA$999)=2011)*(([1]Tableau!$Z$1:$Z$999)=I$4))</f>
        <v>0</v>
      </c>
      <c r="J13">
        <f>SUMPRODUCT((([1]Tableau!$Q$1:$Q$999)="Fabrication")*(([1]Tableau!$AA$1:$AA$999)=2011)*(([1]Tableau!$Z$1:$Z$999)=J$4))</f>
        <v>0</v>
      </c>
      <c r="K13">
        <f>SUMPRODUCT((([1]Tableau!$Q$1:$Q$999)="Fabrication")*(([1]Tableau!$AA$1:$AA$999)=2011)*(([1]Tableau!$Z$1:$Z$999)=K$4))</f>
        <v>0</v>
      </c>
      <c r="L13">
        <f>SUMPRODUCT((([1]Tableau!$Q$1:$Q$999)="Fabrication")*(([1]Tableau!$AA$1:$AA$999)=2011)*(([1]Tableau!$Z$1:$Z$999)=L$4))</f>
        <v>0</v>
      </c>
      <c r="M13">
        <f>SUMPRODUCT((([1]Tableau!$Q$1:$Q$999)="Fabrication")*(([1]Tableau!$AA$1:$AA$999)=2011)*(([1]Tableau!$Z$1:$Z$999)=M$4))</f>
        <v>0</v>
      </c>
      <c r="N13">
        <f>SUMPRODUCT((([1]Tableau!$Q$1:$Q$999)="Fabrication")*(([1]Tableau!$AA$1:$AA$999)=2011)*(([1]Tableau!$Z$1:$Z$999)=N$4))</f>
        <v>0</v>
      </c>
    </row>
    <row r="14" spans="1:24">
      <c r="A14" t="s">
        <v>33</v>
      </c>
      <c r="B14">
        <f t="shared" si="1"/>
        <v>0</v>
      </c>
      <c r="C14">
        <f>SUMPRODUCT((([1]Tableau!$Q$1:$Q$999)="Expédition")*(([1]Tableau!$AA$1:$AA$999)=2011)*(([1]Tableau!$Z$1:$Z$999)=C$4))</f>
        <v>0</v>
      </c>
      <c r="D14">
        <f>SUMPRODUCT((([1]Tableau!$Q$1:$Q$999)="Expédition")*(([1]Tableau!$AA$1:$AA$999)=2011)*(([1]Tableau!$Z$1:$Z$999)=D$4))</f>
        <v>0</v>
      </c>
      <c r="E14">
        <f>SUMPRODUCT((([1]Tableau!$Q$1:$Q$999)="Expédition")*(([1]Tableau!$AA$1:$AA$999)=2011)*(([1]Tableau!$Z$1:$Z$999)=E$4))</f>
        <v>0</v>
      </c>
      <c r="F14">
        <f>SUMPRODUCT((([1]Tableau!$Q$1:$Q$999)="Expédition")*(([1]Tableau!$AA$1:$AA$999)=2011)*(([1]Tableau!$Z$1:$Z$999)=F$4))</f>
        <v>0</v>
      </c>
      <c r="G14">
        <f>SUMPRODUCT((([1]Tableau!$Q$1:$Q$999)="Expédition")*(([1]Tableau!$AA$1:$AA$999)=2011)*(([1]Tableau!$Z$1:$Z$999)=G$4))</f>
        <v>0</v>
      </c>
      <c r="H14">
        <f>SUMPRODUCT((([1]Tableau!$Q$1:$Q$999)="Expédition")*(([1]Tableau!$AA$1:$AA$999)=2011)*(([1]Tableau!$Z$1:$Z$999)=H$4))</f>
        <v>0</v>
      </c>
      <c r="I14">
        <f>SUMPRODUCT((([1]Tableau!$Q$1:$Q$999)="Expédition")*(([1]Tableau!$AA$1:$AA$999)=2011)*(([1]Tableau!$Z$1:$Z$999)=I$4))</f>
        <v>0</v>
      </c>
      <c r="J14">
        <f>SUMPRODUCT((([1]Tableau!$Q$1:$Q$999)="Expédition")*(([1]Tableau!$AA$1:$AA$999)=2011)*(([1]Tableau!$Z$1:$Z$999)=J$4))</f>
        <v>0</v>
      </c>
      <c r="K14">
        <f>SUMPRODUCT((([1]Tableau!$Q$1:$Q$999)="Expédition")*(([1]Tableau!$AA$1:$AA$999)=2011)*(([1]Tableau!$Z$1:$Z$999)=K$4))</f>
        <v>0</v>
      </c>
      <c r="L14">
        <f>SUMPRODUCT((([1]Tableau!$Q$1:$Q$999)="Expédition")*(([1]Tableau!$AA$1:$AA$999)=2011)*(([1]Tableau!$Z$1:$Z$999)=L$4))</f>
        <v>0</v>
      </c>
      <c r="M14">
        <f>SUMPRODUCT((([1]Tableau!$Q$1:$Q$999)="Expédition")*(([1]Tableau!$AA$1:$AA$999)=2011)*(([1]Tableau!$Z$1:$Z$999)=M$4))</f>
        <v>0</v>
      </c>
      <c r="N14">
        <f>SUMPRODUCT((([1]Tableau!$Q$1:$Q$999)="Expédition")*(([1]Tableau!$AA$1:$AA$999)=2011)*(([1]Tableau!$Z$1:$Z$999)=N$4))</f>
        <v>0</v>
      </c>
    </row>
    <row r="15" spans="1:24">
      <c r="A15" t="s">
        <v>34</v>
      </c>
      <c r="B15">
        <f t="shared" si="1"/>
        <v>1</v>
      </c>
      <c r="C15">
        <f>SUMPRODUCT((([1]Tableau!$X$1:$X$999)&lt;&gt;0)*(([1]Tableau!$AA$1:$AA$999)=$A$3)*(([1]Tableau!$Z$1:$Z$999)=C$4))</f>
        <v>1</v>
      </c>
      <c r="D15">
        <f>SUMPRODUCT((([1]Tableau!$X$1:$X$999)&lt;&gt;0)*(([1]Tableau!$AA$1:$AA$999)=$A$3)*(([1]Tableau!$Z$1:$Z$999)=D$4))</f>
        <v>0</v>
      </c>
      <c r="E15">
        <f>SUMPRODUCT((([1]Tableau!$X$1:$X$999)&lt;&gt;0)*(([1]Tableau!$AA$1:$AA$999)=$A$3)*(([1]Tableau!$Z$1:$Z$999)=E$4))</f>
        <v>0</v>
      </c>
      <c r="F15">
        <f>SUMPRODUCT((([1]Tableau!$X$1:$X$999)&lt;&gt;0)*(([1]Tableau!$AA$1:$AA$999)=$A$3)*(([1]Tableau!$Z$1:$Z$999)=F$4))</f>
        <v>0</v>
      </c>
      <c r="G15">
        <f>SUMPRODUCT((([1]Tableau!$X$1:$X$999)&lt;&gt;0)*(([1]Tableau!$AA$1:$AA$999)=$A$3)*(([1]Tableau!$Z$1:$Z$999)=G$4))</f>
        <v>0</v>
      </c>
      <c r="H15">
        <f>SUMPRODUCT((([1]Tableau!$X$1:$X$999)&lt;&gt;0)*(([1]Tableau!$AA$1:$AA$999)=$A$3)*(([1]Tableau!$Z$1:$Z$999)=H$4))</f>
        <v>0</v>
      </c>
      <c r="I15">
        <f>SUMPRODUCT((([1]Tableau!$X$1:$X$999)&lt;&gt;0)*(([1]Tableau!$AA$1:$AA$999)=$A$3)*(([1]Tableau!$Z$1:$Z$999)=I$4))</f>
        <v>0</v>
      </c>
      <c r="J15">
        <f>SUMPRODUCT((([1]Tableau!$X$1:$X$999)&lt;&gt;0)*(([1]Tableau!$AA$1:$AA$999)=$A$3)*(([1]Tableau!$Z$1:$Z$999)=J$4))</f>
        <v>0</v>
      </c>
      <c r="K15">
        <f>SUMPRODUCT((([1]Tableau!$X$1:$X$999)&lt;&gt;0)*(([1]Tableau!$AA$1:$AA$999)=$A$3)*(([1]Tableau!$Z$1:$Z$999)=K$4))</f>
        <v>0</v>
      </c>
      <c r="L15">
        <f>SUMPRODUCT((([1]Tableau!$X$1:$X$999)&lt;&gt;0)*(([1]Tableau!$AA$1:$AA$999)=$A$3)*(([1]Tableau!$Z$1:$Z$999)=L$4))</f>
        <v>0</v>
      </c>
      <c r="M15">
        <f>SUMPRODUCT((([1]Tableau!$X$1:$X$999)&lt;&gt;0)*(([1]Tableau!$AA$1:$AA$999)=$A$3)*(([1]Tableau!$Z$1:$Z$999)=M$4))</f>
        <v>0</v>
      </c>
      <c r="N15">
        <f>SUMPRODUCT((([1]Tableau!$X$1:$X$999)&lt;&gt;0)*(([1]Tableau!$AA$1:$AA$999)=$A$3)*(([1]Tableau!$Z$1:$Z$999)=N$4))</f>
        <v>0</v>
      </c>
    </row>
    <row r="16" spans="1:24">
      <c r="A16" t="s">
        <v>35</v>
      </c>
      <c r="B16" t="e">
        <f t="shared" si="1"/>
        <v>#VALUE!</v>
      </c>
      <c r="C16" t="e">
        <f>SUMPRODUCT((([1]Tableau!$AA$1:$AA$999)=$A$3)*(([1]Tableau!$Z$1:$Z$999)=C$4)*(([1]Tableau!$N$1:$N$999)))</f>
        <v>#VALUE!</v>
      </c>
      <c r="D16">
        <f>SUMPRODUCT((([1]Tableau!$X$1:$X$999)&lt;&gt;0)*(([1]Tableau!$AA$1:$AA$999)=$A$3)*(([1]Tableau!$Z$1:$Z$999)=D$4))</f>
        <v>0</v>
      </c>
      <c r="E16">
        <f>SUMPRODUCT((([1]Tableau!$X$1:$X$999)&lt;&gt;0)*(([1]Tableau!$AA$1:$AA$999)=$A$3)*(([1]Tableau!$Z$1:$Z$999)=E$4))</f>
        <v>0</v>
      </c>
      <c r="F16">
        <f>SUMPRODUCT((([1]Tableau!$X$1:$X$999)&lt;&gt;0)*(([1]Tableau!$AA$1:$AA$999)=$A$3)*(([1]Tableau!$Z$1:$Z$999)=F$4))</f>
        <v>0</v>
      </c>
      <c r="G16">
        <f>SUMPRODUCT((([1]Tableau!$X$1:$X$999)&lt;&gt;0)*(([1]Tableau!$AA$1:$AA$999)=$A$3)*(([1]Tableau!$Z$1:$Z$999)=G$4))</f>
        <v>0</v>
      </c>
      <c r="H16">
        <f>SUMPRODUCT((([1]Tableau!$X$1:$X$999)&lt;&gt;0)*(([1]Tableau!$AA$1:$AA$999)=$A$3)*(([1]Tableau!$Z$1:$Z$999)=H$4))</f>
        <v>0</v>
      </c>
      <c r="I16">
        <f>SUMPRODUCT((([1]Tableau!$X$1:$X$999)&lt;&gt;0)*(([1]Tableau!$AA$1:$AA$999)=$A$3)*(([1]Tableau!$Z$1:$Z$999)=I$4))</f>
        <v>0</v>
      </c>
      <c r="J16">
        <f>SUMPRODUCT((([1]Tableau!$X$1:$X$999)&lt;&gt;0)*(([1]Tableau!$AA$1:$AA$999)=$A$3)*(([1]Tableau!$Z$1:$Z$999)=J$4))</f>
        <v>0</v>
      </c>
      <c r="K16">
        <f>SUMPRODUCT((([1]Tableau!$X$1:$X$999)&lt;&gt;0)*(([1]Tableau!$AA$1:$AA$999)=$A$3)*(([1]Tableau!$Z$1:$Z$999)=K$4))</f>
        <v>0</v>
      </c>
      <c r="L16">
        <f>SUMPRODUCT((([1]Tableau!$X$1:$X$999)&lt;&gt;0)*(([1]Tableau!$AA$1:$AA$999)=$A$3)*(([1]Tableau!$Z$1:$Z$999)=L$4))</f>
        <v>0</v>
      </c>
      <c r="M16">
        <f>SUMPRODUCT((([1]Tableau!$X$1:$X$999)&lt;&gt;0)*(([1]Tableau!$AA$1:$AA$999)=$A$3)*(([1]Tableau!$Z$1:$Z$999)=M$4))</f>
        <v>0</v>
      </c>
      <c r="N16">
        <f>SUMPRODUCT((([1]Tableau!$X$1:$X$999)&lt;&gt;0)*(([1]Tableau!$AA$1:$AA$999)=$A$3)*(([1]Tableau!$Z$1:$Z$999)=N$4))</f>
        <v>0</v>
      </c>
    </row>
    <row r="18" spans="1:14">
      <c r="A18" t="s">
        <v>36</v>
      </c>
    </row>
    <row r="19" spans="1:14">
      <c r="A19" t="s">
        <v>37</v>
      </c>
      <c r="B19" s="5" t="e">
        <f>B16/B18</f>
        <v>#VALUE!</v>
      </c>
      <c r="C19" s="5" t="e">
        <f>C16/C18</f>
        <v>#VALUE!</v>
      </c>
      <c r="D19" s="5" t="e">
        <f t="shared" ref="D19:M19" si="2">D16/D18</f>
        <v>#DIV/0!</v>
      </c>
      <c r="E19" s="5" t="e">
        <f t="shared" si="2"/>
        <v>#DIV/0!</v>
      </c>
      <c r="F19" s="5" t="e">
        <f t="shared" si="2"/>
        <v>#DIV/0!</v>
      </c>
      <c r="G19" s="5" t="e">
        <f t="shared" si="2"/>
        <v>#DIV/0!</v>
      </c>
      <c r="H19" s="5" t="e">
        <f t="shared" si="2"/>
        <v>#DIV/0!</v>
      </c>
      <c r="I19" s="5" t="e">
        <f t="shared" si="2"/>
        <v>#DIV/0!</v>
      </c>
      <c r="J19" s="5" t="e">
        <f t="shared" si="2"/>
        <v>#DIV/0!</v>
      </c>
      <c r="K19" s="5" t="e">
        <f t="shared" si="2"/>
        <v>#DIV/0!</v>
      </c>
      <c r="L19" s="5" t="e">
        <f t="shared" si="2"/>
        <v>#DIV/0!</v>
      </c>
      <c r="M19" s="5" t="e">
        <f t="shared" si="2"/>
        <v>#DIV/0!</v>
      </c>
      <c r="N19" s="5" t="e">
        <f>N16/N18</f>
        <v>#DIV/0!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B44"/>
  <sheetViews>
    <sheetView workbookViewId="0">
      <selection activeCell="D12" sqref="D12"/>
    </sheetView>
  </sheetViews>
  <sheetFormatPr baseColWidth="10" defaultRowHeight="15"/>
  <cols>
    <col min="1" max="1" width="13" customWidth="1"/>
    <col min="2" max="2" width="11.42578125" style="24"/>
    <col min="4" max="4" width="9.7109375" customWidth="1"/>
    <col min="5" max="5" width="11.28515625" customWidth="1"/>
    <col min="6" max="6" width="14.140625" customWidth="1"/>
    <col min="7" max="7" width="8.28515625" customWidth="1"/>
    <col min="8" max="8" width="13.140625" customWidth="1"/>
    <col min="10" max="10" width="11.7109375" customWidth="1"/>
    <col min="11" max="13" width="25.7109375" customWidth="1"/>
    <col min="14" max="14" width="12" style="23" customWidth="1"/>
    <col min="15" max="15" width="25.7109375" customWidth="1"/>
    <col min="17" max="17" width="14.5703125" customWidth="1"/>
    <col min="18" max="18" width="25.7109375" customWidth="1"/>
    <col min="25" max="25" width="20.7109375" customWidth="1"/>
  </cols>
  <sheetData>
    <row r="1" spans="1:28" ht="45">
      <c r="A1" s="1" t="s">
        <v>38</v>
      </c>
      <c r="B1" s="6" t="s">
        <v>39</v>
      </c>
      <c r="C1" s="1" t="s">
        <v>40</v>
      </c>
      <c r="D1" s="1" t="s">
        <v>41</v>
      </c>
      <c r="E1" s="1" t="s">
        <v>0</v>
      </c>
      <c r="F1" s="1" t="s">
        <v>1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7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  <c r="W1" s="1" t="s">
        <v>18</v>
      </c>
      <c r="X1" s="1" t="s">
        <v>19</v>
      </c>
      <c r="Y1" s="1" t="s">
        <v>20</v>
      </c>
      <c r="Z1" s="1" t="s">
        <v>21</v>
      </c>
      <c r="AA1" s="1" t="s">
        <v>22</v>
      </c>
      <c r="AB1" s="8" t="s">
        <v>42</v>
      </c>
    </row>
    <row r="2" spans="1:28">
      <c r="A2" s="2"/>
      <c r="B2" s="9">
        <v>40564</v>
      </c>
      <c r="C2" s="2"/>
      <c r="D2" s="2" t="s">
        <v>43</v>
      </c>
      <c r="E2" s="2"/>
      <c r="F2" s="2"/>
      <c r="G2" s="2"/>
      <c r="H2" s="2"/>
      <c r="I2" s="2"/>
      <c r="J2" s="2"/>
      <c r="K2" s="2"/>
      <c r="L2" s="2"/>
      <c r="M2" s="2"/>
      <c r="N2" s="10">
        <v>1</v>
      </c>
      <c r="O2" s="2"/>
      <c r="P2" s="2"/>
      <c r="Q2" s="2"/>
      <c r="R2" s="2"/>
      <c r="S2" s="2"/>
      <c r="T2" s="2"/>
      <c r="U2" s="2"/>
      <c r="V2" s="2"/>
      <c r="W2" s="2"/>
      <c r="X2" s="9">
        <v>40625</v>
      </c>
      <c r="Y2" s="2"/>
      <c r="Z2" s="2">
        <f>MONTH(B2)</f>
        <v>1</v>
      </c>
      <c r="AA2" s="2">
        <f>YEAR(B2)</f>
        <v>2011</v>
      </c>
      <c r="AB2">
        <f>IF(D2="Externe",1," ")</f>
        <v>1</v>
      </c>
    </row>
    <row r="3" spans="1:28">
      <c r="A3" s="2"/>
      <c r="B3" s="9">
        <v>40595</v>
      </c>
      <c r="C3" s="2"/>
      <c r="D3" s="2" t="s">
        <v>43</v>
      </c>
      <c r="E3" s="2"/>
      <c r="F3" s="2"/>
      <c r="G3" s="2"/>
      <c r="H3" s="2"/>
      <c r="I3" s="2"/>
      <c r="J3" s="2"/>
      <c r="K3" s="2"/>
      <c r="L3" s="2"/>
      <c r="M3" s="2"/>
      <c r="N3" s="10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>
        <f t="shared" ref="Z3:Z16" si="0">MONTH(B3)</f>
        <v>2</v>
      </c>
      <c r="AA3" s="2">
        <f t="shared" ref="AA3:AA18" si="1">YEAR(B3)</f>
        <v>2011</v>
      </c>
      <c r="AB3">
        <f t="shared" ref="AB3:AB13" si="2">IF(D3="Externe",1," ")</f>
        <v>1</v>
      </c>
    </row>
    <row r="4" spans="1:28" ht="16.5" customHeight="1">
      <c r="A4" s="11" t="s">
        <v>44</v>
      </c>
      <c r="B4" s="12">
        <v>40634</v>
      </c>
      <c r="C4" s="11"/>
      <c r="D4" s="13" t="b">
        <v>0</v>
      </c>
      <c r="E4" s="14" t="b">
        <v>0</v>
      </c>
      <c r="F4" s="11" t="s">
        <v>45</v>
      </c>
      <c r="G4" s="11" t="s">
        <v>46</v>
      </c>
      <c r="H4" s="11"/>
      <c r="I4" s="11"/>
      <c r="J4" s="11"/>
      <c r="K4" s="11"/>
      <c r="L4" s="11"/>
      <c r="M4" s="11"/>
      <c r="N4" s="15"/>
      <c r="O4" s="11"/>
      <c r="P4" s="11" t="b">
        <v>0</v>
      </c>
      <c r="Q4" s="11" t="b">
        <v>0</v>
      </c>
      <c r="R4" s="11"/>
      <c r="S4" s="11"/>
      <c r="T4" s="11"/>
      <c r="U4" s="11"/>
      <c r="V4" s="16"/>
      <c r="W4" s="11"/>
      <c r="X4" s="11"/>
      <c r="Y4" s="11"/>
      <c r="Z4" s="2">
        <f t="shared" si="0"/>
        <v>4</v>
      </c>
      <c r="AA4" s="2">
        <f t="shared" si="1"/>
        <v>2011</v>
      </c>
      <c r="AB4" t="str">
        <f t="shared" si="2"/>
        <v xml:space="preserve"> </v>
      </c>
    </row>
    <row r="5" spans="1:28" ht="16.5" customHeight="1">
      <c r="A5" s="17" t="s">
        <v>47</v>
      </c>
      <c r="B5" s="18">
        <v>40634</v>
      </c>
      <c r="D5" s="19" t="b">
        <v>0</v>
      </c>
      <c r="E5" s="20" t="b">
        <v>0</v>
      </c>
      <c r="F5" s="17" t="s">
        <v>45</v>
      </c>
      <c r="G5" s="17" t="s">
        <v>48</v>
      </c>
      <c r="H5" s="17"/>
      <c r="I5" s="17"/>
      <c r="J5" s="17"/>
      <c r="K5" s="17"/>
      <c r="L5" s="17"/>
      <c r="M5" s="17"/>
      <c r="N5" s="21"/>
      <c r="O5" s="17"/>
      <c r="P5" s="17" t="b">
        <v>0</v>
      </c>
      <c r="Q5" s="17" t="b">
        <v>0</v>
      </c>
      <c r="R5" s="17"/>
      <c r="S5" s="17"/>
      <c r="T5" s="17"/>
      <c r="U5" s="17"/>
      <c r="V5" s="17"/>
      <c r="W5" s="17"/>
      <c r="X5" s="17"/>
      <c r="Y5" s="17"/>
      <c r="Z5" s="2">
        <f t="shared" si="0"/>
        <v>4</v>
      </c>
      <c r="AA5" s="2">
        <f t="shared" si="1"/>
        <v>2011</v>
      </c>
      <c r="AB5" t="str">
        <f t="shared" si="2"/>
        <v xml:space="preserve"> </v>
      </c>
    </row>
    <row r="6" spans="1:28" ht="16.5" customHeight="1">
      <c r="A6" s="17" t="s">
        <v>49</v>
      </c>
      <c r="B6" s="18">
        <v>38230</v>
      </c>
      <c r="D6" s="19" t="s">
        <v>50</v>
      </c>
      <c r="E6" s="20" t="s">
        <v>51</v>
      </c>
      <c r="F6" s="17" t="s">
        <v>52</v>
      </c>
      <c r="G6" s="17" t="s">
        <v>53</v>
      </c>
      <c r="H6" s="17">
        <v>1445454</v>
      </c>
      <c r="I6" s="17">
        <v>454545</v>
      </c>
      <c r="J6" s="17">
        <v>53333</v>
      </c>
      <c r="K6" s="17" t="s">
        <v>54</v>
      </c>
      <c r="L6" s="17" t="s">
        <v>55</v>
      </c>
      <c r="M6" s="17"/>
      <c r="N6" s="21"/>
      <c r="O6" s="17" t="s">
        <v>56</v>
      </c>
      <c r="P6" s="17" t="s">
        <v>50</v>
      </c>
      <c r="Q6" s="17" t="s">
        <v>57</v>
      </c>
      <c r="R6" s="17" t="s">
        <v>58</v>
      </c>
      <c r="S6" s="22">
        <v>40664</v>
      </c>
      <c r="T6" s="17" t="s">
        <v>59</v>
      </c>
      <c r="U6" s="17"/>
      <c r="V6" s="17"/>
      <c r="W6" s="17"/>
      <c r="X6" s="17"/>
      <c r="Y6" s="17"/>
      <c r="Z6" s="2">
        <f t="shared" si="0"/>
        <v>8</v>
      </c>
      <c r="AA6" s="2">
        <f t="shared" si="1"/>
        <v>2004</v>
      </c>
      <c r="AB6" t="str">
        <f t="shared" si="2"/>
        <v xml:space="preserve"> </v>
      </c>
    </row>
    <row r="7" spans="1:28" ht="16.5" customHeight="1">
      <c r="A7" s="17" t="s">
        <v>60</v>
      </c>
      <c r="B7" s="18">
        <v>38230</v>
      </c>
      <c r="D7" s="19" t="s">
        <v>50</v>
      </c>
      <c r="E7" s="20" t="s">
        <v>51</v>
      </c>
      <c r="F7" s="17" t="s">
        <v>52</v>
      </c>
      <c r="G7" s="17" t="s">
        <v>61</v>
      </c>
      <c r="H7" s="17">
        <v>1445454</v>
      </c>
      <c r="I7" s="17">
        <v>454545</v>
      </c>
      <c r="J7" s="17">
        <v>53333</v>
      </c>
      <c r="K7" s="17" t="s">
        <v>54</v>
      </c>
      <c r="L7" t="s">
        <v>55</v>
      </c>
      <c r="O7" t="s">
        <v>56</v>
      </c>
      <c r="P7" t="s">
        <v>50</v>
      </c>
      <c r="Q7" t="s">
        <v>57</v>
      </c>
      <c r="R7" t="s">
        <v>58</v>
      </c>
      <c r="S7" s="24">
        <v>40664</v>
      </c>
      <c r="T7" t="s">
        <v>59</v>
      </c>
      <c r="Z7" s="2">
        <f t="shared" si="0"/>
        <v>8</v>
      </c>
      <c r="AA7" s="2">
        <f t="shared" si="1"/>
        <v>2004</v>
      </c>
      <c r="AB7" t="str">
        <f t="shared" si="2"/>
        <v xml:space="preserve"> </v>
      </c>
    </row>
    <row r="8" spans="1:28" ht="16.5" customHeight="1">
      <c r="A8" s="25" t="s">
        <v>62</v>
      </c>
      <c r="B8" s="18">
        <v>40292</v>
      </c>
      <c r="C8" t="s">
        <v>63</v>
      </c>
      <c r="D8" s="19" t="b">
        <v>0</v>
      </c>
      <c r="E8" s="20" t="b">
        <v>0</v>
      </c>
      <c r="F8" s="17"/>
      <c r="G8" s="17" t="s">
        <v>64</v>
      </c>
      <c r="H8" s="22"/>
      <c r="I8" s="17"/>
      <c r="J8" s="17"/>
      <c r="K8" s="17"/>
      <c r="L8" s="17"/>
      <c r="M8" s="17"/>
      <c r="N8" s="21"/>
      <c r="O8" s="17"/>
      <c r="P8" s="17" t="b">
        <v>0</v>
      </c>
      <c r="Q8" s="17" t="b">
        <v>0</v>
      </c>
      <c r="R8" s="17"/>
      <c r="S8" s="17"/>
      <c r="T8" s="17"/>
      <c r="U8" s="17"/>
      <c r="V8" s="17"/>
      <c r="W8" s="17"/>
      <c r="X8" s="17"/>
      <c r="Y8" s="17"/>
      <c r="Z8" s="2">
        <f t="shared" si="0"/>
        <v>4</v>
      </c>
      <c r="AA8" s="2">
        <f t="shared" si="1"/>
        <v>2010</v>
      </c>
      <c r="AB8" t="str">
        <f t="shared" si="2"/>
        <v xml:space="preserve"> </v>
      </c>
    </row>
    <row r="9" spans="1:28" ht="16.5" customHeight="1">
      <c r="A9" s="25" t="s">
        <v>65</v>
      </c>
      <c r="B9" s="18">
        <v>40292</v>
      </c>
      <c r="C9" t="s">
        <v>63</v>
      </c>
      <c r="D9" s="19" t="s">
        <v>43</v>
      </c>
      <c r="E9" s="20" t="b">
        <v>0</v>
      </c>
      <c r="F9" s="17"/>
      <c r="G9" s="17" t="s">
        <v>66</v>
      </c>
      <c r="H9" s="22"/>
      <c r="I9" s="17"/>
      <c r="J9" s="17"/>
      <c r="K9" s="17"/>
      <c r="L9" s="17"/>
      <c r="M9" s="17"/>
      <c r="N9" s="21"/>
      <c r="O9" s="17"/>
      <c r="P9" s="17" t="b">
        <v>0</v>
      </c>
      <c r="Q9" s="17" t="b">
        <v>0</v>
      </c>
      <c r="R9" s="17"/>
      <c r="S9" s="17"/>
      <c r="T9" s="17"/>
      <c r="U9" s="17"/>
      <c r="V9" s="17"/>
      <c r="W9" s="17"/>
      <c r="X9" s="17"/>
      <c r="Y9" s="17"/>
      <c r="Z9" s="2">
        <f t="shared" si="0"/>
        <v>4</v>
      </c>
      <c r="AA9" s="2">
        <f t="shared" si="1"/>
        <v>2010</v>
      </c>
      <c r="AB9">
        <f t="shared" si="2"/>
        <v>1</v>
      </c>
    </row>
    <row r="10" spans="1:28" ht="16.5" customHeight="1">
      <c r="A10" s="25" t="s">
        <v>65</v>
      </c>
      <c r="B10" s="18">
        <v>40292</v>
      </c>
      <c r="C10" t="s">
        <v>63</v>
      </c>
      <c r="D10" s="19" t="b">
        <v>0</v>
      </c>
      <c r="E10" s="20" t="b">
        <v>0</v>
      </c>
      <c r="F10" s="17"/>
      <c r="G10" s="17" t="s">
        <v>66</v>
      </c>
      <c r="H10" s="17"/>
      <c r="I10" s="17"/>
      <c r="J10" s="17"/>
      <c r="K10" s="17"/>
      <c r="L10" s="17"/>
      <c r="M10" s="17"/>
      <c r="N10" s="21"/>
      <c r="O10" s="17"/>
      <c r="P10" s="17" t="b">
        <v>0</v>
      </c>
      <c r="Q10" s="17" t="b">
        <v>0</v>
      </c>
      <c r="R10" s="17"/>
      <c r="S10" s="17"/>
      <c r="T10" s="17"/>
      <c r="U10" s="17"/>
      <c r="V10" s="17"/>
      <c r="W10" s="17"/>
      <c r="X10" s="17"/>
      <c r="Y10" s="17"/>
      <c r="Z10" s="2">
        <f t="shared" si="0"/>
        <v>4</v>
      </c>
      <c r="AA10" s="2">
        <f t="shared" si="1"/>
        <v>2010</v>
      </c>
      <c r="AB10" t="str">
        <f t="shared" si="2"/>
        <v xml:space="preserve"> </v>
      </c>
    </row>
    <row r="11" spans="1:28" ht="16.5" customHeight="1">
      <c r="A11" s="25" t="s">
        <v>65</v>
      </c>
      <c r="B11" s="18">
        <v>40292</v>
      </c>
      <c r="C11" t="s">
        <v>63</v>
      </c>
      <c r="D11" s="19" t="b">
        <v>0</v>
      </c>
      <c r="E11" s="20" t="b">
        <v>0</v>
      </c>
      <c r="F11" s="17"/>
      <c r="G11" s="17" t="s">
        <v>66</v>
      </c>
      <c r="H11" s="17"/>
      <c r="I11" s="17"/>
      <c r="J11" s="17"/>
      <c r="K11" s="17"/>
      <c r="L11" s="17"/>
      <c r="M11" s="17"/>
      <c r="N11" s="21"/>
      <c r="O11" s="17"/>
      <c r="P11" s="17" t="b">
        <v>0</v>
      </c>
      <c r="Q11" s="17" t="b">
        <v>0</v>
      </c>
      <c r="R11" s="17"/>
      <c r="S11" s="17"/>
      <c r="T11" s="17"/>
      <c r="U11" s="17"/>
      <c r="V11" s="17"/>
      <c r="W11" s="17"/>
      <c r="X11" s="17"/>
      <c r="Y11" s="17"/>
      <c r="Z11" s="2">
        <f t="shared" si="0"/>
        <v>4</v>
      </c>
      <c r="AA11" s="2">
        <f t="shared" si="1"/>
        <v>2010</v>
      </c>
      <c r="AB11" t="str">
        <f t="shared" si="2"/>
        <v xml:space="preserve"> </v>
      </c>
    </row>
    <row r="12" spans="1:28" ht="16.5" customHeight="1">
      <c r="A12" s="25" t="s">
        <v>65</v>
      </c>
      <c r="B12" s="18">
        <v>40292</v>
      </c>
      <c r="C12" t="s">
        <v>63</v>
      </c>
      <c r="D12" s="19" t="s">
        <v>43</v>
      </c>
      <c r="E12" s="20" t="b">
        <v>0</v>
      </c>
      <c r="F12" s="17"/>
      <c r="G12" s="17" t="s">
        <v>66</v>
      </c>
      <c r="H12" s="17"/>
      <c r="I12" s="17"/>
      <c r="J12" s="17"/>
      <c r="K12" s="17"/>
      <c r="L12" s="17"/>
      <c r="M12" s="17"/>
      <c r="N12" s="21"/>
      <c r="O12" s="17"/>
      <c r="P12" s="17" t="b">
        <v>0</v>
      </c>
      <c r="Q12" s="17" t="b">
        <v>0</v>
      </c>
      <c r="R12" s="17"/>
      <c r="S12" s="17"/>
      <c r="T12" s="17"/>
      <c r="U12" s="17"/>
      <c r="V12" s="17"/>
      <c r="W12" s="17"/>
      <c r="X12" s="17"/>
      <c r="Y12" s="17"/>
      <c r="Z12" s="2">
        <f t="shared" si="0"/>
        <v>4</v>
      </c>
      <c r="AA12" s="2">
        <f t="shared" si="1"/>
        <v>2010</v>
      </c>
      <c r="AB12">
        <f t="shared" si="2"/>
        <v>1</v>
      </c>
    </row>
    <row r="13" spans="1:28" ht="16.5" customHeight="1">
      <c r="A13" s="25" t="s">
        <v>67</v>
      </c>
      <c r="B13" s="18">
        <v>40637</v>
      </c>
      <c r="C13" t="s">
        <v>63</v>
      </c>
      <c r="D13" s="19" t="b">
        <v>0</v>
      </c>
      <c r="E13" s="20" t="b">
        <v>0</v>
      </c>
      <c r="F13" s="17"/>
      <c r="G13" s="17" t="s">
        <v>68</v>
      </c>
      <c r="H13" s="17"/>
      <c r="I13" s="17"/>
      <c r="J13" s="17"/>
      <c r="K13" s="17"/>
      <c r="L13" s="17"/>
      <c r="M13" s="17"/>
      <c r="N13" s="21"/>
      <c r="O13" s="17"/>
      <c r="P13" s="17" t="s">
        <v>69</v>
      </c>
      <c r="Q13" s="17" t="s">
        <v>70</v>
      </c>
      <c r="R13" s="17"/>
      <c r="S13" s="17"/>
      <c r="T13" s="17"/>
      <c r="U13" s="17"/>
      <c r="V13" s="17"/>
      <c r="W13" s="17"/>
      <c r="X13" s="17"/>
      <c r="Y13" s="17"/>
      <c r="Z13" s="2">
        <f t="shared" si="0"/>
        <v>4</v>
      </c>
      <c r="AA13" s="2">
        <f t="shared" si="1"/>
        <v>2011</v>
      </c>
      <c r="AB13" t="str">
        <f t="shared" si="2"/>
        <v xml:space="preserve"> </v>
      </c>
    </row>
    <row r="14" spans="1:28" ht="16.5" customHeight="1">
      <c r="A14" s="25" t="s">
        <v>71</v>
      </c>
      <c r="B14" s="18">
        <v>40640</v>
      </c>
      <c r="C14" t="s">
        <v>63</v>
      </c>
      <c r="D14" s="19" t="b">
        <v>0</v>
      </c>
      <c r="E14" s="20" t="b">
        <v>0</v>
      </c>
      <c r="F14" s="17" t="s">
        <v>72</v>
      </c>
      <c r="G14" s="17" t="s">
        <v>73</v>
      </c>
      <c r="H14" s="17"/>
      <c r="I14" s="17"/>
      <c r="J14" s="17"/>
      <c r="K14" s="17"/>
      <c r="L14" s="17"/>
      <c r="M14" s="17"/>
      <c r="N14" s="21"/>
      <c r="O14" s="17"/>
      <c r="P14" s="17" t="b">
        <v>0</v>
      </c>
      <c r="Q14" s="17" t="s">
        <v>74</v>
      </c>
      <c r="R14" s="17"/>
      <c r="S14" s="17"/>
      <c r="T14" s="17"/>
      <c r="U14" s="17"/>
      <c r="V14" s="17"/>
      <c r="W14" s="17"/>
      <c r="X14" s="17"/>
      <c r="Y14" s="17"/>
      <c r="Z14" s="2">
        <f t="shared" si="0"/>
        <v>4</v>
      </c>
      <c r="AA14" s="2">
        <f t="shared" si="1"/>
        <v>2011</v>
      </c>
    </row>
    <row r="15" spans="1:28" ht="16.5" customHeight="1">
      <c r="A15" s="25" t="s">
        <v>75</v>
      </c>
      <c r="B15" s="18">
        <v>40640</v>
      </c>
      <c r="C15" t="s">
        <v>63</v>
      </c>
      <c r="D15" s="19" t="b">
        <v>0</v>
      </c>
      <c r="E15" s="20" t="b">
        <v>0</v>
      </c>
      <c r="F15" s="17" t="s">
        <v>72</v>
      </c>
      <c r="G15" s="17" t="s">
        <v>72</v>
      </c>
      <c r="H15" s="17"/>
      <c r="I15" s="17"/>
      <c r="J15" s="17"/>
      <c r="K15" s="17"/>
      <c r="L15" s="17"/>
      <c r="M15" s="17"/>
      <c r="N15" s="21"/>
      <c r="O15" s="17"/>
      <c r="P15" s="17" t="b">
        <v>0</v>
      </c>
      <c r="Q15" s="17" t="b">
        <v>0</v>
      </c>
      <c r="R15" s="17"/>
      <c r="S15" s="17"/>
      <c r="T15" s="17"/>
      <c r="U15" s="17"/>
      <c r="V15" s="17"/>
      <c r="W15" s="17"/>
      <c r="X15" s="17"/>
      <c r="Y15" s="17"/>
      <c r="Z15" s="2">
        <f t="shared" si="0"/>
        <v>4</v>
      </c>
      <c r="AA15" s="2">
        <f t="shared" si="1"/>
        <v>2011</v>
      </c>
    </row>
    <row r="16" spans="1:28" s="17" customFormat="1" ht="45">
      <c r="A16" s="17" t="s">
        <v>76</v>
      </c>
      <c r="B16" s="18">
        <v>40374</v>
      </c>
      <c r="C16" s="19" t="s">
        <v>77</v>
      </c>
      <c r="D16" s="20">
        <f>IF([2]!Tableau1[[#This Row],[ORIGINE]]="Client",1,IF([2]!Tableau1[[#This Row],[ORIGINE]]="Interne",2,0))</f>
        <v>1</v>
      </c>
      <c r="E16" s="17" t="s">
        <v>78</v>
      </c>
      <c r="G16" s="17">
        <v>90554</v>
      </c>
      <c r="H16" s="17">
        <v>0</v>
      </c>
      <c r="I16" s="17" t="s">
        <v>79</v>
      </c>
      <c r="J16" s="17">
        <v>7</v>
      </c>
      <c r="K16" s="26"/>
      <c r="L16" s="26"/>
      <c r="M16" s="26"/>
      <c r="N16" s="27"/>
      <c r="O16" s="26" t="s">
        <v>80</v>
      </c>
      <c r="P16" s="26"/>
      <c r="Q16" s="17" t="s">
        <v>81</v>
      </c>
      <c r="R16" s="17" t="s">
        <v>82</v>
      </c>
      <c r="S16" s="17" t="s">
        <v>83</v>
      </c>
      <c r="T16" s="22">
        <v>40374</v>
      </c>
      <c r="U16" s="22">
        <v>40374</v>
      </c>
      <c r="V16" s="22">
        <v>40374</v>
      </c>
      <c r="W16" s="28"/>
      <c r="X16" s="28"/>
      <c r="Y16" s="28"/>
      <c r="Z16" s="2">
        <f t="shared" si="0"/>
        <v>7</v>
      </c>
      <c r="AA16" s="2">
        <f t="shared" si="1"/>
        <v>2010</v>
      </c>
    </row>
    <row r="17" spans="1:27" ht="16.5" customHeight="1">
      <c r="A17" s="17"/>
      <c r="B17" s="18"/>
      <c r="D17" s="19"/>
      <c r="E17" s="20"/>
      <c r="F17" s="17"/>
      <c r="G17" s="17"/>
      <c r="H17" s="17"/>
      <c r="I17" s="17"/>
      <c r="J17" s="17"/>
      <c r="K17" s="17"/>
      <c r="L17" s="17"/>
      <c r="M17" s="17"/>
      <c r="N17" s="21"/>
      <c r="O17" s="17"/>
      <c r="P17" s="17" t="s">
        <v>69</v>
      </c>
      <c r="Q17" s="17" t="s">
        <v>57</v>
      </c>
      <c r="R17" s="17"/>
      <c r="S17" s="17"/>
      <c r="T17" s="17"/>
      <c r="U17" s="17"/>
      <c r="V17" s="17"/>
      <c r="W17" s="17"/>
      <c r="X17" s="17"/>
      <c r="Y17" s="17"/>
      <c r="Z17" s="28"/>
      <c r="AA17" s="2">
        <f t="shared" si="1"/>
        <v>1900</v>
      </c>
    </row>
    <row r="18" spans="1:27" ht="16.5" customHeight="1">
      <c r="A18" s="17"/>
      <c r="B18" s="18"/>
      <c r="D18" s="19"/>
      <c r="E18">
        <f>SUMPRODUCT(((D1:D999)="Externe")*((AA1:AA999)=2011)*((Z1:Z999)=1))</f>
        <v>1</v>
      </c>
      <c r="F18" s="17"/>
      <c r="G18" s="17"/>
      <c r="H18" s="17"/>
      <c r="I18" s="17"/>
      <c r="J18" s="17"/>
      <c r="K18" s="17"/>
      <c r="L18" s="17"/>
      <c r="M18" s="17"/>
      <c r="N18" s="21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28"/>
      <c r="AA18" s="2">
        <f t="shared" si="1"/>
        <v>1900</v>
      </c>
    </row>
    <row r="19" spans="1:27" ht="16.5" customHeight="1">
      <c r="A19" s="17"/>
      <c r="B19" s="18"/>
      <c r="C19">
        <f>SUMPRODUCT(((D1:D16)="Externe"),((Z1:Z16)=1))</f>
        <v>0</v>
      </c>
      <c r="D19" s="19"/>
      <c r="E19" s="20" t="e">
        <f>SUMPRODUCT((YEAR(B1:B16)=2011)*1)</f>
        <v>#VALUE!</v>
      </c>
      <c r="F19" s="17"/>
      <c r="G19" s="17"/>
      <c r="H19" s="17"/>
      <c r="I19" s="17"/>
      <c r="J19" s="17"/>
      <c r="K19" s="17"/>
      <c r="L19" s="17"/>
      <c r="M19" s="17"/>
      <c r="N19" s="21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28"/>
      <c r="AA19" s="28"/>
    </row>
    <row r="20" spans="1:27" ht="16.5" customHeight="1">
      <c r="A20" s="17"/>
      <c r="B20" s="18"/>
      <c r="D20" s="19"/>
      <c r="E20" s="20"/>
      <c r="F20" s="17"/>
      <c r="G20" s="17"/>
      <c r="H20" s="17"/>
      <c r="I20" s="17"/>
      <c r="J20" s="17"/>
      <c r="K20" s="17"/>
      <c r="L20" s="17"/>
      <c r="M20" s="17"/>
      <c r="N20" s="21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28"/>
      <c r="AA20" s="28"/>
    </row>
    <row r="21" spans="1:27" ht="16.5" customHeight="1">
      <c r="A21" s="22"/>
      <c r="B21" s="18"/>
      <c r="C21" s="22"/>
      <c r="D21" s="19"/>
      <c r="E21" s="20"/>
      <c r="F21" s="17"/>
      <c r="G21" s="17"/>
      <c r="H21" s="17"/>
      <c r="I21" s="17"/>
      <c r="J21" s="17"/>
      <c r="K21" s="17"/>
      <c r="L21" s="17"/>
      <c r="M21" s="17"/>
      <c r="N21" s="21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28"/>
      <c r="AA21" s="28"/>
    </row>
    <row r="22" spans="1:27" ht="16.5" customHeight="1">
      <c r="A22" s="17"/>
      <c r="B22" s="18"/>
      <c r="D22" s="19"/>
      <c r="E22" s="20"/>
      <c r="F22" s="17"/>
      <c r="G22" s="17"/>
      <c r="H22" s="17"/>
      <c r="I22" s="17"/>
      <c r="J22" s="17"/>
      <c r="K22" s="17"/>
      <c r="L22" s="17"/>
      <c r="M22" s="17"/>
      <c r="N22" s="21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28"/>
      <c r="AA22" s="28"/>
    </row>
    <row r="23" spans="1:27" ht="16.5" customHeight="1">
      <c r="A23" s="17"/>
      <c r="B23" s="18"/>
      <c r="D23" s="19"/>
      <c r="E23" s="20"/>
      <c r="F23" s="17"/>
      <c r="K23" s="17"/>
      <c r="L23" s="17"/>
      <c r="M23" s="17"/>
      <c r="N23" s="21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28"/>
      <c r="AA23" s="28"/>
    </row>
    <row r="24" spans="1:27" ht="16.5" customHeight="1">
      <c r="A24" s="17"/>
      <c r="B24" s="18"/>
      <c r="D24" s="19"/>
      <c r="E24" s="20"/>
      <c r="F24" s="17"/>
      <c r="G24" s="17"/>
      <c r="H24" s="17"/>
      <c r="I24" s="17"/>
      <c r="J24" s="17"/>
      <c r="K24" s="17"/>
      <c r="L24" s="17"/>
      <c r="M24" s="17"/>
      <c r="N24" s="21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28"/>
      <c r="AA24" s="28"/>
    </row>
    <row r="25" spans="1:27" ht="16.5" customHeight="1">
      <c r="A25" s="17"/>
      <c r="B25" s="18"/>
      <c r="D25" s="19"/>
      <c r="E25" s="20"/>
      <c r="F25" s="17"/>
      <c r="G25" s="17"/>
      <c r="H25" s="17"/>
      <c r="I25" s="17"/>
      <c r="J25" s="17"/>
      <c r="K25" s="17"/>
      <c r="L25" s="17"/>
      <c r="M25" s="17"/>
      <c r="N25" s="21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28"/>
      <c r="AA25" s="28"/>
    </row>
    <row r="26" spans="1:27" ht="16.5" customHeight="1">
      <c r="A26" s="17"/>
      <c r="B26" s="18"/>
      <c r="D26" s="19"/>
      <c r="E26" s="20"/>
      <c r="F26" s="17"/>
      <c r="G26" s="17"/>
      <c r="H26" s="17"/>
      <c r="I26" s="17"/>
      <c r="J26" s="17"/>
      <c r="K26" s="17"/>
      <c r="L26" s="17"/>
      <c r="M26" s="17"/>
      <c r="N26" s="21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28"/>
      <c r="AA26" s="28"/>
    </row>
    <row r="27" spans="1:27" ht="16.5" customHeight="1">
      <c r="E27" s="20"/>
      <c r="Z27" s="28"/>
      <c r="AA27" s="28"/>
    </row>
    <row r="28" spans="1:27">
      <c r="E28" s="20"/>
      <c r="Z28" s="28"/>
      <c r="AA28" s="28"/>
    </row>
    <row r="29" spans="1:27">
      <c r="E29" s="20"/>
      <c r="Z29" s="28"/>
      <c r="AA29" s="28"/>
    </row>
    <row r="30" spans="1:27">
      <c r="E30" s="20"/>
      <c r="Z30" s="28"/>
      <c r="AA30" s="28"/>
    </row>
    <row r="31" spans="1:27">
      <c r="E31" s="20"/>
      <c r="Z31" s="28"/>
      <c r="AA31" s="28"/>
    </row>
    <row r="32" spans="1:27">
      <c r="E32" s="20"/>
      <c r="Z32" s="28"/>
      <c r="AA32" s="28"/>
    </row>
    <row r="33" spans="1:27">
      <c r="E33" s="20"/>
      <c r="Z33" s="28"/>
      <c r="AA33" s="28"/>
    </row>
    <row r="34" spans="1:27">
      <c r="E34" s="20"/>
      <c r="Z34" s="28"/>
      <c r="AA34" s="28"/>
    </row>
    <row r="35" spans="1:27">
      <c r="E35" s="20"/>
      <c r="Z35" s="28"/>
      <c r="AA35" s="28"/>
    </row>
    <row r="36" spans="1:27">
      <c r="E36" s="20"/>
      <c r="Z36" s="28"/>
      <c r="AA36" s="28"/>
    </row>
    <row r="37" spans="1:27">
      <c r="E37" s="20"/>
      <c r="Z37" s="28"/>
      <c r="AA37" s="28"/>
    </row>
    <row r="38" spans="1:27">
      <c r="E38" s="20"/>
      <c r="Z38" s="28"/>
      <c r="AA38" s="28"/>
    </row>
    <row r="39" spans="1:27">
      <c r="E39" s="20"/>
      <c r="Z39" s="28"/>
      <c r="AA39" s="28"/>
    </row>
    <row r="40" spans="1:27">
      <c r="E40" s="20"/>
      <c r="Z40" s="28"/>
      <c r="AA40" s="28"/>
    </row>
    <row r="41" spans="1:27">
      <c r="E41" s="20"/>
      <c r="Z41" s="28"/>
      <c r="AA41" s="28"/>
    </row>
    <row r="42" spans="1:27">
      <c r="E42" s="20"/>
      <c r="Z42" s="28"/>
      <c r="AA42" s="28"/>
    </row>
    <row r="43" spans="1:27">
      <c r="E43" s="20"/>
      <c r="Z43" s="28"/>
      <c r="AA43" s="28"/>
    </row>
    <row r="44" spans="1:27">
      <c r="A44" s="29"/>
      <c r="B44" s="30"/>
      <c r="C44" s="29"/>
      <c r="D44" s="31"/>
      <c r="E44" s="31"/>
      <c r="F44" s="29"/>
      <c r="G44" s="29"/>
      <c r="H44" s="29"/>
      <c r="I44" s="29"/>
      <c r="J44" s="29"/>
      <c r="K44" s="29"/>
      <c r="L44" s="29"/>
      <c r="M44" s="29"/>
      <c r="N44" s="32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</row>
  </sheetData>
  <dataValidations count="1">
    <dataValidation type="list" allowBlank="1" showInputMessage="1" showErrorMessage="1" sqref="C16">
      <formula1>"Client, Interne"</formula1>
    </dataValidation>
  </dataValidations>
  <hyperlinks>
    <hyperlink ref="A15" r:id="rId1" display="NC enregistrées/742011NCLéna.xlsm"/>
    <hyperlink ref="A14" r:id="rId2" display="NC enregistrées/742011NC3 ans.xlsm"/>
    <hyperlink ref="A13" r:id="rId3" display="NC enregistrées/442011NCWEEKEND.xlsm"/>
    <hyperlink ref="A12" r:id="rId4" display="NC enregistrées/2442010NCesss.xlsm"/>
    <hyperlink ref="A11" r:id="rId5" display="NC enregistrées/2442010NCesss.xls"/>
    <hyperlink ref="A10" r:id="rId6" display=".xls"/>
    <hyperlink ref="A9" r:id="rId7" display=".xls"/>
    <hyperlink ref="A8" r:id="rId8" display="NC enregistrées/2442010NCRRRRR.xls%2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Indicateurs</vt:lpstr>
      <vt:lpstr>Tableau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Marie-Laserjet</dc:creator>
  <cp:lastModifiedBy>Marie-Laserjet</cp:lastModifiedBy>
  <dcterms:created xsi:type="dcterms:W3CDTF">2011-04-04T10:17:05Z</dcterms:created>
  <dcterms:modified xsi:type="dcterms:W3CDTF">2011-04-04T10:18:29Z</dcterms:modified>
</cp:coreProperties>
</file>