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2"/>
  <workbookPr/>
  <mc:AlternateContent xmlns:mc="http://schemas.openxmlformats.org/markup-compatibility/2006">
    <mc:Choice Requires="x15">
      <x15ac:absPath xmlns:x15ac="http://schemas.microsoft.com/office/spreadsheetml/2010/11/ac" url="C:\Users\GracaSimoesA\Desktop\"/>
    </mc:Choice>
  </mc:AlternateContent>
  <xr:revisionPtr revIDLastSave="0" documentId="8_{4AB667B3-2C33-4E2B-929C-33CB00DA5204}" xr6:coauthVersionLast="47" xr6:coauthVersionMax="47" xr10:uidLastSave="{00000000-0000-0000-0000-000000000000}"/>
  <bookViews>
    <workbookView xWindow="0" yWindow="0" windowWidth="23040" windowHeight="9192" tabRatio="942" activeTab="10" xr2:uid="{00000000-000D-0000-FFFF-FFFF00000000}"/>
  </bookViews>
  <sheets>
    <sheet name="Décompte caisse" sheetId="133" r:id="rId1"/>
    <sheet name="Décompte personnel 10.2024" sheetId="134" r:id="rId2"/>
    <sheet name="06.07.18-08.11.2018" sheetId="101" state="hidden" r:id="rId3"/>
    <sheet name="14.06.18-06.07.18" sheetId="100" state="hidden" r:id="rId4"/>
    <sheet name="05.04.18-14.06.18" sheetId="99" state="hidden" r:id="rId5"/>
    <sheet name="19.12.17-05.04.18" sheetId="98" state="hidden" r:id="rId6"/>
    <sheet name="14.11.17-18.12.17" sheetId="93" state="hidden" r:id="rId7"/>
    <sheet name="24.08.2017-14.11.17" sheetId="97" state="hidden" r:id="rId8"/>
    <sheet name="24.04.2017-24.08.2017" sheetId="96" state="hidden" r:id="rId9"/>
    <sheet name="19.01.2017-24.04.2017" sheetId="95" state="hidden" r:id="rId10"/>
    <sheet name="Décompte personnel 11.2024" sheetId="135" r:id="rId1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135" l="1"/>
  <c r="D6" i="135"/>
  <c r="D7" i="135"/>
  <c r="D8" i="135"/>
  <c r="D9" i="135"/>
  <c r="D10" i="135"/>
  <c r="D11" i="135"/>
  <c r="D12" i="135"/>
  <c r="D13" i="135"/>
  <c r="D14" i="135"/>
  <c r="D15" i="135"/>
  <c r="D16" i="135"/>
  <c r="D17" i="135"/>
  <c r="D18" i="135"/>
  <c r="D19" i="135"/>
  <c r="D20" i="135"/>
  <c r="D21" i="135"/>
  <c r="D22" i="135"/>
  <c r="D23" i="135"/>
  <c r="D24" i="135"/>
  <c r="D25" i="135"/>
  <c r="D26" i="135"/>
  <c r="D4" i="135"/>
  <c r="D55" i="133"/>
  <c r="D27" i="135"/>
  <c r="C27" i="135"/>
  <c r="D27" i="134"/>
  <c r="C27" i="134"/>
  <c r="H10" i="133"/>
  <c r="H8" i="133"/>
  <c r="H7" i="133"/>
  <c r="H16" i="133" l="1"/>
  <c r="H15" i="133"/>
  <c r="H14" i="133"/>
  <c r="H13" i="133"/>
  <c r="H12" i="133"/>
  <c r="H11" i="133"/>
  <c r="H6" i="133"/>
  <c r="H5" i="133"/>
  <c r="H17" i="133" l="1"/>
  <c r="F5" i="95"/>
  <c r="D6" i="95" s="1"/>
  <c r="E53" i="95"/>
  <c r="F55" i="95" s="1"/>
  <c r="F5" i="96" s="1"/>
  <c r="D6" i="96" s="1"/>
  <c r="E55" i="96"/>
  <c r="F57" i="96" s="1"/>
  <c r="D6" i="97"/>
  <c r="E56" i="97"/>
  <c r="F58" i="97" s="1"/>
  <c r="D59" i="93"/>
  <c r="E59" i="93"/>
  <c r="D6" i="98"/>
  <c r="F6" i="98"/>
  <c r="D56" i="98"/>
  <c r="E56" i="98"/>
  <c r="D6" i="99"/>
  <c r="F6" i="99"/>
  <c r="D60" i="99"/>
  <c r="E60" i="99"/>
  <c r="D6" i="100"/>
  <c r="F6" i="100" s="1"/>
  <c r="E54" i="100"/>
  <c r="D6" i="101"/>
  <c r="F6" i="101" s="1"/>
  <c r="E55" i="101"/>
  <c r="D57" i="133" l="1"/>
  <c r="F24" i="133" s="1"/>
  <c r="F61" i="93"/>
  <c r="F58" i="98"/>
  <c r="F56" i="100"/>
  <c r="F62" i="99"/>
  <c r="F57" i="101"/>
</calcChain>
</file>

<file path=xl/sharedStrings.xml><?xml version="1.0" encoding="utf-8"?>
<sst xmlns="http://schemas.openxmlformats.org/spreadsheetml/2006/main" count="469" uniqueCount="201">
  <si>
    <t xml:space="preserve">Caisse d'équipe Thalassa </t>
  </si>
  <si>
    <t>Date</t>
  </si>
  <si>
    <t>N° pers</t>
  </si>
  <si>
    <t>Entrée / sorties</t>
  </si>
  <si>
    <t>Check-up</t>
  </si>
  <si>
    <t>Solde en caisse restant précédent</t>
  </si>
  <si>
    <t>Confitures Nina</t>
  </si>
  <si>
    <t>Souper d'équipe</t>
  </si>
  <si>
    <t>Prisca</t>
  </si>
  <si>
    <t>Emballage cadeau</t>
  </si>
  <si>
    <t>Dionita</t>
  </si>
  <si>
    <t>Adeline</t>
  </si>
  <si>
    <t>Jana</t>
  </si>
  <si>
    <t>Total entrées/sorties</t>
  </si>
  <si>
    <t>Solde (total dans la caisse)</t>
  </si>
  <si>
    <t>Décompte personnel</t>
  </si>
  <si>
    <t xml:space="preserve">Mois </t>
  </si>
  <si>
    <t>01.09.2024</t>
  </si>
  <si>
    <t>Personnel</t>
  </si>
  <si>
    <t>Tarif mensuel</t>
  </si>
  <si>
    <t xml:space="preserve">Solde actuel </t>
  </si>
  <si>
    <t>Pourcentage</t>
  </si>
  <si>
    <t>Tarifs</t>
  </si>
  <si>
    <t>Barbara 80%</t>
  </si>
  <si>
    <t>Pierre 100%</t>
  </si>
  <si>
    <t>Mélanie 100%</t>
  </si>
  <si>
    <t>Nathalie 70%*</t>
  </si>
  <si>
    <t>Christina 90%</t>
  </si>
  <si>
    <t>Kévin 100%</t>
  </si>
  <si>
    <t>Alexia 90%</t>
  </si>
  <si>
    <t>Natacha 100%</t>
  </si>
  <si>
    <t>Alexi 100%</t>
  </si>
  <si>
    <t>Cristiana 100%</t>
  </si>
  <si>
    <t>Patricia 90%</t>
  </si>
  <si>
    <t>Marie 80%</t>
  </si>
  <si>
    <t>Kiko 100%</t>
  </si>
  <si>
    <t>Catarina 100%</t>
  </si>
  <si>
    <t>Flavienne 100%</t>
  </si>
  <si>
    <t>Jana 50%</t>
  </si>
  <si>
    <t>Prisca 60%</t>
  </si>
  <si>
    <t>Majlinda 100%</t>
  </si>
  <si>
    <t>Michal 100%</t>
  </si>
  <si>
    <t>Nicolas 100%</t>
  </si>
  <si>
    <t>TOTAL =</t>
  </si>
  <si>
    <t>rajouter règle si pour numéro personnel et selon entrées et sorties</t>
  </si>
  <si>
    <t>Caisse Empreinte / Fond Frs 500.00</t>
  </si>
  <si>
    <t>N° de cpte</t>
  </si>
  <si>
    <t>Entrée</t>
  </si>
  <si>
    <t>Sorties</t>
  </si>
  <si>
    <t>Solde</t>
  </si>
  <si>
    <t>plan comptable</t>
  </si>
  <si>
    <t>Entrée Tremplin</t>
  </si>
  <si>
    <t>410000</t>
  </si>
  <si>
    <t>Alimentation</t>
  </si>
  <si>
    <t>Migros :Dîner accueil Riccardo</t>
  </si>
  <si>
    <t>Crème à café Denner</t>
  </si>
  <si>
    <t>Jus d'orange + Jus de pomme + Thé froid pour 'clients'</t>
  </si>
  <si>
    <t>Sirops Denner</t>
  </si>
  <si>
    <t>Jus de pomme (De Riccardo)</t>
  </si>
  <si>
    <t>481350/10/901</t>
  </si>
  <si>
    <t>Prévention « Boulevard »</t>
  </si>
  <si>
    <t>Fourniture bureau</t>
  </si>
  <si>
    <t>1er apéro</t>
  </si>
  <si>
    <t>2ème apéro</t>
  </si>
  <si>
    <t>Stylos atelier genre</t>
  </si>
  <si>
    <t>420100</t>
  </si>
  <si>
    <t>Menage</t>
  </si>
  <si>
    <t>DENNER/ Sacs poubelle + lingettes</t>
  </si>
  <si>
    <t>WC + Liquide vaisselle</t>
  </si>
  <si>
    <t>481300</t>
  </si>
  <si>
    <t>Prévention</t>
  </si>
  <si>
    <t>ALIGRO/ Sucettes</t>
  </si>
  <si>
    <t>GRISELIDIS/ Lubrifiants</t>
  </si>
  <si>
    <t>470000</t>
  </si>
  <si>
    <t>Bureau</t>
  </si>
  <si>
    <t>Timbre</t>
  </si>
  <si>
    <t>209000</t>
  </si>
  <si>
    <t>HSH</t>
  </si>
  <si>
    <t>Tests de dépistages</t>
  </si>
  <si>
    <t>Merfen 100ml</t>
  </si>
  <si>
    <t>Sterrillium désinfectant</t>
  </si>
  <si>
    <t>Migrants</t>
  </si>
  <si>
    <t>680900</t>
  </si>
  <si>
    <t>Divers</t>
  </si>
  <si>
    <t>470110</t>
  </si>
  <si>
    <t>Frais de port</t>
  </si>
  <si>
    <t>MIGROS/ produits</t>
  </si>
  <si>
    <t>prévention</t>
  </si>
  <si>
    <t>ALIGRO/ sucettes</t>
  </si>
  <si>
    <t>MIGROS/ préservatifs</t>
  </si>
  <si>
    <t>EN LIGNE/ préservatifs</t>
  </si>
  <si>
    <t>SCHWALLER/ Clef pour garage</t>
  </si>
  <si>
    <t>SPIDS/ cartes de visite</t>
  </si>
  <si>
    <t>Au Vieux Grenier/ 12H de l'Auge</t>
  </si>
  <si>
    <t>DENNER/ Collation Boulevard</t>
  </si>
  <si>
    <t>DENNER/ Apéro AS Tremplin</t>
  </si>
  <si>
    <t>MIGROS/ Collation Boulevard</t>
  </si>
  <si>
    <t>MIGROS/ thé+pastilles lave-vaisselle</t>
  </si>
  <si>
    <t>MIGROS/ Ampoule</t>
  </si>
  <si>
    <t>MIGROS/ Sucre + thé</t>
  </si>
  <si>
    <t>MIGROS, lessive</t>
  </si>
  <si>
    <t>MIGROS/ Sac poubelle</t>
  </si>
  <si>
    <t>MIGROS/ scotch, crème, Kleenex</t>
  </si>
  <si>
    <t>MIGROS/ Casier de rangement</t>
  </si>
  <si>
    <t>MIGROS/ Blocs feuille</t>
  </si>
  <si>
    <t>DENNER/ thé froid</t>
  </si>
  <si>
    <t>DENNER/ biscuits salés</t>
  </si>
  <si>
    <t>SUARD/ Sandwichs</t>
  </si>
  <si>
    <t>DENNER/ Coca-Cola</t>
  </si>
  <si>
    <t>POULY/ Sandwichs</t>
  </si>
  <si>
    <t>PHARMACIE/ Sterilium + Merfen</t>
  </si>
  <si>
    <t>Afrimedia</t>
  </si>
  <si>
    <t>ATELIER COUTURE/ réparations stand</t>
  </si>
  <si>
    <t>POSTE/ Timbres</t>
  </si>
  <si>
    <t>DENNER/ apéro Seuil</t>
  </si>
  <si>
    <t>4201100</t>
  </si>
  <si>
    <t>MIGROS/ Détergent et autres</t>
  </si>
  <si>
    <t>MIGROS/ Sacs poubelle</t>
  </si>
  <si>
    <t>DENNER/ Savon, crème café</t>
  </si>
  <si>
    <t>DENNER/ Papier toilettes et autres</t>
  </si>
  <si>
    <t>MEYER/ Etiquettes et scotch</t>
  </si>
  <si>
    <t>LA POSTE/ Timbres</t>
  </si>
  <si>
    <t>MIGROS/ collation</t>
  </si>
  <si>
    <t>PHARMACIE/ Désinfectant</t>
  </si>
  <si>
    <t>MEYER/ étiquettes</t>
  </si>
  <si>
    <t>Repas Passerelles</t>
  </si>
  <si>
    <t>MIGROS/ Aerateur</t>
  </si>
  <si>
    <t>TREMPLIN/ bières cadeau</t>
  </si>
  <si>
    <t>SAUDAN/ pain d'anis</t>
  </si>
  <si>
    <t>DENNER/ Collation boulevard</t>
  </si>
  <si>
    <t>DENNER/ Lingettes</t>
  </si>
  <si>
    <t>MAXI BAZAR/ Décorations Noël</t>
  </si>
  <si>
    <t>DENNER/ Sacs-poubelles</t>
  </si>
  <si>
    <t>Saint-Paul/ Cartes de vœux</t>
  </si>
  <si>
    <t>COOP/ Caisse monnaie</t>
  </si>
  <si>
    <t>INTERDISCOUNT/ Chronomètre</t>
  </si>
  <si>
    <t>OCHSNER/ Chronomètre</t>
  </si>
  <si>
    <t>MIGROS/ Boîtes pour tests mobiles</t>
  </si>
  <si>
    <t>IKEA/ Tunnels (12h de l'Auge)</t>
  </si>
  <si>
    <t xml:space="preserve">   </t>
  </si>
  <si>
    <t>Remboursement ASS</t>
  </si>
  <si>
    <t>SAINT-PAUL/ Cartes Boulevard</t>
  </si>
  <si>
    <t>4230</t>
  </si>
  <si>
    <t>DENNER/ Kleenex et sacs poubelle</t>
  </si>
  <si>
    <t>4800</t>
  </si>
  <si>
    <t>4700</t>
  </si>
  <si>
    <t>MIGROS/ Bande adhésive magnétique</t>
  </si>
  <si>
    <t>MEYER/ Bostik Blu-Tack</t>
  </si>
  <si>
    <t>DENNER/ Collation Sécurion</t>
  </si>
  <si>
    <t xml:space="preserve">SUARD/ Sandwich </t>
  </si>
  <si>
    <t>???</t>
  </si>
  <si>
    <t>PHAMACIE/ désinfectant mains</t>
  </si>
  <si>
    <t>ASPHALT KREATORS/ 1er décembre : Molotow film canvas</t>
  </si>
  <si>
    <t>Fonds ASS</t>
  </si>
  <si>
    <t>4711</t>
  </si>
  <si>
    <t>POSTE/ envoi gilets Florent Jouinot</t>
  </si>
  <si>
    <t>Total sorties</t>
  </si>
  <si>
    <t>DENNER / Croissants bilan HSH</t>
  </si>
  <si>
    <t>x</t>
  </si>
  <si>
    <t>Meyer / Velcro et autres</t>
  </si>
  <si>
    <t>CDFF / SpanSet</t>
  </si>
  <si>
    <t>Apéro pair-e-s</t>
  </si>
  <si>
    <t>DENNER / apéro pair-e-s</t>
  </si>
  <si>
    <t>MEYER / Velcro</t>
  </si>
  <si>
    <t>MIGROS / détartrant et sirop</t>
  </si>
  <si>
    <t>DENNER / poubelles et autres</t>
  </si>
  <si>
    <t>MIGROS / WC détergent</t>
  </si>
  <si>
    <t>MIGROS / savon et autres</t>
  </si>
  <si>
    <t>Saint-Paul / Autocollants HEdS</t>
  </si>
  <si>
    <t>CDFF / 12h de l'Auge</t>
  </si>
  <si>
    <t>Au vieux grenier Sa / 12h de l'Auge</t>
  </si>
  <si>
    <t>Cartes de visite (200x)</t>
  </si>
  <si>
    <t>Frais envoi Lgbt</t>
  </si>
  <si>
    <t>SUARD / Sandwichs ORW</t>
  </si>
  <si>
    <t>DENNER / Apéro Blabla</t>
  </si>
  <si>
    <t>Station Tamoil</t>
  </si>
  <si>
    <t>Denner / Apéro Blabla</t>
  </si>
  <si>
    <t>CDFF / Safe clé</t>
  </si>
  <si>
    <t>MEYER / carte</t>
  </si>
  <si>
    <t>DENNER / Apéro Coord. Sida Frib.</t>
  </si>
  <si>
    <t>MIGROS / Thés</t>
  </si>
  <si>
    <t xml:space="preserve">DENNER /  jus orange planning </t>
  </si>
  <si>
    <t>Migros / Biscuits planning familial</t>
  </si>
  <si>
    <t>Au vieux grenier SA / Apéro PHO</t>
  </si>
  <si>
    <t>Boulangerie Grangier / WE Gourdiflots</t>
  </si>
  <si>
    <t>DENNER / apéro pairs</t>
  </si>
  <si>
    <t>SAINT-PAUL / Autocollants FriAir</t>
  </si>
  <si>
    <t>Migros / savon et thé</t>
  </si>
  <si>
    <t>Migros / sac poubelle</t>
  </si>
  <si>
    <t>DENNER / Lingettes universelles</t>
  </si>
  <si>
    <t>Saint-Paul / Impression cartes jeu</t>
  </si>
  <si>
    <t>Saint-Paul / Autocollants</t>
  </si>
  <si>
    <t>MEYER / Feuilles à laminer</t>
  </si>
  <si>
    <t>CASH / Casque audio</t>
  </si>
  <si>
    <t>INTERDISCOUNT / pile calculatrice</t>
  </si>
  <si>
    <t>FNAC / DVD Dallas Buyers Club</t>
  </si>
  <si>
    <t>FNAC / DVD Philadelphia</t>
  </si>
  <si>
    <t>Albert-le-Grand / Livre santé-psy</t>
  </si>
  <si>
    <t>Poste / Recommandé</t>
  </si>
  <si>
    <t>Poste / PostPac Economy</t>
  </si>
  <si>
    <t>Poste / Timbres + lettre taxe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</si>
</sst>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CHF&quot;_-;\-* #,##0.00\ &quot;CHF&quot;_-;_-* &quot;-&quot;??\ &quot;CHF&quot;_-;_-@_-"/>
    <numFmt numFmtId="166" formatCode="#,##0.00\ _C_H_F"/>
  </numFmts>
  <fonts count="19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6"/>
      <name val="Arial"/>
      <family val="2"/>
    </font>
    <font>
      <b/>
      <sz val="20"/>
      <name val="Arial"/>
      <family val="2"/>
    </font>
    <font>
      <b/>
      <sz val="11"/>
      <name val="Calibri"/>
      <family val="2"/>
    </font>
    <font>
      <b/>
      <sz val="11"/>
      <name val="Arial"/>
      <family val="2"/>
    </font>
    <font>
      <sz val="11"/>
      <name val="Calibri"/>
      <family val="2"/>
    </font>
    <font>
      <b/>
      <u/>
      <sz val="10"/>
      <name val="Arial"/>
      <family val="2"/>
    </font>
    <font>
      <b/>
      <sz val="11"/>
      <color rgb="FFFA7D00"/>
      <name val="Calibri"/>
      <family val="2"/>
      <scheme val="minor"/>
    </font>
    <font>
      <b/>
      <sz val="10"/>
      <color rgb="FF00B050"/>
      <name val="Arial"/>
      <family val="2"/>
    </font>
    <font>
      <b/>
      <sz val="10"/>
      <color rgb="FFFF0000"/>
      <name val="Arial"/>
      <family val="2"/>
    </font>
    <font>
      <sz val="10"/>
      <color theme="7" tint="-0.249977111117893"/>
      <name val="Arial"/>
      <family val="2"/>
    </font>
    <font>
      <b/>
      <sz val="10"/>
      <color theme="8"/>
      <name val="Arial"/>
      <family val="2"/>
    </font>
    <font>
      <sz val="10"/>
      <color rgb="FFFFC000"/>
      <name val="Arial"/>
      <family val="2"/>
    </font>
    <font>
      <sz val="10"/>
      <color theme="2" tint="-0.749992370372631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b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rgb="FF99FF99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/>
      <top/>
      <bottom/>
      <diagonal/>
    </border>
    <border>
      <left/>
      <right style="thin">
        <color rgb="FF7F7F7F"/>
      </right>
      <top/>
      <bottom/>
      <diagonal/>
    </border>
    <border>
      <left style="thin">
        <color rgb="FF7F7F7F"/>
      </left>
      <right/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3" borderId="13" applyNumberFormat="0" applyAlignment="0" applyProtection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1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0" xfId="0" applyAlignment="1">
      <alignment horizontal="centerContinuous"/>
    </xf>
    <xf numFmtId="49" fontId="1" fillId="0" borderId="1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0" fillId="0" borderId="0" xfId="0" applyNumberFormat="1" applyAlignment="1">
      <alignment horizontal="centerContinuous"/>
    </xf>
    <xf numFmtId="15" fontId="1" fillId="0" borderId="1" xfId="0" applyNumberFormat="1" applyFont="1" applyBorder="1" applyAlignment="1">
      <alignment horizontal="center"/>
    </xf>
    <xf numFmtId="15" fontId="1" fillId="0" borderId="2" xfId="0" applyNumberFormat="1" applyFont="1" applyBorder="1" applyAlignment="1">
      <alignment horizontal="center"/>
    </xf>
    <xf numFmtId="15" fontId="1" fillId="0" borderId="3" xfId="0" applyNumberFormat="1" applyFont="1" applyBorder="1" applyAlignment="1">
      <alignment horizontal="center"/>
    </xf>
    <xf numFmtId="49" fontId="0" fillId="2" borderId="4" xfId="0" applyNumberFormat="1" applyFill="1" applyBorder="1" applyAlignment="1">
      <alignment horizontal="center"/>
    </xf>
    <xf numFmtId="0" fontId="0" fillId="2" borderId="4" xfId="0" applyFill="1" applyBorder="1"/>
    <xf numFmtId="4" fontId="0" fillId="2" borderId="4" xfId="0" applyNumberFormat="1" applyFill="1" applyBorder="1"/>
    <xf numFmtId="0" fontId="0" fillId="0" borderId="4" xfId="0" applyBorder="1"/>
    <xf numFmtId="4" fontId="0" fillId="0" borderId="4" xfId="0" applyNumberFormat="1" applyBorder="1"/>
    <xf numFmtId="49" fontId="3" fillId="0" borderId="3" xfId="0" applyNumberFormat="1" applyFont="1" applyBorder="1" applyAlignment="1">
      <alignment horizontal="center"/>
    </xf>
    <xf numFmtId="15" fontId="0" fillId="0" borderId="4" xfId="0" applyNumberFormat="1" applyBorder="1"/>
    <xf numFmtId="14" fontId="0" fillId="0" borderId="4" xfId="0" applyNumberFormat="1" applyBorder="1"/>
    <xf numFmtId="0" fontId="2" fillId="2" borderId="4" xfId="0" applyFont="1" applyFill="1" applyBorder="1"/>
    <xf numFmtId="49" fontId="2" fillId="2" borderId="4" xfId="0" applyNumberFormat="1" applyFont="1" applyFill="1" applyBorder="1" applyAlignment="1">
      <alignment horizontal="center"/>
    </xf>
    <xf numFmtId="15" fontId="4" fillId="0" borderId="0" xfId="0" applyNumberFormat="1" applyFont="1" applyAlignment="1">
      <alignment horizontal="centerContinuous"/>
    </xf>
    <xf numFmtId="0" fontId="5" fillId="0" borderId="4" xfId="0" applyFont="1" applyBorder="1"/>
    <xf numFmtId="0" fontId="2" fillId="0" borderId="4" xfId="0" applyFont="1" applyBorder="1"/>
    <xf numFmtId="166" fontId="0" fillId="0" borderId="4" xfId="0" applyNumberFormat="1" applyBorder="1" applyAlignment="1">
      <alignment vertical="center"/>
    </xf>
    <xf numFmtId="4" fontId="0" fillId="0" borderId="4" xfId="0" applyNumberFormat="1" applyBorder="1" applyAlignment="1">
      <alignment horizontal="right" vertical="center"/>
    </xf>
    <xf numFmtId="4" fontId="0" fillId="2" borderId="4" xfId="0" applyNumberFormat="1" applyFill="1" applyBorder="1" applyAlignment="1">
      <alignment horizontal="right" vertical="center"/>
    </xf>
    <xf numFmtId="4" fontId="0" fillId="0" borderId="0" xfId="0" applyNumberFormat="1"/>
    <xf numFmtId="14" fontId="0" fillId="2" borderId="4" xfId="0" applyNumberFormat="1" applyFill="1" applyBorder="1"/>
    <xf numFmtId="0" fontId="2" fillId="0" borderId="0" xfId="0" applyFont="1"/>
    <xf numFmtId="0" fontId="2" fillId="2" borderId="2" xfId="0" applyFont="1" applyFill="1" applyBorder="1"/>
    <xf numFmtId="0" fontId="2" fillId="2" borderId="4" xfId="0" applyFont="1" applyFill="1" applyBorder="1" applyAlignment="1">
      <alignment wrapText="1"/>
    </xf>
    <xf numFmtId="2" fontId="0" fillId="0" borderId="4" xfId="0" applyNumberFormat="1" applyBorder="1"/>
    <xf numFmtId="2" fontId="0" fillId="2" borderId="4" xfId="0" applyNumberFormat="1" applyFill="1" applyBorder="1"/>
    <xf numFmtId="0" fontId="0" fillId="0" borderId="4" xfId="0" applyBorder="1" applyAlignment="1">
      <alignment horizontal="right"/>
    </xf>
    <xf numFmtId="0" fontId="2" fillId="0" borderId="4" xfId="0" applyFont="1" applyBorder="1" applyAlignment="1">
      <alignment wrapText="1"/>
    </xf>
    <xf numFmtId="14" fontId="2" fillId="0" borderId="4" xfId="0" applyNumberFormat="1" applyFont="1" applyBorder="1"/>
    <xf numFmtId="0" fontId="0" fillId="0" borderId="5" xfId="0" applyBorder="1"/>
    <xf numFmtId="0" fontId="2" fillId="0" borderId="4" xfId="0" applyFont="1" applyBorder="1" applyAlignment="1">
      <alignment horizontal="left" wrapText="1"/>
    </xf>
    <xf numFmtId="14" fontId="2" fillId="0" borderId="4" xfId="0" applyNumberFormat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2" fillId="0" borderId="9" xfId="0" applyFont="1" applyBorder="1" applyAlignment="1">
      <alignment horizontal="right"/>
    </xf>
    <xf numFmtId="0" fontId="0" fillId="0" borderId="0" xfId="0" applyAlignment="1">
      <alignment horizontal="right"/>
    </xf>
    <xf numFmtId="0" fontId="13" fillId="0" borderId="9" xfId="0" applyFont="1" applyBorder="1"/>
    <xf numFmtId="0" fontId="10" fillId="0" borderId="9" xfId="0" applyFont="1" applyBorder="1"/>
    <xf numFmtId="0" fontId="11" fillId="0" borderId="9" xfId="0" applyFont="1" applyBorder="1"/>
    <xf numFmtId="0" fontId="14" fillId="0" borderId="9" xfId="0" applyFont="1" applyBorder="1"/>
    <xf numFmtId="0" fontId="15" fillId="0" borderId="9" xfId="0" applyFont="1" applyBorder="1"/>
    <xf numFmtId="0" fontId="0" fillId="0" borderId="9" xfId="0" applyBorder="1"/>
    <xf numFmtId="0" fontId="0" fillId="0" borderId="12" xfId="0" applyBorder="1"/>
    <xf numFmtId="49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/>
    <xf numFmtId="49" fontId="1" fillId="2" borderId="4" xfId="0" applyNumberFormat="1" applyFont="1" applyFill="1" applyBorder="1" applyAlignment="1">
      <alignment horizontal="center"/>
    </xf>
    <xf numFmtId="0" fontId="1" fillId="2" borderId="4" xfId="0" applyFont="1" applyFill="1" applyBorder="1"/>
    <xf numFmtId="0" fontId="1" fillId="2" borderId="2" xfId="0" applyFont="1" applyFill="1" applyBorder="1"/>
    <xf numFmtId="0" fontId="1" fillId="0" borderId="10" xfId="0" applyFont="1" applyBorder="1" applyAlignment="1">
      <alignment horizontal="right"/>
    </xf>
    <xf numFmtId="0" fontId="1" fillId="0" borderId="10" xfId="0" applyFont="1" applyBorder="1"/>
    <xf numFmtId="0" fontId="1" fillId="0" borderId="11" xfId="0" applyFont="1" applyBorder="1"/>
    <xf numFmtId="4" fontId="1" fillId="0" borderId="4" xfId="0" applyNumberFormat="1" applyFont="1" applyBorder="1"/>
    <xf numFmtId="0" fontId="1" fillId="0" borderId="4" xfId="0" applyFont="1" applyBorder="1" applyAlignment="1">
      <alignment horizontal="right"/>
    </xf>
    <xf numFmtId="2" fontId="1" fillId="0" borderId="4" xfId="0" applyNumberFormat="1" applyFont="1" applyBorder="1"/>
    <xf numFmtId="4" fontId="1" fillId="2" borderId="4" xfId="0" applyNumberFormat="1" applyFont="1" applyFill="1" applyBorder="1" applyAlignment="1">
      <alignment horizontal="right" vertical="center"/>
    </xf>
    <xf numFmtId="15" fontId="4" fillId="0" borderId="5" xfId="0" applyNumberFormat="1" applyFont="1" applyBorder="1" applyAlignment="1">
      <alignment horizontal="center"/>
    </xf>
    <xf numFmtId="15" fontId="1" fillId="0" borderId="4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5" borderId="4" xfId="0" applyFont="1" applyFill="1" applyBorder="1"/>
    <xf numFmtId="0" fontId="0" fillId="0" borderId="0" xfId="0" applyAlignment="1">
      <alignment vertical="center" wrapText="1"/>
    </xf>
    <xf numFmtId="0" fontId="1" fillId="0" borderId="21" xfId="0" applyFont="1" applyBorder="1"/>
    <xf numFmtId="0" fontId="1" fillId="0" borderId="21" xfId="0" applyFont="1" applyFill="1" applyBorder="1" applyAlignment="1">
      <alignment horizontal="center"/>
    </xf>
    <xf numFmtId="164" fontId="0" fillId="0" borderId="23" xfId="2" applyFont="1" applyBorder="1"/>
    <xf numFmtId="164" fontId="0" fillId="0" borderId="25" xfId="2" applyFont="1" applyBorder="1"/>
    <xf numFmtId="164" fontId="0" fillId="0" borderId="27" xfId="2" applyFont="1" applyBorder="1"/>
    <xf numFmtId="9" fontId="0" fillId="0" borderId="22" xfId="3" applyFont="1" applyBorder="1" applyAlignment="1">
      <alignment horizontal="center"/>
    </xf>
    <xf numFmtId="9" fontId="0" fillId="0" borderId="24" xfId="3" applyFont="1" applyBorder="1" applyAlignment="1">
      <alignment horizontal="center"/>
    </xf>
    <xf numFmtId="9" fontId="0" fillId="0" borderId="26" xfId="3" applyFont="1" applyBorder="1" applyAlignment="1">
      <alignment horizontal="center"/>
    </xf>
    <xf numFmtId="164" fontId="0" fillId="0" borderId="4" xfId="2" applyFont="1" applyBorder="1"/>
    <xf numFmtId="164" fontId="0" fillId="0" borderId="4" xfId="2" applyFont="1" applyBorder="1" applyAlignment="1">
      <alignment horizontal="center"/>
    </xf>
    <xf numFmtId="0" fontId="2" fillId="0" borderId="4" xfId="0" applyFont="1" applyBorder="1" applyAlignment="1">
      <alignment horizontal="left"/>
    </xf>
    <xf numFmtId="0" fontId="2" fillId="4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164" fontId="8" fillId="0" borderId="4" xfId="2" applyFont="1" applyBorder="1"/>
    <xf numFmtId="164" fontId="6" fillId="0" borderId="8" xfId="2" applyFont="1" applyBorder="1"/>
    <xf numFmtId="0" fontId="2" fillId="0" borderId="3" xfId="0" applyFont="1" applyBorder="1"/>
    <xf numFmtId="164" fontId="0" fillId="0" borderId="3" xfId="2" applyFont="1" applyBorder="1" applyAlignment="1">
      <alignment horizontal="center"/>
    </xf>
    <xf numFmtId="164" fontId="0" fillId="0" borderId="3" xfId="2" applyFont="1" applyBorder="1"/>
    <xf numFmtId="164" fontId="17" fillId="0" borderId="21" xfId="0" applyNumberFormat="1" applyFont="1" applyBorder="1"/>
    <xf numFmtId="0" fontId="4" fillId="0" borderId="0" xfId="0" applyFont="1" applyAlignment="1"/>
    <xf numFmtId="0" fontId="2" fillId="0" borderId="2" xfId="0" applyFont="1" applyFill="1" applyBorder="1"/>
    <xf numFmtId="164" fontId="0" fillId="0" borderId="2" xfId="2" applyFont="1" applyFill="1" applyBorder="1" applyAlignment="1">
      <alignment horizontal="center"/>
    </xf>
    <xf numFmtId="164" fontId="0" fillId="0" borderId="2" xfId="2" applyFont="1" applyFill="1" applyBorder="1"/>
    <xf numFmtId="164" fontId="0" fillId="0" borderId="4" xfId="0" applyNumberFormat="1" applyBorder="1"/>
    <xf numFmtId="15" fontId="4" fillId="0" borderId="4" xfId="0" applyNumberFormat="1" applyFont="1" applyBorder="1" applyAlignment="1">
      <alignment horizontal="center"/>
    </xf>
    <xf numFmtId="0" fontId="9" fillId="3" borderId="13" xfId="1" applyAlignment="1">
      <alignment horizontal="center" vertical="center"/>
    </xf>
    <xf numFmtId="0" fontId="9" fillId="3" borderId="14" xfId="1" applyBorder="1" applyAlignment="1">
      <alignment horizontal="center" vertical="center"/>
    </xf>
    <xf numFmtId="0" fontId="9" fillId="3" borderId="15" xfId="1" applyBorder="1" applyAlignment="1">
      <alignment horizontal="center" vertical="center"/>
    </xf>
    <xf numFmtId="0" fontId="9" fillId="3" borderId="16" xfId="1" applyBorder="1" applyAlignment="1">
      <alignment horizontal="center" vertical="center"/>
    </xf>
    <xf numFmtId="0" fontId="9" fillId="3" borderId="0" xfId="1" applyBorder="1" applyAlignment="1">
      <alignment horizontal="center" vertical="center"/>
    </xf>
    <xf numFmtId="0" fontId="9" fillId="3" borderId="17" xfId="1" applyBorder="1" applyAlignment="1">
      <alignment horizontal="center" vertical="center"/>
    </xf>
    <xf numFmtId="0" fontId="9" fillId="3" borderId="18" xfId="1" applyBorder="1" applyAlignment="1">
      <alignment horizontal="center" vertical="center"/>
    </xf>
    <xf numFmtId="0" fontId="9" fillId="3" borderId="19" xfId="1" applyBorder="1" applyAlignment="1">
      <alignment horizontal="center" vertical="center"/>
    </xf>
    <xf numFmtId="0" fontId="9" fillId="3" borderId="20" xfId="1" applyBorder="1" applyAlignment="1">
      <alignment horizontal="center" vertical="center"/>
    </xf>
    <xf numFmtId="0" fontId="4" fillId="0" borderId="0" xfId="0" applyFont="1" applyAlignment="1">
      <alignment horizontal="center"/>
    </xf>
    <xf numFmtId="15" fontId="4" fillId="0" borderId="5" xfId="0" applyNumberFormat="1" applyFont="1" applyBorder="1" applyAlignment="1">
      <alignment horizontal="center"/>
    </xf>
    <xf numFmtId="14" fontId="0" fillId="0" borderId="0" xfId="0" applyNumberFormat="1" applyBorder="1"/>
    <xf numFmtId="14" fontId="2" fillId="0" borderId="28" xfId="0" applyNumberFormat="1" applyFont="1" applyBorder="1" applyAlignment="1">
      <alignment horizontal="center"/>
    </xf>
    <xf numFmtId="0" fontId="1" fillId="2" borderId="29" xfId="0" applyFont="1" applyFill="1" applyBorder="1"/>
    <xf numFmtId="0" fontId="0" fillId="2" borderId="29" xfId="0" applyFill="1" applyBorder="1"/>
    <xf numFmtId="0" fontId="18" fillId="2" borderId="29" xfId="0" applyFont="1" applyFill="1" applyBorder="1"/>
    <xf numFmtId="1" fontId="1" fillId="0" borderId="4" xfId="0" applyNumberFormat="1" applyFont="1" applyBorder="1" applyAlignment="1">
      <alignment horizontal="center"/>
    </xf>
  </cellXfs>
  <cellStyles count="4">
    <cellStyle name="Calcul" xfId="1" builtinId="22"/>
    <cellStyle name="Monétaire" xfId="2" builtinId="4"/>
    <cellStyle name="Normal" xfId="0" builtinId="0"/>
    <cellStyle name="Pourcentage" xfId="3" builtinId="5"/>
  </cellStyles>
  <dxfs count="7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8"/>
  <sheetViews>
    <sheetView zoomScaleNormal="100" workbookViewId="0">
      <selection activeCell="C11" sqref="C11"/>
    </sheetView>
  </sheetViews>
  <sheetFormatPr defaultColWidth="9.140625" defaultRowHeight="12.75" customHeight="1"/>
  <cols>
    <col min="1" max="2" width="11.42578125" customWidth="1"/>
    <col min="3" max="3" width="39.140625" customWidth="1"/>
    <col min="4" max="4" width="15.42578125" customWidth="1"/>
    <col min="5" max="7" width="11.42578125" customWidth="1"/>
    <col min="8" max="8" width="15" customWidth="1"/>
    <col min="9" max="254" width="11.42578125" customWidth="1"/>
  </cols>
  <sheetData>
    <row r="1" spans="1:8" ht="26.25">
      <c r="A1" s="95" t="s">
        <v>0</v>
      </c>
      <c r="B1" s="95"/>
      <c r="C1" s="95"/>
      <c r="D1" s="95"/>
    </row>
    <row r="2" spans="1:8" ht="26.25">
      <c r="A2" s="64"/>
      <c r="B2" s="64"/>
      <c r="C2" s="64"/>
      <c r="D2" s="64"/>
    </row>
    <row r="3" spans="1:8">
      <c r="A3" s="65" t="s">
        <v>1</v>
      </c>
      <c r="B3" s="65" t="s">
        <v>2</v>
      </c>
      <c r="C3" s="66"/>
      <c r="D3" s="66" t="s">
        <v>3</v>
      </c>
      <c r="F3" s="40" t="s">
        <v>4</v>
      </c>
      <c r="G3" s="41"/>
      <c r="H3" s="42"/>
    </row>
    <row r="4" spans="1:8">
      <c r="A4" s="14"/>
      <c r="B4" s="14"/>
      <c r="C4" s="67" t="s">
        <v>5</v>
      </c>
      <c r="D4" s="14"/>
      <c r="F4" s="43">
        <v>200</v>
      </c>
      <c r="G4" s="44"/>
      <c r="H4" s="57">
        <v>0</v>
      </c>
    </row>
    <row r="5" spans="1:8">
      <c r="A5" s="39">
        <v>45559</v>
      </c>
      <c r="B5" s="112"/>
      <c r="C5" s="79" t="s">
        <v>6</v>
      </c>
      <c r="D5" s="77">
        <v>-12</v>
      </c>
      <c r="F5" s="45">
        <v>100</v>
      </c>
      <c r="G5" s="44"/>
      <c r="H5" s="58">
        <f>G5*100</f>
        <v>0</v>
      </c>
    </row>
    <row r="6" spans="1:8">
      <c r="A6" s="39">
        <v>45559</v>
      </c>
      <c r="B6" s="112"/>
      <c r="C6" s="79" t="s">
        <v>7</v>
      </c>
      <c r="D6" s="77">
        <v>-1280</v>
      </c>
      <c r="F6" s="46">
        <v>50</v>
      </c>
      <c r="G6" s="44">
        <v>4</v>
      </c>
      <c r="H6" s="58">
        <f>G6*50</f>
        <v>200</v>
      </c>
    </row>
    <row r="7" spans="1:8">
      <c r="A7" s="39">
        <v>45559</v>
      </c>
      <c r="B7" s="112">
        <v>17</v>
      </c>
      <c r="C7" s="80" t="s">
        <v>8</v>
      </c>
      <c r="D7" s="77">
        <v>20</v>
      </c>
      <c r="F7" s="47">
        <v>20</v>
      </c>
      <c r="G7" s="44">
        <v>26</v>
      </c>
      <c r="H7" s="58">
        <f>F7*G7</f>
        <v>520</v>
      </c>
    </row>
    <row r="8" spans="1:8">
      <c r="A8" s="39">
        <v>45559</v>
      </c>
      <c r="B8" s="112"/>
      <c r="C8" s="81" t="s">
        <v>9</v>
      </c>
      <c r="D8" s="77">
        <v>-8.9</v>
      </c>
      <c r="F8" s="48">
        <v>10</v>
      </c>
      <c r="G8" s="44">
        <v>11</v>
      </c>
      <c r="H8" s="58">
        <f>G8*10</f>
        <v>110</v>
      </c>
    </row>
    <row r="9" spans="1:8">
      <c r="A9" s="39">
        <v>45559</v>
      </c>
      <c r="B9" s="112"/>
      <c r="C9" s="81" t="s">
        <v>10</v>
      </c>
      <c r="D9" s="77">
        <v>60</v>
      </c>
      <c r="F9" s="48"/>
      <c r="G9" s="44"/>
      <c r="H9" s="58"/>
    </row>
    <row r="10" spans="1:8">
      <c r="A10" s="39">
        <v>45559</v>
      </c>
      <c r="B10" s="112"/>
      <c r="C10" s="38" t="s">
        <v>11</v>
      </c>
      <c r="D10" s="77">
        <v>120</v>
      </c>
      <c r="F10" s="49">
        <v>5</v>
      </c>
      <c r="G10" s="44">
        <v>28</v>
      </c>
      <c r="H10" s="58">
        <f>G10*5</f>
        <v>140</v>
      </c>
    </row>
    <row r="11" spans="1:8">
      <c r="A11" s="39">
        <v>45559</v>
      </c>
      <c r="B11" s="112">
        <v>16</v>
      </c>
      <c r="C11" s="82" t="s">
        <v>12</v>
      </c>
      <c r="D11" s="77">
        <v>50</v>
      </c>
      <c r="F11" s="49">
        <v>2</v>
      </c>
      <c r="G11" s="44">
        <v>62</v>
      </c>
      <c r="H11" s="58">
        <f t="shared" ref="H11:H16" si="0">F11*G11</f>
        <v>124</v>
      </c>
    </row>
    <row r="12" spans="1:8">
      <c r="A12" s="39"/>
      <c r="B12" s="112"/>
      <c r="C12" s="79"/>
      <c r="D12" s="77"/>
      <c r="F12" s="49">
        <v>1</v>
      </c>
      <c r="G12" s="44">
        <v>95</v>
      </c>
      <c r="H12" s="58">
        <f t="shared" si="0"/>
        <v>95</v>
      </c>
    </row>
    <row r="13" spans="1:8">
      <c r="A13" s="39"/>
      <c r="B13" s="112"/>
      <c r="C13" s="79"/>
      <c r="D13" s="77"/>
      <c r="F13" s="49">
        <v>0.5</v>
      </c>
      <c r="G13" s="44">
        <v>65</v>
      </c>
      <c r="H13" s="58">
        <f t="shared" si="0"/>
        <v>32.5</v>
      </c>
    </row>
    <row r="14" spans="1:8">
      <c r="A14" s="39"/>
      <c r="B14" s="112"/>
      <c r="C14" s="79"/>
      <c r="D14" s="77"/>
      <c r="F14" s="49">
        <v>0.2</v>
      </c>
      <c r="G14" s="44">
        <v>58</v>
      </c>
      <c r="H14" s="58">
        <f t="shared" si="0"/>
        <v>11.600000000000001</v>
      </c>
    </row>
    <row r="15" spans="1:8">
      <c r="A15" s="39"/>
      <c r="B15" s="112"/>
      <c r="C15" s="79"/>
      <c r="D15" s="77"/>
      <c r="F15" s="49">
        <v>0.1</v>
      </c>
      <c r="G15" s="44">
        <v>45</v>
      </c>
      <c r="H15" s="58">
        <f t="shared" si="0"/>
        <v>4.5</v>
      </c>
    </row>
    <row r="16" spans="1:8" ht="15">
      <c r="A16" s="39"/>
      <c r="B16" s="112"/>
      <c r="C16" s="83"/>
      <c r="D16" s="77"/>
      <c r="F16" s="50">
        <v>0.05</v>
      </c>
      <c r="G16" s="44">
        <v>25</v>
      </c>
      <c r="H16" s="59">
        <f t="shared" si="0"/>
        <v>1.25</v>
      </c>
    </row>
    <row r="17" spans="1:8" ht="15">
      <c r="A17" s="39"/>
      <c r="B17" s="112"/>
      <c r="C17" s="83"/>
      <c r="D17" s="77"/>
      <c r="F17" s="51"/>
      <c r="G17" s="37"/>
      <c r="H17" s="84">
        <f>SUM(H4:H16)</f>
        <v>1238.8499999999999</v>
      </c>
    </row>
    <row r="18" spans="1:8" ht="15">
      <c r="A18" s="39"/>
      <c r="B18" s="112"/>
      <c r="C18" s="83"/>
      <c r="D18" s="77"/>
    </row>
    <row r="19" spans="1:8" ht="15">
      <c r="A19" s="39"/>
      <c r="B19" s="112"/>
      <c r="C19" s="83"/>
      <c r="D19" s="77"/>
    </row>
    <row r="20" spans="1:8" ht="15">
      <c r="A20" s="39"/>
      <c r="B20" s="112"/>
      <c r="C20" s="83"/>
      <c r="D20" s="77"/>
    </row>
    <row r="21" spans="1:8" ht="15">
      <c r="A21" s="39"/>
      <c r="B21" s="112"/>
      <c r="C21" s="83"/>
      <c r="D21" s="77"/>
    </row>
    <row r="22" spans="1:8">
      <c r="A22" s="39"/>
      <c r="B22" s="112"/>
      <c r="C22" s="79"/>
      <c r="D22" s="77"/>
    </row>
    <row r="23" spans="1:8">
      <c r="A23" s="39"/>
      <c r="B23" s="112"/>
      <c r="C23" s="79"/>
      <c r="D23" s="77"/>
    </row>
    <row r="24" spans="1:8">
      <c r="A24" s="39"/>
      <c r="B24" s="112"/>
      <c r="C24" s="79"/>
      <c r="D24" s="77"/>
      <c r="F24" s="96" t="str">
        <f>IF(D57=H17,"Check juste",IF(D57&lt;H17,"Il manque une entrée de dépense",IF(D57&gt;H17,"Le check des billets est à refaire")))</f>
        <v>Il manque une entrée de dépense</v>
      </c>
      <c r="G24" s="97"/>
      <c r="H24" s="98"/>
    </row>
    <row r="25" spans="1:8">
      <c r="A25" s="39"/>
      <c r="B25" s="112"/>
      <c r="C25" s="79"/>
      <c r="D25" s="77"/>
      <c r="F25" s="99"/>
      <c r="G25" s="100"/>
      <c r="H25" s="101"/>
    </row>
    <row r="26" spans="1:8">
      <c r="A26" s="39"/>
      <c r="B26" s="112"/>
      <c r="C26" s="79"/>
      <c r="D26" s="77"/>
      <c r="F26" s="102"/>
      <c r="G26" s="103"/>
      <c r="H26" s="104"/>
    </row>
    <row r="27" spans="1:8">
      <c r="A27" s="39"/>
      <c r="B27" s="112"/>
      <c r="C27" s="79"/>
      <c r="D27" s="77"/>
    </row>
    <row r="28" spans="1:8">
      <c r="A28" s="39"/>
      <c r="B28" s="112"/>
      <c r="C28" s="79"/>
      <c r="D28" s="77"/>
    </row>
    <row r="29" spans="1:8" ht="13.15" customHeight="1">
      <c r="A29" s="39"/>
      <c r="B29" s="112"/>
      <c r="C29" s="79"/>
      <c r="D29" s="77"/>
      <c r="F29" s="68"/>
      <c r="G29" s="68"/>
      <c r="H29" s="68"/>
    </row>
    <row r="30" spans="1:8">
      <c r="A30" s="39"/>
      <c r="B30" s="112"/>
      <c r="C30" s="79"/>
      <c r="D30" s="77"/>
      <c r="F30" s="68"/>
      <c r="G30" s="68"/>
      <c r="H30" s="68"/>
    </row>
    <row r="31" spans="1:8">
      <c r="A31" s="39"/>
      <c r="B31" s="112"/>
      <c r="C31" s="79"/>
      <c r="D31" s="77"/>
      <c r="F31" s="68"/>
      <c r="G31" s="68"/>
      <c r="H31" s="68"/>
    </row>
    <row r="32" spans="1:8">
      <c r="A32" s="39"/>
      <c r="B32" s="112"/>
      <c r="C32" s="79"/>
      <c r="D32" s="77"/>
      <c r="F32" s="68"/>
      <c r="G32" s="68"/>
      <c r="H32" s="68"/>
    </row>
    <row r="33" spans="1:8">
      <c r="A33" s="39"/>
      <c r="B33" s="112"/>
      <c r="C33" s="79"/>
      <c r="D33" s="77"/>
      <c r="F33" s="68"/>
      <c r="G33" s="68"/>
      <c r="H33" s="68"/>
    </row>
    <row r="34" spans="1:8">
      <c r="A34" s="39"/>
      <c r="B34" s="112"/>
      <c r="C34" s="79"/>
      <c r="D34" s="77"/>
      <c r="F34" s="68"/>
      <c r="G34" s="68"/>
      <c r="H34" s="68"/>
    </row>
    <row r="35" spans="1:8">
      <c r="A35" s="39"/>
      <c r="B35" s="112"/>
      <c r="C35" s="79"/>
      <c r="D35" s="77"/>
      <c r="F35" s="68"/>
      <c r="G35" s="68"/>
      <c r="H35" s="68"/>
    </row>
    <row r="36" spans="1:8">
      <c r="A36" s="39"/>
      <c r="B36" s="112"/>
      <c r="C36" s="79"/>
      <c r="D36" s="77"/>
      <c r="F36" s="68"/>
      <c r="G36" s="68"/>
      <c r="H36" s="68"/>
    </row>
    <row r="37" spans="1:8">
      <c r="A37" s="39"/>
      <c r="B37" s="112"/>
      <c r="C37" s="79"/>
      <c r="D37" s="77"/>
      <c r="F37" s="68"/>
      <c r="G37" s="68"/>
      <c r="H37" s="68"/>
    </row>
    <row r="38" spans="1:8">
      <c r="A38" s="39"/>
      <c r="B38" s="112"/>
      <c r="C38" s="79"/>
      <c r="D38" s="77"/>
      <c r="F38" s="68"/>
      <c r="G38" s="68"/>
      <c r="H38" s="68"/>
    </row>
    <row r="39" spans="1:8">
      <c r="A39" s="39"/>
      <c r="B39" s="112"/>
      <c r="C39" s="79"/>
      <c r="D39" s="77"/>
      <c r="F39" s="68"/>
      <c r="G39" s="68"/>
      <c r="H39" s="68"/>
    </row>
    <row r="40" spans="1:8">
      <c r="A40" s="39"/>
      <c r="B40" s="112"/>
      <c r="C40" s="79"/>
      <c r="D40" s="77"/>
      <c r="F40" s="68"/>
      <c r="G40" s="68"/>
      <c r="H40" s="68"/>
    </row>
    <row r="41" spans="1:8">
      <c r="A41" s="39"/>
      <c r="B41" s="112"/>
      <c r="C41" s="79"/>
      <c r="D41" s="77"/>
      <c r="F41" s="68"/>
      <c r="G41" s="68"/>
      <c r="H41" s="68"/>
    </row>
    <row r="42" spans="1:8">
      <c r="A42" s="39"/>
      <c r="B42" s="112"/>
      <c r="C42" s="79"/>
      <c r="D42" s="77"/>
    </row>
    <row r="43" spans="1:8">
      <c r="A43" s="39"/>
      <c r="B43" s="112"/>
      <c r="C43" s="79"/>
      <c r="D43" s="77"/>
    </row>
    <row r="44" spans="1:8">
      <c r="A44" s="39"/>
      <c r="B44" s="112"/>
      <c r="C44" s="79"/>
      <c r="D44" s="77"/>
    </row>
    <row r="45" spans="1:8">
      <c r="A45" s="39"/>
      <c r="B45" s="112"/>
      <c r="C45" s="79"/>
      <c r="D45" s="77"/>
    </row>
    <row r="46" spans="1:8">
      <c r="A46" s="39"/>
      <c r="B46" s="112"/>
      <c r="C46" s="79"/>
      <c r="D46" s="77"/>
    </row>
    <row r="47" spans="1:8">
      <c r="A47" s="39"/>
      <c r="B47" s="112"/>
      <c r="C47" s="79"/>
      <c r="D47" s="77"/>
    </row>
    <row r="48" spans="1:8">
      <c r="A48" s="39"/>
      <c r="B48" s="112"/>
      <c r="C48" s="79"/>
      <c r="D48" s="77"/>
    </row>
    <row r="49" spans="1:4">
      <c r="A49" s="39"/>
      <c r="B49" s="112"/>
      <c r="C49" s="79"/>
      <c r="D49" s="77"/>
    </row>
    <row r="50" spans="1:4">
      <c r="A50" s="39"/>
      <c r="B50" s="112"/>
      <c r="C50" s="79"/>
      <c r="D50" s="77"/>
    </row>
    <row r="51" spans="1:4">
      <c r="A51" s="39"/>
      <c r="B51" s="112"/>
      <c r="C51" s="79"/>
      <c r="D51" s="77"/>
    </row>
    <row r="52" spans="1:4">
      <c r="A52" s="39"/>
      <c r="B52" s="112"/>
      <c r="C52" s="79"/>
      <c r="D52" s="77"/>
    </row>
    <row r="53" spans="1:4">
      <c r="A53" s="39"/>
      <c r="B53" s="112"/>
      <c r="C53" s="79"/>
      <c r="D53" s="77"/>
    </row>
    <row r="54" spans="1:4">
      <c r="A54" s="108"/>
      <c r="B54" s="112"/>
      <c r="C54" s="79"/>
      <c r="D54" s="77"/>
    </row>
    <row r="55" spans="1:4" ht="15.75">
      <c r="A55" s="107"/>
      <c r="B55" s="107"/>
      <c r="C55" s="111" t="s">
        <v>13</v>
      </c>
      <c r="D55" s="94">
        <f>SUM(D5:D54)</f>
        <v>-1050.9000000000001</v>
      </c>
    </row>
    <row r="56" spans="1:4">
      <c r="A56" s="107"/>
      <c r="B56" s="107"/>
      <c r="C56" s="110"/>
      <c r="D56" s="14"/>
    </row>
    <row r="57" spans="1:4" ht="15">
      <c r="A57" s="107"/>
      <c r="B57" s="107"/>
      <c r="C57" s="109" t="s">
        <v>14</v>
      </c>
      <c r="D57" s="85">
        <f>SUM(H17,D55)</f>
        <v>187.94999999999982</v>
      </c>
    </row>
    <row r="58" spans="1:4"/>
  </sheetData>
  <mergeCells count="2">
    <mergeCell ref="A1:D1"/>
    <mergeCell ref="F24:H26"/>
  </mergeCells>
  <conditionalFormatting sqref="H17">
    <cfRule type="expression" dxfId="6" priority="3" stopIfTrue="1">
      <formula>"L14=C36"</formula>
    </cfRule>
  </conditionalFormatting>
  <conditionalFormatting sqref="D5:D54">
    <cfRule type="cellIs" dxfId="5" priority="2" operator="lessThan">
      <formula>0</formula>
    </cfRule>
  </conditionalFormatting>
  <conditionalFormatting sqref="D4:D54">
    <cfRule type="cellIs" dxfId="4" priority="1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1"/>
  <sheetViews>
    <sheetView workbookViewId="0">
      <selection activeCell="D31" sqref="D31"/>
    </sheetView>
  </sheetViews>
  <sheetFormatPr defaultColWidth="11.42578125" defaultRowHeight="13.15"/>
  <cols>
    <col min="1" max="1" width="9.42578125" customWidth="1"/>
    <col min="2" max="2" width="16.42578125" customWidth="1"/>
    <col min="3" max="3" width="19.28515625" customWidth="1"/>
    <col min="4" max="4" width="19" customWidth="1"/>
    <col min="5" max="5" width="11.28515625" customWidth="1"/>
    <col min="6" max="6" width="15.7109375" customWidth="1"/>
    <col min="7" max="7" width="16.28515625" customWidth="1"/>
    <col min="9" max="9" width="21.85546875" customWidth="1"/>
    <col min="10" max="10" width="16.7109375" customWidth="1"/>
    <col min="11" max="11" width="22.5703125" customWidth="1"/>
  </cols>
  <sheetData>
    <row r="1" spans="1:7" ht="24.6">
      <c r="A1" s="105" t="s">
        <v>15</v>
      </c>
      <c r="B1" s="105"/>
      <c r="C1" s="105"/>
      <c r="D1" s="105"/>
      <c r="E1" s="90"/>
      <c r="F1" t="s">
        <v>16</v>
      </c>
      <c r="G1" t="s">
        <v>17</v>
      </c>
    </row>
    <row r="2" spans="1:7" ht="13.9" thickBot="1"/>
    <row r="3" spans="1:7" ht="13.9" thickBot="1">
      <c r="A3" s="69" t="s">
        <v>2</v>
      </c>
      <c r="B3" s="69" t="s">
        <v>18</v>
      </c>
      <c r="C3" s="69" t="s">
        <v>19</v>
      </c>
      <c r="D3" s="69" t="s">
        <v>20</v>
      </c>
      <c r="F3" s="70" t="s">
        <v>21</v>
      </c>
      <c r="G3" s="70" t="s">
        <v>22</v>
      </c>
    </row>
    <row r="4" spans="1:7" ht="12.75">
      <c r="A4" s="3">
        <v>1</v>
      </c>
      <c r="B4" s="23" t="s">
        <v>23</v>
      </c>
      <c r="C4" s="78">
        <v>16</v>
      </c>
      <c r="D4" s="77">
        <v>217</v>
      </c>
      <c r="F4" s="74">
        <v>1</v>
      </c>
      <c r="G4" s="71">
        <v>20</v>
      </c>
    </row>
    <row r="5" spans="1:7">
      <c r="A5" s="66">
        <v>2</v>
      </c>
      <c r="B5" s="23" t="s">
        <v>24</v>
      </c>
      <c r="C5" s="78">
        <v>20</v>
      </c>
      <c r="D5" s="77">
        <v>-175</v>
      </c>
      <c r="F5" s="75">
        <v>0.9</v>
      </c>
      <c r="G5" s="72">
        <v>18</v>
      </c>
    </row>
    <row r="6" spans="1:7">
      <c r="A6" s="66">
        <v>3</v>
      </c>
      <c r="B6" s="23" t="s">
        <v>25</v>
      </c>
      <c r="C6" s="78">
        <v>20</v>
      </c>
      <c r="D6" s="77">
        <v>-115</v>
      </c>
      <c r="F6" s="75">
        <v>0.8</v>
      </c>
      <c r="G6" s="72">
        <v>16</v>
      </c>
    </row>
    <row r="7" spans="1:7">
      <c r="A7" s="66">
        <v>4</v>
      </c>
      <c r="B7" s="23" t="s">
        <v>26</v>
      </c>
      <c r="C7" s="78">
        <v>10</v>
      </c>
      <c r="D7" s="77">
        <v>-30</v>
      </c>
      <c r="F7" s="75">
        <v>0.7</v>
      </c>
      <c r="G7" s="72">
        <v>14</v>
      </c>
    </row>
    <row r="8" spans="1:7">
      <c r="A8" s="66">
        <v>5</v>
      </c>
      <c r="B8" s="23" t="s">
        <v>27</v>
      </c>
      <c r="C8" s="78">
        <v>18</v>
      </c>
      <c r="D8" s="77">
        <v>-36</v>
      </c>
      <c r="F8" s="75">
        <v>0.6</v>
      </c>
      <c r="G8" s="72">
        <v>12</v>
      </c>
    </row>
    <row r="9" spans="1:7">
      <c r="A9" s="66">
        <v>6</v>
      </c>
      <c r="B9" s="91" t="s">
        <v>28</v>
      </c>
      <c r="C9" s="92">
        <v>20</v>
      </c>
      <c r="D9" s="93">
        <v>10</v>
      </c>
      <c r="F9" s="75">
        <v>0.5</v>
      </c>
      <c r="G9" s="72">
        <v>10</v>
      </c>
    </row>
    <row r="10" spans="1:7" ht="13.9" thickBot="1">
      <c r="A10" s="66">
        <v>7</v>
      </c>
      <c r="B10" s="23" t="s">
        <v>29</v>
      </c>
      <c r="C10" s="78">
        <v>18</v>
      </c>
      <c r="D10" s="77">
        <v>-112</v>
      </c>
      <c r="F10" s="76">
        <v>0.4</v>
      </c>
      <c r="G10" s="73">
        <v>8</v>
      </c>
    </row>
    <row r="11" spans="1:7">
      <c r="A11" s="66">
        <v>8</v>
      </c>
      <c r="B11" s="23" t="s">
        <v>30</v>
      </c>
      <c r="C11" s="78">
        <v>20</v>
      </c>
      <c r="D11" s="77">
        <v>-180</v>
      </c>
    </row>
    <row r="12" spans="1:7">
      <c r="A12" s="66">
        <v>9</v>
      </c>
      <c r="B12" s="86" t="s">
        <v>31</v>
      </c>
      <c r="C12" s="87">
        <v>20</v>
      </c>
      <c r="D12" s="88">
        <v>-180</v>
      </c>
    </row>
    <row r="13" spans="1:7">
      <c r="A13" s="66">
        <v>10</v>
      </c>
      <c r="B13" s="23" t="s">
        <v>32</v>
      </c>
      <c r="C13" s="78">
        <v>20</v>
      </c>
      <c r="D13" s="77">
        <v>-120</v>
      </c>
    </row>
    <row r="14" spans="1:7">
      <c r="A14" s="66">
        <v>11</v>
      </c>
      <c r="B14" s="23" t="s">
        <v>33</v>
      </c>
      <c r="C14" s="78">
        <v>18</v>
      </c>
      <c r="D14" s="77">
        <v>-18</v>
      </c>
    </row>
    <row r="15" spans="1:7">
      <c r="A15" s="66">
        <v>12</v>
      </c>
      <c r="B15" s="23" t="s">
        <v>34</v>
      </c>
      <c r="C15" s="78">
        <v>16</v>
      </c>
      <c r="D15" s="77">
        <v>-16</v>
      </c>
    </row>
    <row r="16" spans="1:7">
      <c r="A16" s="66">
        <v>13</v>
      </c>
      <c r="B16" s="23" t="s">
        <v>35</v>
      </c>
      <c r="C16" s="78">
        <v>20</v>
      </c>
      <c r="D16" s="77">
        <v>-80</v>
      </c>
    </row>
    <row r="17" spans="1:4">
      <c r="A17" s="66">
        <v>14</v>
      </c>
      <c r="B17" s="23" t="s">
        <v>36</v>
      </c>
      <c r="C17" s="78">
        <v>20</v>
      </c>
      <c r="D17" s="77">
        <v>-260</v>
      </c>
    </row>
    <row r="18" spans="1:4">
      <c r="A18" s="66">
        <v>15</v>
      </c>
      <c r="B18" s="23" t="s">
        <v>37</v>
      </c>
      <c r="C18" s="78">
        <v>20</v>
      </c>
      <c r="D18" s="77">
        <v>-20</v>
      </c>
    </row>
    <row r="19" spans="1:4">
      <c r="A19" s="66">
        <v>16</v>
      </c>
      <c r="B19" s="23" t="s">
        <v>38</v>
      </c>
      <c r="C19" s="78">
        <v>10</v>
      </c>
      <c r="D19" s="77">
        <v>-60</v>
      </c>
    </row>
    <row r="20" spans="1:4">
      <c r="A20" s="66">
        <v>17</v>
      </c>
      <c r="B20" s="23" t="s">
        <v>39</v>
      </c>
      <c r="C20" s="78">
        <v>12</v>
      </c>
      <c r="D20" s="77">
        <v>42</v>
      </c>
    </row>
    <row r="21" spans="1:4">
      <c r="A21" s="66">
        <v>18</v>
      </c>
      <c r="B21" s="23" t="s">
        <v>40</v>
      </c>
      <c r="C21" s="78">
        <v>20</v>
      </c>
      <c r="D21" s="77">
        <v>-40</v>
      </c>
    </row>
    <row r="22" spans="1:4">
      <c r="A22" s="66">
        <v>19</v>
      </c>
      <c r="B22" s="23" t="s">
        <v>41</v>
      </c>
      <c r="C22" s="78">
        <v>20</v>
      </c>
      <c r="D22" s="77">
        <v>-40</v>
      </c>
    </row>
    <row r="23" spans="1:4">
      <c r="A23" s="66">
        <v>20</v>
      </c>
      <c r="B23" s="23" t="s">
        <v>42</v>
      </c>
      <c r="C23" s="78">
        <v>20</v>
      </c>
      <c r="D23" s="77">
        <v>-60</v>
      </c>
    </row>
    <row r="24" spans="1:4">
      <c r="A24" s="66"/>
      <c r="B24" s="23"/>
      <c r="C24" s="78"/>
      <c r="D24" s="77"/>
    </row>
    <row r="25" spans="1:4">
      <c r="A25" s="66"/>
      <c r="B25" s="23"/>
      <c r="C25" s="78"/>
      <c r="D25" s="77"/>
    </row>
    <row r="26" spans="1:4" ht="13.9" thickBot="1">
      <c r="A26" s="66"/>
      <c r="B26" s="14"/>
      <c r="C26" s="78"/>
      <c r="D26" s="77"/>
    </row>
    <row r="27" spans="1:4" ht="13.9" thickBot="1">
      <c r="B27" s="69" t="s">
        <v>43</v>
      </c>
      <c r="C27" s="89">
        <f>SUM(C4:C26)</f>
        <v>358</v>
      </c>
      <c r="D27" s="89">
        <f>SUM(D4:D26)</f>
        <v>-1273</v>
      </c>
    </row>
    <row r="31" spans="1:4">
      <c r="D31" s="29" t="s">
        <v>44</v>
      </c>
    </row>
  </sheetData>
  <mergeCells count="1">
    <mergeCell ref="A1:D1"/>
  </mergeCells>
  <conditionalFormatting sqref="D4:D26">
    <cfRule type="cellIs" dxfId="3" priority="1" operator="greaterThan">
      <formula>0</formula>
    </cfRule>
    <cfRule type="cellIs" dxfId="2" priority="2" operator="lessThan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57"/>
  <sheetViews>
    <sheetView topLeftCell="A18" zoomScale="115" zoomScaleNormal="115" workbookViewId="0">
      <selection activeCell="F57" sqref="F57"/>
    </sheetView>
  </sheetViews>
  <sheetFormatPr defaultColWidth="9.140625" defaultRowHeight="13.15"/>
  <cols>
    <col min="1" max="1" width="11.42578125" customWidth="1"/>
    <col min="2" max="2" width="13.140625" bestFit="1" customWidth="1"/>
    <col min="3" max="3" width="32.140625" customWidth="1"/>
    <col min="4" max="256" width="11.42578125" customWidth="1"/>
  </cols>
  <sheetData>
    <row r="1" spans="1:13" ht="24.6">
      <c r="A1" s="106" t="s">
        <v>45</v>
      </c>
      <c r="B1" s="106"/>
      <c r="C1" s="106"/>
      <c r="D1" s="106"/>
      <c r="E1" s="106"/>
      <c r="F1" s="106"/>
    </row>
    <row r="2" spans="1:13">
      <c r="A2" s="8"/>
      <c r="B2" s="5"/>
      <c r="C2" s="1"/>
      <c r="D2" s="1"/>
      <c r="E2" s="1"/>
      <c r="F2" s="1"/>
    </row>
    <row r="3" spans="1:13">
      <c r="A3" s="9" t="s">
        <v>1</v>
      </c>
      <c r="B3" s="6" t="s">
        <v>46</v>
      </c>
      <c r="C3" s="2"/>
      <c r="D3" s="2" t="s">
        <v>47</v>
      </c>
      <c r="E3" s="2" t="s">
        <v>48</v>
      </c>
      <c r="F3" s="2" t="s">
        <v>49</v>
      </c>
    </row>
    <row r="4" spans="1:13">
      <c r="A4" s="10"/>
      <c r="B4" s="16" t="s">
        <v>50</v>
      </c>
      <c r="C4" s="3"/>
      <c r="D4" s="3"/>
      <c r="E4" s="3"/>
      <c r="F4" s="3"/>
    </row>
    <row r="5" spans="1:13">
      <c r="A5" s="17"/>
      <c r="B5" s="14"/>
      <c r="C5" s="14" t="s">
        <v>49</v>
      </c>
      <c r="D5" s="32"/>
      <c r="E5" s="14"/>
      <c r="F5" s="60">
        <v>102.35</v>
      </c>
    </row>
    <row r="6" spans="1:13">
      <c r="A6" s="14"/>
      <c r="B6" s="14"/>
      <c r="C6" s="23" t="s">
        <v>51</v>
      </c>
      <c r="D6" s="32">
        <f>500-F5</f>
        <v>397.65</v>
      </c>
      <c r="E6" s="14"/>
      <c r="F6" s="60">
        <f>F5+D6</f>
        <v>500</v>
      </c>
    </row>
    <row r="7" spans="1:13">
      <c r="A7" s="14"/>
      <c r="B7" s="14"/>
      <c r="C7" s="12"/>
      <c r="D7" s="32"/>
      <c r="E7" s="14"/>
      <c r="F7" s="14"/>
    </row>
    <row r="8" spans="1:13">
      <c r="A8" s="14"/>
      <c r="B8" s="52" t="s">
        <v>52</v>
      </c>
      <c r="C8" s="53" t="s">
        <v>53</v>
      </c>
      <c r="D8" s="32"/>
      <c r="E8" s="25"/>
      <c r="F8" s="14"/>
    </row>
    <row r="9" spans="1:13">
      <c r="A9" s="18">
        <v>43320</v>
      </c>
      <c r="B9" s="14"/>
      <c r="C9" s="14" t="s">
        <v>54</v>
      </c>
      <c r="D9" s="32"/>
      <c r="E9" s="25">
        <v>39.049999999999997</v>
      </c>
      <c r="F9" s="61"/>
    </row>
    <row r="10" spans="1:13">
      <c r="A10" s="18">
        <v>43343</v>
      </c>
      <c r="B10" s="11"/>
      <c r="C10" s="19" t="s">
        <v>55</v>
      </c>
      <c r="D10" s="32"/>
      <c r="E10" s="25">
        <v>2</v>
      </c>
      <c r="F10" s="14"/>
    </row>
    <row r="11" spans="1:13" ht="26.45">
      <c r="A11" s="18">
        <v>43360</v>
      </c>
      <c r="B11" s="14"/>
      <c r="C11" s="35" t="s">
        <v>56</v>
      </c>
      <c r="D11" s="32"/>
      <c r="E11" s="25">
        <v>5.75</v>
      </c>
      <c r="F11" s="14"/>
      <c r="M11" s="27"/>
    </row>
    <row r="12" spans="1:13">
      <c r="A12" s="18">
        <v>43371</v>
      </c>
      <c r="B12" s="14"/>
      <c r="C12" s="23" t="s">
        <v>55</v>
      </c>
      <c r="D12" s="32"/>
      <c r="E12" s="25">
        <v>1.1000000000000001</v>
      </c>
      <c r="F12" s="14"/>
    </row>
    <row r="13" spans="1:13">
      <c r="A13" s="18">
        <v>43376</v>
      </c>
      <c r="B13" s="14"/>
      <c r="C13" s="23" t="s">
        <v>57</v>
      </c>
      <c r="D13" s="32"/>
      <c r="E13" s="25">
        <v>4</v>
      </c>
      <c r="F13" s="14"/>
    </row>
    <row r="14" spans="1:13">
      <c r="A14" s="18">
        <v>43383</v>
      </c>
      <c r="B14" s="14"/>
      <c r="C14" s="23" t="s">
        <v>58</v>
      </c>
      <c r="D14" s="32"/>
      <c r="E14" s="25">
        <v>13</v>
      </c>
      <c r="F14" s="14"/>
    </row>
    <row r="15" spans="1:13" ht="14.45">
      <c r="A15" s="14"/>
      <c r="B15" s="54" t="s">
        <v>59</v>
      </c>
      <c r="C15" s="22" t="s">
        <v>60</v>
      </c>
      <c r="D15" s="32"/>
      <c r="E15" s="25"/>
      <c r="F15" s="14"/>
    </row>
    <row r="16" spans="1:13">
      <c r="A16" s="18">
        <v>43319</v>
      </c>
      <c r="B16" s="11"/>
      <c r="C16" s="19" t="s">
        <v>61</v>
      </c>
      <c r="D16" s="32"/>
      <c r="E16" s="25">
        <v>30.7</v>
      </c>
      <c r="F16" s="14"/>
    </row>
    <row r="17" spans="1:8">
      <c r="A17" s="18">
        <v>43326</v>
      </c>
      <c r="B17" s="11"/>
      <c r="C17" s="19" t="s">
        <v>61</v>
      </c>
      <c r="D17" s="32"/>
      <c r="E17" s="25">
        <v>7.7</v>
      </c>
      <c r="F17" s="14"/>
      <c r="H17" s="29"/>
    </row>
    <row r="18" spans="1:8">
      <c r="A18" s="18">
        <v>43362</v>
      </c>
      <c r="B18" s="11"/>
      <c r="C18" s="12" t="s">
        <v>62</v>
      </c>
      <c r="D18" s="32"/>
      <c r="E18" s="25">
        <v>25.65</v>
      </c>
      <c r="F18" s="14"/>
    </row>
    <row r="19" spans="1:8">
      <c r="A19" s="18">
        <v>43382</v>
      </c>
      <c r="B19" s="11"/>
      <c r="C19" s="12" t="s">
        <v>63</v>
      </c>
      <c r="D19" s="32"/>
      <c r="E19" s="25">
        <v>13.55</v>
      </c>
      <c r="F19" s="14"/>
    </row>
    <row r="20" spans="1:8">
      <c r="A20" s="18">
        <v>43411</v>
      </c>
      <c r="B20" s="11"/>
      <c r="C20" s="12" t="s">
        <v>64</v>
      </c>
      <c r="D20" s="32"/>
      <c r="E20" s="25">
        <v>13</v>
      </c>
      <c r="F20" s="14"/>
    </row>
    <row r="21" spans="1:8">
      <c r="A21" s="18"/>
      <c r="B21" s="11"/>
      <c r="C21" s="12"/>
      <c r="D21" s="32"/>
      <c r="E21" s="25"/>
      <c r="F21" s="14"/>
    </row>
    <row r="22" spans="1:8">
      <c r="A22" s="14"/>
      <c r="B22" s="54" t="s">
        <v>65</v>
      </c>
      <c r="C22" s="55" t="s">
        <v>66</v>
      </c>
      <c r="D22" s="32"/>
      <c r="E22" s="25"/>
      <c r="F22" s="14"/>
    </row>
    <row r="23" spans="1:8">
      <c r="A23" s="18">
        <v>43315</v>
      </c>
      <c r="B23" s="20"/>
      <c r="C23" s="19" t="s">
        <v>67</v>
      </c>
      <c r="D23" s="32"/>
      <c r="E23" s="25">
        <v>17.75</v>
      </c>
      <c r="F23" s="14"/>
    </row>
    <row r="24" spans="1:8">
      <c r="A24" s="18">
        <v>43377</v>
      </c>
      <c r="B24" s="20"/>
      <c r="C24" s="19" t="s">
        <v>68</v>
      </c>
      <c r="D24" s="32"/>
      <c r="E24" s="25">
        <v>9.65</v>
      </c>
      <c r="F24" s="14"/>
    </row>
    <row r="25" spans="1:8">
      <c r="A25" s="18"/>
      <c r="B25" s="20"/>
      <c r="C25" s="19"/>
      <c r="D25" s="32"/>
      <c r="E25" s="25"/>
      <c r="F25" s="14"/>
    </row>
    <row r="26" spans="1:8">
      <c r="A26" s="18"/>
      <c r="B26" s="20"/>
      <c r="C26" s="19"/>
      <c r="D26" s="32"/>
      <c r="E26" s="25"/>
      <c r="F26" s="14"/>
    </row>
    <row r="27" spans="1:8">
      <c r="A27" s="18"/>
      <c r="B27" s="54" t="s">
        <v>69</v>
      </c>
      <c r="C27" s="55" t="s">
        <v>70</v>
      </c>
      <c r="D27" s="32"/>
      <c r="E27" s="25"/>
      <c r="F27" s="14"/>
    </row>
    <row r="28" spans="1:8">
      <c r="A28" s="18">
        <v>43292</v>
      </c>
      <c r="B28" s="11"/>
      <c r="C28" s="19" t="s">
        <v>71</v>
      </c>
      <c r="D28" s="32"/>
      <c r="E28" s="25">
        <v>46.7</v>
      </c>
      <c r="F28" s="34"/>
    </row>
    <row r="29" spans="1:8">
      <c r="A29" s="18">
        <v>43292</v>
      </c>
      <c r="B29" s="11"/>
      <c r="C29" s="14" t="s">
        <v>72</v>
      </c>
      <c r="D29" s="32"/>
      <c r="E29" s="25">
        <v>75</v>
      </c>
      <c r="F29" s="14"/>
    </row>
    <row r="30" spans="1:8">
      <c r="A30" s="18">
        <v>43336</v>
      </c>
      <c r="B30" s="11"/>
      <c r="C30" s="19" t="s">
        <v>71</v>
      </c>
      <c r="D30" s="32"/>
      <c r="E30" s="25">
        <v>20.7</v>
      </c>
      <c r="F30" s="14"/>
    </row>
    <row r="31" spans="1:8">
      <c r="A31" s="18"/>
      <c r="B31" s="11"/>
      <c r="C31" s="30"/>
      <c r="D31" s="32"/>
      <c r="E31" s="25"/>
      <c r="F31" s="14"/>
    </row>
    <row r="32" spans="1:8">
      <c r="A32" s="18"/>
      <c r="B32" s="11"/>
      <c r="C32" s="19"/>
      <c r="D32" s="32"/>
      <c r="E32" s="25"/>
      <c r="F32" s="14"/>
    </row>
    <row r="33" spans="1:8">
      <c r="A33" s="14"/>
      <c r="B33" s="54" t="s">
        <v>73</v>
      </c>
      <c r="C33" s="55" t="s">
        <v>74</v>
      </c>
      <c r="D33" s="32"/>
      <c r="E33" s="25"/>
      <c r="F33" s="14"/>
    </row>
    <row r="34" spans="1:8">
      <c r="A34" s="18">
        <v>43409</v>
      </c>
      <c r="B34" s="54"/>
      <c r="C34" s="19" t="s">
        <v>75</v>
      </c>
      <c r="D34" s="32"/>
      <c r="E34" s="25">
        <v>10</v>
      </c>
      <c r="F34" s="14"/>
    </row>
    <row r="35" spans="1:8">
      <c r="A35" s="18"/>
      <c r="B35" s="54"/>
      <c r="C35" s="19"/>
      <c r="D35" s="32"/>
      <c r="E35" s="25"/>
      <c r="F35" s="14"/>
    </row>
    <row r="36" spans="1:8">
      <c r="A36" s="18"/>
      <c r="B36" s="54"/>
      <c r="C36" s="19"/>
      <c r="D36" s="32"/>
      <c r="E36" s="25"/>
      <c r="F36" s="14"/>
    </row>
    <row r="37" spans="1:8">
      <c r="A37" s="18"/>
      <c r="B37" s="54" t="s">
        <v>76</v>
      </c>
      <c r="C37" s="55" t="s">
        <v>77</v>
      </c>
      <c r="D37" s="32"/>
      <c r="E37" s="25"/>
      <c r="F37" s="14"/>
    </row>
    <row r="38" spans="1:8">
      <c r="A38" s="28"/>
      <c r="B38" s="11"/>
      <c r="C38" s="19"/>
      <c r="D38" s="32"/>
      <c r="E38" s="25"/>
      <c r="F38" s="14"/>
    </row>
    <row r="39" spans="1:8">
      <c r="A39" s="18"/>
      <c r="B39" s="11"/>
      <c r="C39" s="19"/>
      <c r="D39" s="33"/>
      <c r="E39" s="25"/>
      <c r="F39" s="14"/>
      <c r="H39" s="27"/>
    </row>
    <row r="40" spans="1:8">
      <c r="A40" s="18"/>
      <c r="B40" s="11"/>
      <c r="C40" s="19"/>
      <c r="D40" s="33"/>
      <c r="E40" s="25"/>
      <c r="F40" s="14"/>
    </row>
    <row r="41" spans="1:8">
      <c r="A41" s="18"/>
      <c r="B41" s="11"/>
      <c r="C41" s="19"/>
      <c r="D41" s="33"/>
      <c r="E41" s="25"/>
      <c r="F41" s="14"/>
    </row>
    <row r="42" spans="1:8">
      <c r="A42" s="18"/>
      <c r="B42" s="54" t="s">
        <v>76</v>
      </c>
      <c r="C42" s="56" t="s">
        <v>78</v>
      </c>
      <c r="D42" s="32"/>
      <c r="E42" s="25"/>
      <c r="F42" s="14"/>
    </row>
    <row r="43" spans="1:8">
      <c r="A43" s="18">
        <v>43334</v>
      </c>
      <c r="B43" s="11"/>
      <c r="C43" s="23" t="s">
        <v>79</v>
      </c>
      <c r="D43" s="32"/>
      <c r="E43" s="25">
        <v>12.4</v>
      </c>
      <c r="F43" s="14"/>
    </row>
    <row r="44" spans="1:8">
      <c r="A44" s="36">
        <v>43411</v>
      </c>
      <c r="B44" s="11"/>
      <c r="C44" s="19" t="s">
        <v>80</v>
      </c>
      <c r="D44" s="32"/>
      <c r="E44" s="25">
        <v>6.45</v>
      </c>
      <c r="F44" s="14"/>
    </row>
    <row r="45" spans="1:8">
      <c r="A45" s="18"/>
      <c r="B45" s="54" t="s">
        <v>76</v>
      </c>
      <c r="C45" s="55" t="s">
        <v>81</v>
      </c>
      <c r="D45" s="32"/>
      <c r="E45" s="25"/>
      <c r="F45" s="14"/>
    </row>
    <row r="46" spans="1:8">
      <c r="A46" s="18"/>
      <c r="B46" s="20"/>
      <c r="C46" s="19"/>
      <c r="D46" s="32"/>
      <c r="E46" s="25"/>
      <c r="F46" s="14"/>
    </row>
    <row r="47" spans="1:8">
      <c r="A47" s="18"/>
      <c r="B47" s="11"/>
      <c r="C47" s="19"/>
      <c r="D47" s="32"/>
      <c r="E47" s="25"/>
      <c r="F47" s="14"/>
    </row>
    <row r="48" spans="1:8">
      <c r="A48" s="18"/>
      <c r="B48" s="54" t="s">
        <v>82</v>
      </c>
      <c r="C48" s="55" t="s">
        <v>83</v>
      </c>
      <c r="D48" s="32"/>
      <c r="E48" s="25"/>
      <c r="F48" s="14"/>
    </row>
    <row r="49" spans="1:6">
      <c r="A49" s="18"/>
      <c r="B49" s="11"/>
      <c r="C49" s="31"/>
      <c r="D49" s="32"/>
      <c r="E49" s="25"/>
      <c r="F49" s="14"/>
    </row>
    <row r="50" spans="1:6">
      <c r="A50" s="18"/>
      <c r="B50" s="11"/>
      <c r="C50" s="14"/>
      <c r="D50" s="32"/>
      <c r="E50" s="25"/>
      <c r="F50" s="14"/>
    </row>
    <row r="51" spans="1:6">
      <c r="A51" s="18"/>
      <c r="B51" s="11"/>
      <c r="C51" s="19"/>
      <c r="D51" s="32"/>
      <c r="E51" s="25"/>
      <c r="F51" s="14"/>
    </row>
    <row r="52" spans="1:6">
      <c r="A52" s="14"/>
      <c r="B52" s="54" t="s">
        <v>84</v>
      </c>
      <c r="C52" s="55" t="s">
        <v>85</v>
      </c>
      <c r="D52" s="32"/>
      <c r="E52" s="25"/>
      <c r="F52" s="14"/>
    </row>
    <row r="53" spans="1:6">
      <c r="A53" s="18"/>
      <c r="B53" s="11"/>
      <c r="C53" s="12"/>
      <c r="D53" s="32"/>
      <c r="E53" s="25"/>
      <c r="F53" s="14"/>
    </row>
    <row r="54" spans="1:6">
      <c r="A54" s="18"/>
      <c r="B54" s="11"/>
      <c r="C54" s="12"/>
      <c r="D54" s="32"/>
      <c r="E54" s="25"/>
      <c r="F54" s="14"/>
    </row>
    <row r="55" spans="1:6">
      <c r="A55" s="14"/>
      <c r="B55" s="11"/>
      <c r="C55" s="55" t="s">
        <v>13</v>
      </c>
      <c r="D55" s="32"/>
      <c r="E55" s="32">
        <f>SUM(E6:E54)</f>
        <v>354.15</v>
      </c>
      <c r="F55" s="62"/>
    </row>
    <row r="56" spans="1:6">
      <c r="A56" s="14"/>
      <c r="B56" s="11"/>
      <c r="C56" s="12"/>
      <c r="D56" s="32"/>
      <c r="E56" s="25"/>
      <c r="F56" s="14"/>
    </row>
    <row r="57" spans="1:6">
      <c r="A57" s="14"/>
      <c r="B57" s="11"/>
      <c r="C57" s="55" t="s">
        <v>49</v>
      </c>
      <c r="D57" s="32"/>
      <c r="E57" s="63"/>
      <c r="F57" s="60">
        <f>F6-E55</f>
        <v>145.85000000000002</v>
      </c>
    </row>
  </sheetData>
  <mergeCells count="1">
    <mergeCell ref="A1:F1"/>
  </mergeCells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56"/>
  <sheetViews>
    <sheetView zoomScale="70" zoomScaleNormal="70" workbookViewId="0">
      <selection activeCell="F57" sqref="F57"/>
    </sheetView>
  </sheetViews>
  <sheetFormatPr defaultColWidth="9.140625" defaultRowHeight="13.15"/>
  <cols>
    <col min="1" max="1" width="11.42578125" customWidth="1"/>
    <col min="2" max="2" width="14.140625" customWidth="1"/>
    <col min="3" max="3" width="32.140625" customWidth="1"/>
    <col min="4" max="256" width="11.42578125" customWidth="1"/>
  </cols>
  <sheetData>
    <row r="1" spans="1:13" ht="24.6">
      <c r="A1" s="106" t="s">
        <v>45</v>
      </c>
      <c r="B1" s="106"/>
      <c r="C1" s="106"/>
      <c r="D1" s="106"/>
      <c r="E1" s="106"/>
      <c r="F1" s="106"/>
    </row>
    <row r="2" spans="1:13">
      <c r="A2" s="8"/>
      <c r="B2" s="5"/>
      <c r="C2" s="1"/>
      <c r="D2" s="1"/>
      <c r="E2" s="1"/>
      <c r="F2" s="1"/>
    </row>
    <row r="3" spans="1:13">
      <c r="A3" s="9" t="s">
        <v>1</v>
      </c>
      <c r="B3" s="6" t="s">
        <v>46</v>
      </c>
      <c r="C3" s="2"/>
      <c r="D3" s="2" t="s">
        <v>47</v>
      </c>
      <c r="E3" s="2" t="s">
        <v>48</v>
      </c>
      <c r="F3" s="2" t="s">
        <v>49</v>
      </c>
    </row>
    <row r="4" spans="1:13">
      <c r="A4" s="10"/>
      <c r="B4" s="16" t="s">
        <v>50</v>
      </c>
      <c r="C4" s="3"/>
      <c r="D4" s="3"/>
      <c r="E4" s="3"/>
      <c r="F4" s="3"/>
    </row>
    <row r="5" spans="1:13">
      <c r="A5" s="17"/>
      <c r="B5" s="14"/>
      <c r="C5" s="14" t="s">
        <v>49</v>
      </c>
      <c r="D5" s="32"/>
      <c r="E5" s="14"/>
      <c r="F5" s="60">
        <v>97.1</v>
      </c>
    </row>
    <row r="6" spans="1:13">
      <c r="A6" s="14"/>
      <c r="B6" s="14"/>
      <c r="C6" s="23" t="s">
        <v>51</v>
      </c>
      <c r="D6" s="32">
        <f>500-F5</f>
        <v>402.9</v>
      </c>
      <c r="E6" s="14"/>
      <c r="F6" s="60">
        <f>F5+D6</f>
        <v>500</v>
      </c>
    </row>
    <row r="7" spans="1:13">
      <c r="A7" s="14"/>
      <c r="B7" s="14"/>
      <c r="C7" s="12"/>
      <c r="D7" s="32"/>
      <c r="E7" s="14"/>
      <c r="F7" s="14"/>
    </row>
    <row r="8" spans="1:13">
      <c r="A8" s="14"/>
      <c r="B8" s="52" t="s">
        <v>52</v>
      </c>
      <c r="C8" s="53" t="s">
        <v>53</v>
      </c>
      <c r="D8" s="32"/>
      <c r="E8" s="25"/>
      <c r="F8" s="14"/>
    </row>
    <row r="9" spans="1:13">
      <c r="A9" s="18"/>
      <c r="B9" s="14"/>
      <c r="C9" s="14"/>
      <c r="D9" s="32"/>
      <c r="E9" s="25"/>
      <c r="F9" s="61"/>
    </row>
    <row r="10" spans="1:13">
      <c r="A10" s="18"/>
      <c r="B10" s="11"/>
      <c r="C10" s="19"/>
      <c r="D10" s="32"/>
      <c r="E10" s="25"/>
      <c r="F10" s="14"/>
    </row>
    <row r="11" spans="1:13">
      <c r="A11" s="18"/>
      <c r="B11" s="14"/>
      <c r="C11" s="23"/>
      <c r="D11" s="32"/>
      <c r="E11" s="25"/>
      <c r="F11" s="14"/>
      <c r="M11" s="27"/>
    </row>
    <row r="12" spans="1:13">
      <c r="A12" s="18"/>
      <c r="B12" s="14"/>
      <c r="C12" s="23"/>
      <c r="D12" s="32"/>
      <c r="E12" s="25"/>
      <c r="F12" s="14"/>
    </row>
    <row r="13" spans="1:13">
      <c r="A13" s="18"/>
      <c r="B13" s="14"/>
      <c r="C13" s="23"/>
      <c r="D13" s="32"/>
      <c r="E13" s="25"/>
      <c r="F13" s="14"/>
    </row>
    <row r="14" spans="1:13">
      <c r="A14" s="18"/>
      <c r="B14" s="14"/>
      <c r="C14" s="23"/>
      <c r="D14" s="32"/>
      <c r="E14" s="25"/>
      <c r="F14" s="14"/>
    </row>
    <row r="15" spans="1:13" ht="14.45">
      <c r="A15" s="14"/>
      <c r="B15" s="54" t="s">
        <v>59</v>
      </c>
      <c r="C15" s="22" t="s">
        <v>60</v>
      </c>
      <c r="D15" s="32"/>
      <c r="E15" s="25"/>
      <c r="F15" s="14"/>
    </row>
    <row r="16" spans="1:13">
      <c r="A16" s="18"/>
      <c r="B16" s="11"/>
      <c r="C16" s="19"/>
      <c r="D16" s="32"/>
      <c r="E16" s="25"/>
      <c r="F16" s="14"/>
    </row>
    <row r="17" spans="1:6">
      <c r="A17" s="18"/>
      <c r="B17" s="11"/>
      <c r="C17" s="19"/>
      <c r="D17" s="32"/>
      <c r="E17" s="25"/>
      <c r="F17" s="14"/>
    </row>
    <row r="18" spans="1:6">
      <c r="A18" s="18"/>
      <c r="B18" s="11"/>
      <c r="C18" s="12"/>
      <c r="D18" s="32"/>
      <c r="E18" s="25"/>
      <c r="F18" s="14"/>
    </row>
    <row r="19" spans="1:6">
      <c r="A19" s="18"/>
      <c r="B19" s="11"/>
      <c r="C19" s="12"/>
      <c r="D19" s="32"/>
      <c r="E19" s="25"/>
      <c r="F19" s="14"/>
    </row>
    <row r="20" spans="1:6">
      <c r="A20" s="14"/>
      <c r="B20" s="54" t="s">
        <v>65</v>
      </c>
      <c r="C20" s="55" t="s">
        <v>66</v>
      </c>
      <c r="D20" s="32"/>
      <c r="E20" s="25"/>
      <c r="F20" s="14"/>
    </row>
    <row r="21" spans="1:6">
      <c r="A21" s="18">
        <v>43272</v>
      </c>
      <c r="B21" s="20"/>
      <c r="C21" s="19" t="s">
        <v>86</v>
      </c>
      <c r="D21" s="32"/>
      <c r="E21" s="25">
        <v>6.2</v>
      </c>
      <c r="F21" s="14"/>
    </row>
    <row r="22" spans="1:6">
      <c r="A22" s="18"/>
      <c r="B22" s="20"/>
      <c r="C22" s="19"/>
      <c r="D22" s="32"/>
      <c r="E22" s="25"/>
      <c r="F22" s="14"/>
    </row>
    <row r="23" spans="1:6">
      <c r="A23" s="18"/>
      <c r="B23" s="20"/>
      <c r="C23" s="19"/>
      <c r="D23" s="32"/>
      <c r="E23" s="25"/>
      <c r="F23" s="14"/>
    </row>
    <row r="24" spans="1:6">
      <c r="A24" s="18"/>
      <c r="B24" s="20"/>
      <c r="C24" s="19"/>
      <c r="D24" s="32"/>
      <c r="E24" s="25"/>
      <c r="F24" s="14"/>
    </row>
    <row r="25" spans="1:6">
      <c r="A25" s="18"/>
      <c r="B25" s="54" t="s">
        <v>69</v>
      </c>
      <c r="C25" s="55" t="s">
        <v>87</v>
      </c>
      <c r="D25" s="32"/>
      <c r="E25" s="25"/>
      <c r="F25" s="14"/>
    </row>
    <row r="26" spans="1:6">
      <c r="A26" s="18">
        <v>43265</v>
      </c>
      <c r="B26" s="11"/>
      <c r="C26" s="19" t="s">
        <v>88</v>
      </c>
      <c r="D26" s="32"/>
      <c r="E26" s="25">
        <v>115</v>
      </c>
      <c r="F26" s="34"/>
    </row>
    <row r="27" spans="1:6">
      <c r="A27" s="18">
        <v>43272</v>
      </c>
      <c r="B27" s="11"/>
      <c r="C27" s="14" t="s">
        <v>89</v>
      </c>
      <c r="D27" s="32"/>
      <c r="E27" s="25">
        <v>13.5</v>
      </c>
      <c r="F27" s="14"/>
    </row>
    <row r="28" spans="1:6">
      <c r="A28" s="18">
        <v>43283</v>
      </c>
      <c r="B28" s="11"/>
      <c r="C28" s="19" t="s">
        <v>90</v>
      </c>
      <c r="D28" s="32"/>
      <c r="E28" s="25">
        <v>14.2</v>
      </c>
      <c r="F28" s="14"/>
    </row>
    <row r="29" spans="1:6">
      <c r="A29" s="18">
        <v>43284</v>
      </c>
      <c r="B29" s="11"/>
      <c r="C29" s="30" t="s">
        <v>72</v>
      </c>
      <c r="D29" s="32"/>
      <c r="E29" s="25">
        <v>50</v>
      </c>
      <c r="F29" s="14"/>
    </row>
    <row r="30" spans="1:6">
      <c r="A30" s="18"/>
      <c r="B30" s="11"/>
      <c r="C30" s="30"/>
      <c r="D30" s="32"/>
      <c r="E30" s="25"/>
      <c r="F30" s="14"/>
    </row>
    <row r="31" spans="1:6">
      <c r="A31" s="14"/>
      <c r="B31" s="54" t="s">
        <v>73</v>
      </c>
      <c r="C31" s="55" t="s">
        <v>74</v>
      </c>
      <c r="D31" s="32"/>
      <c r="E31" s="25"/>
      <c r="F31" s="14"/>
    </row>
    <row r="32" spans="1:6">
      <c r="A32" s="18">
        <v>43273</v>
      </c>
      <c r="B32" s="54"/>
      <c r="C32" s="19" t="s">
        <v>91</v>
      </c>
      <c r="D32" s="32"/>
      <c r="E32" s="25">
        <v>15</v>
      </c>
      <c r="F32" s="14"/>
    </row>
    <row r="33" spans="1:8">
      <c r="A33" s="18">
        <v>43278</v>
      </c>
      <c r="B33" s="54"/>
      <c r="C33" s="19" t="s">
        <v>92</v>
      </c>
      <c r="D33" s="32"/>
      <c r="E33" s="25">
        <v>150</v>
      </c>
      <c r="F33" s="14"/>
    </row>
    <row r="34" spans="1:8">
      <c r="A34" s="18"/>
      <c r="B34" s="54"/>
      <c r="C34" s="19"/>
      <c r="D34" s="32"/>
      <c r="E34" s="25"/>
      <c r="F34" s="14"/>
    </row>
    <row r="35" spans="1:8">
      <c r="A35" s="18"/>
      <c r="B35" s="54" t="s">
        <v>76</v>
      </c>
      <c r="C35" s="55" t="s">
        <v>77</v>
      </c>
      <c r="D35" s="32"/>
      <c r="E35" s="25"/>
      <c r="F35" s="14"/>
    </row>
    <row r="36" spans="1:8">
      <c r="A36" s="28"/>
      <c r="B36" s="11"/>
      <c r="C36" s="19"/>
      <c r="D36" s="32"/>
      <c r="E36" s="25"/>
      <c r="F36" s="14"/>
    </row>
    <row r="37" spans="1:8">
      <c r="A37" s="18"/>
      <c r="B37" s="11"/>
      <c r="C37" s="19"/>
      <c r="D37" s="33"/>
      <c r="E37" s="25"/>
      <c r="F37" s="14"/>
      <c r="H37" s="27"/>
    </row>
    <row r="38" spans="1:8">
      <c r="A38" s="18"/>
      <c r="B38" s="11"/>
      <c r="C38" s="19"/>
      <c r="D38" s="33"/>
      <c r="E38" s="25"/>
      <c r="F38" s="14"/>
    </row>
    <row r="39" spans="1:8">
      <c r="A39" s="18"/>
      <c r="B39" s="11"/>
      <c r="C39" s="19"/>
      <c r="D39" s="33"/>
      <c r="E39" s="25"/>
      <c r="F39" s="14"/>
    </row>
    <row r="40" spans="1:8">
      <c r="A40" s="18"/>
      <c r="B40" s="54" t="s">
        <v>76</v>
      </c>
      <c r="C40" s="56" t="s">
        <v>78</v>
      </c>
      <c r="D40" s="32"/>
      <c r="E40" s="25"/>
      <c r="F40" s="14"/>
    </row>
    <row r="41" spans="1:8">
      <c r="A41" s="18"/>
      <c r="B41" s="11"/>
      <c r="C41" s="23"/>
      <c r="D41" s="32"/>
      <c r="E41" s="25"/>
      <c r="F41" s="14"/>
    </row>
    <row r="42" spans="1:8">
      <c r="A42" s="18"/>
      <c r="B42" s="11"/>
      <c r="C42" s="19"/>
      <c r="D42" s="32"/>
      <c r="E42" s="25"/>
      <c r="F42" s="14"/>
    </row>
    <row r="43" spans="1:8">
      <c r="A43" s="18"/>
      <c r="B43" s="54" t="s">
        <v>76</v>
      </c>
      <c r="C43" s="55" t="s">
        <v>81</v>
      </c>
      <c r="D43" s="32"/>
      <c r="E43" s="25"/>
      <c r="F43" s="14"/>
    </row>
    <row r="44" spans="1:8">
      <c r="A44" s="18"/>
      <c r="B44" s="20"/>
      <c r="C44" s="19"/>
      <c r="D44" s="32"/>
      <c r="E44" s="25"/>
      <c r="F44" s="14"/>
    </row>
    <row r="45" spans="1:8">
      <c r="A45" s="18"/>
      <c r="B45" s="11"/>
      <c r="C45" s="19"/>
      <c r="D45" s="32"/>
      <c r="E45" s="25"/>
      <c r="F45" s="14"/>
    </row>
    <row r="46" spans="1:8">
      <c r="A46" s="18"/>
      <c r="B46" s="54" t="s">
        <v>82</v>
      </c>
      <c r="C46" s="55" t="s">
        <v>83</v>
      </c>
      <c r="D46" s="32"/>
      <c r="E46" s="25"/>
      <c r="F46" s="14"/>
    </row>
    <row r="47" spans="1:8">
      <c r="A47" s="18">
        <v>43267</v>
      </c>
      <c r="B47" s="11"/>
      <c r="C47" s="31" t="s">
        <v>93</v>
      </c>
      <c r="D47" s="32"/>
      <c r="E47" s="25">
        <v>33.75</v>
      </c>
      <c r="F47" s="14"/>
    </row>
    <row r="48" spans="1:8">
      <c r="A48" s="18"/>
      <c r="B48" s="11"/>
      <c r="C48" s="14"/>
      <c r="D48" s="32"/>
      <c r="E48" s="25"/>
      <c r="F48" s="14"/>
    </row>
    <row r="49" spans="1:6">
      <c r="A49" s="18"/>
      <c r="B49" s="11"/>
      <c r="C49" s="19"/>
      <c r="D49" s="32"/>
      <c r="E49" s="25"/>
      <c r="F49" s="14"/>
    </row>
    <row r="50" spans="1:6">
      <c r="A50" s="14"/>
      <c r="B50" s="54" t="s">
        <v>84</v>
      </c>
      <c r="C50" s="55" t="s">
        <v>85</v>
      </c>
      <c r="D50" s="32"/>
      <c r="E50" s="25"/>
      <c r="F50" s="14"/>
    </row>
    <row r="51" spans="1:6">
      <c r="A51" s="18"/>
      <c r="B51" s="11"/>
      <c r="C51" s="12"/>
      <c r="D51" s="32"/>
      <c r="E51" s="25"/>
      <c r="F51" s="14"/>
    </row>
    <row r="52" spans="1:6">
      <c r="A52" s="18"/>
      <c r="B52" s="11"/>
      <c r="C52" s="12"/>
      <c r="D52" s="32"/>
      <c r="E52" s="25"/>
      <c r="F52" s="14"/>
    </row>
    <row r="53" spans="1:6">
      <c r="A53" s="18"/>
      <c r="B53" s="11"/>
      <c r="C53" s="12"/>
      <c r="D53" s="32"/>
      <c r="E53" s="25"/>
      <c r="F53" s="14"/>
    </row>
    <row r="54" spans="1:6">
      <c r="A54" s="14"/>
      <c r="B54" s="11"/>
      <c r="C54" s="55" t="s">
        <v>13</v>
      </c>
      <c r="D54" s="32">
        <v>402.9</v>
      </c>
      <c r="E54" s="26">
        <f>SUM(E8:E53)</f>
        <v>397.65</v>
      </c>
      <c r="F54" s="14"/>
    </row>
    <row r="55" spans="1:6">
      <c r="A55" s="14"/>
      <c r="B55" s="11"/>
      <c r="C55" s="12"/>
      <c r="D55" s="32"/>
      <c r="E55" s="25"/>
      <c r="F55" s="14"/>
    </row>
    <row r="56" spans="1:6">
      <c r="A56" s="14"/>
      <c r="B56" s="11"/>
      <c r="C56" s="55" t="s">
        <v>49</v>
      </c>
      <c r="D56" s="32"/>
      <c r="E56" s="63"/>
      <c r="F56" s="60">
        <f>F6-E54</f>
        <v>102.35000000000002</v>
      </c>
    </row>
  </sheetData>
  <mergeCells count="1">
    <mergeCell ref="A1:F1"/>
  </mergeCells>
  <pageMargins left="0.7" right="0.16666666666666666" top="0.22916666666666666" bottom="0.2291666666666666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62"/>
  <sheetViews>
    <sheetView topLeftCell="A31" zoomScaleNormal="100" workbookViewId="0">
      <selection activeCell="F57" sqref="F57"/>
    </sheetView>
  </sheetViews>
  <sheetFormatPr defaultColWidth="9.140625" defaultRowHeight="13.15"/>
  <cols>
    <col min="1" max="1" width="11.42578125" customWidth="1"/>
    <col min="2" max="2" width="14.140625" customWidth="1"/>
    <col min="3" max="3" width="32.140625" customWidth="1"/>
    <col min="4" max="256" width="11.42578125" customWidth="1"/>
  </cols>
  <sheetData>
    <row r="1" spans="1:13" ht="24.6">
      <c r="A1" s="106" t="s">
        <v>45</v>
      </c>
      <c r="B1" s="106"/>
      <c r="C1" s="106"/>
      <c r="D1" s="106"/>
      <c r="E1" s="106"/>
      <c r="F1" s="106"/>
    </row>
    <row r="2" spans="1:13">
      <c r="A2" s="8"/>
      <c r="B2" s="5"/>
      <c r="C2" s="1"/>
      <c r="D2" s="1"/>
      <c r="E2" s="1"/>
      <c r="F2" s="1"/>
    </row>
    <row r="3" spans="1:13">
      <c r="A3" s="9" t="s">
        <v>1</v>
      </c>
      <c r="B3" s="6" t="s">
        <v>46</v>
      </c>
      <c r="C3" s="2"/>
      <c r="D3" s="2" t="s">
        <v>47</v>
      </c>
      <c r="E3" s="2" t="s">
        <v>48</v>
      </c>
      <c r="F3" s="2" t="s">
        <v>49</v>
      </c>
    </row>
    <row r="4" spans="1:13">
      <c r="A4" s="10"/>
      <c r="B4" s="16" t="s">
        <v>50</v>
      </c>
      <c r="C4" s="3"/>
      <c r="D4" s="3"/>
      <c r="E4" s="3"/>
      <c r="F4" s="3"/>
    </row>
    <row r="5" spans="1:13">
      <c r="A5" s="17"/>
      <c r="B5" s="14"/>
      <c r="C5" s="14" t="s">
        <v>49</v>
      </c>
      <c r="D5" s="32"/>
      <c r="E5" s="14"/>
      <c r="F5" s="60">
        <v>98.3</v>
      </c>
    </row>
    <row r="6" spans="1:13">
      <c r="A6" s="14"/>
      <c r="B6" s="14"/>
      <c r="C6" s="23" t="s">
        <v>51</v>
      </c>
      <c r="D6" s="32">
        <f>500-F5</f>
        <v>401.7</v>
      </c>
      <c r="E6" s="14"/>
      <c r="F6" s="60">
        <f>F5+D6</f>
        <v>500</v>
      </c>
    </row>
    <row r="7" spans="1:13">
      <c r="A7" s="14"/>
      <c r="B7" s="14"/>
      <c r="C7" s="12"/>
      <c r="D7" s="32"/>
      <c r="E7" s="14"/>
      <c r="F7" s="14"/>
    </row>
    <row r="8" spans="1:13">
      <c r="A8" s="14"/>
      <c r="B8" s="52" t="s">
        <v>52</v>
      </c>
      <c r="C8" s="53" t="s">
        <v>53</v>
      </c>
      <c r="D8" s="32"/>
      <c r="E8" s="25"/>
      <c r="F8" s="14"/>
    </row>
    <row r="9" spans="1:13">
      <c r="A9" s="18">
        <v>43207</v>
      </c>
      <c r="B9" s="14"/>
      <c r="C9" s="14" t="s">
        <v>94</v>
      </c>
      <c r="D9" s="32"/>
      <c r="E9" s="25">
        <v>15.1</v>
      </c>
      <c r="F9" s="14"/>
    </row>
    <row r="10" spans="1:13">
      <c r="A10" s="18">
        <v>43223</v>
      </c>
      <c r="B10" s="11"/>
      <c r="C10" s="19" t="s">
        <v>95</v>
      </c>
      <c r="D10" s="32"/>
      <c r="E10" s="25">
        <v>29.55</v>
      </c>
      <c r="F10" s="14"/>
    </row>
    <row r="11" spans="1:13">
      <c r="A11" s="18">
        <v>43235</v>
      </c>
      <c r="B11" s="14"/>
      <c r="C11" s="23" t="s">
        <v>94</v>
      </c>
      <c r="D11" s="32"/>
      <c r="E11" s="25">
        <v>27.8</v>
      </c>
      <c r="F11" s="14"/>
      <c r="M11" s="27"/>
    </row>
    <row r="12" spans="1:13">
      <c r="A12" s="18">
        <v>43235</v>
      </c>
      <c r="B12" s="14"/>
      <c r="C12" s="23" t="s">
        <v>96</v>
      </c>
      <c r="D12" s="32"/>
      <c r="E12" s="25">
        <v>2.5499999999999998</v>
      </c>
      <c r="F12" s="14"/>
    </row>
    <row r="13" spans="1:13">
      <c r="A13" s="18"/>
      <c r="B13" s="14"/>
      <c r="C13" s="23"/>
      <c r="D13" s="32"/>
      <c r="E13" s="25"/>
      <c r="F13" s="14"/>
    </row>
    <row r="14" spans="1:13">
      <c r="A14" s="18"/>
      <c r="B14" s="14"/>
      <c r="C14" s="23"/>
      <c r="D14" s="32"/>
      <c r="E14" s="25"/>
      <c r="F14" s="14"/>
    </row>
    <row r="15" spans="1:13" ht="14.45">
      <c r="A15" s="14"/>
      <c r="B15" s="54" t="s">
        <v>59</v>
      </c>
      <c r="C15" s="22" t="s">
        <v>60</v>
      </c>
      <c r="D15" s="32"/>
      <c r="E15" s="25"/>
      <c r="F15" s="14"/>
    </row>
    <row r="16" spans="1:13">
      <c r="A16" s="18"/>
      <c r="B16" s="11"/>
      <c r="C16" s="19"/>
      <c r="D16" s="32"/>
      <c r="E16" s="25"/>
      <c r="F16" s="14"/>
    </row>
    <row r="17" spans="1:6">
      <c r="A17" s="18"/>
      <c r="B17" s="11"/>
      <c r="C17" s="19"/>
      <c r="D17" s="32"/>
      <c r="E17" s="25"/>
      <c r="F17" s="14"/>
    </row>
    <row r="18" spans="1:6">
      <c r="A18" s="18"/>
      <c r="B18" s="11"/>
      <c r="C18" s="19"/>
      <c r="D18" s="32"/>
      <c r="E18" s="25"/>
      <c r="F18" s="14"/>
    </row>
    <row r="19" spans="1:6">
      <c r="A19" s="18"/>
      <c r="B19" s="11"/>
      <c r="C19" s="12"/>
      <c r="D19" s="32"/>
      <c r="E19" s="25"/>
      <c r="F19" s="14"/>
    </row>
    <row r="20" spans="1:6">
      <c r="A20" s="18"/>
      <c r="B20" s="11"/>
      <c r="C20" s="12"/>
      <c r="D20" s="32"/>
      <c r="E20" s="25"/>
      <c r="F20" s="14"/>
    </row>
    <row r="21" spans="1:6">
      <c r="A21" s="14"/>
      <c r="B21" s="54" t="s">
        <v>65</v>
      </c>
      <c r="C21" s="55" t="s">
        <v>66</v>
      </c>
      <c r="D21" s="32"/>
      <c r="E21" s="25"/>
      <c r="F21" s="14"/>
    </row>
    <row r="22" spans="1:6">
      <c r="A22" s="18">
        <v>43220</v>
      </c>
      <c r="B22" s="20"/>
      <c r="C22" s="19" t="s">
        <v>97</v>
      </c>
      <c r="D22" s="32"/>
      <c r="E22" s="25">
        <v>21.75</v>
      </c>
      <c r="F22" s="14"/>
    </row>
    <row r="23" spans="1:6">
      <c r="A23" s="18">
        <v>43223</v>
      </c>
      <c r="B23" s="20"/>
      <c r="C23" s="19" t="s">
        <v>98</v>
      </c>
      <c r="D23" s="32"/>
      <c r="E23" s="25">
        <v>6.95</v>
      </c>
      <c r="F23" s="14"/>
    </row>
    <row r="24" spans="1:6">
      <c r="A24" s="18">
        <v>43238</v>
      </c>
      <c r="B24" s="20"/>
      <c r="C24" s="19" t="s">
        <v>99</v>
      </c>
      <c r="D24" s="32"/>
      <c r="E24" s="25">
        <v>4.55</v>
      </c>
      <c r="F24" s="14"/>
    </row>
    <row r="25" spans="1:6">
      <c r="A25" s="18">
        <v>43258</v>
      </c>
      <c r="B25" s="20"/>
      <c r="C25" s="19" t="s">
        <v>100</v>
      </c>
      <c r="D25" s="32"/>
      <c r="E25" s="25">
        <v>15.9</v>
      </c>
      <c r="F25" s="14"/>
    </row>
    <row r="26" spans="1:6">
      <c r="A26" s="18">
        <v>43263</v>
      </c>
      <c r="B26" s="20"/>
      <c r="C26" s="19" t="s">
        <v>101</v>
      </c>
      <c r="D26" s="32"/>
      <c r="E26" s="25">
        <v>10.5</v>
      </c>
      <c r="F26" s="14"/>
    </row>
    <row r="27" spans="1:6">
      <c r="A27" s="18">
        <v>43263</v>
      </c>
      <c r="B27" s="20"/>
      <c r="C27" s="19" t="s">
        <v>102</v>
      </c>
      <c r="D27" s="32"/>
      <c r="E27" s="25">
        <v>13.05</v>
      </c>
      <c r="F27" s="14"/>
    </row>
    <row r="28" spans="1:6">
      <c r="A28" s="18"/>
      <c r="B28" s="20"/>
      <c r="C28" s="19"/>
      <c r="D28" s="32"/>
      <c r="E28" s="25"/>
      <c r="F28" s="14"/>
    </row>
    <row r="29" spans="1:6">
      <c r="A29" s="18"/>
      <c r="B29" s="54" t="s">
        <v>69</v>
      </c>
      <c r="C29" s="55" t="s">
        <v>87</v>
      </c>
      <c r="D29" s="32"/>
      <c r="E29" s="25"/>
      <c r="F29" s="14"/>
    </row>
    <row r="30" spans="1:6">
      <c r="A30" s="18"/>
      <c r="B30" s="11"/>
      <c r="C30" s="19"/>
      <c r="D30" s="32"/>
      <c r="E30" s="25"/>
      <c r="F30" s="14"/>
    </row>
    <row r="31" spans="1:6">
      <c r="A31" s="18"/>
      <c r="B31" s="11"/>
      <c r="C31" s="14"/>
      <c r="D31" s="32"/>
      <c r="E31" s="25"/>
      <c r="F31" s="14"/>
    </row>
    <row r="32" spans="1:6">
      <c r="A32" s="18"/>
      <c r="B32" s="11"/>
      <c r="C32" s="30"/>
      <c r="D32" s="32"/>
      <c r="E32" s="25"/>
      <c r="F32" s="14"/>
    </row>
    <row r="33" spans="1:8">
      <c r="A33" s="14"/>
      <c r="B33" s="54" t="s">
        <v>73</v>
      </c>
      <c r="C33" s="55" t="s">
        <v>74</v>
      </c>
      <c r="D33" s="32"/>
      <c r="E33" s="25"/>
      <c r="F33" s="14"/>
    </row>
    <row r="34" spans="1:8">
      <c r="A34" s="18">
        <v>43236</v>
      </c>
      <c r="B34" s="54"/>
      <c r="C34" s="19" t="s">
        <v>103</v>
      </c>
      <c r="D34" s="32"/>
      <c r="E34" s="25">
        <v>28</v>
      </c>
      <c r="F34" s="14"/>
    </row>
    <row r="35" spans="1:8">
      <c r="A35" s="18">
        <v>43214</v>
      </c>
      <c r="B35" s="54"/>
      <c r="C35" s="19" t="s">
        <v>104</v>
      </c>
      <c r="D35" s="32"/>
      <c r="E35" s="25">
        <v>9.9</v>
      </c>
      <c r="F35" s="14"/>
    </row>
    <row r="36" spans="1:8">
      <c r="A36" s="18"/>
      <c r="B36" s="54"/>
      <c r="C36" s="19"/>
      <c r="D36" s="32"/>
      <c r="E36" s="25"/>
      <c r="F36" s="14"/>
    </row>
    <row r="37" spans="1:8">
      <c r="A37" s="18"/>
      <c r="B37" s="54" t="s">
        <v>76</v>
      </c>
      <c r="C37" s="55" t="s">
        <v>77</v>
      </c>
      <c r="D37" s="32"/>
      <c r="E37" s="25"/>
      <c r="F37" s="14"/>
    </row>
    <row r="38" spans="1:8">
      <c r="A38" s="28">
        <v>43229</v>
      </c>
      <c r="B38" s="11"/>
      <c r="C38" s="19" t="s">
        <v>105</v>
      </c>
      <c r="D38" s="32"/>
      <c r="E38" s="25">
        <v>2.1</v>
      </c>
      <c r="F38" s="14"/>
    </row>
    <row r="39" spans="1:8">
      <c r="A39" s="28">
        <v>43229</v>
      </c>
      <c r="B39" s="11"/>
      <c r="C39" s="19" t="s">
        <v>106</v>
      </c>
      <c r="D39" s="32"/>
      <c r="E39" s="25">
        <v>7.9</v>
      </c>
      <c r="F39" s="14"/>
    </row>
    <row r="40" spans="1:8">
      <c r="A40" s="18">
        <v>43229</v>
      </c>
      <c r="B40" s="11"/>
      <c r="C40" s="19" t="s">
        <v>107</v>
      </c>
      <c r="D40" s="33"/>
      <c r="E40" s="25">
        <v>30.4</v>
      </c>
      <c r="F40" s="14"/>
    </row>
    <row r="41" spans="1:8">
      <c r="A41" s="18">
        <v>43244</v>
      </c>
      <c r="B41" s="11"/>
      <c r="C41" s="19" t="s">
        <v>108</v>
      </c>
      <c r="D41" s="33"/>
      <c r="E41" s="25">
        <v>2.0499999999999998</v>
      </c>
      <c r="F41" s="14"/>
    </row>
    <row r="42" spans="1:8">
      <c r="A42" s="18">
        <v>43244</v>
      </c>
      <c r="B42" s="11"/>
      <c r="C42" s="19" t="s">
        <v>109</v>
      </c>
      <c r="D42" s="33"/>
      <c r="E42" s="25">
        <v>13.9</v>
      </c>
      <c r="F42" s="14"/>
    </row>
    <row r="43" spans="1:8">
      <c r="A43" s="18">
        <v>43244</v>
      </c>
      <c r="B43" s="11"/>
      <c r="C43" s="19" t="s">
        <v>107</v>
      </c>
      <c r="D43" s="33"/>
      <c r="E43" s="25">
        <v>13.8</v>
      </c>
      <c r="F43" s="14"/>
      <c r="H43" s="27"/>
    </row>
    <row r="44" spans="1:8">
      <c r="A44" s="18">
        <v>43244</v>
      </c>
      <c r="B44" s="11"/>
      <c r="C44" s="19" t="s">
        <v>107</v>
      </c>
      <c r="D44" s="33"/>
      <c r="E44" s="25">
        <v>6.9</v>
      </c>
      <c r="F44" s="14"/>
    </row>
    <row r="45" spans="1:8">
      <c r="A45" s="18"/>
      <c r="B45" s="11"/>
      <c r="C45" s="19"/>
      <c r="D45" s="33"/>
      <c r="E45" s="25"/>
      <c r="F45" s="14"/>
    </row>
    <row r="46" spans="1:8">
      <c r="A46" s="18"/>
      <c r="B46" s="54" t="s">
        <v>76</v>
      </c>
      <c r="C46" s="56" t="s">
        <v>78</v>
      </c>
      <c r="D46" s="32"/>
      <c r="E46" s="25"/>
      <c r="F46" s="14"/>
    </row>
    <row r="47" spans="1:8">
      <c r="A47" s="18">
        <v>43228</v>
      </c>
      <c r="B47" s="11"/>
      <c r="C47" s="23" t="s">
        <v>110</v>
      </c>
      <c r="D47" s="32"/>
      <c r="E47" s="25">
        <v>36.75</v>
      </c>
      <c r="F47" s="14"/>
    </row>
    <row r="48" spans="1:8">
      <c r="A48" s="18"/>
      <c r="B48" s="11"/>
      <c r="C48" s="19"/>
      <c r="D48" s="32"/>
      <c r="E48" s="25"/>
      <c r="F48" s="14"/>
    </row>
    <row r="49" spans="1:6">
      <c r="A49" s="18"/>
      <c r="B49" s="54" t="s">
        <v>76</v>
      </c>
      <c r="C49" s="55" t="s">
        <v>111</v>
      </c>
      <c r="D49" s="32"/>
      <c r="E49" s="25"/>
      <c r="F49" s="14"/>
    </row>
    <row r="50" spans="1:6">
      <c r="A50" s="18"/>
      <c r="B50" s="20"/>
      <c r="C50" s="19"/>
      <c r="D50" s="32"/>
      <c r="E50" s="25"/>
      <c r="F50" s="14"/>
    </row>
    <row r="51" spans="1:6">
      <c r="A51" s="18"/>
      <c r="B51" s="11"/>
      <c r="C51" s="19"/>
      <c r="D51" s="32"/>
      <c r="E51" s="25"/>
      <c r="F51" s="14"/>
    </row>
    <row r="52" spans="1:6">
      <c r="A52" s="18"/>
      <c r="B52" s="54" t="s">
        <v>82</v>
      </c>
      <c r="C52" s="55" t="s">
        <v>83</v>
      </c>
      <c r="D52" s="32"/>
      <c r="E52" s="25"/>
      <c r="F52" s="14"/>
    </row>
    <row r="53" spans="1:6" ht="26.45">
      <c r="A53" s="18">
        <v>43229</v>
      </c>
      <c r="B53" s="11"/>
      <c r="C53" s="31" t="s">
        <v>112</v>
      </c>
      <c r="D53" s="32"/>
      <c r="E53" s="25">
        <v>85</v>
      </c>
      <c r="F53" s="14"/>
    </row>
    <row r="54" spans="1:6">
      <c r="A54" s="18">
        <v>43244</v>
      </c>
      <c r="B54" s="11"/>
      <c r="C54" s="14" t="s">
        <v>113</v>
      </c>
      <c r="D54" s="32"/>
      <c r="E54" s="25">
        <v>18.5</v>
      </c>
      <c r="F54" s="14"/>
    </row>
    <row r="55" spans="1:6">
      <c r="A55" s="18"/>
      <c r="B55" s="11"/>
      <c r="C55" s="19"/>
      <c r="D55" s="32"/>
      <c r="E55" s="25"/>
      <c r="F55" s="14"/>
    </row>
    <row r="56" spans="1:6">
      <c r="A56" s="14"/>
      <c r="B56" s="54" t="s">
        <v>84</v>
      </c>
      <c r="C56" s="55" t="s">
        <v>85</v>
      </c>
      <c r="D56" s="32"/>
      <c r="E56" s="25"/>
      <c r="F56" s="14"/>
    </row>
    <row r="57" spans="1:6">
      <c r="A57" s="18"/>
      <c r="B57" s="11"/>
      <c r="C57" s="12"/>
      <c r="D57" s="32"/>
      <c r="E57" s="25"/>
      <c r="F57" s="14"/>
    </row>
    <row r="58" spans="1:6">
      <c r="A58" s="18"/>
      <c r="B58" s="11"/>
      <c r="C58" s="12"/>
      <c r="D58" s="32"/>
      <c r="E58" s="25"/>
      <c r="F58" s="14"/>
    </row>
    <row r="59" spans="1:6">
      <c r="A59" s="18"/>
      <c r="B59" s="11"/>
      <c r="C59" s="12"/>
      <c r="D59" s="32"/>
      <c r="E59" s="25"/>
      <c r="F59" s="14"/>
    </row>
    <row r="60" spans="1:6">
      <c r="A60" s="14"/>
      <c r="B60" s="11"/>
      <c r="C60" s="55" t="s">
        <v>13</v>
      </c>
      <c r="D60" s="32">
        <f>SUM(D8:D59)</f>
        <v>0</v>
      </c>
      <c r="E60" s="26">
        <f>SUM(E8:E59)</f>
        <v>402.90000000000003</v>
      </c>
      <c r="F60" s="14"/>
    </row>
    <row r="61" spans="1:6">
      <c r="A61" s="14"/>
      <c r="B61" s="11"/>
      <c r="C61" s="12"/>
      <c r="D61" s="32"/>
      <c r="E61" s="25"/>
      <c r="F61" s="14"/>
    </row>
    <row r="62" spans="1:6">
      <c r="A62" s="14"/>
      <c r="B62" s="11"/>
      <c r="C62" s="55" t="s">
        <v>49</v>
      </c>
      <c r="D62" s="32"/>
      <c r="E62" s="63"/>
      <c r="F62" s="60">
        <f>SUM(F6-E60+D60)</f>
        <v>97.099999999999966</v>
      </c>
    </row>
  </sheetData>
  <mergeCells count="1">
    <mergeCell ref="A1:F1"/>
  </mergeCells>
  <pageMargins left="0.7" right="0.16666666666666666" top="0.22916666666666666" bottom="0.2291666666666666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58"/>
  <sheetViews>
    <sheetView topLeftCell="A10" zoomScaleNormal="100" workbookViewId="0">
      <selection activeCell="C48" sqref="C48"/>
    </sheetView>
  </sheetViews>
  <sheetFormatPr defaultColWidth="9.140625" defaultRowHeight="13.15"/>
  <cols>
    <col min="1" max="1" width="11.42578125" customWidth="1"/>
    <col min="2" max="2" width="14.140625" customWidth="1"/>
    <col min="3" max="3" width="32.140625" customWidth="1"/>
    <col min="4" max="256" width="11.42578125" customWidth="1"/>
  </cols>
  <sheetData>
    <row r="1" spans="1:13" ht="24.6">
      <c r="A1" s="106" t="s">
        <v>45</v>
      </c>
      <c r="B1" s="106"/>
      <c r="C1" s="106"/>
      <c r="D1" s="106"/>
      <c r="E1" s="106"/>
      <c r="F1" s="106"/>
    </row>
    <row r="2" spans="1:13">
      <c r="A2" s="8"/>
      <c r="B2" s="5"/>
      <c r="C2" s="1"/>
      <c r="D2" s="1"/>
      <c r="E2" s="1"/>
      <c r="F2" s="1"/>
    </row>
    <row r="3" spans="1:13">
      <c r="A3" s="9" t="s">
        <v>1</v>
      </c>
      <c r="B3" s="6" t="s">
        <v>46</v>
      </c>
      <c r="C3" s="2"/>
      <c r="D3" s="2" t="s">
        <v>47</v>
      </c>
      <c r="E3" s="2" t="s">
        <v>48</v>
      </c>
      <c r="F3" s="2" t="s">
        <v>49</v>
      </c>
    </row>
    <row r="4" spans="1:13">
      <c r="A4" s="10"/>
      <c r="B4" s="16" t="s">
        <v>50</v>
      </c>
      <c r="C4" s="3"/>
      <c r="D4" s="3"/>
      <c r="E4" s="3"/>
      <c r="F4" s="3"/>
    </row>
    <row r="5" spans="1:13">
      <c r="A5" s="17"/>
      <c r="B5" s="14"/>
      <c r="C5" s="14" t="s">
        <v>49</v>
      </c>
      <c r="D5" s="32"/>
      <c r="E5" s="14"/>
      <c r="F5" s="60">
        <v>185.75</v>
      </c>
    </row>
    <row r="6" spans="1:13">
      <c r="A6" s="14"/>
      <c r="B6" s="14"/>
      <c r="C6" s="23" t="s">
        <v>51</v>
      </c>
      <c r="D6" s="32">
        <f>185.75+128.5</f>
        <v>314.25</v>
      </c>
      <c r="E6" s="14"/>
      <c r="F6" s="60">
        <f>F5+D6</f>
        <v>500</v>
      </c>
    </row>
    <row r="7" spans="1:13">
      <c r="A7" s="14"/>
      <c r="B7" s="14"/>
      <c r="C7" s="12"/>
      <c r="D7" s="32"/>
      <c r="E7" s="14"/>
      <c r="F7" s="14"/>
    </row>
    <row r="8" spans="1:13">
      <c r="A8" s="14"/>
      <c r="B8" s="52" t="s">
        <v>52</v>
      </c>
      <c r="C8" s="53" t="s">
        <v>53</v>
      </c>
      <c r="D8" s="32"/>
      <c r="E8" s="25"/>
      <c r="F8" s="14"/>
    </row>
    <row r="9" spans="1:13">
      <c r="A9" s="18">
        <v>43146</v>
      </c>
      <c r="B9" s="14"/>
      <c r="C9" s="14" t="s">
        <v>114</v>
      </c>
      <c r="D9" s="32"/>
      <c r="E9" s="25">
        <v>10.95</v>
      </c>
      <c r="F9" s="14"/>
    </row>
    <row r="10" spans="1:13">
      <c r="A10" s="18">
        <v>43165</v>
      </c>
      <c r="B10" s="11"/>
      <c r="C10" s="19" t="s">
        <v>96</v>
      </c>
      <c r="D10" s="32"/>
      <c r="E10" s="25">
        <v>19.5</v>
      </c>
      <c r="F10" s="14"/>
    </row>
    <row r="11" spans="1:13">
      <c r="A11" s="18">
        <v>43186</v>
      </c>
      <c r="B11" s="14"/>
      <c r="C11" s="23" t="s">
        <v>94</v>
      </c>
      <c r="D11" s="32"/>
      <c r="E11" s="25">
        <v>9.9</v>
      </c>
      <c r="F11" s="14"/>
      <c r="M11" s="27"/>
    </row>
    <row r="12" spans="1:13">
      <c r="A12" s="18"/>
      <c r="B12" s="14"/>
      <c r="C12" s="23"/>
      <c r="D12" s="32"/>
      <c r="E12" s="25"/>
      <c r="F12" s="14"/>
    </row>
    <row r="13" spans="1:13">
      <c r="A13" s="18"/>
      <c r="B13" s="14"/>
      <c r="C13" s="23"/>
      <c r="D13" s="32"/>
      <c r="E13" s="25"/>
      <c r="F13" s="14"/>
    </row>
    <row r="14" spans="1:13">
      <c r="A14" s="18"/>
      <c r="B14" s="14"/>
      <c r="C14" s="23"/>
      <c r="D14" s="32"/>
      <c r="E14" s="25"/>
      <c r="F14" s="14"/>
    </row>
    <row r="15" spans="1:13" ht="14.45">
      <c r="A15" s="14"/>
      <c r="B15" s="54" t="s">
        <v>59</v>
      </c>
      <c r="C15" s="22" t="s">
        <v>60</v>
      </c>
      <c r="D15" s="32"/>
      <c r="E15" s="25"/>
      <c r="F15" s="14"/>
    </row>
    <row r="16" spans="1:13">
      <c r="A16" s="18"/>
      <c r="B16" s="11"/>
      <c r="C16" s="19"/>
      <c r="D16" s="32"/>
      <c r="E16" s="25"/>
      <c r="F16" s="14"/>
    </row>
    <row r="17" spans="1:6">
      <c r="A17" s="18"/>
      <c r="B17" s="11"/>
      <c r="C17" s="19"/>
      <c r="D17" s="32"/>
      <c r="E17" s="25"/>
      <c r="F17" s="14"/>
    </row>
    <row r="18" spans="1:6">
      <c r="A18" s="18"/>
      <c r="B18" s="11"/>
      <c r="C18" s="19"/>
      <c r="D18" s="32"/>
      <c r="E18" s="25"/>
      <c r="F18" s="14"/>
    </row>
    <row r="19" spans="1:6">
      <c r="A19" s="18"/>
      <c r="B19" s="11"/>
      <c r="C19" s="12"/>
      <c r="D19" s="32"/>
      <c r="E19" s="25"/>
      <c r="F19" s="14"/>
    </row>
    <row r="20" spans="1:6">
      <c r="A20" s="18"/>
      <c r="B20" s="11"/>
      <c r="C20" s="12"/>
      <c r="D20" s="32"/>
      <c r="E20" s="25"/>
      <c r="F20" s="14"/>
    </row>
    <row r="21" spans="1:6">
      <c r="A21" s="14"/>
      <c r="B21" s="54" t="s">
        <v>115</v>
      </c>
      <c r="C21" s="55" t="s">
        <v>66</v>
      </c>
      <c r="D21" s="32"/>
      <c r="E21" s="25"/>
      <c r="F21" s="14"/>
    </row>
    <row r="22" spans="1:6">
      <c r="A22" s="18">
        <v>43145</v>
      </c>
      <c r="B22" s="20"/>
      <c r="C22" s="19" t="s">
        <v>116</v>
      </c>
      <c r="D22" s="32"/>
      <c r="E22" s="25">
        <v>9.85</v>
      </c>
      <c r="F22" s="14"/>
    </row>
    <row r="23" spans="1:6">
      <c r="A23" s="18">
        <v>43145</v>
      </c>
      <c r="B23" s="20"/>
      <c r="C23" s="19" t="s">
        <v>117</v>
      </c>
      <c r="D23" s="32"/>
      <c r="E23" s="25">
        <v>10.5</v>
      </c>
      <c r="F23" s="14"/>
    </row>
    <row r="24" spans="1:6">
      <c r="A24" s="18">
        <v>43158</v>
      </c>
      <c r="B24" s="20"/>
      <c r="C24" s="19" t="s">
        <v>118</v>
      </c>
      <c r="D24" s="32"/>
      <c r="E24" s="25">
        <v>5.9</v>
      </c>
      <c r="F24" s="14"/>
    </row>
    <row r="25" spans="1:6">
      <c r="A25" s="18">
        <v>43175</v>
      </c>
      <c r="B25" s="20"/>
      <c r="C25" s="19" t="s">
        <v>119</v>
      </c>
      <c r="D25" s="32"/>
      <c r="E25" s="25">
        <v>25.4</v>
      </c>
      <c r="F25" s="14"/>
    </row>
    <row r="26" spans="1:6">
      <c r="A26" s="18"/>
      <c r="B26" s="20"/>
      <c r="C26" s="19"/>
      <c r="D26" s="32"/>
      <c r="E26" s="25"/>
      <c r="F26" s="14"/>
    </row>
    <row r="27" spans="1:6">
      <c r="A27" s="18"/>
      <c r="B27" s="54" t="s">
        <v>69</v>
      </c>
      <c r="C27" s="55" t="s">
        <v>87</v>
      </c>
      <c r="D27" s="32"/>
      <c r="E27" s="25"/>
      <c r="F27" s="14"/>
    </row>
    <row r="28" spans="1:6">
      <c r="A28" s="18">
        <v>43159</v>
      </c>
      <c r="B28" s="11"/>
      <c r="C28" s="19" t="s">
        <v>120</v>
      </c>
      <c r="D28" s="32"/>
      <c r="E28" s="25">
        <v>25.8</v>
      </c>
      <c r="F28" s="14"/>
    </row>
    <row r="29" spans="1:6">
      <c r="A29" s="18"/>
      <c r="B29" s="11"/>
      <c r="C29" s="14"/>
      <c r="D29" s="32"/>
      <c r="E29" s="25"/>
      <c r="F29" s="14"/>
    </row>
    <row r="30" spans="1:6">
      <c r="A30" s="18"/>
      <c r="B30" s="11"/>
      <c r="C30" s="30"/>
      <c r="D30" s="32"/>
      <c r="E30" s="25"/>
      <c r="F30" s="14"/>
    </row>
    <row r="31" spans="1:6">
      <c r="A31" s="14"/>
      <c r="B31" s="54" t="s">
        <v>73</v>
      </c>
      <c r="C31" s="55" t="s">
        <v>74</v>
      </c>
      <c r="D31" s="32"/>
      <c r="E31" s="25"/>
      <c r="F31" s="14"/>
    </row>
    <row r="32" spans="1:6">
      <c r="A32" s="18">
        <v>43089</v>
      </c>
      <c r="B32" s="54"/>
      <c r="C32" s="19" t="s">
        <v>121</v>
      </c>
      <c r="D32" s="32"/>
      <c r="E32" s="25">
        <v>50.6</v>
      </c>
      <c r="F32" s="14"/>
    </row>
    <row r="33" spans="1:6">
      <c r="A33" s="18"/>
      <c r="B33" s="54"/>
      <c r="C33" s="19"/>
      <c r="D33" s="32"/>
      <c r="E33" s="25"/>
      <c r="F33" s="14"/>
    </row>
    <row r="34" spans="1:6">
      <c r="A34" s="18"/>
      <c r="B34" s="54"/>
      <c r="C34" s="19"/>
      <c r="D34" s="32"/>
      <c r="E34" s="25"/>
      <c r="F34" s="14"/>
    </row>
    <row r="35" spans="1:6">
      <c r="A35" s="18"/>
      <c r="B35" s="54" t="s">
        <v>76</v>
      </c>
      <c r="C35" s="55" t="s">
        <v>77</v>
      </c>
      <c r="D35" s="32"/>
      <c r="E35" s="25"/>
      <c r="F35" s="14"/>
    </row>
    <row r="36" spans="1:6">
      <c r="A36" s="28">
        <v>43099</v>
      </c>
      <c r="B36" s="11"/>
      <c r="C36" s="19" t="s">
        <v>122</v>
      </c>
      <c r="D36" s="32"/>
      <c r="E36" s="25">
        <v>10.4</v>
      </c>
      <c r="F36" s="14"/>
    </row>
    <row r="37" spans="1:6">
      <c r="A37" s="28"/>
      <c r="B37" s="11"/>
      <c r="C37" s="19"/>
      <c r="D37" s="32"/>
      <c r="E37" s="25"/>
      <c r="F37" s="14"/>
    </row>
    <row r="38" spans="1:6">
      <c r="A38" s="18"/>
      <c r="B38" s="11"/>
      <c r="C38" s="19"/>
      <c r="D38" s="33"/>
      <c r="E38" s="25"/>
      <c r="F38" s="14"/>
    </row>
    <row r="39" spans="1:6">
      <c r="A39" s="18"/>
      <c r="B39" s="54" t="s">
        <v>76</v>
      </c>
      <c r="C39" s="56" t="s">
        <v>78</v>
      </c>
      <c r="D39" s="32"/>
      <c r="E39" s="25"/>
      <c r="F39" s="14"/>
    </row>
    <row r="40" spans="1:6">
      <c r="A40" s="18">
        <v>43179</v>
      </c>
      <c r="B40" s="11"/>
      <c r="C40" s="23" t="s">
        <v>123</v>
      </c>
      <c r="D40" s="32"/>
      <c r="E40" s="25">
        <v>8.5</v>
      </c>
      <c r="F40" s="14"/>
    </row>
    <row r="41" spans="1:6">
      <c r="A41" s="18">
        <v>43188</v>
      </c>
      <c r="B41" s="11"/>
      <c r="C41" s="19" t="s">
        <v>124</v>
      </c>
      <c r="D41" s="32"/>
      <c r="E41" s="25">
        <v>16.5</v>
      </c>
      <c r="F41" s="14"/>
    </row>
    <row r="42" spans="1:6">
      <c r="A42" s="18"/>
      <c r="B42" s="54" t="s">
        <v>76</v>
      </c>
      <c r="C42" s="55" t="s">
        <v>111</v>
      </c>
      <c r="D42" s="32"/>
      <c r="E42" s="25"/>
      <c r="F42" s="14"/>
    </row>
    <row r="43" spans="1:6">
      <c r="A43" s="18">
        <v>43112</v>
      </c>
      <c r="B43" s="20"/>
      <c r="C43" s="19" t="s">
        <v>125</v>
      </c>
      <c r="D43" s="32"/>
      <c r="E43" s="25">
        <v>120</v>
      </c>
      <c r="F43" s="14"/>
    </row>
    <row r="44" spans="1:6">
      <c r="A44" s="18"/>
      <c r="B44" s="11"/>
      <c r="C44" s="19"/>
      <c r="D44" s="32"/>
      <c r="E44" s="25"/>
      <c r="F44" s="14"/>
    </row>
    <row r="45" spans="1:6">
      <c r="A45" s="18"/>
      <c r="B45" s="11"/>
      <c r="C45" s="19"/>
      <c r="D45" s="32"/>
      <c r="E45" s="25"/>
      <c r="F45" s="14"/>
    </row>
    <row r="46" spans="1:6">
      <c r="A46" s="18"/>
      <c r="B46" s="54"/>
      <c r="C46" s="55" t="s">
        <v>83</v>
      </c>
      <c r="D46" s="32"/>
      <c r="E46" s="25"/>
      <c r="F46" s="14"/>
    </row>
    <row r="47" spans="1:6">
      <c r="A47" s="18">
        <v>43089</v>
      </c>
      <c r="B47" s="11"/>
      <c r="C47" s="31" t="s">
        <v>126</v>
      </c>
      <c r="D47" s="32"/>
      <c r="E47" s="25">
        <v>12.9</v>
      </c>
      <c r="F47" s="14"/>
    </row>
    <row r="48" spans="1:6">
      <c r="A48" s="18">
        <v>43173</v>
      </c>
      <c r="B48" s="11"/>
      <c r="C48" s="14" t="s">
        <v>92</v>
      </c>
      <c r="D48" s="32"/>
      <c r="E48" s="25">
        <v>65</v>
      </c>
      <c r="F48" s="14"/>
    </row>
    <row r="49" spans="1:6">
      <c r="A49" s="18"/>
      <c r="B49" s="11"/>
      <c r="C49" s="19"/>
      <c r="D49" s="32"/>
      <c r="E49" s="25"/>
      <c r="F49" s="14"/>
    </row>
    <row r="50" spans="1:6">
      <c r="A50" s="14"/>
      <c r="B50" s="11"/>
      <c r="C50" s="55"/>
      <c r="D50" s="32"/>
      <c r="E50" s="25"/>
      <c r="F50" s="14"/>
    </row>
    <row r="51" spans="1:6">
      <c r="A51" s="14"/>
      <c r="B51" s="11"/>
      <c r="C51" s="14"/>
      <c r="D51" s="32"/>
      <c r="E51" s="25"/>
      <c r="F51" s="14"/>
    </row>
    <row r="52" spans="1:6">
      <c r="A52" s="14"/>
      <c r="B52" s="54" t="s">
        <v>84</v>
      </c>
      <c r="C52" s="55" t="s">
        <v>85</v>
      </c>
      <c r="D52" s="32"/>
      <c r="E52" s="25"/>
      <c r="F52" s="14"/>
    </row>
    <row r="53" spans="1:6">
      <c r="A53" s="18"/>
      <c r="B53" s="11"/>
      <c r="C53" s="12"/>
      <c r="D53" s="32"/>
      <c r="E53" s="25"/>
      <c r="F53" s="14"/>
    </row>
    <row r="54" spans="1:6">
      <c r="A54" s="18"/>
      <c r="B54" s="11"/>
      <c r="C54" s="12"/>
      <c r="D54" s="32"/>
      <c r="E54" s="25"/>
      <c r="F54" s="14"/>
    </row>
    <row r="55" spans="1:6">
      <c r="A55" s="18"/>
      <c r="B55" s="11"/>
      <c r="C55" s="12"/>
      <c r="D55" s="32"/>
      <c r="E55" s="25"/>
      <c r="F55" s="14"/>
    </row>
    <row r="56" spans="1:6">
      <c r="A56" s="14"/>
      <c r="B56" s="11"/>
      <c r="C56" s="55" t="s">
        <v>13</v>
      </c>
      <c r="D56" s="32">
        <f>SUM(D8:D55)</f>
        <v>0</v>
      </c>
      <c r="E56" s="26">
        <f>SUM(E8:E55)</f>
        <v>401.7</v>
      </c>
      <c r="F56" s="14"/>
    </row>
    <row r="57" spans="1:6">
      <c r="A57" s="14"/>
      <c r="B57" s="11"/>
      <c r="C57" s="12"/>
      <c r="D57" s="32"/>
      <c r="E57" s="25"/>
      <c r="F57" s="14"/>
    </row>
    <row r="58" spans="1:6">
      <c r="A58" s="14"/>
      <c r="B58" s="11"/>
      <c r="C58" s="55" t="s">
        <v>49</v>
      </c>
      <c r="D58" s="32"/>
      <c r="E58" s="63"/>
      <c r="F58" s="60">
        <f>SUM(F6-E56+D56)</f>
        <v>98.300000000000011</v>
      </c>
    </row>
  </sheetData>
  <mergeCells count="1">
    <mergeCell ref="A1:F1"/>
  </mergeCells>
  <pageMargins left="0.7" right="0.16666666666666666" top="0.39583333333333331" bottom="0.39583333333333331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61"/>
  <sheetViews>
    <sheetView topLeftCell="A16" zoomScaleNormal="100" workbookViewId="0">
      <selection activeCell="F57" sqref="F57"/>
    </sheetView>
  </sheetViews>
  <sheetFormatPr defaultColWidth="9.140625" defaultRowHeight="13.15"/>
  <cols>
    <col min="1" max="1" width="11.42578125" customWidth="1"/>
    <col min="2" max="2" width="14.140625" customWidth="1"/>
    <col min="3" max="3" width="32.140625" customWidth="1"/>
    <col min="4" max="256" width="11.42578125" customWidth="1"/>
  </cols>
  <sheetData>
    <row r="1" spans="1:6" ht="24.6">
      <c r="A1" s="106" t="s">
        <v>45</v>
      </c>
      <c r="B1" s="106"/>
      <c r="C1" s="106"/>
      <c r="D1" s="106"/>
      <c r="E1" s="106"/>
      <c r="F1" s="106"/>
    </row>
    <row r="2" spans="1:6">
      <c r="A2" s="8"/>
      <c r="B2" s="5"/>
      <c r="C2" s="1"/>
      <c r="D2" s="1"/>
      <c r="E2" s="1"/>
      <c r="F2" s="1"/>
    </row>
    <row r="3" spans="1:6">
      <c r="A3" s="9" t="s">
        <v>1</v>
      </c>
      <c r="B3" s="6" t="s">
        <v>46</v>
      </c>
      <c r="C3" s="2"/>
      <c r="D3" s="2" t="s">
        <v>47</v>
      </c>
      <c r="E3" s="2" t="s">
        <v>48</v>
      </c>
      <c r="F3" s="2" t="s">
        <v>49</v>
      </c>
    </row>
    <row r="4" spans="1:6">
      <c r="A4" s="10"/>
      <c r="B4" s="16" t="s">
        <v>50</v>
      </c>
      <c r="C4" s="3"/>
      <c r="D4" s="3"/>
      <c r="E4" s="3"/>
      <c r="F4" s="3"/>
    </row>
    <row r="5" spans="1:6">
      <c r="A5" s="17"/>
      <c r="B5" s="14"/>
      <c r="C5" s="14" t="s">
        <v>49</v>
      </c>
      <c r="D5" s="32"/>
      <c r="E5" s="14"/>
      <c r="F5" s="60">
        <v>145.05000000000001</v>
      </c>
    </row>
    <row r="6" spans="1:6">
      <c r="A6" s="14"/>
      <c r="B6" s="14"/>
      <c r="C6" s="23" t="s">
        <v>51</v>
      </c>
      <c r="D6" s="32">
        <v>354.95</v>
      </c>
      <c r="E6" s="14"/>
      <c r="F6" s="60">
        <v>500</v>
      </c>
    </row>
    <row r="7" spans="1:6">
      <c r="A7" s="14"/>
      <c r="B7" s="14"/>
      <c r="C7" s="12"/>
      <c r="D7" s="32"/>
      <c r="E7" s="14"/>
      <c r="F7" s="14"/>
    </row>
    <row r="8" spans="1:6">
      <c r="A8" s="14"/>
      <c r="B8" s="52" t="s">
        <v>52</v>
      </c>
      <c r="C8" s="53" t="s">
        <v>53</v>
      </c>
      <c r="D8" s="32"/>
      <c r="E8" s="25"/>
      <c r="F8" s="14"/>
    </row>
    <row r="9" spans="1:6">
      <c r="A9" s="18">
        <v>43070</v>
      </c>
      <c r="B9" s="14"/>
      <c r="C9" s="14" t="s">
        <v>127</v>
      </c>
      <c r="D9" s="32"/>
      <c r="E9" s="25">
        <v>24</v>
      </c>
      <c r="F9" s="14"/>
    </row>
    <row r="10" spans="1:6">
      <c r="A10" s="18">
        <v>43074</v>
      </c>
      <c r="B10" s="11"/>
      <c r="C10" s="19" t="s">
        <v>128</v>
      </c>
      <c r="D10" s="32"/>
      <c r="E10" s="25">
        <v>12.2</v>
      </c>
      <c r="F10" s="14"/>
    </row>
    <row r="11" spans="1:6">
      <c r="A11" s="18">
        <v>43081</v>
      </c>
      <c r="B11" s="11"/>
      <c r="C11" s="19" t="s">
        <v>129</v>
      </c>
      <c r="D11" s="32"/>
      <c r="E11" s="25">
        <v>4.8499999999999996</v>
      </c>
      <c r="F11" s="14"/>
    </row>
    <row r="12" spans="1:6">
      <c r="A12" s="18"/>
      <c r="B12" s="14"/>
      <c r="C12" s="23"/>
      <c r="D12" s="32"/>
      <c r="E12" s="25"/>
      <c r="F12" s="14"/>
    </row>
    <row r="13" spans="1:6">
      <c r="A13" s="18"/>
      <c r="B13" s="14"/>
      <c r="C13" s="23"/>
      <c r="D13" s="32"/>
      <c r="E13" s="25"/>
      <c r="F13" s="14"/>
    </row>
    <row r="14" spans="1:6">
      <c r="A14" s="18"/>
      <c r="B14" s="14"/>
      <c r="C14" s="23"/>
      <c r="D14" s="32"/>
      <c r="E14" s="25"/>
      <c r="F14" s="14"/>
    </row>
    <row r="15" spans="1:6">
      <c r="A15" s="18"/>
      <c r="B15" s="14"/>
      <c r="C15" s="23"/>
      <c r="D15" s="32"/>
      <c r="E15" s="25"/>
      <c r="F15" s="14"/>
    </row>
    <row r="16" spans="1:6" ht="14.45">
      <c r="A16" s="14"/>
      <c r="B16" s="54" t="s">
        <v>59</v>
      </c>
      <c r="C16" s="22" t="s">
        <v>60</v>
      </c>
      <c r="D16" s="32"/>
      <c r="E16" s="25"/>
      <c r="F16" s="14"/>
    </row>
    <row r="17" spans="1:6">
      <c r="A17" s="18"/>
      <c r="B17" s="11"/>
      <c r="C17" s="19"/>
      <c r="D17" s="32"/>
      <c r="E17" s="25"/>
      <c r="F17" s="14"/>
    </row>
    <row r="18" spans="1:6">
      <c r="A18" s="18"/>
      <c r="B18" s="11"/>
      <c r="C18" s="19"/>
      <c r="D18" s="32"/>
      <c r="E18" s="25"/>
      <c r="F18" s="14"/>
    </row>
    <row r="19" spans="1:6">
      <c r="A19" s="18"/>
      <c r="B19" s="11"/>
      <c r="C19" s="19"/>
      <c r="D19" s="32"/>
      <c r="E19" s="25"/>
      <c r="F19" s="14"/>
    </row>
    <row r="20" spans="1:6">
      <c r="A20" s="18"/>
      <c r="B20" s="11"/>
      <c r="C20" s="12"/>
      <c r="D20" s="32"/>
      <c r="E20" s="25"/>
      <c r="F20" s="14"/>
    </row>
    <row r="21" spans="1:6">
      <c r="A21" s="18"/>
      <c r="B21" s="11"/>
      <c r="C21" s="12"/>
      <c r="D21" s="32"/>
      <c r="E21" s="25"/>
      <c r="F21" s="14"/>
    </row>
    <row r="22" spans="1:6">
      <c r="A22" s="14"/>
      <c r="B22" s="54" t="s">
        <v>115</v>
      </c>
      <c r="C22" s="55" t="s">
        <v>66</v>
      </c>
      <c r="D22" s="32"/>
      <c r="E22" s="25"/>
      <c r="F22" s="14"/>
    </row>
    <row r="23" spans="1:6">
      <c r="A23" s="18">
        <v>43054</v>
      </c>
      <c r="B23" s="20"/>
      <c r="C23" s="19" t="s">
        <v>130</v>
      </c>
      <c r="D23" s="32"/>
      <c r="E23" s="25">
        <v>0.9</v>
      </c>
      <c r="F23" s="14"/>
    </row>
    <row r="24" spans="1:6">
      <c r="A24" s="18">
        <v>43059</v>
      </c>
      <c r="B24" s="20"/>
      <c r="C24" s="19" t="s">
        <v>131</v>
      </c>
      <c r="D24" s="32"/>
      <c r="E24" s="25">
        <v>27.8</v>
      </c>
      <c r="F24" s="14"/>
    </row>
    <row r="25" spans="1:6">
      <c r="A25" s="18">
        <v>43081</v>
      </c>
      <c r="B25" s="20"/>
      <c r="C25" s="19" t="s">
        <v>132</v>
      </c>
      <c r="D25" s="32"/>
      <c r="E25" s="25">
        <v>10.5</v>
      </c>
      <c r="F25" s="14"/>
    </row>
    <row r="26" spans="1:6">
      <c r="A26" s="18"/>
      <c r="B26" s="20"/>
      <c r="C26" s="19"/>
      <c r="D26" s="32"/>
      <c r="E26" s="25"/>
      <c r="F26" s="14"/>
    </row>
    <row r="27" spans="1:6">
      <c r="A27" s="18"/>
      <c r="B27" s="20"/>
      <c r="C27" s="19"/>
      <c r="D27" s="32"/>
      <c r="E27" s="25"/>
      <c r="F27" s="14"/>
    </row>
    <row r="28" spans="1:6">
      <c r="A28" s="18"/>
      <c r="B28" s="20"/>
      <c r="C28" s="19"/>
      <c r="D28" s="32"/>
      <c r="E28" s="25"/>
      <c r="F28" s="14"/>
    </row>
    <row r="29" spans="1:6">
      <c r="A29" s="18"/>
      <c r="B29" s="54" t="s">
        <v>69</v>
      </c>
      <c r="C29" s="55" t="s">
        <v>87</v>
      </c>
      <c r="D29" s="32"/>
      <c r="E29" s="25"/>
      <c r="F29" s="14"/>
    </row>
    <row r="30" spans="1:6">
      <c r="A30" s="18"/>
      <c r="B30" s="11"/>
      <c r="C30" s="19"/>
      <c r="D30" s="32"/>
      <c r="E30" s="25"/>
      <c r="F30" s="14"/>
    </row>
    <row r="31" spans="1:6">
      <c r="A31" s="18"/>
      <c r="B31" s="11"/>
      <c r="C31" s="14"/>
      <c r="D31" s="32"/>
      <c r="E31" s="25"/>
      <c r="F31" s="14"/>
    </row>
    <row r="32" spans="1:6">
      <c r="A32" s="18"/>
      <c r="B32" s="11"/>
      <c r="C32" s="30"/>
      <c r="D32" s="32"/>
      <c r="E32" s="25"/>
      <c r="F32" s="14"/>
    </row>
    <row r="33" spans="1:6">
      <c r="A33" s="14"/>
      <c r="B33" s="54" t="s">
        <v>73</v>
      </c>
      <c r="C33" s="55" t="s">
        <v>74</v>
      </c>
      <c r="D33" s="32"/>
      <c r="E33" s="25"/>
      <c r="F33" s="14"/>
    </row>
    <row r="34" spans="1:6">
      <c r="A34" s="18">
        <v>43087</v>
      </c>
      <c r="B34" s="54"/>
      <c r="C34" s="19" t="s">
        <v>133</v>
      </c>
      <c r="D34" s="32"/>
      <c r="E34" s="25">
        <v>50</v>
      </c>
      <c r="F34" s="14"/>
    </row>
    <row r="35" spans="1:6">
      <c r="A35" s="18"/>
      <c r="B35" s="54"/>
      <c r="C35" s="19"/>
      <c r="D35" s="32"/>
      <c r="E35" s="25"/>
      <c r="F35" s="14"/>
    </row>
    <row r="36" spans="1:6">
      <c r="A36" s="18"/>
      <c r="B36" s="54"/>
      <c r="C36" s="19"/>
      <c r="D36" s="32"/>
      <c r="E36" s="25"/>
      <c r="F36" s="14"/>
    </row>
    <row r="37" spans="1:6">
      <c r="A37" s="18"/>
      <c r="B37" s="54" t="s">
        <v>76</v>
      </c>
      <c r="C37" s="55" t="s">
        <v>77</v>
      </c>
      <c r="D37" s="32"/>
      <c r="E37" s="25"/>
      <c r="F37" s="14"/>
    </row>
    <row r="38" spans="1:6">
      <c r="A38" s="28"/>
      <c r="B38" s="11"/>
      <c r="C38" s="19"/>
      <c r="D38" s="32"/>
      <c r="E38" s="25"/>
      <c r="F38" s="14"/>
    </row>
    <row r="39" spans="1:6">
      <c r="A39" s="28"/>
      <c r="B39" s="11"/>
      <c r="C39" s="19"/>
      <c r="D39" s="32"/>
      <c r="E39" s="25"/>
      <c r="F39" s="14"/>
    </row>
    <row r="40" spans="1:6">
      <c r="A40" s="18"/>
      <c r="B40" s="11"/>
      <c r="C40" s="19"/>
      <c r="D40" s="33"/>
      <c r="E40" s="25"/>
      <c r="F40" s="14"/>
    </row>
    <row r="41" spans="1:6">
      <c r="A41" s="18"/>
      <c r="B41" s="54" t="s">
        <v>76</v>
      </c>
      <c r="C41" s="56" t="s">
        <v>78</v>
      </c>
      <c r="D41" s="32"/>
      <c r="E41" s="25"/>
      <c r="F41" s="14"/>
    </row>
    <row r="42" spans="1:6">
      <c r="A42" s="18">
        <v>43053</v>
      </c>
      <c r="B42" s="11"/>
      <c r="C42" s="23" t="s">
        <v>134</v>
      </c>
      <c r="D42" s="32"/>
      <c r="E42" s="25">
        <v>19.95</v>
      </c>
      <c r="F42" s="14"/>
    </row>
    <row r="43" spans="1:6">
      <c r="A43" s="18">
        <v>43053</v>
      </c>
      <c r="B43" s="11"/>
      <c r="C43" s="19" t="s">
        <v>135</v>
      </c>
      <c r="D43" s="32"/>
      <c r="E43" s="25">
        <v>14.95</v>
      </c>
      <c r="F43" s="14"/>
    </row>
    <row r="44" spans="1:6">
      <c r="A44" s="18">
        <v>43055</v>
      </c>
      <c r="B44" s="11"/>
      <c r="C44" s="19" t="s">
        <v>136</v>
      </c>
      <c r="D44" s="32"/>
      <c r="E44" s="25">
        <v>19.899999999999999</v>
      </c>
      <c r="F44" s="14"/>
    </row>
    <row r="45" spans="1:6">
      <c r="A45" s="18">
        <v>43055</v>
      </c>
      <c r="B45" s="11"/>
      <c r="C45" s="19" t="s">
        <v>123</v>
      </c>
      <c r="D45" s="32"/>
      <c r="E45" s="25">
        <v>30.15</v>
      </c>
      <c r="F45" s="14"/>
    </row>
    <row r="46" spans="1:6">
      <c r="A46" s="18">
        <v>43059</v>
      </c>
      <c r="B46" s="11"/>
      <c r="C46" s="19" t="s">
        <v>137</v>
      </c>
      <c r="D46" s="32"/>
      <c r="E46" s="25">
        <v>25.3</v>
      </c>
      <c r="F46" s="14"/>
    </row>
    <row r="47" spans="1:6">
      <c r="A47" s="18"/>
      <c r="B47" s="11"/>
      <c r="C47" s="19"/>
      <c r="D47" s="32"/>
      <c r="E47" s="25"/>
      <c r="F47" s="14"/>
    </row>
    <row r="48" spans="1:6">
      <c r="A48" s="18"/>
      <c r="B48" s="54" t="s">
        <v>76</v>
      </c>
      <c r="C48" s="55" t="s">
        <v>83</v>
      </c>
      <c r="D48" s="32"/>
      <c r="E48" s="25"/>
      <c r="F48" s="14"/>
    </row>
    <row r="49" spans="1:6">
      <c r="A49" s="18">
        <v>43060</v>
      </c>
      <c r="B49" s="11"/>
      <c r="C49" s="31" t="s">
        <v>138</v>
      </c>
      <c r="D49" s="32"/>
      <c r="E49" s="25">
        <v>89.75</v>
      </c>
      <c r="F49" s="14"/>
    </row>
    <row r="50" spans="1:6">
      <c r="A50" s="18"/>
      <c r="B50" s="11"/>
      <c r="C50" s="14"/>
      <c r="D50" s="32"/>
      <c r="E50" s="25"/>
      <c r="F50" s="14"/>
    </row>
    <row r="51" spans="1:6">
      <c r="A51" s="18"/>
      <c r="B51" s="11"/>
      <c r="C51" s="19" t="s">
        <v>139</v>
      </c>
      <c r="D51" s="32"/>
      <c r="E51" s="25"/>
      <c r="F51" s="14"/>
    </row>
    <row r="52" spans="1:6">
      <c r="A52" s="18"/>
      <c r="B52" s="11"/>
      <c r="C52" s="19"/>
      <c r="D52" s="32"/>
      <c r="E52" s="25"/>
      <c r="F52" s="14"/>
    </row>
    <row r="53" spans="1:6">
      <c r="A53" s="14"/>
      <c r="B53" s="11"/>
      <c r="C53" s="55"/>
      <c r="D53" s="32"/>
      <c r="E53" s="25"/>
      <c r="F53" s="14"/>
    </row>
    <row r="54" spans="1:6">
      <c r="A54" s="14"/>
      <c r="B54" s="11"/>
      <c r="C54" s="14"/>
      <c r="D54" s="32"/>
      <c r="E54" s="25"/>
      <c r="F54" s="14"/>
    </row>
    <row r="55" spans="1:6">
      <c r="A55" s="14"/>
      <c r="B55" s="54" t="s">
        <v>84</v>
      </c>
      <c r="C55" s="55" t="s">
        <v>85</v>
      </c>
      <c r="D55" s="32"/>
      <c r="E55" s="25"/>
      <c r="F55" s="14"/>
    </row>
    <row r="56" spans="1:6">
      <c r="A56" s="18">
        <v>43060</v>
      </c>
      <c r="B56" s="11"/>
      <c r="C56" s="12" t="s">
        <v>140</v>
      </c>
      <c r="D56" s="32">
        <v>16</v>
      </c>
      <c r="E56" s="25"/>
      <c r="F56" s="14"/>
    </row>
    <row r="57" spans="1:6">
      <c r="A57" s="18"/>
      <c r="B57" s="11"/>
      <c r="C57" s="12"/>
      <c r="D57" s="32"/>
      <c r="E57" s="25"/>
      <c r="F57" s="14"/>
    </row>
    <row r="58" spans="1:6">
      <c r="A58" s="18"/>
      <c r="B58" s="11"/>
      <c r="C58" s="12"/>
      <c r="D58" s="32"/>
      <c r="E58" s="25"/>
      <c r="F58" s="14"/>
    </row>
    <row r="59" spans="1:6">
      <c r="A59" s="14"/>
      <c r="B59" s="11"/>
      <c r="C59" s="55" t="s">
        <v>13</v>
      </c>
      <c r="D59" s="32">
        <f>SUM(D8:D58)</f>
        <v>16</v>
      </c>
      <c r="E59" s="26">
        <f>SUM(E8:E58)</f>
        <v>330.25</v>
      </c>
      <c r="F59" s="14"/>
    </row>
    <row r="60" spans="1:6">
      <c r="A60" s="14"/>
      <c r="B60" s="11"/>
      <c r="C60" s="12"/>
      <c r="D60" s="32"/>
      <c r="E60" s="25"/>
      <c r="F60" s="14"/>
    </row>
    <row r="61" spans="1:6">
      <c r="A61" s="14"/>
      <c r="B61" s="11"/>
      <c r="C61" s="55" t="s">
        <v>49</v>
      </c>
      <c r="D61" s="32"/>
      <c r="E61" s="63"/>
      <c r="F61" s="60">
        <f>SUM(F6-E59+D59)</f>
        <v>185.75</v>
      </c>
    </row>
  </sheetData>
  <mergeCells count="1">
    <mergeCell ref="A1:F1"/>
  </mergeCells>
  <pageMargins left="0.7" right="0.16666666666666666" top="0.39583333333333331" bottom="0.39583333333333331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60"/>
  <sheetViews>
    <sheetView zoomScaleNormal="85" workbookViewId="0">
      <selection activeCell="F57" sqref="F57"/>
    </sheetView>
  </sheetViews>
  <sheetFormatPr defaultColWidth="9.140625" defaultRowHeight="13.15"/>
  <cols>
    <col min="1" max="2" width="11.42578125" customWidth="1"/>
    <col min="3" max="3" width="45.42578125" customWidth="1"/>
    <col min="4" max="256" width="11.42578125" customWidth="1"/>
  </cols>
  <sheetData>
    <row r="1" spans="1:6" ht="24.6">
      <c r="A1" s="106" t="s">
        <v>45</v>
      </c>
      <c r="B1" s="106"/>
      <c r="C1" s="106"/>
      <c r="D1" s="106"/>
      <c r="E1" s="106"/>
      <c r="F1" s="106"/>
    </row>
    <row r="2" spans="1:6">
      <c r="A2" s="8"/>
      <c r="B2" s="5"/>
      <c r="C2" s="1"/>
      <c r="D2" s="1"/>
      <c r="E2" s="1"/>
      <c r="F2" s="1"/>
    </row>
    <row r="3" spans="1:6">
      <c r="A3" s="9" t="s">
        <v>1</v>
      </c>
      <c r="B3" s="6" t="s">
        <v>46</v>
      </c>
      <c r="C3" s="2"/>
      <c r="D3" s="2" t="s">
        <v>47</v>
      </c>
      <c r="E3" s="2" t="s">
        <v>48</v>
      </c>
      <c r="F3" s="2" t="s">
        <v>49</v>
      </c>
    </row>
    <row r="4" spans="1:6">
      <c r="A4" s="10"/>
      <c r="B4" s="16" t="s">
        <v>50</v>
      </c>
      <c r="C4" s="3"/>
      <c r="D4" s="3"/>
      <c r="E4" s="3"/>
      <c r="F4" s="3"/>
    </row>
    <row r="5" spans="1:6">
      <c r="A5" s="17"/>
      <c r="B5" s="14"/>
      <c r="C5" s="14" t="s">
        <v>49</v>
      </c>
      <c r="D5" s="14"/>
      <c r="E5" s="14"/>
      <c r="F5" s="60">
        <v>12</v>
      </c>
    </row>
    <row r="6" spans="1:6">
      <c r="A6" s="14"/>
      <c r="B6" s="14"/>
      <c r="C6" s="23" t="s">
        <v>51</v>
      </c>
      <c r="D6" s="15">
        <f>F6-F5</f>
        <v>488</v>
      </c>
      <c r="E6" s="14"/>
      <c r="F6" s="60">
        <v>500</v>
      </c>
    </row>
    <row r="7" spans="1:6">
      <c r="A7" s="14"/>
      <c r="B7" s="14"/>
      <c r="C7" s="12"/>
      <c r="D7" s="14"/>
      <c r="E7" s="14"/>
      <c r="F7" s="14"/>
    </row>
    <row r="8" spans="1:6">
      <c r="A8" s="14"/>
      <c r="B8" s="52" t="s">
        <v>52</v>
      </c>
      <c r="C8" s="53" t="s">
        <v>53</v>
      </c>
      <c r="D8" s="14"/>
      <c r="E8" s="25"/>
      <c r="F8" s="14"/>
    </row>
    <row r="9" spans="1:6">
      <c r="A9" s="18">
        <v>43004</v>
      </c>
      <c r="B9" s="14"/>
      <c r="C9" s="14" t="s">
        <v>96</v>
      </c>
      <c r="D9" s="14"/>
      <c r="E9" s="25">
        <v>74.55</v>
      </c>
      <c r="F9" s="14"/>
    </row>
    <row r="10" spans="1:6">
      <c r="A10" s="18">
        <v>43025</v>
      </c>
      <c r="B10" s="11"/>
      <c r="C10" s="19" t="s">
        <v>94</v>
      </c>
      <c r="D10" s="14"/>
      <c r="E10" s="25">
        <v>11.05</v>
      </c>
      <c r="F10" s="14"/>
    </row>
    <row r="11" spans="1:6">
      <c r="A11" s="18"/>
      <c r="B11" s="11"/>
      <c r="C11" s="19"/>
      <c r="D11" s="14"/>
      <c r="E11" s="25"/>
      <c r="F11" s="14"/>
    </row>
    <row r="12" spans="1:6">
      <c r="A12" s="18"/>
      <c r="B12" s="14"/>
      <c r="C12" s="23"/>
      <c r="D12" s="14"/>
      <c r="E12" s="25"/>
      <c r="F12" s="14"/>
    </row>
    <row r="13" spans="1:6">
      <c r="A13" s="18"/>
      <c r="B13" s="14"/>
      <c r="C13" s="23"/>
      <c r="D13" s="14"/>
      <c r="E13" s="25"/>
      <c r="F13" s="14"/>
    </row>
    <row r="14" spans="1:6">
      <c r="A14" s="18"/>
      <c r="B14" s="14"/>
      <c r="C14" s="23"/>
      <c r="D14" s="14"/>
      <c r="E14" s="25"/>
      <c r="F14" s="14"/>
    </row>
    <row r="15" spans="1:6">
      <c r="A15" s="18"/>
      <c r="B15" s="14"/>
      <c r="C15" s="23"/>
      <c r="D15" s="14"/>
      <c r="E15" s="25"/>
      <c r="F15" s="14"/>
    </row>
    <row r="16" spans="1:6" ht="14.45">
      <c r="A16" s="14"/>
      <c r="B16" s="54" t="s">
        <v>59</v>
      </c>
      <c r="C16" s="22" t="s">
        <v>60</v>
      </c>
      <c r="D16" s="14"/>
      <c r="E16" s="25"/>
      <c r="F16" s="14"/>
    </row>
    <row r="17" spans="1:6">
      <c r="A17" s="18">
        <v>43039</v>
      </c>
      <c r="B17" s="11"/>
      <c r="C17" s="19" t="s">
        <v>141</v>
      </c>
      <c r="D17" s="14"/>
      <c r="E17" s="25">
        <v>160</v>
      </c>
      <c r="F17" s="14"/>
    </row>
    <row r="18" spans="1:6">
      <c r="A18" s="18"/>
      <c r="B18" s="11"/>
      <c r="C18" s="19"/>
      <c r="D18" s="14"/>
      <c r="E18" s="25"/>
      <c r="F18" s="14"/>
    </row>
    <row r="19" spans="1:6">
      <c r="A19" s="18"/>
      <c r="B19" s="11"/>
      <c r="C19" s="19"/>
      <c r="D19" s="14"/>
      <c r="E19" s="25"/>
      <c r="F19" s="14"/>
    </row>
    <row r="20" spans="1:6">
      <c r="A20" s="18"/>
      <c r="B20" s="11"/>
      <c r="C20" s="12"/>
      <c r="D20" s="14"/>
      <c r="E20" s="25"/>
      <c r="F20" s="14"/>
    </row>
    <row r="21" spans="1:6">
      <c r="A21" s="18"/>
      <c r="B21" s="11"/>
      <c r="C21" s="12"/>
      <c r="D21" s="14"/>
      <c r="E21" s="25"/>
      <c r="F21" s="14"/>
    </row>
    <row r="22" spans="1:6">
      <c r="A22" s="14"/>
      <c r="B22" s="54" t="s">
        <v>142</v>
      </c>
      <c r="C22" s="55" t="s">
        <v>66</v>
      </c>
      <c r="D22" s="14"/>
      <c r="E22" s="25"/>
      <c r="F22" s="14"/>
    </row>
    <row r="23" spans="1:6">
      <c r="A23" s="18">
        <v>43021</v>
      </c>
      <c r="B23" s="20"/>
      <c r="C23" s="19" t="s">
        <v>143</v>
      </c>
      <c r="D23" s="14"/>
      <c r="E23" s="25">
        <v>13.95</v>
      </c>
      <c r="F23" s="14"/>
    </row>
    <row r="24" spans="1:6">
      <c r="A24" s="18"/>
      <c r="B24" s="20"/>
      <c r="C24" s="19"/>
      <c r="D24" s="14"/>
      <c r="E24" s="25"/>
      <c r="F24" s="14"/>
    </row>
    <row r="25" spans="1:6">
      <c r="A25" s="18"/>
      <c r="B25" s="20"/>
      <c r="C25" s="19"/>
      <c r="D25" s="14"/>
      <c r="E25" s="25"/>
      <c r="F25" s="14"/>
    </row>
    <row r="26" spans="1:6">
      <c r="A26" s="18"/>
      <c r="B26" s="20"/>
      <c r="C26" s="19"/>
      <c r="D26" s="14"/>
      <c r="E26" s="25"/>
      <c r="F26" s="14"/>
    </row>
    <row r="27" spans="1:6">
      <c r="A27" s="18"/>
      <c r="B27" s="20"/>
      <c r="C27" s="19"/>
      <c r="D27" s="14"/>
      <c r="E27" s="25"/>
      <c r="F27" s="14"/>
    </row>
    <row r="28" spans="1:6">
      <c r="A28" s="18"/>
      <c r="B28" s="20"/>
      <c r="C28" s="19"/>
      <c r="D28" s="14"/>
      <c r="E28" s="25"/>
      <c r="F28" s="14"/>
    </row>
    <row r="29" spans="1:6">
      <c r="A29" s="18"/>
      <c r="B29" s="54" t="s">
        <v>144</v>
      </c>
      <c r="C29" s="55" t="s">
        <v>87</v>
      </c>
      <c r="D29" s="14"/>
      <c r="E29" s="25"/>
      <c r="F29" s="14"/>
    </row>
    <row r="30" spans="1:6">
      <c r="A30" s="18"/>
      <c r="B30" s="11"/>
      <c r="C30" s="19"/>
      <c r="D30" s="14"/>
      <c r="E30" s="25"/>
      <c r="F30" s="14"/>
    </row>
    <row r="31" spans="1:6">
      <c r="A31" s="18"/>
      <c r="B31" s="11"/>
      <c r="C31" s="14"/>
      <c r="D31" s="14"/>
      <c r="E31" s="25"/>
      <c r="F31" s="14"/>
    </row>
    <row r="32" spans="1:6">
      <c r="A32" s="18"/>
      <c r="B32" s="11"/>
      <c r="C32" s="30"/>
      <c r="D32" s="14"/>
      <c r="E32" s="25"/>
      <c r="F32" s="14"/>
    </row>
    <row r="33" spans="1:6">
      <c r="A33" s="14"/>
      <c r="B33" s="54" t="s">
        <v>145</v>
      </c>
      <c r="C33" s="55" t="s">
        <v>74</v>
      </c>
      <c r="D33" s="14"/>
      <c r="E33" s="25"/>
      <c r="F33" s="14"/>
    </row>
    <row r="34" spans="1:6">
      <c r="A34" s="18">
        <v>42986</v>
      </c>
      <c r="B34" s="54"/>
      <c r="C34" s="19" t="s">
        <v>146</v>
      </c>
      <c r="D34" s="14"/>
      <c r="E34" s="25">
        <v>9</v>
      </c>
      <c r="F34" s="14"/>
    </row>
    <row r="35" spans="1:6">
      <c r="A35" s="18">
        <v>43033</v>
      </c>
      <c r="B35" s="54"/>
      <c r="C35" s="19" t="s">
        <v>147</v>
      </c>
      <c r="D35" s="14"/>
      <c r="E35" s="25">
        <v>5.2</v>
      </c>
      <c r="F35" s="14"/>
    </row>
    <row r="36" spans="1:6">
      <c r="A36" s="18"/>
      <c r="B36" s="54"/>
      <c r="C36" s="19"/>
      <c r="D36" s="14"/>
      <c r="E36" s="25"/>
      <c r="F36" s="14"/>
    </row>
    <row r="37" spans="1:6">
      <c r="A37" s="18"/>
      <c r="B37" s="54" t="s">
        <v>76</v>
      </c>
      <c r="C37" s="55" t="s">
        <v>77</v>
      </c>
      <c r="D37" s="14"/>
      <c r="E37" s="25"/>
      <c r="F37" s="14"/>
    </row>
    <row r="38" spans="1:6">
      <c r="A38" s="28">
        <v>43047</v>
      </c>
      <c r="B38" s="11"/>
      <c r="C38" s="19" t="s">
        <v>148</v>
      </c>
      <c r="D38" s="14"/>
      <c r="E38" s="25">
        <v>7.35</v>
      </c>
      <c r="F38" s="14"/>
    </row>
    <row r="39" spans="1:6">
      <c r="A39" s="28">
        <v>43047</v>
      </c>
      <c r="B39" s="11"/>
      <c r="C39" s="19" t="s">
        <v>149</v>
      </c>
      <c r="D39" s="14"/>
      <c r="E39" s="25">
        <v>26.4</v>
      </c>
      <c r="F39" s="14"/>
    </row>
    <row r="40" spans="1:6">
      <c r="A40" s="18"/>
      <c r="B40" s="11"/>
      <c r="C40" s="19"/>
      <c r="D40" s="13"/>
      <c r="E40" s="25"/>
      <c r="F40" s="14"/>
    </row>
    <row r="41" spans="1:6">
      <c r="A41" s="18"/>
      <c r="B41" s="54" t="s">
        <v>150</v>
      </c>
      <c r="C41" s="56" t="s">
        <v>78</v>
      </c>
      <c r="D41" s="14"/>
      <c r="E41" s="25"/>
      <c r="F41" s="14"/>
    </row>
    <row r="42" spans="1:6">
      <c r="A42" s="18"/>
      <c r="B42" s="11"/>
      <c r="C42" s="23" t="s">
        <v>151</v>
      </c>
      <c r="D42" s="14"/>
      <c r="E42" s="25">
        <v>6.45</v>
      </c>
      <c r="F42" s="14"/>
    </row>
    <row r="43" spans="1:6">
      <c r="A43" s="18"/>
      <c r="B43" s="11"/>
      <c r="C43" s="19"/>
      <c r="D43" s="14"/>
      <c r="E43" s="25"/>
      <c r="F43" s="14"/>
    </row>
    <row r="44" spans="1:6">
      <c r="A44" s="18"/>
      <c r="B44" s="11"/>
      <c r="C44" s="19"/>
      <c r="D44" s="14"/>
      <c r="E44" s="25"/>
      <c r="F44" s="14"/>
    </row>
    <row r="45" spans="1:6">
      <c r="A45" s="18"/>
      <c r="B45" s="11"/>
      <c r="C45" s="55" t="s">
        <v>83</v>
      </c>
      <c r="D45" s="14"/>
      <c r="E45" s="25"/>
      <c r="F45" s="14"/>
    </row>
    <row r="46" spans="1:6" ht="26.45">
      <c r="A46" s="18">
        <v>43021</v>
      </c>
      <c r="B46" s="11"/>
      <c r="C46" s="31" t="s">
        <v>152</v>
      </c>
      <c r="D46" s="14"/>
      <c r="E46" s="25">
        <v>25</v>
      </c>
      <c r="F46" s="14"/>
    </row>
    <row r="47" spans="1:6">
      <c r="A47" s="18"/>
      <c r="B47" s="11"/>
      <c r="C47" s="14"/>
      <c r="D47" s="14"/>
      <c r="E47" s="25"/>
      <c r="F47" s="14"/>
    </row>
    <row r="48" spans="1:6">
      <c r="A48" s="18"/>
      <c r="B48" s="11"/>
      <c r="C48" s="19" t="s">
        <v>139</v>
      </c>
      <c r="D48" s="14"/>
      <c r="E48" s="25"/>
      <c r="F48" s="14"/>
    </row>
    <row r="49" spans="1:6">
      <c r="A49" s="18"/>
      <c r="B49" s="11"/>
      <c r="C49" s="19"/>
      <c r="D49" s="14"/>
      <c r="E49" s="25"/>
      <c r="F49" s="14"/>
    </row>
    <row r="50" spans="1:6">
      <c r="A50" s="14"/>
      <c r="B50" s="11"/>
      <c r="C50" s="55" t="s">
        <v>153</v>
      </c>
      <c r="D50" s="14"/>
      <c r="E50" s="25"/>
      <c r="F50" s="14"/>
    </row>
    <row r="51" spans="1:6">
      <c r="A51" s="14"/>
      <c r="B51" s="11"/>
      <c r="C51" s="14"/>
      <c r="D51" s="14"/>
      <c r="E51" s="25"/>
      <c r="F51" s="14"/>
    </row>
    <row r="52" spans="1:6">
      <c r="A52" s="14"/>
      <c r="B52" s="54" t="s">
        <v>154</v>
      </c>
      <c r="C52" s="55" t="s">
        <v>85</v>
      </c>
      <c r="D52" s="14"/>
      <c r="E52" s="25"/>
      <c r="F52" s="14"/>
    </row>
    <row r="53" spans="1:6">
      <c r="A53" s="18">
        <v>43011</v>
      </c>
      <c r="B53" s="11"/>
      <c r="C53" s="12" t="s">
        <v>155</v>
      </c>
      <c r="D53" s="14"/>
      <c r="E53" s="25">
        <v>16</v>
      </c>
      <c r="F53" s="14"/>
    </row>
    <row r="54" spans="1:6">
      <c r="A54" s="18"/>
      <c r="B54" s="11"/>
      <c r="C54" s="12"/>
      <c r="D54" s="14"/>
      <c r="E54" s="25"/>
      <c r="F54" s="14"/>
    </row>
    <row r="55" spans="1:6">
      <c r="A55" s="18"/>
      <c r="B55" s="11"/>
      <c r="C55" s="12"/>
      <c r="D55" s="14"/>
      <c r="E55" s="25"/>
      <c r="F55" s="14"/>
    </row>
    <row r="56" spans="1:6">
      <c r="A56" s="14"/>
      <c r="B56" s="11"/>
      <c r="C56" s="55" t="s">
        <v>156</v>
      </c>
      <c r="D56" s="14"/>
      <c r="E56" s="26">
        <f>SUM(E8:E55)</f>
        <v>354.95</v>
      </c>
      <c r="F56" s="14"/>
    </row>
    <row r="57" spans="1:6">
      <c r="A57" s="14"/>
      <c r="B57" s="11"/>
      <c r="C57" s="12"/>
      <c r="D57" s="14"/>
      <c r="E57" s="25"/>
      <c r="F57" s="14"/>
    </row>
    <row r="58" spans="1:6">
      <c r="A58" s="14"/>
      <c r="B58" s="11"/>
      <c r="C58" s="55" t="s">
        <v>49</v>
      </c>
      <c r="D58" s="14"/>
      <c r="E58" s="63"/>
      <c r="F58" s="60">
        <f>SUM(F6-E56)</f>
        <v>145.05000000000001</v>
      </c>
    </row>
    <row r="59" spans="1:6">
      <c r="A59" s="14"/>
      <c r="B59" s="11"/>
      <c r="C59" s="14"/>
      <c r="D59" s="14"/>
      <c r="E59" s="25"/>
      <c r="F59" s="14"/>
    </row>
    <row r="60" spans="1:6">
      <c r="A60" s="14"/>
      <c r="B60" s="11"/>
      <c r="C60" s="14"/>
      <c r="D60" s="14"/>
      <c r="E60" s="24"/>
      <c r="F60" s="14"/>
    </row>
  </sheetData>
  <mergeCells count="1">
    <mergeCell ref="A1:F1"/>
  </mergeCells>
  <pageMargins left="7.2916666666666671E-2" right="8.3333333333333329E-2" top="0.59375" bottom="0.718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59"/>
  <sheetViews>
    <sheetView zoomScale="115" zoomScaleNormal="115" workbookViewId="0">
      <selection activeCell="F57" sqref="F57"/>
    </sheetView>
  </sheetViews>
  <sheetFormatPr defaultColWidth="9.140625" defaultRowHeight="13.15"/>
  <cols>
    <col min="1" max="1" width="14.28515625" customWidth="1"/>
    <col min="2" max="2" width="15.28515625" customWidth="1"/>
    <col min="3" max="3" width="31.140625" customWidth="1"/>
    <col min="4" max="4" width="9.42578125" customWidth="1"/>
    <col min="5" max="5" width="8.7109375" customWidth="1"/>
    <col min="6" max="6" width="9" customWidth="1"/>
    <col min="7" max="256" width="11.42578125" customWidth="1"/>
  </cols>
  <sheetData>
    <row r="1" spans="1:7" ht="24.6">
      <c r="A1" s="21" t="s">
        <v>45</v>
      </c>
      <c r="B1" s="7"/>
      <c r="C1" s="4"/>
      <c r="D1" s="4"/>
      <c r="E1" s="4"/>
      <c r="F1" s="4"/>
    </row>
    <row r="2" spans="1:7">
      <c r="A2" s="8"/>
      <c r="B2" s="5"/>
      <c r="C2" s="1"/>
      <c r="D2" s="1"/>
      <c r="E2" s="1"/>
      <c r="F2" s="1"/>
    </row>
    <row r="3" spans="1:7">
      <c r="A3" s="9" t="s">
        <v>1</v>
      </c>
      <c r="B3" s="6" t="s">
        <v>46</v>
      </c>
      <c r="C3" s="2"/>
      <c r="D3" s="2" t="s">
        <v>47</v>
      </c>
      <c r="E3" s="2" t="s">
        <v>48</v>
      </c>
      <c r="F3" s="2" t="s">
        <v>49</v>
      </c>
    </row>
    <row r="4" spans="1:7">
      <c r="A4" s="10"/>
      <c r="B4" s="16" t="s">
        <v>50</v>
      </c>
      <c r="C4" s="3"/>
      <c r="D4" s="3"/>
      <c r="E4" s="3"/>
      <c r="F4" s="3"/>
    </row>
    <row r="5" spans="1:7">
      <c r="A5" s="17"/>
      <c r="B5" s="14"/>
      <c r="C5" s="14" t="s">
        <v>49</v>
      </c>
      <c r="D5" s="14"/>
      <c r="E5" s="14"/>
      <c r="F5" s="60">
        <f>'19.01.2017-24.04.2017'!F55</f>
        <v>48.800000000000068</v>
      </c>
    </row>
    <row r="6" spans="1:7">
      <c r="A6" s="14"/>
      <c r="B6" s="14"/>
      <c r="C6" s="23" t="s">
        <v>51</v>
      </c>
      <c r="D6" s="15">
        <f>F6-F5</f>
        <v>451.19999999999993</v>
      </c>
      <c r="E6" s="14"/>
      <c r="F6" s="60">
        <v>500</v>
      </c>
    </row>
    <row r="7" spans="1:7">
      <c r="A7" s="14"/>
      <c r="B7" s="14"/>
      <c r="C7" s="12"/>
      <c r="D7" s="14"/>
      <c r="E7" s="14"/>
      <c r="F7" s="14"/>
    </row>
    <row r="8" spans="1:7">
      <c r="A8" s="14"/>
      <c r="B8" s="52" t="s">
        <v>52</v>
      </c>
      <c r="C8" s="53" t="s">
        <v>53</v>
      </c>
      <c r="D8" s="14"/>
      <c r="E8" s="25"/>
      <c r="F8" s="14"/>
    </row>
    <row r="9" spans="1:7">
      <c r="A9" s="18">
        <v>42929</v>
      </c>
      <c r="B9" s="14"/>
      <c r="C9" s="14" t="s">
        <v>157</v>
      </c>
      <c r="D9" s="14"/>
      <c r="E9" s="25">
        <v>12.2</v>
      </c>
      <c r="F9" s="14"/>
      <c r="G9" t="s">
        <v>158</v>
      </c>
    </row>
    <row r="10" spans="1:7">
      <c r="A10" s="18"/>
      <c r="B10" s="11"/>
      <c r="C10" s="19"/>
      <c r="D10" s="14"/>
      <c r="E10" s="25"/>
      <c r="F10" s="14"/>
    </row>
    <row r="11" spans="1:7">
      <c r="A11" s="18"/>
      <c r="B11" s="11"/>
      <c r="C11" s="19"/>
      <c r="D11" s="14"/>
      <c r="E11" s="25"/>
      <c r="F11" s="14"/>
    </row>
    <row r="12" spans="1:7">
      <c r="A12" s="18"/>
      <c r="B12" s="14"/>
      <c r="C12" s="23"/>
      <c r="D12" s="14"/>
      <c r="E12" s="25"/>
      <c r="F12" s="14"/>
    </row>
    <row r="13" spans="1:7">
      <c r="A13" s="18"/>
      <c r="B13" s="14"/>
      <c r="C13" s="23"/>
      <c r="D13" s="14"/>
      <c r="E13" s="25"/>
      <c r="F13" s="14"/>
    </row>
    <row r="14" spans="1:7">
      <c r="A14" s="18"/>
      <c r="B14" s="14"/>
      <c r="C14" s="23"/>
      <c r="D14" s="14"/>
      <c r="E14" s="25"/>
      <c r="F14" s="14"/>
    </row>
    <row r="15" spans="1:7">
      <c r="A15" s="18"/>
      <c r="B15" s="14"/>
      <c r="C15" s="23"/>
      <c r="D15" s="14"/>
      <c r="E15" s="25"/>
      <c r="F15" s="14"/>
    </row>
    <row r="16" spans="1:7" ht="14.45">
      <c r="A16" s="14"/>
      <c r="B16" s="54" t="s">
        <v>59</v>
      </c>
      <c r="C16" s="22" t="s">
        <v>60</v>
      </c>
      <c r="D16" s="14"/>
      <c r="E16" s="25"/>
      <c r="F16" s="14"/>
    </row>
    <row r="17" spans="1:7">
      <c r="A17" s="18">
        <v>42867</v>
      </c>
      <c r="B17" s="11"/>
      <c r="C17" s="19" t="s">
        <v>159</v>
      </c>
      <c r="D17" s="14"/>
      <c r="E17" s="25">
        <v>13.2</v>
      </c>
      <c r="F17" s="14"/>
      <c r="G17" t="s">
        <v>158</v>
      </c>
    </row>
    <row r="18" spans="1:7">
      <c r="A18" s="18">
        <v>42878</v>
      </c>
      <c r="B18" s="11"/>
      <c r="C18" s="19" t="s">
        <v>160</v>
      </c>
      <c r="D18" s="14"/>
      <c r="E18" s="25">
        <v>20.5</v>
      </c>
      <c r="F18" s="14"/>
      <c r="G18" t="s">
        <v>158</v>
      </c>
    </row>
    <row r="19" spans="1:7">
      <c r="A19" s="18">
        <v>42894</v>
      </c>
      <c r="B19" s="11"/>
      <c r="C19" s="19" t="s">
        <v>161</v>
      </c>
      <c r="D19" s="14"/>
      <c r="E19" s="25">
        <v>31</v>
      </c>
      <c r="F19" s="14"/>
      <c r="G19" t="s">
        <v>158</v>
      </c>
    </row>
    <row r="20" spans="1:7">
      <c r="A20" s="18">
        <v>42894</v>
      </c>
      <c r="B20" s="11"/>
      <c r="C20" s="12" t="s">
        <v>162</v>
      </c>
      <c r="D20" s="14"/>
      <c r="E20" s="25">
        <v>3.5</v>
      </c>
      <c r="F20" s="14"/>
      <c r="G20" t="s">
        <v>158</v>
      </c>
    </row>
    <row r="21" spans="1:7">
      <c r="A21" s="18">
        <v>42935</v>
      </c>
      <c r="B21" s="11"/>
      <c r="C21" s="12" t="s">
        <v>163</v>
      </c>
      <c r="D21" s="14"/>
      <c r="E21" s="25">
        <v>8.6</v>
      </c>
      <c r="F21" s="14"/>
      <c r="G21" t="s">
        <v>158</v>
      </c>
    </row>
    <row r="22" spans="1:7">
      <c r="A22" s="14"/>
      <c r="B22" s="54" t="s">
        <v>142</v>
      </c>
      <c r="C22" s="55" t="s">
        <v>66</v>
      </c>
      <c r="D22" s="14"/>
      <c r="E22" s="25"/>
      <c r="F22" s="14"/>
    </row>
    <row r="23" spans="1:7">
      <c r="A23" s="18">
        <v>42866</v>
      </c>
      <c r="B23" s="20"/>
      <c r="C23" s="19" t="s">
        <v>164</v>
      </c>
      <c r="D23" s="14"/>
      <c r="E23" s="25">
        <v>9.5</v>
      </c>
      <c r="F23" s="14"/>
      <c r="G23" t="s">
        <v>158</v>
      </c>
    </row>
    <row r="24" spans="1:7">
      <c r="A24" s="18">
        <v>42909</v>
      </c>
      <c r="B24" s="20"/>
      <c r="C24" s="19" t="s">
        <v>165</v>
      </c>
      <c r="D24" s="14"/>
      <c r="E24" s="25">
        <v>19.75</v>
      </c>
      <c r="F24" s="14"/>
      <c r="G24" t="s">
        <v>158</v>
      </c>
    </row>
    <row r="25" spans="1:7">
      <c r="A25" s="18">
        <v>42937</v>
      </c>
      <c r="B25" s="20"/>
      <c r="C25" s="19" t="s">
        <v>166</v>
      </c>
      <c r="D25" s="14"/>
      <c r="E25" s="25">
        <v>2.9</v>
      </c>
      <c r="F25" s="14"/>
      <c r="G25" t="s">
        <v>158</v>
      </c>
    </row>
    <row r="26" spans="1:7">
      <c r="A26" s="18">
        <v>42968</v>
      </c>
      <c r="B26" s="20"/>
      <c r="C26" s="19" t="s">
        <v>167</v>
      </c>
      <c r="D26" s="14"/>
      <c r="E26" s="25">
        <v>7.9</v>
      </c>
      <c r="F26" s="14"/>
      <c r="G26" t="s">
        <v>158</v>
      </c>
    </row>
    <row r="27" spans="1:7">
      <c r="A27" s="18"/>
      <c r="B27" s="20"/>
      <c r="C27" s="19"/>
      <c r="D27" s="14"/>
      <c r="E27" s="25"/>
      <c r="F27" s="14"/>
    </row>
    <row r="28" spans="1:7">
      <c r="A28" s="18"/>
      <c r="B28" s="20"/>
      <c r="C28" s="19"/>
      <c r="D28" s="14"/>
      <c r="E28" s="25"/>
      <c r="F28" s="14"/>
    </row>
    <row r="29" spans="1:7">
      <c r="A29" s="18"/>
      <c r="B29" s="54" t="s">
        <v>144</v>
      </c>
      <c r="C29" s="55" t="s">
        <v>87</v>
      </c>
      <c r="D29" s="14"/>
      <c r="E29" s="25"/>
      <c r="F29" s="14"/>
    </row>
    <row r="30" spans="1:7">
      <c r="A30" s="18">
        <v>42863</v>
      </c>
      <c r="B30" s="11"/>
      <c r="C30" s="19" t="s">
        <v>168</v>
      </c>
      <c r="D30" s="14"/>
      <c r="E30" s="25">
        <v>30</v>
      </c>
      <c r="F30" s="14"/>
      <c r="G30" t="s">
        <v>158</v>
      </c>
    </row>
    <row r="31" spans="1:7">
      <c r="A31" s="18">
        <v>42893</v>
      </c>
      <c r="B31" s="11"/>
      <c r="C31" s="14" t="s">
        <v>169</v>
      </c>
      <c r="D31" s="14"/>
      <c r="E31" s="25">
        <v>14.25</v>
      </c>
      <c r="F31" s="14"/>
      <c r="G31" t="s">
        <v>158</v>
      </c>
    </row>
    <row r="32" spans="1:7">
      <c r="A32" s="18">
        <v>42896</v>
      </c>
      <c r="B32" s="11"/>
      <c r="C32" s="30" t="s">
        <v>170</v>
      </c>
      <c r="D32" s="14"/>
      <c r="E32" s="25">
        <v>30</v>
      </c>
      <c r="F32" s="14"/>
      <c r="G32" t="s">
        <v>158</v>
      </c>
    </row>
    <row r="33" spans="1:7">
      <c r="A33" s="14"/>
      <c r="B33" s="54" t="s">
        <v>145</v>
      </c>
      <c r="C33" s="55" t="s">
        <v>74</v>
      </c>
      <c r="D33" s="14"/>
      <c r="E33" s="25"/>
      <c r="F33" s="14"/>
    </row>
    <row r="34" spans="1:7">
      <c r="A34" s="18">
        <v>42971</v>
      </c>
      <c r="B34" s="54"/>
      <c r="C34" s="19" t="s">
        <v>171</v>
      </c>
      <c r="D34" s="14"/>
      <c r="E34" s="25">
        <v>135</v>
      </c>
      <c r="F34" s="14"/>
      <c r="G34" t="s">
        <v>158</v>
      </c>
    </row>
    <row r="35" spans="1:7">
      <c r="A35" s="18"/>
      <c r="B35" s="54"/>
      <c r="C35" s="19"/>
      <c r="D35" s="14"/>
      <c r="E35" s="25"/>
      <c r="F35" s="14"/>
    </row>
    <row r="36" spans="1:7">
      <c r="A36" s="18"/>
      <c r="B36" s="54"/>
      <c r="C36" s="19"/>
      <c r="D36" s="14"/>
      <c r="E36" s="25"/>
      <c r="F36" s="14"/>
    </row>
    <row r="37" spans="1:7">
      <c r="A37" s="18"/>
      <c r="B37" s="54" t="s">
        <v>76</v>
      </c>
      <c r="C37" s="55" t="s">
        <v>77</v>
      </c>
      <c r="D37" s="14"/>
      <c r="E37" s="25"/>
      <c r="F37" s="14"/>
    </row>
    <row r="38" spans="1:7">
      <c r="A38" s="28">
        <v>42863</v>
      </c>
      <c r="B38" s="11"/>
      <c r="C38" s="30" t="s">
        <v>172</v>
      </c>
      <c r="D38" s="14"/>
      <c r="E38" s="25"/>
      <c r="F38" s="14"/>
    </row>
    <row r="39" spans="1:7">
      <c r="A39" s="18">
        <v>42865</v>
      </c>
      <c r="B39" s="11"/>
      <c r="C39" s="19" t="s">
        <v>173</v>
      </c>
      <c r="D39" s="13"/>
      <c r="E39" s="25">
        <v>30.9</v>
      </c>
      <c r="F39" s="14"/>
      <c r="G39" t="s">
        <v>158</v>
      </c>
    </row>
    <row r="40" spans="1:7">
      <c r="A40" s="18">
        <v>42865</v>
      </c>
      <c r="B40" s="11"/>
      <c r="C40" s="30" t="s">
        <v>174</v>
      </c>
      <c r="D40" s="14"/>
      <c r="E40" s="25">
        <v>20.6</v>
      </c>
      <c r="F40" s="14"/>
      <c r="G40" t="s">
        <v>158</v>
      </c>
    </row>
    <row r="41" spans="1:7">
      <c r="A41" s="18">
        <v>42878</v>
      </c>
      <c r="B41" s="11"/>
      <c r="C41" s="23" t="s">
        <v>173</v>
      </c>
      <c r="D41" s="14"/>
      <c r="E41" s="25">
        <v>26.8</v>
      </c>
      <c r="F41" s="14"/>
      <c r="G41" t="s">
        <v>158</v>
      </c>
    </row>
    <row r="42" spans="1:7">
      <c r="A42" s="18">
        <v>42871</v>
      </c>
      <c r="B42" s="11"/>
      <c r="C42" s="19" t="s">
        <v>175</v>
      </c>
      <c r="D42" s="14"/>
      <c r="E42" s="25">
        <v>1.2</v>
      </c>
      <c r="F42" s="14"/>
      <c r="G42" t="s">
        <v>158</v>
      </c>
    </row>
    <row r="43" spans="1:7">
      <c r="A43" s="18">
        <v>42900</v>
      </c>
      <c r="B43" s="11"/>
      <c r="C43" s="19" t="s">
        <v>176</v>
      </c>
      <c r="D43" s="14"/>
      <c r="E43" s="25">
        <v>29.2</v>
      </c>
      <c r="F43" s="14"/>
      <c r="G43" t="s">
        <v>158</v>
      </c>
    </row>
    <row r="44" spans="1:7">
      <c r="A44" s="18"/>
      <c r="B44" s="11"/>
      <c r="C44" s="55" t="s">
        <v>83</v>
      </c>
      <c r="D44" s="14"/>
      <c r="E44" s="25"/>
      <c r="F44" s="14"/>
    </row>
    <row r="45" spans="1:7">
      <c r="A45" s="18">
        <v>42877</v>
      </c>
      <c r="B45" s="11"/>
      <c r="C45" s="19" t="s">
        <v>177</v>
      </c>
      <c r="D45" s="14"/>
      <c r="E45" s="25">
        <v>36</v>
      </c>
      <c r="F45" s="14"/>
      <c r="G45" t="s">
        <v>158</v>
      </c>
    </row>
    <row r="46" spans="1:7">
      <c r="A46" s="18">
        <v>42914</v>
      </c>
      <c r="B46" s="11"/>
      <c r="C46" s="14" t="s">
        <v>178</v>
      </c>
      <c r="D46" s="14"/>
      <c r="E46" s="25">
        <v>5</v>
      </c>
      <c r="F46" s="14"/>
      <c r="G46" t="s">
        <v>158</v>
      </c>
    </row>
    <row r="47" spans="1:7">
      <c r="A47" s="18"/>
      <c r="B47" s="11"/>
      <c r="C47" s="19" t="s">
        <v>139</v>
      </c>
      <c r="D47" s="14"/>
      <c r="E47" s="25"/>
      <c r="F47" s="14"/>
    </row>
    <row r="48" spans="1:7">
      <c r="A48" s="18"/>
      <c r="B48" s="11"/>
      <c r="C48" s="19"/>
      <c r="D48" s="14"/>
      <c r="E48" s="25"/>
      <c r="F48" s="14"/>
    </row>
    <row r="49" spans="1:6">
      <c r="A49" s="14"/>
      <c r="B49" s="11"/>
      <c r="C49" s="55" t="s">
        <v>153</v>
      </c>
      <c r="D49" s="14"/>
      <c r="E49" s="25"/>
      <c r="F49" s="14"/>
    </row>
    <row r="50" spans="1:6">
      <c r="A50" s="14"/>
      <c r="B50" s="11"/>
      <c r="C50" s="14"/>
      <c r="D50" s="14"/>
      <c r="E50" s="25"/>
      <c r="F50" s="14"/>
    </row>
    <row r="51" spans="1:6">
      <c r="A51" s="14"/>
      <c r="B51" s="54" t="s">
        <v>154</v>
      </c>
      <c r="C51" s="55" t="s">
        <v>85</v>
      </c>
      <c r="D51" s="14"/>
      <c r="E51" s="25"/>
      <c r="F51" s="14"/>
    </row>
    <row r="52" spans="1:6">
      <c r="A52" s="18"/>
      <c r="B52" s="11"/>
      <c r="C52" s="12"/>
      <c r="D52" s="14"/>
      <c r="E52" s="25"/>
      <c r="F52" s="14"/>
    </row>
    <row r="53" spans="1:6">
      <c r="A53" s="18"/>
      <c r="B53" s="11"/>
      <c r="C53" s="12"/>
      <c r="D53" s="14"/>
      <c r="E53" s="25"/>
      <c r="F53" s="14"/>
    </row>
    <row r="54" spans="1:6">
      <c r="A54" s="18"/>
      <c r="B54" s="11"/>
      <c r="C54" s="12"/>
      <c r="D54" s="14"/>
      <c r="E54" s="25"/>
      <c r="F54" s="14"/>
    </row>
    <row r="55" spans="1:6">
      <c r="A55" s="14"/>
      <c r="B55" s="11"/>
      <c r="C55" s="55" t="s">
        <v>156</v>
      </c>
      <c r="D55" s="14"/>
      <c r="E55" s="26">
        <f>SUM(E8:E54)</f>
        <v>488</v>
      </c>
      <c r="F55" s="14"/>
    </row>
    <row r="56" spans="1:6">
      <c r="A56" s="14"/>
      <c r="B56" s="11"/>
      <c r="C56" s="12"/>
      <c r="D56" s="14"/>
      <c r="E56" s="25"/>
      <c r="F56" s="14"/>
    </row>
    <row r="57" spans="1:6">
      <c r="A57" s="14"/>
      <c r="B57" s="11"/>
      <c r="C57" s="55" t="s">
        <v>49</v>
      </c>
      <c r="D57" s="14"/>
      <c r="E57" s="63"/>
      <c r="F57" s="60">
        <f>SUM(F6-E55)</f>
        <v>12</v>
      </c>
    </row>
    <row r="58" spans="1:6">
      <c r="A58" s="14"/>
      <c r="B58" s="11"/>
      <c r="C58" s="14"/>
      <c r="D58" s="14"/>
      <c r="E58" s="25"/>
      <c r="F58" s="14"/>
    </row>
    <row r="59" spans="1:6">
      <c r="A59" s="14"/>
      <c r="B59" s="11"/>
      <c r="C59" s="14"/>
      <c r="D59" s="14"/>
      <c r="E59" s="24"/>
      <c r="F59" s="14"/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57"/>
  <sheetViews>
    <sheetView zoomScale="115" zoomScaleNormal="115" workbookViewId="0">
      <selection activeCell="F57" sqref="F57"/>
    </sheetView>
  </sheetViews>
  <sheetFormatPr defaultColWidth="9.140625" defaultRowHeight="13.15"/>
  <cols>
    <col min="1" max="1" width="14.28515625" customWidth="1"/>
    <col min="2" max="2" width="15.28515625" customWidth="1"/>
    <col min="3" max="3" width="31.140625" customWidth="1"/>
    <col min="4" max="4" width="9.42578125" customWidth="1"/>
    <col min="5" max="5" width="8.7109375" customWidth="1"/>
    <col min="6" max="6" width="9" customWidth="1"/>
    <col min="7" max="256" width="11.42578125" customWidth="1"/>
  </cols>
  <sheetData>
    <row r="1" spans="1:6" ht="24.6">
      <c r="A1" s="21" t="s">
        <v>45</v>
      </c>
      <c r="B1" s="7"/>
      <c r="C1" s="4"/>
      <c r="D1" s="4"/>
      <c r="E1" s="4"/>
      <c r="F1" s="4"/>
    </row>
    <row r="2" spans="1:6">
      <c r="A2" s="8"/>
      <c r="B2" s="5"/>
      <c r="C2" s="1"/>
      <c r="D2" s="1"/>
      <c r="E2" s="1"/>
      <c r="F2" s="1"/>
    </row>
    <row r="3" spans="1:6">
      <c r="A3" s="9" t="s">
        <v>1</v>
      </c>
      <c r="B3" s="6" t="s">
        <v>46</v>
      </c>
      <c r="C3" s="2"/>
      <c r="D3" s="2" t="s">
        <v>47</v>
      </c>
      <c r="E3" s="2" t="s">
        <v>48</v>
      </c>
      <c r="F3" s="2" t="s">
        <v>49</v>
      </c>
    </row>
    <row r="4" spans="1:6">
      <c r="A4" s="10"/>
      <c r="B4" s="16" t="s">
        <v>50</v>
      </c>
      <c r="C4" s="3"/>
      <c r="D4" s="3"/>
      <c r="E4" s="3"/>
      <c r="F4" s="3"/>
    </row>
    <row r="5" spans="1:6">
      <c r="A5" s="17"/>
      <c r="B5" s="14"/>
      <c r="C5" s="14" t="s">
        <v>49</v>
      </c>
      <c r="D5" s="14"/>
      <c r="E5" s="14"/>
      <c r="F5" s="60" t="e">
        <f>#REF!</f>
        <v>#REF!</v>
      </c>
    </row>
    <row r="6" spans="1:6">
      <c r="A6" s="14"/>
      <c r="B6" s="14"/>
      <c r="C6" s="23" t="s">
        <v>51</v>
      </c>
      <c r="D6" s="15" t="e">
        <f>F6-F5</f>
        <v>#REF!</v>
      </c>
      <c r="E6" s="14"/>
      <c r="F6" s="60">
        <v>500</v>
      </c>
    </row>
    <row r="7" spans="1:6">
      <c r="A7" s="14"/>
      <c r="B7" s="14"/>
      <c r="C7" s="12"/>
      <c r="D7" s="14"/>
      <c r="E7" s="14"/>
      <c r="F7" s="14"/>
    </row>
    <row r="8" spans="1:6">
      <c r="A8" s="14"/>
      <c r="B8" s="52" t="s">
        <v>52</v>
      </c>
      <c r="C8" s="53" t="s">
        <v>53</v>
      </c>
      <c r="D8" s="14"/>
      <c r="E8" s="25"/>
      <c r="F8" s="14"/>
    </row>
    <row r="9" spans="1:6">
      <c r="A9" s="18">
        <v>42787</v>
      </c>
      <c r="B9" s="14"/>
      <c r="C9" s="14" t="s">
        <v>179</v>
      </c>
      <c r="D9" s="14"/>
      <c r="E9" s="25">
        <v>7.9</v>
      </c>
      <c r="F9" s="14"/>
    </row>
    <row r="10" spans="1:6">
      <c r="A10" s="18">
        <v>42789</v>
      </c>
      <c r="B10" s="11"/>
      <c r="C10" s="19" t="s">
        <v>180</v>
      </c>
      <c r="D10" s="14"/>
      <c r="E10" s="25">
        <v>3.35</v>
      </c>
      <c r="F10" s="14"/>
    </row>
    <row r="11" spans="1:6">
      <c r="A11" s="18">
        <v>42800</v>
      </c>
      <c r="B11" s="11"/>
      <c r="C11" s="19" t="s">
        <v>181</v>
      </c>
      <c r="D11" s="14"/>
      <c r="E11" s="25">
        <v>3.3</v>
      </c>
      <c r="F11" s="14"/>
    </row>
    <row r="12" spans="1:6">
      <c r="A12" s="18">
        <v>42800</v>
      </c>
      <c r="B12" s="14"/>
      <c r="C12" s="23" t="s">
        <v>182</v>
      </c>
      <c r="D12" s="14"/>
      <c r="E12" s="25">
        <v>9.1</v>
      </c>
      <c r="F12" s="14"/>
    </row>
    <row r="13" spans="1:6">
      <c r="A13" s="18">
        <v>42830</v>
      </c>
      <c r="B13" s="14"/>
      <c r="C13" s="23" t="s">
        <v>183</v>
      </c>
      <c r="D13" s="14"/>
      <c r="E13" s="25">
        <v>14.5</v>
      </c>
      <c r="F13" s="14"/>
    </row>
    <row r="14" spans="1:6">
      <c r="A14" s="18">
        <v>42826</v>
      </c>
      <c r="B14" s="14"/>
      <c r="C14" s="23" t="s">
        <v>184</v>
      </c>
      <c r="D14" s="14"/>
      <c r="E14" s="25">
        <v>28.1</v>
      </c>
      <c r="F14" s="14"/>
    </row>
    <row r="15" spans="1:6">
      <c r="A15" s="18"/>
      <c r="B15" s="14"/>
      <c r="C15" s="23"/>
      <c r="D15" s="14"/>
      <c r="E15" s="25"/>
      <c r="F15" s="14"/>
    </row>
    <row r="16" spans="1:6" ht="14.45">
      <c r="A16" s="14"/>
      <c r="B16" s="54" t="s">
        <v>59</v>
      </c>
      <c r="C16" s="22" t="s">
        <v>60</v>
      </c>
      <c r="D16" s="14"/>
      <c r="E16" s="25"/>
      <c r="F16" s="14"/>
    </row>
    <row r="17" spans="1:6">
      <c r="A17" s="18">
        <v>42808</v>
      </c>
      <c r="B17" s="11"/>
      <c r="C17" s="19" t="s">
        <v>185</v>
      </c>
      <c r="D17" s="14"/>
      <c r="E17" s="25">
        <v>15.35</v>
      </c>
      <c r="F17" s="14"/>
    </row>
    <row r="18" spans="1:6">
      <c r="A18" s="18">
        <v>42850</v>
      </c>
      <c r="B18" s="11"/>
      <c r="C18" s="19" t="s">
        <v>186</v>
      </c>
      <c r="D18" s="14"/>
      <c r="E18" s="25">
        <v>30</v>
      </c>
      <c r="F18" s="14"/>
    </row>
    <row r="19" spans="1:6">
      <c r="A19" s="18"/>
      <c r="B19" s="11"/>
      <c r="C19" s="19"/>
      <c r="D19" s="14"/>
      <c r="E19" s="25"/>
      <c r="F19" s="14"/>
    </row>
    <row r="20" spans="1:6">
      <c r="A20" s="14"/>
      <c r="B20" s="11"/>
      <c r="C20" s="12"/>
      <c r="D20" s="14"/>
      <c r="E20" s="25"/>
      <c r="F20" s="14"/>
    </row>
    <row r="21" spans="1:6">
      <c r="A21" s="14"/>
      <c r="B21" s="54" t="s">
        <v>142</v>
      </c>
      <c r="C21" s="55" t="s">
        <v>66</v>
      </c>
      <c r="D21" s="14"/>
      <c r="E21" s="25"/>
      <c r="F21" s="14"/>
    </row>
    <row r="22" spans="1:6">
      <c r="A22" s="18">
        <v>42801</v>
      </c>
      <c r="B22" s="20"/>
      <c r="C22" s="19" t="s">
        <v>187</v>
      </c>
      <c r="D22" s="14"/>
      <c r="E22" s="25">
        <v>5.05</v>
      </c>
      <c r="F22" s="14"/>
    </row>
    <row r="23" spans="1:6">
      <c r="A23" s="18">
        <v>42801</v>
      </c>
      <c r="B23" s="20"/>
      <c r="C23" s="19" t="s">
        <v>188</v>
      </c>
      <c r="D23" s="14"/>
      <c r="E23" s="25">
        <v>10.5</v>
      </c>
      <c r="F23" s="14"/>
    </row>
    <row r="24" spans="1:6">
      <c r="A24" s="18">
        <v>42815</v>
      </c>
      <c r="B24" s="20"/>
      <c r="C24" s="19" t="s">
        <v>189</v>
      </c>
      <c r="D24" s="14"/>
      <c r="E24" s="25">
        <v>2.95</v>
      </c>
      <c r="F24" s="14"/>
    </row>
    <row r="25" spans="1:6">
      <c r="A25" s="18"/>
      <c r="B25" s="20"/>
      <c r="C25" s="19"/>
      <c r="D25" s="14"/>
      <c r="E25" s="25"/>
      <c r="F25" s="14"/>
    </row>
    <row r="26" spans="1:6">
      <c r="A26" s="18"/>
      <c r="B26" s="20"/>
      <c r="C26" s="19"/>
      <c r="D26" s="14"/>
      <c r="E26" s="25"/>
      <c r="F26" s="14"/>
    </row>
    <row r="27" spans="1:6">
      <c r="A27" s="18"/>
      <c r="B27" s="20"/>
      <c r="C27" s="19"/>
      <c r="D27" s="14"/>
      <c r="E27" s="25"/>
      <c r="F27" s="14"/>
    </row>
    <row r="28" spans="1:6">
      <c r="A28" s="18"/>
      <c r="B28" s="54" t="s">
        <v>144</v>
      </c>
      <c r="C28" s="55" t="s">
        <v>87</v>
      </c>
      <c r="D28" s="14"/>
      <c r="E28" s="25"/>
      <c r="F28" s="14"/>
    </row>
    <row r="29" spans="1:6">
      <c r="A29" s="18">
        <v>42767</v>
      </c>
      <c r="B29" s="11"/>
      <c r="C29" s="19" t="s">
        <v>190</v>
      </c>
      <c r="D29" s="14"/>
      <c r="E29" s="25">
        <v>64.150000000000006</v>
      </c>
      <c r="F29" s="14"/>
    </row>
    <row r="30" spans="1:6">
      <c r="A30" s="18">
        <v>42773</v>
      </c>
      <c r="B30" s="11"/>
      <c r="C30" t="s">
        <v>191</v>
      </c>
      <c r="D30" s="14"/>
      <c r="E30" s="25">
        <v>80</v>
      </c>
      <c r="F30" s="14"/>
    </row>
    <row r="31" spans="1:6">
      <c r="A31" s="14"/>
      <c r="B31" s="54" t="s">
        <v>145</v>
      </c>
      <c r="C31" s="55" t="s">
        <v>74</v>
      </c>
      <c r="D31" s="14"/>
      <c r="E31" s="25"/>
      <c r="F31" s="14"/>
    </row>
    <row r="32" spans="1:6">
      <c r="A32" s="18">
        <v>42779</v>
      </c>
      <c r="B32" s="54"/>
      <c r="C32" s="19" t="s">
        <v>192</v>
      </c>
      <c r="D32" s="14"/>
      <c r="E32" s="25">
        <v>16</v>
      </c>
      <c r="F32" s="14"/>
    </row>
    <row r="33" spans="1:6">
      <c r="A33" s="18">
        <v>42810</v>
      </c>
      <c r="B33" s="54"/>
      <c r="C33" s="19" t="s">
        <v>193</v>
      </c>
      <c r="D33" s="14"/>
      <c r="E33" s="25">
        <v>39</v>
      </c>
      <c r="F33" s="14"/>
    </row>
    <row r="34" spans="1:6">
      <c r="A34" s="18">
        <v>42849</v>
      </c>
      <c r="B34" s="54"/>
      <c r="C34" s="19" t="s">
        <v>194</v>
      </c>
      <c r="D34" s="14"/>
      <c r="E34" s="25">
        <v>4.5</v>
      </c>
      <c r="F34" s="14"/>
    </row>
    <row r="35" spans="1:6">
      <c r="A35" s="18"/>
      <c r="B35" s="54" t="s">
        <v>76</v>
      </c>
      <c r="C35" s="55" t="s">
        <v>77</v>
      </c>
      <c r="D35" s="14"/>
      <c r="E35" s="25"/>
      <c r="F35" s="14"/>
    </row>
    <row r="36" spans="1:6">
      <c r="A36" s="28">
        <v>42772</v>
      </c>
      <c r="B36" s="11"/>
      <c r="C36" s="30" t="s">
        <v>174</v>
      </c>
      <c r="D36" s="14"/>
      <c r="E36" s="25">
        <v>13.2</v>
      </c>
      <c r="F36" s="14"/>
    </row>
    <row r="37" spans="1:6">
      <c r="A37" s="18">
        <v>42837</v>
      </c>
      <c r="B37" s="11"/>
      <c r="C37" s="19" t="s">
        <v>176</v>
      </c>
      <c r="D37" s="13"/>
      <c r="E37" s="25">
        <v>18.149999999999999</v>
      </c>
      <c r="F37" s="14"/>
    </row>
    <row r="38" spans="1:6">
      <c r="A38" s="18"/>
      <c r="B38" s="11"/>
      <c r="D38" s="14"/>
      <c r="E38" s="25"/>
      <c r="F38" s="14"/>
    </row>
    <row r="39" spans="1:6">
      <c r="A39" s="18"/>
      <c r="B39" s="11"/>
      <c r="C39" s="23"/>
      <c r="D39" s="14"/>
      <c r="E39" s="25"/>
      <c r="F39" s="14"/>
    </row>
    <row r="40" spans="1:6">
      <c r="A40" s="18"/>
      <c r="B40" s="11"/>
      <c r="C40" s="19"/>
      <c r="D40" s="14"/>
      <c r="E40" s="25"/>
      <c r="F40" s="14"/>
    </row>
    <row r="41" spans="1:6">
      <c r="A41" s="18"/>
      <c r="B41" s="11"/>
      <c r="C41" s="55" t="s">
        <v>83</v>
      </c>
      <c r="D41" s="14"/>
      <c r="E41" s="25"/>
      <c r="F41" s="14"/>
    </row>
    <row r="42" spans="1:6">
      <c r="A42" s="18">
        <v>42830</v>
      </c>
      <c r="B42" s="11"/>
      <c r="C42" s="19" t="s">
        <v>195</v>
      </c>
      <c r="D42" s="14"/>
      <c r="E42" s="25">
        <v>14.9</v>
      </c>
      <c r="F42" s="14"/>
    </row>
    <row r="43" spans="1:6">
      <c r="A43" s="18">
        <v>42843</v>
      </c>
      <c r="B43" s="11"/>
      <c r="C43" s="14" t="s">
        <v>196</v>
      </c>
      <c r="D43" s="14"/>
      <c r="E43" s="25">
        <v>12.9</v>
      </c>
      <c r="F43" s="14"/>
    </row>
    <row r="44" spans="1:6">
      <c r="A44" s="18">
        <v>42844</v>
      </c>
      <c r="B44" s="11"/>
      <c r="C44" s="29" t="s">
        <v>197</v>
      </c>
      <c r="D44" s="14"/>
      <c r="E44" s="25">
        <v>21.7</v>
      </c>
      <c r="F44" s="14"/>
    </row>
    <row r="45" spans="1:6">
      <c r="A45" s="18"/>
      <c r="B45" s="11"/>
      <c r="C45" s="19"/>
      <c r="D45" s="14"/>
      <c r="E45" s="25"/>
      <c r="F45" s="14"/>
    </row>
    <row r="46" spans="1:6">
      <c r="A46" s="18"/>
      <c r="B46" s="11"/>
      <c r="C46" s="19"/>
      <c r="D46" s="14"/>
      <c r="E46" s="25"/>
      <c r="F46" s="14"/>
    </row>
    <row r="47" spans="1:6">
      <c r="A47" s="14"/>
      <c r="B47" s="11"/>
      <c r="C47" s="55" t="s">
        <v>153</v>
      </c>
      <c r="D47" s="14"/>
      <c r="E47" s="25"/>
      <c r="F47" s="14"/>
    </row>
    <row r="48" spans="1:6">
      <c r="A48" s="14"/>
      <c r="B48" s="11"/>
      <c r="C48" s="14"/>
      <c r="D48" s="14"/>
      <c r="E48" s="25"/>
      <c r="F48" s="14"/>
    </row>
    <row r="49" spans="1:6">
      <c r="A49" s="14"/>
      <c r="B49" s="54" t="s">
        <v>154</v>
      </c>
      <c r="C49" s="55" t="s">
        <v>85</v>
      </c>
      <c r="D49" s="14"/>
      <c r="E49" s="25"/>
      <c r="F49" s="14"/>
    </row>
    <row r="50" spans="1:6">
      <c r="A50" s="18">
        <v>42767</v>
      </c>
      <c r="B50" s="11"/>
      <c r="C50" s="12" t="s">
        <v>198</v>
      </c>
      <c r="D50" s="14"/>
      <c r="E50" s="25">
        <v>6.3</v>
      </c>
      <c r="F50" s="14"/>
    </row>
    <row r="51" spans="1:6">
      <c r="A51" s="18">
        <v>42796</v>
      </c>
      <c r="B51" s="11"/>
      <c r="C51" s="12" t="s">
        <v>199</v>
      </c>
      <c r="D51" s="14"/>
      <c r="E51" s="25">
        <v>9</v>
      </c>
      <c r="F51" s="14"/>
    </row>
    <row r="52" spans="1:6">
      <c r="A52" s="18">
        <v>42830</v>
      </c>
      <c r="B52" s="11"/>
      <c r="C52" s="12" t="s">
        <v>200</v>
      </c>
      <c r="D52" s="14"/>
      <c r="E52" s="25">
        <v>21.3</v>
      </c>
      <c r="F52" s="14"/>
    </row>
    <row r="53" spans="1:6">
      <c r="A53" s="14"/>
      <c r="B53" s="11"/>
      <c r="C53" s="55" t="s">
        <v>156</v>
      </c>
      <c r="D53" s="14"/>
      <c r="E53" s="26">
        <f>SUM(E8:E52)</f>
        <v>451.19999999999993</v>
      </c>
      <c r="F53" s="14"/>
    </row>
    <row r="54" spans="1:6">
      <c r="A54" s="14"/>
      <c r="B54" s="11"/>
      <c r="C54" s="12"/>
      <c r="D54" s="14"/>
      <c r="E54" s="25"/>
      <c r="F54" s="14"/>
    </row>
    <row r="55" spans="1:6">
      <c r="A55" s="14"/>
      <c r="B55" s="11"/>
      <c r="C55" s="55" t="s">
        <v>49</v>
      </c>
      <c r="D55" s="14"/>
      <c r="E55" s="63"/>
      <c r="F55" s="60">
        <f>SUM(F6-E53)</f>
        <v>48.800000000000068</v>
      </c>
    </row>
    <row r="56" spans="1:6">
      <c r="A56" s="14"/>
      <c r="B56" s="11"/>
      <c r="C56" s="14"/>
      <c r="D56" s="14"/>
      <c r="E56" s="25"/>
      <c r="F56" s="14"/>
    </row>
    <row r="57" spans="1:6">
      <c r="A57" s="14"/>
      <c r="B57" s="11"/>
      <c r="C57" s="14"/>
      <c r="D57" s="14"/>
      <c r="E57" s="24"/>
      <c r="F57" s="14"/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982F0-6EF1-4487-9C51-68907C125654}">
  <dimension ref="A1:G31"/>
  <sheetViews>
    <sheetView tabSelected="1" workbookViewId="0">
      <selection activeCell="D4" sqref="D4:D26"/>
    </sheetView>
  </sheetViews>
  <sheetFormatPr defaultColWidth="11.42578125" defaultRowHeight="12.75"/>
  <cols>
    <col min="1" max="1" width="9.42578125" customWidth="1"/>
    <col min="2" max="2" width="16.42578125" customWidth="1"/>
    <col min="3" max="3" width="19.28515625" customWidth="1"/>
    <col min="4" max="4" width="19" customWidth="1"/>
    <col min="5" max="5" width="11.28515625" customWidth="1"/>
    <col min="6" max="6" width="15.7109375" customWidth="1"/>
    <col min="7" max="7" width="16.28515625" customWidth="1"/>
    <col min="8" max="8" width="9.140625"/>
    <col min="9" max="9" width="21.85546875" customWidth="1"/>
    <col min="10" max="10" width="16.7109375" customWidth="1"/>
    <col min="11" max="11" width="22.5703125" customWidth="1"/>
  </cols>
  <sheetData>
    <row r="1" spans="1:7" ht="26.25">
      <c r="A1" s="105" t="s">
        <v>15</v>
      </c>
      <c r="B1" s="105"/>
      <c r="C1" s="105"/>
      <c r="D1" s="105"/>
      <c r="E1" s="90"/>
    </row>
    <row r="3" spans="1:7">
      <c r="A3" s="69" t="s">
        <v>2</v>
      </c>
      <c r="B3" s="69" t="s">
        <v>18</v>
      </c>
      <c r="C3" s="69" t="s">
        <v>19</v>
      </c>
      <c r="D3" s="69" t="s">
        <v>20</v>
      </c>
      <c r="F3" s="70" t="s">
        <v>21</v>
      </c>
      <c r="G3" s="70" t="s">
        <v>22</v>
      </c>
    </row>
    <row r="4" spans="1:7">
      <c r="A4" s="3">
        <v>1</v>
      </c>
      <c r="B4" s="23" t="s">
        <v>23</v>
      </c>
      <c r="C4" s="78">
        <v>16</v>
      </c>
      <c r="D4" s="77">
        <f>'Décompte personnel 10.2024'!D4-'Décompte personnel 11.2024'!C4</f>
        <v>201</v>
      </c>
      <c r="F4" s="74">
        <v>1</v>
      </c>
      <c r="G4" s="71">
        <v>20</v>
      </c>
    </row>
    <row r="5" spans="1:7">
      <c r="A5" s="66">
        <v>2</v>
      </c>
      <c r="B5" s="23" t="s">
        <v>24</v>
      </c>
      <c r="C5" s="78">
        <v>20</v>
      </c>
      <c r="D5" s="77">
        <f>'Décompte personnel 10.2024'!D5-'Décompte personnel 11.2024'!C5</f>
        <v>-195</v>
      </c>
      <c r="F5" s="75">
        <v>0.9</v>
      </c>
      <c r="G5" s="72">
        <v>18</v>
      </c>
    </row>
    <row r="6" spans="1:7">
      <c r="A6" s="66">
        <v>3</v>
      </c>
      <c r="B6" s="23" t="s">
        <v>25</v>
      </c>
      <c r="C6" s="78">
        <v>20</v>
      </c>
      <c r="D6" s="77">
        <f>'Décompte personnel 10.2024'!D6-'Décompte personnel 11.2024'!C6</f>
        <v>-135</v>
      </c>
      <c r="F6" s="75">
        <v>0.8</v>
      </c>
      <c r="G6" s="72">
        <v>16</v>
      </c>
    </row>
    <row r="7" spans="1:7">
      <c r="A7" s="66">
        <v>4</v>
      </c>
      <c r="B7" s="23" t="s">
        <v>26</v>
      </c>
      <c r="C7" s="78">
        <v>10</v>
      </c>
      <c r="D7" s="77">
        <f>'Décompte personnel 10.2024'!D7-'Décompte personnel 11.2024'!C7</f>
        <v>-40</v>
      </c>
      <c r="F7" s="75">
        <v>0.7</v>
      </c>
      <c r="G7" s="72">
        <v>14</v>
      </c>
    </row>
    <row r="8" spans="1:7">
      <c r="A8" s="66">
        <v>5</v>
      </c>
      <c r="B8" s="23" t="s">
        <v>27</v>
      </c>
      <c r="C8" s="78">
        <v>18</v>
      </c>
      <c r="D8" s="77">
        <f>'Décompte personnel 10.2024'!D8-'Décompte personnel 11.2024'!C8</f>
        <v>-54</v>
      </c>
      <c r="F8" s="75">
        <v>0.6</v>
      </c>
      <c r="G8" s="72">
        <v>12</v>
      </c>
    </row>
    <row r="9" spans="1:7">
      <c r="A9" s="66">
        <v>6</v>
      </c>
      <c r="B9" s="91" t="s">
        <v>28</v>
      </c>
      <c r="C9" s="92">
        <v>20</v>
      </c>
      <c r="D9" s="77">
        <f>'Décompte personnel 10.2024'!D9-'Décompte personnel 11.2024'!C9</f>
        <v>-10</v>
      </c>
      <c r="F9" s="75">
        <v>0.5</v>
      </c>
      <c r="G9" s="72">
        <v>10</v>
      </c>
    </row>
    <row r="10" spans="1:7">
      <c r="A10" s="66">
        <v>7</v>
      </c>
      <c r="B10" s="23" t="s">
        <v>29</v>
      </c>
      <c r="C10" s="78">
        <v>18</v>
      </c>
      <c r="D10" s="77">
        <f>'Décompte personnel 10.2024'!D10-'Décompte personnel 11.2024'!C10</f>
        <v>-130</v>
      </c>
      <c r="F10" s="76">
        <v>0.4</v>
      </c>
      <c r="G10" s="73">
        <v>8</v>
      </c>
    </row>
    <row r="11" spans="1:7">
      <c r="A11" s="66">
        <v>8</v>
      </c>
      <c r="B11" s="23" t="s">
        <v>30</v>
      </c>
      <c r="C11" s="78">
        <v>20</v>
      </c>
      <c r="D11" s="77">
        <f>'Décompte personnel 10.2024'!D11-'Décompte personnel 11.2024'!C11</f>
        <v>-200</v>
      </c>
    </row>
    <row r="12" spans="1:7">
      <c r="A12" s="66">
        <v>9</v>
      </c>
      <c r="B12" s="86" t="s">
        <v>31</v>
      </c>
      <c r="C12" s="87">
        <v>20</v>
      </c>
      <c r="D12" s="77">
        <f>'Décompte personnel 10.2024'!D12-'Décompte personnel 11.2024'!C12</f>
        <v>-200</v>
      </c>
    </row>
    <row r="13" spans="1:7">
      <c r="A13" s="66">
        <v>10</v>
      </c>
      <c r="B13" s="23" t="s">
        <v>32</v>
      </c>
      <c r="C13" s="78">
        <v>20</v>
      </c>
      <c r="D13" s="77">
        <f>'Décompte personnel 10.2024'!D13-'Décompte personnel 11.2024'!C13</f>
        <v>-140</v>
      </c>
    </row>
    <row r="14" spans="1:7">
      <c r="A14" s="66">
        <v>11</v>
      </c>
      <c r="B14" s="23" t="s">
        <v>33</v>
      </c>
      <c r="C14" s="78">
        <v>18</v>
      </c>
      <c r="D14" s="77">
        <f>'Décompte personnel 10.2024'!D14-'Décompte personnel 11.2024'!C14</f>
        <v>-36</v>
      </c>
    </row>
    <row r="15" spans="1:7">
      <c r="A15" s="66">
        <v>12</v>
      </c>
      <c r="B15" s="23" t="s">
        <v>34</v>
      </c>
      <c r="C15" s="78">
        <v>16</v>
      </c>
      <c r="D15" s="77">
        <f>'Décompte personnel 10.2024'!D15-'Décompte personnel 11.2024'!C15</f>
        <v>-32</v>
      </c>
    </row>
    <row r="16" spans="1:7">
      <c r="A16" s="66">
        <v>13</v>
      </c>
      <c r="B16" s="23" t="s">
        <v>35</v>
      </c>
      <c r="C16" s="78">
        <v>20</v>
      </c>
      <c r="D16" s="77">
        <f>'Décompte personnel 10.2024'!D16-'Décompte personnel 11.2024'!C16</f>
        <v>-100</v>
      </c>
    </row>
    <row r="17" spans="1:4">
      <c r="A17" s="66">
        <v>14</v>
      </c>
      <c r="B17" s="23" t="s">
        <v>36</v>
      </c>
      <c r="C17" s="78">
        <v>20</v>
      </c>
      <c r="D17" s="77">
        <f>'Décompte personnel 10.2024'!D17-'Décompte personnel 11.2024'!C17</f>
        <v>-280</v>
      </c>
    </row>
    <row r="18" spans="1:4">
      <c r="A18" s="66">
        <v>15</v>
      </c>
      <c r="B18" s="23" t="s">
        <v>37</v>
      </c>
      <c r="C18" s="78">
        <v>20</v>
      </c>
      <c r="D18" s="77">
        <f>'Décompte personnel 10.2024'!D18-'Décompte personnel 11.2024'!C18</f>
        <v>-40</v>
      </c>
    </row>
    <row r="19" spans="1:4">
      <c r="A19" s="66">
        <v>16</v>
      </c>
      <c r="B19" s="23" t="s">
        <v>38</v>
      </c>
      <c r="C19" s="78">
        <v>10</v>
      </c>
      <c r="D19" s="77">
        <f>'Décompte personnel 10.2024'!D19-'Décompte personnel 11.2024'!C19</f>
        <v>-70</v>
      </c>
    </row>
    <row r="20" spans="1:4">
      <c r="A20" s="66">
        <v>17</v>
      </c>
      <c r="B20" s="23" t="s">
        <v>39</v>
      </c>
      <c r="C20" s="78">
        <v>12</v>
      </c>
      <c r="D20" s="77">
        <f>'Décompte personnel 10.2024'!D20-'Décompte personnel 11.2024'!C20</f>
        <v>30</v>
      </c>
    </row>
    <row r="21" spans="1:4">
      <c r="A21" s="66">
        <v>18</v>
      </c>
      <c r="B21" s="23" t="s">
        <v>40</v>
      </c>
      <c r="C21" s="78">
        <v>20</v>
      </c>
      <c r="D21" s="77">
        <f>'Décompte personnel 10.2024'!D21-'Décompte personnel 11.2024'!C21</f>
        <v>-60</v>
      </c>
    </row>
    <row r="22" spans="1:4">
      <c r="A22" s="66">
        <v>19</v>
      </c>
      <c r="B22" s="23" t="s">
        <v>41</v>
      </c>
      <c r="C22" s="78">
        <v>20</v>
      </c>
      <c r="D22" s="77">
        <f>'Décompte personnel 10.2024'!D22-'Décompte personnel 11.2024'!C22</f>
        <v>-60</v>
      </c>
    </row>
    <row r="23" spans="1:4">
      <c r="A23" s="66">
        <v>20</v>
      </c>
      <c r="B23" s="23" t="s">
        <v>42</v>
      </c>
      <c r="C23" s="78">
        <v>20</v>
      </c>
      <c r="D23" s="77">
        <f>'Décompte personnel 10.2024'!D23-'Décompte personnel 11.2024'!C23</f>
        <v>-80</v>
      </c>
    </row>
    <row r="24" spans="1:4">
      <c r="A24" s="66"/>
      <c r="B24" s="23"/>
      <c r="C24" s="78"/>
      <c r="D24" s="77">
        <f>'Décompte personnel 10.2024'!D24-'Décompte personnel 11.2024'!C24</f>
        <v>0</v>
      </c>
    </row>
    <row r="25" spans="1:4">
      <c r="A25" s="66"/>
      <c r="B25" s="23"/>
      <c r="C25" s="78"/>
      <c r="D25" s="77">
        <f>'Décompte personnel 10.2024'!D25-'Décompte personnel 11.2024'!C25</f>
        <v>0</v>
      </c>
    </row>
    <row r="26" spans="1:4">
      <c r="A26" s="66"/>
      <c r="B26" s="14"/>
      <c r="C26" s="78"/>
      <c r="D26" s="77">
        <f>'Décompte personnel 10.2024'!D26-'Décompte personnel 11.2024'!C26</f>
        <v>0</v>
      </c>
    </row>
    <row r="27" spans="1:4">
      <c r="B27" s="69" t="s">
        <v>43</v>
      </c>
      <c r="C27" s="89">
        <f>SUM(C4:C26)</f>
        <v>358</v>
      </c>
      <c r="D27" s="89">
        <f>SUM(D4:D26)</f>
        <v>-1631</v>
      </c>
    </row>
    <row r="31" spans="1:4">
      <c r="D31" s="29" t="s">
        <v>44</v>
      </c>
    </row>
  </sheetData>
  <mergeCells count="1">
    <mergeCell ref="A1:D1"/>
  </mergeCells>
  <conditionalFormatting sqref="D4:D26">
    <cfRule type="cellIs" dxfId="1" priority="1" operator="greaterThan">
      <formula>0</formula>
    </cfRule>
    <cfRule type="cellIs" dxfId="0" priority="2" operator="lessThan">
      <formula>0</formula>
    </cfRule>
  </conditionalFormatting>
  <pageMargins left="0.7" right="0.7" top="0.75" bottom="0.75" header="0.3" footer="0.3"/>
  <pageSetup paperSize="9" orientation="portrait" verticalDpi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16158bf-7a6d-49bc-8d04-2f9ee9f7dc80" xsi:nil="true"/>
    <lcf76f155ced4ddcb4097134ff3c332f xmlns="f10dc56e-b02b-43b6-a595-026650ad6ccf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19505D9E6C12848BFE3A470D68C4EFF" ma:contentTypeVersion="14" ma:contentTypeDescription="Ein neues Dokument erstellen." ma:contentTypeScope="" ma:versionID="ea9b0b3002cf92d474ac63ebcc09a867">
  <xsd:schema xmlns:xsd="http://www.w3.org/2001/XMLSchema" xmlns:xs="http://www.w3.org/2001/XMLSchema" xmlns:p="http://schemas.microsoft.com/office/2006/metadata/properties" xmlns:ns2="f10dc56e-b02b-43b6-a595-026650ad6ccf" xmlns:ns3="016158bf-7a6d-49bc-8d04-2f9ee9f7dc80" targetNamespace="http://schemas.microsoft.com/office/2006/metadata/properties" ma:root="true" ma:fieldsID="ef6ae99645590cd2d1b7f202ecb4c30a" ns2:_="" ns3:_="">
    <xsd:import namespace="f10dc56e-b02b-43b6-a595-026650ad6ccf"/>
    <xsd:import namespace="016158bf-7a6d-49bc-8d04-2f9ee9f7dc8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0dc56e-b02b-43b6-a595-026650ad6c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Bildmarkierungen" ma:readOnly="false" ma:fieldId="{5cf76f15-5ced-4ddc-b409-7134ff3c332f}" ma:taxonomyMulti="true" ma:sspId="5b925af8-d3d8-4466-a7f9-e7efbebe108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6158bf-7a6d-49bc-8d04-2f9ee9f7dc80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ae651e14-3056-43e4-8acb-3b3fa7b3821e}" ma:internalName="TaxCatchAll" ma:showField="CatchAllData" ma:web="016158bf-7a6d-49bc-8d04-2f9ee9f7dc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ADD86EB-308C-4F45-8718-CB21AB9DFC8E}"/>
</file>

<file path=customXml/itemProps2.xml><?xml version="1.0" encoding="utf-8"?>
<ds:datastoreItem xmlns:ds="http://schemas.openxmlformats.org/officeDocument/2006/customXml" ds:itemID="{970DF4A8-9D6E-4F30-96C5-745B34D918C7}"/>
</file>

<file path=customXml/itemProps3.xml><?xml version="1.0" encoding="utf-8"?>
<ds:datastoreItem xmlns:ds="http://schemas.openxmlformats.org/officeDocument/2006/customXml" ds:itemID="{0A8785B2-FD1C-469B-A718-C90CA0D67F9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Mettraux Christine</dc:creator>
  <cp:keywords/>
  <dc:description/>
  <cp:lastModifiedBy/>
  <cp:revision/>
  <dcterms:created xsi:type="dcterms:W3CDTF">1999-01-12T10:34:43Z</dcterms:created>
  <dcterms:modified xsi:type="dcterms:W3CDTF">2024-09-24T20:54:31Z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0x010100819505D9E6C12848BFE3A470D68C4EFF</vt:lpwstr>
  </property>
  <property fmtid="{D5CDD505-2E9C-101B-9397-08002B2CF9AE}" pid="3" name="Order">
    <vt:r8>57600</vt:r8>
  </property>
  <property fmtid="{D5CDD505-2E9C-101B-9397-08002B2CF9AE}" pid="4" name="MediaServiceImageTags">
    <vt:lpwstr/>
  </property>
</Properties>
</file>