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1255" windowHeight="9945" activeTab="3"/>
  </bookViews>
  <sheets>
    <sheet name="prise perf 1" sheetId="1" r:id="rId1"/>
    <sheet name="records élèves" sheetId="2" r:id="rId2"/>
    <sheet name="records monde" sheetId="3" r:id="rId3"/>
    <sheet name="notes" sheetId="4" r:id="rId4"/>
    <sheet name="prise perf eval" sheetId="5" r:id="rId5"/>
    <sheet name="barème" sheetId="6" r:id="rId6"/>
  </sheets>
  <calcPr calcId="125725"/>
</workbook>
</file>

<file path=xl/calcChain.xml><?xml version="1.0" encoding="utf-8"?>
<calcChain xmlns="http://schemas.openxmlformats.org/spreadsheetml/2006/main">
  <c r="G6" i="4"/>
  <c r="G23"/>
  <c r="G24"/>
  <c r="G25"/>
  <c r="G27"/>
  <c r="B4"/>
  <c r="B5"/>
  <c r="B6"/>
  <c r="B7"/>
  <c r="E7" s="1"/>
  <c r="G7" s="1"/>
  <c r="B8"/>
  <c r="B9"/>
  <c r="E9" s="1"/>
  <c r="G9" s="1"/>
  <c r="B10"/>
  <c r="B11"/>
  <c r="E11" s="1"/>
  <c r="G11" s="1"/>
  <c r="B12"/>
  <c r="B13"/>
  <c r="E13" s="1"/>
  <c r="G13" s="1"/>
  <c r="B14"/>
  <c r="B15"/>
  <c r="E15" s="1"/>
  <c r="G15" s="1"/>
  <c r="B17"/>
  <c r="B18"/>
  <c r="E18" s="1"/>
  <c r="G18" s="1"/>
  <c r="B19"/>
  <c r="B20"/>
  <c r="E20" s="1"/>
  <c r="G20" s="1"/>
  <c r="B21"/>
  <c r="B22"/>
  <c r="E22" s="1"/>
  <c r="G22" s="1"/>
  <c r="B23"/>
  <c r="B24"/>
  <c r="B25"/>
  <c r="B26"/>
  <c r="B27"/>
  <c r="E5"/>
  <c r="G5" s="1"/>
  <c r="E8"/>
  <c r="G8" s="1"/>
  <c r="E10"/>
  <c r="G10" s="1"/>
  <c r="E12"/>
  <c r="G12" s="1"/>
  <c r="E14"/>
  <c r="G14" s="1"/>
  <c r="E17"/>
  <c r="G17" s="1"/>
  <c r="E19"/>
  <c r="G19" s="1"/>
  <c r="E21"/>
  <c r="G21" s="1"/>
  <c r="E26"/>
  <c r="G26" s="1"/>
  <c r="H26" s="1"/>
  <c r="E4"/>
  <c r="G4" s="1"/>
  <c r="D7" i="1"/>
  <c r="D8"/>
  <c r="D9"/>
  <c r="D10"/>
  <c r="D11"/>
  <c r="D12"/>
  <c r="D13"/>
  <c r="D14"/>
  <c r="D15"/>
  <c r="D16"/>
  <c r="D19"/>
  <c r="D20"/>
  <c r="D22"/>
  <c r="D23"/>
  <c r="D26"/>
  <c r="D27"/>
  <c r="D28"/>
  <c r="D6"/>
  <c r="H19" i="4" l="1"/>
  <c r="H10"/>
  <c r="H22"/>
  <c r="H15"/>
  <c r="H11"/>
  <c r="H7"/>
  <c r="H24"/>
  <c r="H6"/>
  <c r="H14"/>
  <c r="H5"/>
  <c r="H20"/>
  <c r="H18"/>
  <c r="H13"/>
  <c r="H9"/>
  <c r="H27"/>
  <c r="H4"/>
  <c r="H16"/>
  <c r="H21"/>
  <c r="H17"/>
  <c r="H12"/>
  <c r="H8"/>
  <c r="H25"/>
  <c r="H23"/>
</calcChain>
</file>

<file path=xl/sharedStrings.xml><?xml version="1.0" encoding="utf-8"?>
<sst xmlns="http://schemas.openxmlformats.org/spreadsheetml/2006/main" count="273" uniqueCount="146">
  <si>
    <t>Prise de performance 6eme longueur / triple bond / triple saut</t>
  </si>
  <si>
    <t>Abdenour</t>
  </si>
  <si>
    <t>Eloïse</t>
  </si>
  <si>
    <t>Nisrine</t>
  </si>
  <si>
    <t>Ludovic</t>
  </si>
  <si>
    <t>Maëva</t>
  </si>
  <si>
    <t>Loan</t>
  </si>
  <si>
    <t>Stéphanie</t>
  </si>
  <si>
    <t>Laeticia</t>
  </si>
  <si>
    <t>Chloé</t>
  </si>
  <si>
    <t>Genna</t>
  </si>
  <si>
    <t>Anaïs</t>
  </si>
  <si>
    <t>Kévin</t>
  </si>
  <si>
    <t>Médina</t>
  </si>
  <si>
    <t>Florian</t>
  </si>
  <si>
    <t>Mansour</t>
  </si>
  <si>
    <t>Elsa</t>
  </si>
  <si>
    <t>Rayan</t>
  </si>
  <si>
    <t>Jeffrey</t>
  </si>
  <si>
    <t>Malaury</t>
  </si>
  <si>
    <t>Océane</t>
  </si>
  <si>
    <t>Justine</t>
  </si>
  <si>
    <t>Mélanie</t>
  </si>
  <si>
    <t>Jory</t>
  </si>
  <si>
    <t>le 14 sept</t>
  </si>
  <si>
    <t>saut longueur</t>
  </si>
  <si>
    <t>Saut en longueur</t>
  </si>
  <si>
    <t>Saut à la perche</t>
  </si>
  <si>
    <t>Triple saut</t>
  </si>
  <si>
    <t>Lancer de disque</t>
  </si>
  <si>
    <t>Lancer de javelot</t>
  </si>
  <si>
    <t>Lancer de poids</t>
  </si>
  <si>
    <t>Saut en hauteur</t>
  </si>
  <si>
    <t>Lancer de portable</t>
  </si>
  <si>
    <t>Mike Powell 8m95 (1991)</t>
  </si>
  <si>
    <t>Galina CHISTYAKOVA 7m52 (1988)</t>
  </si>
  <si>
    <t>Jonathan EDWARDS 18m29 (1995)</t>
  </si>
  <si>
    <t>Inessa KRAVETS 15m50 (1995)</t>
  </si>
  <si>
    <t>Jürgen SCHULT 74m08 (1986)</t>
  </si>
  <si>
    <t>Gabriele REINSCH 76m80 (1988)</t>
  </si>
  <si>
    <t>Jan ZLESNY 98m49 (1996)</t>
  </si>
  <si>
    <t>Barbara SPOTAKOVA 72m28 (2008)</t>
  </si>
  <si>
    <t>Randy BARNES 23m12 (1990)</t>
  </si>
  <si>
    <t>Natalya LISOVSKAYA 22m63 (1987)</t>
  </si>
  <si>
    <t>Mikko LAMPI 94m97 (2005)</t>
  </si>
  <si>
    <t>Eija LAASKO 50m83 (2006)</t>
  </si>
  <si>
    <t>Florian S</t>
  </si>
  <si>
    <t>séance 1</t>
  </si>
  <si>
    <t>séance 2</t>
  </si>
  <si>
    <t>dis</t>
  </si>
  <si>
    <t>dis off</t>
  </si>
  <si>
    <t>abs</t>
  </si>
  <si>
    <t>total provisoire</t>
  </si>
  <si>
    <t>d</t>
  </si>
  <si>
    <t>a</t>
  </si>
  <si>
    <t>final</t>
  </si>
  <si>
    <t>Nombre séance pratiquées</t>
  </si>
  <si>
    <t>Moyenne par séance</t>
  </si>
  <si>
    <t>g</t>
  </si>
  <si>
    <t>f</t>
  </si>
  <si>
    <t>Saut 1</t>
  </si>
  <si>
    <t>Planche</t>
  </si>
  <si>
    <t>Annoncée</t>
  </si>
  <si>
    <t>réalisée</t>
  </si>
  <si>
    <t>bonne ?</t>
  </si>
  <si>
    <t>Malus si X saut</t>
  </si>
  <si>
    <t>Saut 2</t>
  </si>
  <si>
    <t>Elan</t>
  </si>
  <si>
    <t>Perf</t>
  </si>
  <si>
    <t>Saut 3</t>
  </si>
  <si>
    <t>Performance filles/garçons</t>
  </si>
  <si>
    <t>7m ou plus</t>
  </si>
  <si>
    <t>6,50 - 7m</t>
  </si>
  <si>
    <t>6,00-6,50</t>
  </si>
  <si>
    <t>5,50-6,00</t>
  </si>
  <si>
    <t>5,00-5,50</t>
  </si>
  <si>
    <t>4,50-5,00</t>
  </si>
  <si>
    <t>4,00-4,50</t>
  </si>
  <si>
    <t>3,75-4,00</t>
  </si>
  <si>
    <t>3,50-3,75</t>
  </si>
  <si>
    <t>3,25-3,50</t>
  </si>
  <si>
    <t>moins de 3,25</t>
  </si>
  <si>
    <t>Planche annoncée = planche réalisée = 1 point</t>
  </si>
  <si>
    <t>Course d'élan sur 4 points</t>
  </si>
  <si>
    <t>accélérée =  2 pts</t>
  </si>
  <si>
    <t>linéaire = 1 pt</t>
  </si>
  <si>
    <t>décélérée = 0 pt</t>
  </si>
  <si>
    <t>aucun = 2 pts</t>
  </si>
  <si>
    <t>dernier réajustement = 1 pt</t>
  </si>
  <si>
    <t>Piétinnement ou grandissement foulée = 0 pt</t>
  </si>
  <si>
    <t>Progression sur 2 pts</t>
  </si>
  <si>
    <t>Piétinnement sur 2 pts</t>
  </si>
  <si>
    <t>Planche sur 3 pts</t>
  </si>
  <si>
    <t>Ajustement sur 2 pts</t>
  </si>
  <si>
    <t>Pied sur la planche = 2 pts</t>
  </si>
  <si>
    <t>pied proche de la planche = 1 pt</t>
  </si>
  <si>
    <t>pied loin = 0 pt</t>
  </si>
  <si>
    <t>Qualité des sauts sur 3 pts</t>
  </si>
  <si>
    <t>Vraies foulées bondissantes = 3 pts</t>
  </si>
  <si>
    <t>Petit saut = 0,5 pts</t>
  </si>
  <si>
    <t>Pas de saut = 0 pt + note du saut divisée par 2</t>
  </si>
  <si>
    <t>Sauts visibles mais pas max = 1,5 pts</t>
  </si>
  <si>
    <t>Accélération/2</t>
  </si>
  <si>
    <t>pietinnement/2</t>
  </si>
  <si>
    <t>bonne / 2</t>
  </si>
  <si>
    <t>Qualité des sauts / 3</t>
  </si>
  <si>
    <t>Classement classe sur 5 points</t>
  </si>
  <si>
    <t>Investissement / participation sur 5 points</t>
  </si>
  <si>
    <t>Total sur 10</t>
  </si>
  <si>
    <t>Saut n°1</t>
  </si>
  <si>
    <t>Saut n°2</t>
  </si>
  <si>
    <t>Saut n°3</t>
  </si>
  <si>
    <t>Saut n°4</t>
  </si>
  <si>
    <t>Saut n°5</t>
  </si>
  <si>
    <t>Saut n°6</t>
  </si>
  <si>
    <t>Chaque saut est noté sur 20 points</t>
  </si>
  <si>
    <t>Meilleur saut</t>
  </si>
  <si>
    <t>Note finale</t>
  </si>
  <si>
    <t>Triple bond 6emes</t>
  </si>
  <si>
    <t>Classement général</t>
  </si>
  <si>
    <t>Classement filles</t>
  </si>
  <si>
    <t>classement garçons</t>
  </si>
  <si>
    <t>Contrôle continu sur 10 points</t>
  </si>
  <si>
    <t>Contrôle final sur 20 points</t>
  </si>
  <si>
    <t>points classement</t>
  </si>
  <si>
    <t>Moyenne générale</t>
  </si>
  <si>
    <t>Moyenne des filles</t>
  </si>
  <si>
    <t>Moyenne des garçons</t>
  </si>
  <si>
    <t>Garçons</t>
  </si>
  <si>
    <t>Filles</t>
  </si>
  <si>
    <t>Rang</t>
  </si>
  <si>
    <t>1er</t>
  </si>
  <si>
    <t>2eme</t>
  </si>
  <si>
    <t>3eme</t>
  </si>
  <si>
    <t>4ème</t>
  </si>
  <si>
    <t>5ème</t>
  </si>
  <si>
    <t>6ème</t>
  </si>
  <si>
    <t>7ème</t>
  </si>
  <si>
    <t>8ème</t>
  </si>
  <si>
    <t>9ème</t>
  </si>
  <si>
    <t>10ème</t>
  </si>
  <si>
    <t>11ème</t>
  </si>
  <si>
    <t>12ème</t>
  </si>
  <si>
    <t>13ème</t>
  </si>
  <si>
    <t>14ème</t>
  </si>
  <si>
    <t>Classement de la classe sur 5 points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</si>
</sst>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GrilledCheese BTN Cn"/>
      <family val="2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.5"/>
      <color theme="1"/>
      <name val="GrilledCheese BTN Cn"/>
      <family val="2"/>
    </font>
    <font>
      <sz val="20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28" xfId="0" applyBorder="1"/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9" xfId="0" applyBorder="1" applyAlignment="1">
      <alignment textRotation="45"/>
    </xf>
    <xf numFmtId="0" fontId="0" fillId="0" borderId="29" xfId="0" applyBorder="1"/>
    <xf numFmtId="0" fontId="3" fillId="0" borderId="0" xfId="0" applyFont="1"/>
    <xf numFmtId="0" fontId="4" fillId="0" borderId="0" xfId="0" applyFont="1"/>
    <xf numFmtId="0" fontId="0" fillId="0" borderId="30" xfId="0" applyBorder="1" applyAlignment="1">
      <alignment vertical="center"/>
    </xf>
    <xf numFmtId="0" fontId="0" fillId="0" borderId="30" xfId="0" applyBorder="1"/>
    <xf numFmtId="0" fontId="0" fillId="0" borderId="25" xfId="0" applyBorder="1" applyAlignment="1">
      <alignment vertical="center"/>
    </xf>
    <xf numFmtId="0" fontId="0" fillId="0" borderId="25" xfId="0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" fillId="0" borderId="21" xfId="0" applyFont="1" applyBorder="1" applyAlignment="1">
      <alignment horizontal="center"/>
    </xf>
    <xf numFmtId="0" fontId="0" fillId="3" borderId="0" xfId="0" applyFill="1"/>
    <xf numFmtId="0" fontId="1" fillId="3" borderId="22" xfId="0" applyFont="1" applyFill="1" applyBorder="1" applyAlignment="1">
      <alignment horizontal="center"/>
    </xf>
    <xf numFmtId="0" fontId="0" fillId="3" borderId="1" xfId="0" applyFill="1" applyBorder="1" applyAlignment="1">
      <alignment vertical="center"/>
    </xf>
    <xf numFmtId="0" fontId="0" fillId="3" borderId="9" xfId="0" applyFill="1" applyBorder="1"/>
    <xf numFmtId="0" fontId="1" fillId="3" borderId="20" xfId="0" applyFont="1" applyFill="1" applyBorder="1" applyAlignment="1">
      <alignment horizontal="center"/>
    </xf>
    <xf numFmtId="0" fontId="0" fillId="3" borderId="7" xfId="0" applyFill="1" applyBorder="1"/>
    <xf numFmtId="0" fontId="1" fillId="0" borderId="6" xfId="0" applyFont="1" applyBorder="1" applyAlignment="1">
      <alignment horizontal="center"/>
    </xf>
    <xf numFmtId="0" fontId="0" fillId="4" borderId="0" xfId="0" applyFill="1"/>
    <xf numFmtId="0" fontId="0" fillId="4" borderId="1" xfId="0" applyFill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4" borderId="36" xfId="0" applyFont="1" applyFill="1" applyBorder="1" applyAlignment="1">
      <alignment horizontal="center"/>
    </xf>
    <xf numFmtId="0" fontId="0" fillId="4" borderId="39" xfId="0" applyFill="1" applyBorder="1"/>
    <xf numFmtId="0" fontId="0" fillId="4" borderId="25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4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1" fillId="0" borderId="9" xfId="0" applyFont="1" applyBorder="1" applyAlignment="1">
      <alignment horizontal="center"/>
    </xf>
    <xf numFmtId="0" fontId="1" fillId="0" borderId="7" xfId="0" applyFont="1" applyBorder="1"/>
    <xf numFmtId="0" fontId="1" fillId="0" borderId="42" xfId="0" applyFont="1" applyBorder="1"/>
    <xf numFmtId="0" fontId="0" fillId="0" borderId="33" xfId="0" applyBorder="1"/>
    <xf numFmtId="0" fontId="0" fillId="0" borderId="34" xfId="0" applyBorder="1"/>
    <xf numFmtId="0" fontId="0" fillId="0" borderId="0" xfId="0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2" fillId="4" borderId="25" xfId="0" applyFont="1" applyFill="1" applyBorder="1" applyAlignment="1"/>
    <xf numFmtId="0" fontId="0" fillId="4" borderId="14" xfId="0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4" borderId="0" xfId="0" applyFill="1" applyAlignment="1">
      <alignment horizontal="center"/>
    </xf>
    <xf numFmtId="0" fontId="0" fillId="0" borderId="42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31" xfId="0" applyFill="1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56" xfId="0" applyFill="1" applyBorder="1" applyAlignment="1">
      <alignment vertical="center"/>
    </xf>
    <xf numFmtId="0" fontId="0" fillId="0" borderId="57" xfId="0" applyBorder="1"/>
    <xf numFmtId="0" fontId="0" fillId="4" borderId="24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1" fillId="0" borderId="3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9" xfId="0" applyFont="1" applyBorder="1"/>
    <xf numFmtId="0" fontId="1" fillId="0" borderId="53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textRotation="45"/>
    </xf>
    <xf numFmtId="0" fontId="1" fillId="0" borderId="5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" fontId="1" fillId="0" borderId="28" xfId="0" applyNumberFormat="1" applyFont="1" applyBorder="1" applyAlignment="1">
      <alignment horizontal="center" vertical="center" textRotation="90"/>
    </xf>
    <xf numFmtId="16" fontId="1" fillId="0" borderId="54" xfId="0" applyNumberFormat="1" applyFont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45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textRotation="90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textRotation="45"/>
    </xf>
    <xf numFmtId="0" fontId="0" fillId="0" borderId="7" xfId="0" applyBorder="1" applyAlignment="1">
      <alignment horizontal="center" vertical="center" textRotation="45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1" fillId="0" borderId="51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90"/>
    </xf>
    <xf numFmtId="0" fontId="0" fillId="0" borderId="48" xfId="0" applyBorder="1" applyAlignment="1">
      <alignment horizontal="center" vertical="center" textRotation="90"/>
    </xf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" fillId="0" borderId="4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10" fillId="0" borderId="43" xfId="0" applyFont="1" applyBorder="1" applyAlignment="1">
      <alignment horizontal="center"/>
    </xf>
    <xf numFmtId="0" fontId="10" fillId="0" borderId="44" xfId="0" applyFont="1" applyBorder="1" applyAlignment="1">
      <alignment horizontal="center"/>
    </xf>
    <xf numFmtId="0" fontId="10" fillId="0" borderId="45" xfId="0" applyFont="1" applyBorder="1" applyAlignment="1">
      <alignment horizontal="center"/>
    </xf>
    <xf numFmtId="0" fontId="1" fillId="2" borderId="29" xfId="0" applyFont="1" applyFill="1" applyBorder="1" applyAlignment="1">
      <alignment horizontal="center" textRotation="45"/>
    </xf>
    <xf numFmtId="0" fontId="1" fillId="0" borderId="0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 wrapText="1"/>
    </xf>
    <xf numFmtId="0" fontId="0" fillId="0" borderId="59" xfId="0" applyBorder="1" applyAlignment="1">
      <alignment vertical="center"/>
    </xf>
    <xf numFmtId="0" fontId="1" fillId="0" borderId="37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8" xfId="0" applyBorder="1"/>
    <xf numFmtId="0" fontId="0" fillId="0" borderId="34" xfId="0" applyBorder="1" applyAlignment="1">
      <alignment vertical="center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1" xfId="0" applyBorder="1"/>
    <xf numFmtId="0" fontId="1" fillId="0" borderId="60" xfId="0" applyFont="1" applyBorder="1"/>
    <xf numFmtId="0" fontId="0" fillId="2" borderId="61" xfId="0" applyFill="1" applyBorder="1"/>
    <xf numFmtId="0" fontId="1" fillId="0" borderId="7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0" fillId="0" borderId="35" xfId="0" applyBorder="1"/>
    <xf numFmtId="0" fontId="0" fillId="0" borderId="31" xfId="0" applyBorder="1"/>
    <xf numFmtId="0" fontId="0" fillId="0" borderId="32" xfId="0" applyBorder="1"/>
    <xf numFmtId="0" fontId="11" fillId="0" borderId="43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45" xfId="0" applyFont="1" applyBorder="1" applyAlignment="1">
      <alignment horizontal="center"/>
    </xf>
    <xf numFmtId="0" fontId="12" fillId="0" borderId="4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workbookViewId="0">
      <selection activeCell="D11" sqref="D11"/>
    </sheetView>
  </sheetViews>
  <sheetFormatPr baseColWidth="10" defaultRowHeight="15"/>
  <cols>
    <col min="2" max="2" width="11.42578125" style="38"/>
    <col min="4" max="4" width="11.42578125" style="38"/>
  </cols>
  <sheetData>
    <row r="1" spans="1:12" ht="21.75" thickBot="1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3"/>
    </row>
    <row r="2" spans="1:12" ht="15.75" thickBot="1">
      <c r="A2" s="9"/>
    </row>
    <row r="3" spans="1:12">
      <c r="A3" s="10"/>
      <c r="B3" s="105" t="s">
        <v>24</v>
      </c>
      <c r="C3" s="106"/>
      <c r="D3" s="107"/>
      <c r="E3" s="117"/>
      <c r="F3" s="118"/>
      <c r="G3" s="118"/>
      <c r="H3" s="118"/>
      <c r="I3" s="118"/>
      <c r="J3" s="118"/>
      <c r="K3" s="118"/>
      <c r="L3" s="119"/>
    </row>
    <row r="4" spans="1:12">
      <c r="A4" s="10"/>
      <c r="B4" s="108" t="s">
        <v>25</v>
      </c>
      <c r="C4" s="109"/>
      <c r="D4" s="110"/>
      <c r="E4" s="114"/>
      <c r="F4" s="115"/>
      <c r="G4" s="115"/>
      <c r="H4" s="115"/>
      <c r="I4" s="115"/>
      <c r="J4" s="115"/>
      <c r="K4" s="115"/>
      <c r="L4" s="116"/>
    </row>
    <row r="5" spans="1:12" ht="15.75" thickBot="1">
      <c r="A5" s="9"/>
      <c r="B5" s="42" t="s">
        <v>47</v>
      </c>
      <c r="C5" s="37" t="s">
        <v>48</v>
      </c>
      <c r="D5" s="39" t="s">
        <v>52</v>
      </c>
      <c r="E5" s="8"/>
      <c r="F5" s="3"/>
      <c r="G5" s="3"/>
      <c r="H5" s="3"/>
      <c r="I5" s="3"/>
      <c r="J5" s="3"/>
      <c r="K5" s="3"/>
      <c r="L5" s="4"/>
    </row>
    <row r="6" spans="1:12" s="15" customFormat="1" ht="18.75" customHeight="1">
      <c r="A6" s="11" t="s">
        <v>1</v>
      </c>
      <c r="B6" s="40"/>
      <c r="C6" s="17">
        <v>6.4</v>
      </c>
      <c r="D6" s="40">
        <f>SUM(B6+C6)</f>
        <v>6.4</v>
      </c>
      <c r="E6" s="14"/>
      <c r="F6" s="12"/>
      <c r="G6" s="12"/>
      <c r="H6" s="12"/>
      <c r="I6" s="12"/>
      <c r="J6" s="12"/>
      <c r="K6" s="12"/>
      <c r="L6" s="13"/>
    </row>
    <row r="7" spans="1:12" s="15" customFormat="1" ht="18.75" customHeight="1">
      <c r="A7" s="16" t="s">
        <v>2</v>
      </c>
      <c r="B7" s="40">
        <v>3.55</v>
      </c>
      <c r="C7" s="17">
        <v>3.2</v>
      </c>
      <c r="D7" s="40">
        <f t="shared" ref="D7:D28" si="0">SUM(B7+C7)</f>
        <v>6.75</v>
      </c>
      <c r="E7" s="19"/>
      <c r="F7" s="17"/>
      <c r="G7" s="17"/>
      <c r="H7" s="17"/>
      <c r="I7" s="17"/>
      <c r="J7" s="17"/>
      <c r="K7" s="17"/>
      <c r="L7" s="18"/>
    </row>
    <row r="8" spans="1:12" s="15" customFormat="1" ht="18.75" customHeight="1">
      <c r="A8" s="16" t="s">
        <v>3</v>
      </c>
      <c r="B8" s="40">
        <v>3.85</v>
      </c>
      <c r="C8" s="17">
        <v>5.85</v>
      </c>
      <c r="D8" s="40">
        <f t="shared" si="0"/>
        <v>9.6999999999999993</v>
      </c>
      <c r="E8" s="19"/>
      <c r="F8" s="17"/>
      <c r="G8" s="17"/>
      <c r="H8" s="17"/>
      <c r="I8" s="17"/>
      <c r="J8" s="17"/>
      <c r="K8" s="17"/>
      <c r="L8" s="18"/>
    </row>
    <row r="9" spans="1:12" s="15" customFormat="1" ht="18.75" customHeight="1">
      <c r="A9" s="16" t="s">
        <v>4</v>
      </c>
      <c r="B9" s="40">
        <v>5.05</v>
      </c>
      <c r="C9" s="17">
        <v>6.49</v>
      </c>
      <c r="D9" s="40">
        <f t="shared" si="0"/>
        <v>11.54</v>
      </c>
      <c r="E9" s="19"/>
      <c r="F9" s="17"/>
      <c r="G9" s="17"/>
      <c r="H9" s="17"/>
      <c r="I9" s="17"/>
      <c r="J9" s="17"/>
      <c r="K9" s="17"/>
      <c r="L9" s="18"/>
    </row>
    <row r="10" spans="1:12" s="15" customFormat="1" ht="18.75" customHeight="1">
      <c r="A10" s="16" t="s">
        <v>5</v>
      </c>
      <c r="B10" s="40">
        <v>3.9</v>
      </c>
      <c r="C10" s="17">
        <v>5.6</v>
      </c>
      <c r="D10" s="40">
        <f t="shared" si="0"/>
        <v>9.5</v>
      </c>
      <c r="E10" s="19"/>
      <c r="F10" s="17"/>
      <c r="G10" s="17"/>
      <c r="H10" s="17"/>
      <c r="I10" s="17"/>
      <c r="J10" s="17"/>
      <c r="K10" s="17"/>
      <c r="L10" s="18"/>
    </row>
    <row r="11" spans="1:12" s="15" customFormat="1" ht="18.75" customHeight="1">
      <c r="A11" s="16" t="s">
        <v>6</v>
      </c>
      <c r="B11" s="40">
        <v>4.5</v>
      </c>
      <c r="C11" s="17">
        <v>6.1</v>
      </c>
      <c r="D11" s="40">
        <f t="shared" si="0"/>
        <v>10.6</v>
      </c>
      <c r="E11" s="19"/>
      <c r="F11" s="17"/>
      <c r="G11" s="17"/>
      <c r="H11" s="17"/>
      <c r="I11" s="17"/>
      <c r="J11" s="17"/>
      <c r="K11" s="17"/>
      <c r="L11" s="18"/>
    </row>
    <row r="12" spans="1:12" s="15" customFormat="1" ht="18.75" customHeight="1">
      <c r="A12" s="16" t="s">
        <v>7</v>
      </c>
      <c r="B12" s="40">
        <v>3.45</v>
      </c>
      <c r="C12" s="17">
        <v>6.1</v>
      </c>
      <c r="D12" s="40">
        <f t="shared" si="0"/>
        <v>9.5500000000000007</v>
      </c>
      <c r="E12" s="19"/>
      <c r="F12" s="17"/>
      <c r="G12" s="17"/>
      <c r="H12" s="17"/>
      <c r="I12" s="17"/>
      <c r="J12" s="17"/>
      <c r="K12" s="17"/>
      <c r="L12" s="18"/>
    </row>
    <row r="13" spans="1:12" s="15" customFormat="1" ht="18.75" customHeight="1">
      <c r="A13" s="16" t="s">
        <v>8</v>
      </c>
      <c r="B13" s="40">
        <v>4.5</v>
      </c>
      <c r="C13" s="17">
        <v>6</v>
      </c>
      <c r="D13" s="40">
        <f t="shared" si="0"/>
        <v>10.5</v>
      </c>
      <c r="E13" s="19"/>
      <c r="F13" s="17"/>
      <c r="G13" s="17"/>
      <c r="H13" s="17"/>
      <c r="I13" s="17"/>
      <c r="J13" s="17"/>
      <c r="K13" s="17"/>
      <c r="L13" s="18"/>
    </row>
    <row r="14" spans="1:12" s="15" customFormat="1" ht="18.75" customHeight="1">
      <c r="A14" s="16" t="s">
        <v>9</v>
      </c>
      <c r="B14" s="40">
        <v>2.5499999999999998</v>
      </c>
      <c r="C14" s="17">
        <v>4.05</v>
      </c>
      <c r="D14" s="40">
        <f t="shared" si="0"/>
        <v>6.6</v>
      </c>
      <c r="E14" s="19"/>
      <c r="F14" s="17"/>
      <c r="G14" s="17"/>
      <c r="H14" s="17"/>
      <c r="I14" s="17"/>
      <c r="J14" s="17"/>
      <c r="K14" s="17"/>
      <c r="L14" s="18"/>
    </row>
    <row r="15" spans="1:12" s="15" customFormat="1" ht="18.75" customHeight="1">
      <c r="A15" s="16" t="s">
        <v>10</v>
      </c>
      <c r="B15" s="40">
        <v>4.0999999999999996</v>
      </c>
      <c r="C15" s="17">
        <v>5</v>
      </c>
      <c r="D15" s="40">
        <f t="shared" si="0"/>
        <v>9.1</v>
      </c>
      <c r="E15" s="19"/>
      <c r="F15" s="17"/>
      <c r="G15" s="17"/>
      <c r="H15" s="17"/>
      <c r="I15" s="17"/>
      <c r="J15" s="17"/>
      <c r="K15" s="17"/>
      <c r="L15" s="18"/>
    </row>
    <row r="16" spans="1:12" s="15" customFormat="1" ht="18.75" customHeight="1">
      <c r="A16" s="16" t="s">
        <v>11</v>
      </c>
      <c r="B16" s="40">
        <v>4.3499999999999996</v>
      </c>
      <c r="C16" s="17">
        <v>6</v>
      </c>
      <c r="D16" s="40">
        <f t="shared" si="0"/>
        <v>10.35</v>
      </c>
      <c r="E16" s="19"/>
      <c r="F16" s="17"/>
      <c r="G16" s="17"/>
      <c r="H16" s="17"/>
      <c r="I16" s="17"/>
      <c r="J16" s="17"/>
      <c r="K16" s="17"/>
      <c r="L16" s="18"/>
    </row>
    <row r="17" spans="1:12" s="15" customFormat="1" ht="18.75" customHeight="1">
      <c r="A17" s="16" t="s">
        <v>12</v>
      </c>
      <c r="B17" s="40">
        <v>5.35</v>
      </c>
      <c r="C17" s="17" t="s">
        <v>49</v>
      </c>
      <c r="D17" s="40">
        <v>5.35</v>
      </c>
      <c r="E17" s="19"/>
      <c r="F17" s="17"/>
      <c r="G17" s="17"/>
      <c r="H17" s="17"/>
      <c r="I17" s="17"/>
      <c r="J17" s="17"/>
      <c r="K17" s="17"/>
      <c r="L17" s="18"/>
    </row>
    <row r="18" spans="1:12" s="15" customFormat="1" ht="18.75" customHeight="1">
      <c r="A18" s="16" t="s">
        <v>13</v>
      </c>
      <c r="B18" s="40">
        <v>2.7</v>
      </c>
      <c r="C18" s="17" t="s">
        <v>49</v>
      </c>
      <c r="D18" s="40">
        <v>2.7</v>
      </c>
      <c r="E18" s="19"/>
      <c r="F18" s="17"/>
      <c r="G18" s="17"/>
      <c r="H18" s="17"/>
      <c r="I18" s="17"/>
      <c r="J18" s="17"/>
      <c r="K18" s="17"/>
      <c r="L18" s="18"/>
    </row>
    <row r="19" spans="1:12" s="15" customFormat="1" ht="18.75" customHeight="1">
      <c r="A19" s="16" t="s">
        <v>14</v>
      </c>
      <c r="B19" s="40">
        <v>5.05</v>
      </c>
      <c r="C19" s="17">
        <v>6.2</v>
      </c>
      <c r="D19" s="40">
        <f t="shared" si="0"/>
        <v>11.25</v>
      </c>
      <c r="E19" s="19"/>
      <c r="F19" s="17"/>
      <c r="G19" s="17"/>
      <c r="H19" s="17"/>
      <c r="I19" s="17"/>
      <c r="J19" s="17"/>
      <c r="K19" s="17"/>
      <c r="L19" s="18"/>
    </row>
    <row r="20" spans="1:12" s="15" customFormat="1" ht="18.75" customHeight="1">
      <c r="A20" s="16" t="s">
        <v>15</v>
      </c>
      <c r="B20" s="40">
        <v>4.6500000000000004</v>
      </c>
      <c r="C20" s="17">
        <v>5.5</v>
      </c>
      <c r="D20" s="40">
        <f t="shared" si="0"/>
        <v>10.15</v>
      </c>
      <c r="E20" s="19"/>
      <c r="F20" s="17"/>
      <c r="G20" s="17"/>
      <c r="H20" s="17"/>
      <c r="I20" s="17"/>
      <c r="J20" s="17"/>
      <c r="K20" s="17"/>
      <c r="L20" s="18"/>
    </row>
    <row r="21" spans="1:12" s="15" customFormat="1" ht="18.75" customHeight="1">
      <c r="A21" s="16" t="s">
        <v>16</v>
      </c>
      <c r="B21" s="40">
        <v>2.7</v>
      </c>
      <c r="C21" s="17" t="s">
        <v>49</v>
      </c>
      <c r="D21" s="40" t="s">
        <v>49</v>
      </c>
      <c r="E21" s="19"/>
      <c r="F21" s="17"/>
      <c r="G21" s="17"/>
      <c r="H21" s="17"/>
      <c r="I21" s="17"/>
      <c r="J21" s="17"/>
      <c r="K21" s="17"/>
      <c r="L21" s="18"/>
    </row>
    <row r="22" spans="1:12" s="15" customFormat="1" ht="18.75" customHeight="1">
      <c r="A22" s="16" t="s">
        <v>17</v>
      </c>
      <c r="B22" s="40">
        <v>5.15</v>
      </c>
      <c r="C22" s="17">
        <v>5.65</v>
      </c>
      <c r="D22" s="40">
        <f t="shared" si="0"/>
        <v>10.8</v>
      </c>
      <c r="E22" s="19"/>
      <c r="F22" s="17"/>
      <c r="G22" s="17"/>
      <c r="H22" s="17"/>
      <c r="I22" s="17"/>
      <c r="J22" s="17"/>
      <c r="K22" s="17"/>
      <c r="L22" s="18"/>
    </row>
    <row r="23" spans="1:12" s="15" customFormat="1" ht="18.75" customHeight="1">
      <c r="A23" s="16" t="s">
        <v>18</v>
      </c>
      <c r="B23" s="40">
        <v>6.1</v>
      </c>
      <c r="C23" s="17">
        <v>5.6</v>
      </c>
      <c r="D23" s="40">
        <f t="shared" si="0"/>
        <v>11.7</v>
      </c>
      <c r="E23" s="19"/>
      <c r="F23" s="17"/>
      <c r="G23" s="17"/>
      <c r="H23" s="17"/>
      <c r="I23" s="17"/>
      <c r="J23" s="17"/>
      <c r="K23" s="17"/>
      <c r="L23" s="18"/>
    </row>
    <row r="24" spans="1:12" s="15" customFormat="1" ht="18.75" customHeight="1">
      <c r="A24" s="16" t="s">
        <v>19</v>
      </c>
      <c r="B24" s="40">
        <v>4.8499999999999996</v>
      </c>
      <c r="C24" s="17" t="s">
        <v>50</v>
      </c>
      <c r="D24" s="40">
        <v>4.8499999999999996</v>
      </c>
      <c r="E24" s="19"/>
      <c r="F24" s="17"/>
      <c r="G24" s="17"/>
      <c r="H24" s="17"/>
      <c r="I24" s="17"/>
      <c r="J24" s="17"/>
      <c r="K24" s="17"/>
      <c r="L24" s="18"/>
    </row>
    <row r="25" spans="1:12" s="15" customFormat="1" ht="18.75" customHeight="1">
      <c r="A25" s="16" t="s">
        <v>20</v>
      </c>
      <c r="B25" s="40">
        <v>4.5</v>
      </c>
      <c r="C25" s="17" t="s">
        <v>51</v>
      </c>
      <c r="D25" s="40">
        <v>4.5</v>
      </c>
      <c r="E25" s="19"/>
      <c r="F25" s="17"/>
      <c r="G25" s="17"/>
      <c r="H25" s="17"/>
      <c r="I25" s="17"/>
      <c r="J25" s="17"/>
      <c r="K25" s="17"/>
      <c r="L25" s="18"/>
    </row>
    <row r="26" spans="1:12" s="15" customFormat="1" ht="18.75" customHeight="1">
      <c r="A26" s="16" t="s">
        <v>21</v>
      </c>
      <c r="B26" s="40">
        <v>4.95</v>
      </c>
      <c r="C26" s="17">
        <v>5.7</v>
      </c>
      <c r="D26" s="40">
        <f t="shared" si="0"/>
        <v>10.65</v>
      </c>
      <c r="E26" s="19"/>
      <c r="F26" s="17"/>
      <c r="G26" s="17"/>
      <c r="H26" s="17"/>
      <c r="I26" s="17"/>
      <c r="J26" s="17"/>
      <c r="K26" s="17"/>
      <c r="L26" s="18"/>
    </row>
    <row r="27" spans="1:12" s="15" customFormat="1" ht="18.75" customHeight="1">
      <c r="A27" s="16" t="s">
        <v>22</v>
      </c>
      <c r="B27" s="40">
        <v>3.95</v>
      </c>
      <c r="C27" s="17">
        <v>5.0999999999999996</v>
      </c>
      <c r="D27" s="40">
        <f t="shared" si="0"/>
        <v>9.0500000000000007</v>
      </c>
      <c r="E27" s="19"/>
      <c r="F27" s="17"/>
      <c r="G27" s="17"/>
      <c r="H27" s="17"/>
      <c r="I27" s="17"/>
      <c r="J27" s="17"/>
      <c r="K27" s="17"/>
      <c r="L27" s="18"/>
    </row>
    <row r="28" spans="1:12" s="15" customFormat="1" ht="18.75" customHeight="1">
      <c r="A28" s="20" t="s">
        <v>23</v>
      </c>
      <c r="B28" s="40">
        <v>5.7</v>
      </c>
      <c r="C28" s="17">
        <v>6.4</v>
      </c>
      <c r="D28" s="40">
        <f t="shared" si="0"/>
        <v>12.100000000000001</v>
      </c>
      <c r="E28" s="23"/>
      <c r="F28" s="21"/>
      <c r="G28" s="21"/>
      <c r="H28" s="21"/>
      <c r="I28" s="21"/>
      <c r="J28" s="21"/>
      <c r="K28" s="21"/>
      <c r="L28" s="22"/>
    </row>
    <row r="29" spans="1:12" ht="18.75" customHeight="1">
      <c r="A29" s="5" t="s">
        <v>46</v>
      </c>
      <c r="B29" s="40">
        <v>3.2</v>
      </c>
      <c r="C29" s="1" t="s">
        <v>51</v>
      </c>
      <c r="D29" s="40">
        <v>3.2</v>
      </c>
      <c r="E29" s="7"/>
      <c r="F29" s="1"/>
      <c r="G29" s="1"/>
      <c r="H29" s="1"/>
      <c r="I29" s="1"/>
      <c r="J29" s="1"/>
      <c r="K29" s="1"/>
      <c r="L29" s="2"/>
    </row>
    <row r="30" spans="1:12" ht="18.75" customHeight="1" thickBot="1">
      <c r="A30" s="6"/>
      <c r="B30" s="43"/>
      <c r="C30" s="3"/>
      <c r="D30" s="41"/>
      <c r="E30" s="8"/>
      <c r="F30" s="3"/>
      <c r="G30" s="3"/>
      <c r="H30" s="3"/>
      <c r="I30" s="3"/>
      <c r="J30" s="3"/>
      <c r="K30" s="3"/>
      <c r="L30" s="4"/>
    </row>
  </sheetData>
  <mergeCells count="5">
    <mergeCell ref="B3:D3"/>
    <mergeCell ref="B4:D4"/>
    <mergeCell ref="A1:L1"/>
    <mergeCell ref="E4:L4"/>
    <mergeCell ref="E3:L3"/>
  </mergeCells>
  <pageMargins left="0.23622047244094488" right="0.23622047244094488" top="0.39370078740157483" bottom="0.3937007874015748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26"/>
  <sheetViews>
    <sheetView workbookViewId="0">
      <selection activeCell="C23" sqref="C23"/>
    </sheetView>
  </sheetViews>
  <sheetFormatPr baseColWidth="10" defaultRowHeight="20.25" customHeight="1"/>
  <cols>
    <col min="1" max="1" width="11.42578125" style="9"/>
    <col min="12" max="12" width="18.28515625" customWidth="1"/>
    <col min="13" max="13" width="11.42578125" style="9"/>
  </cols>
  <sheetData>
    <row r="2" spans="1:12" ht="44.25" customHeight="1"/>
    <row r="3" spans="1:12" ht="20.25" customHeight="1" thickBot="1">
      <c r="B3" s="25"/>
      <c r="C3" s="25"/>
      <c r="D3" s="26"/>
      <c r="E3" s="26"/>
      <c r="F3" s="26"/>
      <c r="G3" s="26"/>
      <c r="H3" s="26"/>
      <c r="I3" s="26"/>
      <c r="J3" s="26"/>
      <c r="K3" s="26"/>
      <c r="L3" s="26"/>
    </row>
    <row r="4" spans="1:12" ht="20.25" customHeight="1">
      <c r="A4" s="29" t="s">
        <v>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ht="20.25" customHeight="1">
      <c r="A5" s="31" t="s">
        <v>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ht="20.25" customHeight="1">
      <c r="A6" s="31" t="s">
        <v>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20.25" customHeight="1">
      <c r="A7" s="24" t="s">
        <v>4</v>
      </c>
    </row>
    <row r="8" spans="1:12" ht="20.25" customHeight="1">
      <c r="A8" s="31" t="s">
        <v>5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2" ht="20.25" customHeight="1">
      <c r="A9" s="24" t="s">
        <v>6</v>
      </c>
    </row>
    <row r="10" spans="1:12" ht="20.25" customHeight="1">
      <c r="A10" s="31" t="s">
        <v>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</row>
    <row r="11" spans="1:12" ht="20.25" customHeight="1">
      <c r="A11" s="24" t="s">
        <v>8</v>
      </c>
    </row>
    <row r="12" spans="1:12" ht="20.25" customHeight="1">
      <c r="A12" s="31" t="s">
        <v>9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</row>
    <row r="13" spans="1:12" ht="20.25" customHeight="1">
      <c r="A13" s="24" t="s">
        <v>10</v>
      </c>
    </row>
    <row r="14" spans="1:12" ht="20.25" customHeight="1">
      <c r="A14" s="31" t="s">
        <v>11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</row>
    <row r="15" spans="1:12" ht="20.25" customHeight="1">
      <c r="A15" s="24" t="s">
        <v>12</v>
      </c>
    </row>
    <row r="16" spans="1:12" ht="20.25" customHeight="1">
      <c r="A16" s="31" t="s">
        <v>13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</row>
    <row r="17" spans="1:12" ht="20.25" customHeight="1">
      <c r="A17" s="24" t="s">
        <v>14</v>
      </c>
    </row>
    <row r="18" spans="1:12" ht="20.25" customHeight="1">
      <c r="A18" s="31" t="s">
        <v>15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</row>
    <row r="19" spans="1:12" ht="20.25" customHeight="1">
      <c r="A19" s="24" t="s">
        <v>16</v>
      </c>
    </row>
    <row r="20" spans="1:12" ht="20.25" customHeight="1">
      <c r="A20" s="31" t="s">
        <v>17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</row>
    <row r="21" spans="1:12" ht="20.25" customHeight="1">
      <c r="A21" s="24" t="s">
        <v>18</v>
      </c>
    </row>
    <row r="22" spans="1:12" ht="20.25" customHeight="1">
      <c r="A22" s="31" t="s">
        <v>19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</row>
    <row r="23" spans="1:12" ht="20.25" customHeight="1">
      <c r="A23" s="24" t="s">
        <v>20</v>
      </c>
    </row>
    <row r="24" spans="1:12" ht="20.25" customHeight="1">
      <c r="A24" s="31" t="s">
        <v>21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</row>
    <row r="25" spans="1:12" ht="20.25" customHeight="1">
      <c r="A25" s="24" t="s">
        <v>22</v>
      </c>
    </row>
    <row r="26" spans="1:12" ht="20.25" customHeight="1">
      <c r="A26" s="31" t="s">
        <v>23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</sheetData>
  <pageMargins left="0.23622047244094488" right="0.23622047244094488" top="0.39370078740157483" bottom="0.3937007874015748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C6" sqref="C6"/>
    </sheetView>
  </sheetViews>
  <sheetFormatPr baseColWidth="10" defaultRowHeight="15"/>
  <cols>
    <col min="1" max="1" width="11.42578125" style="33"/>
    <col min="5" max="5" width="11.42578125" style="35"/>
    <col min="6" max="7" width="11.42578125" style="27"/>
  </cols>
  <sheetData>
    <row r="1" spans="1:7">
      <c r="A1" s="33" t="s">
        <v>26</v>
      </c>
      <c r="E1" s="35" t="s">
        <v>34</v>
      </c>
    </row>
    <row r="4" spans="1:7" ht="15.75">
      <c r="A4" s="33" t="s">
        <v>27</v>
      </c>
      <c r="E4" s="36" t="s">
        <v>35</v>
      </c>
      <c r="F4" s="28"/>
      <c r="G4" s="28"/>
    </row>
    <row r="7" spans="1:7">
      <c r="A7" s="33" t="s">
        <v>28</v>
      </c>
      <c r="E7" s="34" t="s">
        <v>36</v>
      </c>
    </row>
    <row r="10" spans="1:7" ht="15.75">
      <c r="A10" s="33" t="s">
        <v>29</v>
      </c>
      <c r="E10" s="36" t="s">
        <v>37</v>
      </c>
      <c r="F10" s="28"/>
      <c r="G10" s="28"/>
    </row>
    <row r="13" spans="1:7">
      <c r="A13" s="33" t="s">
        <v>30</v>
      </c>
      <c r="E13" s="35" t="s">
        <v>38</v>
      </c>
    </row>
    <row r="16" spans="1:7" ht="15.75">
      <c r="A16" s="33" t="s">
        <v>31</v>
      </c>
      <c r="E16" s="36" t="s">
        <v>39</v>
      </c>
      <c r="F16" s="28"/>
      <c r="G16" s="28"/>
    </row>
    <row r="19" spans="1:7">
      <c r="A19" s="33" t="s">
        <v>32</v>
      </c>
      <c r="E19" s="35" t="s">
        <v>40</v>
      </c>
    </row>
    <row r="22" spans="1:7" ht="15.75">
      <c r="A22" s="33" t="s">
        <v>33</v>
      </c>
      <c r="E22" s="36" t="s">
        <v>41</v>
      </c>
      <c r="F22" s="28"/>
      <c r="G22" s="28"/>
    </row>
    <row r="25" spans="1:7">
      <c r="A25" s="33" t="s">
        <v>30</v>
      </c>
      <c r="E25" s="35" t="s">
        <v>42</v>
      </c>
    </row>
    <row r="28" spans="1:7" ht="15.75">
      <c r="A28" s="33" t="s">
        <v>29</v>
      </c>
      <c r="E28" s="36" t="s">
        <v>43</v>
      </c>
      <c r="F28" s="28"/>
      <c r="G28" s="28"/>
    </row>
    <row r="31" spans="1:7">
      <c r="A31" s="33" t="s">
        <v>33</v>
      </c>
      <c r="E31" s="35" t="s">
        <v>44</v>
      </c>
    </row>
    <row r="34" spans="5:6" ht="15.75">
      <c r="E34" s="36" t="s">
        <v>45</v>
      </c>
      <c r="F34" s="28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0"/>
  <sheetViews>
    <sheetView tabSelected="1" topLeftCell="H7" workbookViewId="0">
      <selection activeCell="U29" sqref="U29"/>
    </sheetView>
  </sheetViews>
  <sheetFormatPr baseColWidth="10" defaultRowHeight="15"/>
  <cols>
    <col min="2" max="3" width="0.140625" style="45" hidden="1" customWidth="1"/>
    <col min="4" max="4" width="2" style="84" bestFit="1" customWidth="1"/>
    <col min="5" max="5" width="11.42578125" style="45" hidden="1" customWidth="1"/>
    <col min="6" max="6" width="11.42578125" hidden="1" customWidth="1"/>
    <col min="12" max="12" width="15" customWidth="1"/>
  </cols>
  <sheetData>
    <row r="1" spans="1:21" s="45" customFormat="1" ht="21.75" customHeight="1" thickBot="1">
      <c r="A1" s="128" t="s">
        <v>118</v>
      </c>
      <c r="B1" s="128"/>
      <c r="C1" s="128"/>
      <c r="D1" s="128"/>
      <c r="E1" s="81"/>
      <c r="F1" s="81"/>
      <c r="G1" s="122" t="s">
        <v>122</v>
      </c>
      <c r="H1" s="123"/>
      <c r="I1" s="123"/>
      <c r="J1" s="123"/>
      <c r="K1" s="123"/>
      <c r="L1" s="123"/>
      <c r="M1" s="124"/>
      <c r="N1" s="122" t="s">
        <v>123</v>
      </c>
      <c r="O1" s="123"/>
      <c r="P1" s="123"/>
      <c r="Q1" s="123"/>
      <c r="R1" s="123"/>
      <c r="S1" s="123"/>
      <c r="T1" s="124"/>
      <c r="U1" s="125" t="s">
        <v>117</v>
      </c>
    </row>
    <row r="2" spans="1:21" s="54" customFormat="1" ht="45" customHeight="1" thickBot="1">
      <c r="A2" s="128"/>
      <c r="B2" s="128"/>
      <c r="C2" s="128"/>
      <c r="D2" s="128"/>
      <c r="E2" s="82"/>
      <c r="F2" s="59"/>
      <c r="G2" s="167" t="s">
        <v>106</v>
      </c>
      <c r="H2" s="167"/>
      <c r="I2" s="167"/>
      <c r="J2" s="168"/>
      <c r="K2" s="164"/>
      <c r="L2" s="131" t="s">
        <v>107</v>
      </c>
      <c r="M2" s="129" t="s">
        <v>108</v>
      </c>
      <c r="N2" s="132" t="s">
        <v>115</v>
      </c>
      <c r="O2" s="133"/>
      <c r="P2" s="133"/>
      <c r="Q2" s="133"/>
      <c r="R2" s="133"/>
      <c r="S2" s="133"/>
      <c r="T2" s="120" t="s">
        <v>116</v>
      </c>
      <c r="U2" s="126"/>
    </row>
    <row r="3" spans="1:21" ht="30.75" customHeight="1" thickBot="1">
      <c r="A3" s="163"/>
      <c r="B3" s="163"/>
      <c r="C3" s="163"/>
      <c r="D3" s="163"/>
      <c r="E3" s="50" t="s">
        <v>55</v>
      </c>
      <c r="F3" s="92" t="s">
        <v>56</v>
      </c>
      <c r="G3" s="173" t="s">
        <v>57</v>
      </c>
      <c r="H3" s="174" t="s">
        <v>119</v>
      </c>
      <c r="I3" s="174" t="s">
        <v>120</v>
      </c>
      <c r="J3" s="174" t="s">
        <v>121</v>
      </c>
      <c r="K3" s="175" t="s">
        <v>124</v>
      </c>
      <c r="L3" s="165"/>
      <c r="M3" s="130"/>
      <c r="N3" s="86" t="s">
        <v>109</v>
      </c>
      <c r="O3" s="87" t="s">
        <v>110</v>
      </c>
      <c r="P3" s="87" t="s">
        <v>111</v>
      </c>
      <c r="Q3" s="87" t="s">
        <v>112</v>
      </c>
      <c r="R3" s="87" t="s">
        <v>113</v>
      </c>
      <c r="S3" s="87" t="s">
        <v>114</v>
      </c>
      <c r="T3" s="121"/>
      <c r="U3" s="127"/>
    </row>
    <row r="4" spans="1:21" s="15" customFormat="1" ht="18.75" customHeight="1">
      <c r="A4" s="11" t="s">
        <v>1</v>
      </c>
      <c r="B4" s="48">
        <f>12.3+6.1</f>
        <v>18.399999999999999</v>
      </c>
      <c r="C4" s="93">
        <v>5.8</v>
      </c>
      <c r="D4" s="96" t="s">
        <v>58</v>
      </c>
      <c r="E4" s="94">
        <f>C4+B4</f>
        <v>24.2</v>
      </c>
      <c r="F4" s="169">
        <v>4</v>
      </c>
      <c r="G4" s="89">
        <f>E4/F4</f>
        <v>6.05</v>
      </c>
      <c r="H4" s="90">
        <f>RANK(G4,$G$4:$G$27,0)</f>
        <v>5</v>
      </c>
      <c r="I4" s="47"/>
      <c r="J4" s="47"/>
      <c r="K4" s="172"/>
      <c r="L4" s="166"/>
      <c r="M4" s="99"/>
      <c r="N4" s="85"/>
      <c r="O4" s="47"/>
      <c r="P4" s="47"/>
      <c r="Q4" s="47"/>
      <c r="R4" s="47"/>
      <c r="S4" s="47"/>
      <c r="T4" s="103"/>
      <c r="U4" s="91"/>
    </row>
    <row r="5" spans="1:21" s="15" customFormat="1" ht="18.75" customHeight="1">
      <c r="A5" s="16" t="s">
        <v>2</v>
      </c>
      <c r="B5" s="49">
        <f>12.1+5.5</f>
        <v>17.600000000000001</v>
      </c>
      <c r="C5" s="52">
        <v>5.0999999999999996</v>
      </c>
      <c r="D5" s="97" t="s">
        <v>59</v>
      </c>
      <c r="E5" s="46">
        <f>C5+B5</f>
        <v>22.700000000000003</v>
      </c>
      <c r="F5" s="170">
        <v>5</v>
      </c>
      <c r="G5" s="68">
        <f t="shared" ref="G5:G27" si="0">E5/F5</f>
        <v>4.5400000000000009</v>
      </c>
      <c r="H5" s="59">
        <f t="shared" ref="H5:H27" si="1">RANK(G5,$G$4:$G$27,0)</f>
        <v>16</v>
      </c>
      <c r="I5" s="17"/>
      <c r="J5" s="17"/>
      <c r="K5" s="18"/>
      <c r="L5" s="19"/>
      <c r="M5" s="100"/>
      <c r="N5" s="83"/>
      <c r="O5" s="17"/>
      <c r="P5" s="17"/>
      <c r="Q5" s="17"/>
      <c r="R5" s="17"/>
      <c r="S5" s="17"/>
      <c r="T5" s="104"/>
      <c r="U5" s="88"/>
    </row>
    <row r="6" spans="1:21" s="15" customFormat="1" ht="18.75" customHeight="1">
      <c r="A6" s="16" t="s">
        <v>3</v>
      </c>
      <c r="B6" s="49">
        <f>15.3+5.7</f>
        <v>21</v>
      </c>
      <c r="C6" s="52" t="s">
        <v>53</v>
      </c>
      <c r="D6" s="97" t="s">
        <v>59</v>
      </c>
      <c r="E6" s="46">
        <v>21</v>
      </c>
      <c r="F6" s="170">
        <v>4</v>
      </c>
      <c r="G6" s="68">
        <f t="shared" si="0"/>
        <v>5.25</v>
      </c>
      <c r="H6" s="59">
        <f t="shared" si="1"/>
        <v>12</v>
      </c>
      <c r="I6" s="17"/>
      <c r="J6" s="17"/>
      <c r="K6" s="18"/>
      <c r="L6" s="19"/>
      <c r="M6" s="100"/>
      <c r="N6" s="83"/>
      <c r="O6" s="17"/>
      <c r="P6" s="17"/>
      <c r="Q6" s="17"/>
      <c r="R6" s="17"/>
      <c r="S6" s="17"/>
      <c r="T6" s="104"/>
      <c r="U6" s="88"/>
    </row>
    <row r="7" spans="1:21" s="15" customFormat="1" ht="18.75" customHeight="1">
      <c r="A7" s="16" t="s">
        <v>4</v>
      </c>
      <c r="B7" s="49">
        <f>19.3+7.9</f>
        <v>27.200000000000003</v>
      </c>
      <c r="C7" s="52">
        <v>7.3</v>
      </c>
      <c r="D7" s="97" t="s">
        <v>58</v>
      </c>
      <c r="E7" s="46">
        <f t="shared" ref="E7:E15" si="2">C7+B7</f>
        <v>34.5</v>
      </c>
      <c r="F7" s="170">
        <v>5</v>
      </c>
      <c r="G7" s="68">
        <f t="shared" si="0"/>
        <v>6.9</v>
      </c>
      <c r="H7" s="59">
        <f t="shared" si="1"/>
        <v>1</v>
      </c>
      <c r="I7" s="17"/>
      <c r="J7" s="17"/>
      <c r="K7" s="18"/>
      <c r="L7" s="19"/>
      <c r="M7" s="100"/>
      <c r="N7" s="83"/>
      <c r="O7" s="17"/>
      <c r="P7" s="17"/>
      <c r="Q7" s="17"/>
      <c r="R7" s="17"/>
      <c r="S7" s="17"/>
      <c r="T7" s="104"/>
      <c r="U7" s="88"/>
    </row>
    <row r="8" spans="1:21" s="15" customFormat="1" ht="18.75" customHeight="1">
      <c r="A8" s="16" t="s">
        <v>5</v>
      </c>
      <c r="B8" s="49">
        <f>14.25+5.9</f>
        <v>20.149999999999999</v>
      </c>
      <c r="C8" s="52">
        <v>5.3</v>
      </c>
      <c r="D8" s="97" t="s">
        <v>59</v>
      </c>
      <c r="E8" s="46">
        <f t="shared" si="2"/>
        <v>25.45</v>
      </c>
      <c r="F8" s="170">
        <v>5</v>
      </c>
      <c r="G8" s="68">
        <f t="shared" si="0"/>
        <v>5.09</v>
      </c>
      <c r="H8" s="59">
        <f t="shared" si="1"/>
        <v>13</v>
      </c>
      <c r="I8" s="17"/>
      <c r="J8" s="17"/>
      <c r="K8" s="18"/>
      <c r="L8" s="19"/>
      <c r="M8" s="100"/>
      <c r="N8" s="83"/>
      <c r="O8" s="17"/>
      <c r="P8" s="17"/>
      <c r="Q8" s="17"/>
      <c r="R8" s="17"/>
      <c r="S8" s="17"/>
      <c r="T8" s="104"/>
      <c r="U8" s="88"/>
    </row>
    <row r="9" spans="1:21" s="15" customFormat="1" ht="18.75" customHeight="1">
      <c r="A9" s="16" t="s">
        <v>6</v>
      </c>
      <c r="B9" s="49">
        <f>16.25+5.5</f>
        <v>21.75</v>
      </c>
      <c r="C9" s="52">
        <v>5.6</v>
      </c>
      <c r="D9" s="97" t="s">
        <v>58</v>
      </c>
      <c r="E9" s="46">
        <f t="shared" si="2"/>
        <v>27.35</v>
      </c>
      <c r="F9" s="170">
        <v>5</v>
      </c>
      <c r="G9" s="68">
        <f t="shared" si="0"/>
        <v>5.4700000000000006</v>
      </c>
      <c r="H9" s="59">
        <f t="shared" si="1"/>
        <v>10</v>
      </c>
      <c r="I9" s="17"/>
      <c r="J9" s="17"/>
      <c r="K9" s="18"/>
      <c r="L9" s="19"/>
      <c r="M9" s="100"/>
      <c r="N9" s="83"/>
      <c r="O9" s="17"/>
      <c r="P9" s="17"/>
      <c r="Q9" s="17"/>
      <c r="R9" s="17"/>
      <c r="S9" s="17"/>
      <c r="T9" s="104"/>
      <c r="U9" s="88"/>
    </row>
    <row r="10" spans="1:21" s="15" customFormat="1" ht="18.75" customHeight="1">
      <c r="A10" s="16" t="s">
        <v>7</v>
      </c>
      <c r="B10" s="49">
        <f>9.55</f>
        <v>9.5500000000000007</v>
      </c>
      <c r="C10" s="52">
        <v>0</v>
      </c>
      <c r="D10" s="97" t="s">
        <v>59</v>
      </c>
      <c r="E10" s="46">
        <f t="shared" si="2"/>
        <v>9.5500000000000007</v>
      </c>
      <c r="F10" s="170">
        <v>5</v>
      </c>
      <c r="G10" s="68">
        <f t="shared" si="0"/>
        <v>1.9100000000000001</v>
      </c>
      <c r="H10" s="59">
        <f t="shared" si="1"/>
        <v>23</v>
      </c>
      <c r="I10" s="17"/>
      <c r="J10" s="17"/>
      <c r="K10" s="18"/>
      <c r="L10" s="19"/>
      <c r="M10" s="100"/>
      <c r="N10" s="83"/>
      <c r="O10" s="17"/>
      <c r="P10" s="17"/>
      <c r="Q10" s="17"/>
      <c r="R10" s="17"/>
      <c r="S10" s="17"/>
      <c r="T10" s="104"/>
      <c r="U10" s="88"/>
    </row>
    <row r="11" spans="1:21" s="15" customFormat="1" ht="18.75" customHeight="1">
      <c r="A11" s="16" t="s">
        <v>8</v>
      </c>
      <c r="B11" s="49">
        <f>10.5+5.15</f>
        <v>15.65</v>
      </c>
      <c r="C11" s="52">
        <v>6.1</v>
      </c>
      <c r="D11" s="97" t="s">
        <v>59</v>
      </c>
      <c r="E11" s="46">
        <f t="shared" si="2"/>
        <v>21.75</v>
      </c>
      <c r="F11" s="170">
        <v>5</v>
      </c>
      <c r="G11" s="68">
        <f t="shared" si="0"/>
        <v>4.3499999999999996</v>
      </c>
      <c r="H11" s="59">
        <f t="shared" si="1"/>
        <v>19</v>
      </c>
      <c r="I11" s="17"/>
      <c r="J11" s="17"/>
      <c r="K11" s="18"/>
      <c r="L11" s="19"/>
      <c r="M11" s="100"/>
      <c r="N11" s="83"/>
      <c r="O11" s="17"/>
      <c r="P11" s="17"/>
      <c r="Q11" s="17"/>
      <c r="R11" s="17"/>
      <c r="S11" s="17"/>
      <c r="T11" s="104"/>
      <c r="U11" s="88"/>
    </row>
    <row r="12" spans="1:21" s="15" customFormat="1" ht="18.75" customHeight="1">
      <c r="A12" s="16" t="s">
        <v>9</v>
      </c>
      <c r="B12" s="49">
        <f>6.6+4.2</f>
        <v>10.8</v>
      </c>
      <c r="C12" s="52">
        <v>3</v>
      </c>
      <c r="D12" s="97" t="s">
        <v>59</v>
      </c>
      <c r="E12" s="46">
        <f t="shared" si="2"/>
        <v>13.8</v>
      </c>
      <c r="F12" s="170">
        <v>5</v>
      </c>
      <c r="G12" s="68">
        <f t="shared" si="0"/>
        <v>2.7600000000000002</v>
      </c>
      <c r="H12" s="59">
        <f t="shared" si="1"/>
        <v>22</v>
      </c>
      <c r="I12" s="17"/>
      <c r="J12" s="17"/>
      <c r="K12" s="18"/>
      <c r="L12" s="19"/>
      <c r="M12" s="100"/>
      <c r="N12" s="83"/>
      <c r="O12" s="17"/>
      <c r="P12" s="17"/>
      <c r="Q12" s="17"/>
      <c r="R12" s="17"/>
      <c r="S12" s="17"/>
      <c r="T12" s="104"/>
      <c r="U12" s="88"/>
    </row>
    <row r="13" spans="1:21" s="15" customFormat="1" ht="18.75" customHeight="1">
      <c r="A13" s="16" t="s">
        <v>10</v>
      </c>
      <c r="B13" s="49">
        <f>14.2+5</f>
        <v>19.2</v>
      </c>
      <c r="C13" s="52">
        <v>4.95</v>
      </c>
      <c r="D13" s="97" t="s">
        <v>59</v>
      </c>
      <c r="E13" s="46">
        <f t="shared" si="2"/>
        <v>24.15</v>
      </c>
      <c r="F13" s="170">
        <v>5</v>
      </c>
      <c r="G13" s="68">
        <f t="shared" si="0"/>
        <v>4.83</v>
      </c>
      <c r="H13" s="59">
        <f t="shared" si="1"/>
        <v>14</v>
      </c>
      <c r="I13" s="17"/>
      <c r="J13" s="17"/>
      <c r="K13" s="18"/>
      <c r="L13" s="19"/>
      <c r="M13" s="100"/>
      <c r="N13" s="83"/>
      <c r="O13" s="17"/>
      <c r="P13" s="17"/>
      <c r="Q13" s="17"/>
      <c r="R13" s="17"/>
      <c r="S13" s="17"/>
      <c r="T13" s="104"/>
      <c r="U13" s="88"/>
    </row>
    <row r="14" spans="1:21" s="15" customFormat="1" ht="18.75" customHeight="1">
      <c r="A14" s="16" t="s">
        <v>11</v>
      </c>
      <c r="B14" s="49">
        <f>15.65+5.75</f>
        <v>21.4</v>
      </c>
      <c r="C14" s="52">
        <v>5.5</v>
      </c>
      <c r="D14" s="97" t="s">
        <v>59</v>
      </c>
      <c r="E14" s="46">
        <f t="shared" si="2"/>
        <v>26.9</v>
      </c>
      <c r="F14" s="170">
        <v>5</v>
      </c>
      <c r="G14" s="68">
        <f t="shared" si="0"/>
        <v>5.38</v>
      </c>
      <c r="H14" s="59">
        <f t="shared" si="1"/>
        <v>11</v>
      </c>
      <c r="I14" s="17"/>
      <c r="J14" s="17"/>
      <c r="K14" s="18"/>
      <c r="L14" s="19"/>
      <c r="M14" s="100"/>
      <c r="N14" s="83"/>
      <c r="O14" s="17"/>
      <c r="P14" s="17"/>
      <c r="Q14" s="17"/>
      <c r="R14" s="17"/>
      <c r="S14" s="17"/>
      <c r="T14" s="104"/>
      <c r="U14" s="88"/>
    </row>
    <row r="15" spans="1:21" s="15" customFormat="1" ht="18.75" customHeight="1">
      <c r="A15" s="16" t="s">
        <v>12</v>
      </c>
      <c r="B15" s="49">
        <f>12.2+5.45</f>
        <v>17.649999999999999</v>
      </c>
      <c r="C15" s="52">
        <v>7.4</v>
      </c>
      <c r="D15" s="97" t="s">
        <v>58</v>
      </c>
      <c r="E15" s="46">
        <f t="shared" si="2"/>
        <v>25.049999999999997</v>
      </c>
      <c r="F15" s="170">
        <v>4</v>
      </c>
      <c r="G15" s="68">
        <f t="shared" si="0"/>
        <v>6.2624999999999993</v>
      </c>
      <c r="H15" s="59">
        <f t="shared" si="1"/>
        <v>4</v>
      </c>
      <c r="I15" s="17"/>
      <c r="J15" s="17"/>
      <c r="K15" s="18"/>
      <c r="L15" s="19"/>
      <c r="M15" s="100"/>
      <c r="N15" s="83"/>
      <c r="O15" s="17"/>
      <c r="P15" s="17"/>
      <c r="Q15" s="17"/>
      <c r="R15" s="17"/>
      <c r="S15" s="17"/>
      <c r="T15" s="104"/>
      <c r="U15" s="88"/>
    </row>
    <row r="16" spans="1:21" s="15" customFormat="1" ht="18.75" customHeight="1">
      <c r="A16" s="16" t="s">
        <v>13</v>
      </c>
      <c r="B16" s="49"/>
      <c r="C16" s="52" t="s">
        <v>53</v>
      </c>
      <c r="D16" s="97" t="s">
        <v>59</v>
      </c>
      <c r="E16" s="46" t="s">
        <v>53</v>
      </c>
      <c r="F16" s="170">
        <v>0</v>
      </c>
      <c r="G16" s="68">
        <v>0</v>
      </c>
      <c r="H16" s="59">
        <f t="shared" si="1"/>
        <v>24</v>
      </c>
      <c r="I16" s="17"/>
      <c r="J16" s="17"/>
      <c r="K16" s="18"/>
      <c r="L16" s="19"/>
      <c r="M16" s="100"/>
      <c r="N16" s="83"/>
      <c r="O16" s="17"/>
      <c r="P16" s="17"/>
      <c r="Q16" s="17"/>
      <c r="R16" s="17"/>
      <c r="S16" s="17"/>
      <c r="T16" s="104"/>
      <c r="U16" s="88"/>
    </row>
    <row r="17" spans="1:21" s="15" customFormat="1" ht="18.75" customHeight="1">
      <c r="A17" s="16" t="s">
        <v>14</v>
      </c>
      <c r="B17" s="49">
        <f>17.35+6.25</f>
        <v>23.6</v>
      </c>
      <c r="C17" s="52">
        <v>5.9</v>
      </c>
      <c r="D17" s="97" t="s">
        <v>58</v>
      </c>
      <c r="E17" s="46">
        <f t="shared" ref="E17:E22" si="3">C17+B17</f>
        <v>29.5</v>
      </c>
      <c r="F17" s="170">
        <v>5</v>
      </c>
      <c r="G17" s="68">
        <f t="shared" si="0"/>
        <v>5.9</v>
      </c>
      <c r="H17" s="59">
        <f t="shared" si="1"/>
        <v>7</v>
      </c>
      <c r="I17" s="17"/>
      <c r="J17" s="17"/>
      <c r="K17" s="18"/>
      <c r="L17" s="19"/>
      <c r="M17" s="100"/>
      <c r="N17" s="83"/>
      <c r="O17" s="17"/>
      <c r="P17" s="17"/>
      <c r="Q17" s="17"/>
      <c r="R17" s="17"/>
      <c r="S17" s="17"/>
      <c r="T17" s="104"/>
      <c r="U17" s="88"/>
    </row>
    <row r="18" spans="1:21" s="15" customFormat="1" ht="18.75" customHeight="1">
      <c r="A18" s="16" t="s">
        <v>15</v>
      </c>
      <c r="B18" s="49">
        <f>6.45+15.65</f>
        <v>22.1</v>
      </c>
      <c r="C18" s="52">
        <v>6</v>
      </c>
      <c r="D18" s="97" t="s">
        <v>58</v>
      </c>
      <c r="E18" s="46">
        <f t="shared" si="3"/>
        <v>28.1</v>
      </c>
      <c r="F18" s="170">
        <v>5</v>
      </c>
      <c r="G18" s="68">
        <f t="shared" si="0"/>
        <v>5.62</v>
      </c>
      <c r="H18" s="59">
        <f t="shared" si="1"/>
        <v>8</v>
      </c>
      <c r="I18" s="17"/>
      <c r="J18" s="17"/>
      <c r="K18" s="18"/>
      <c r="L18" s="19"/>
      <c r="M18" s="100"/>
      <c r="N18" s="83"/>
      <c r="O18" s="17"/>
      <c r="P18" s="17"/>
      <c r="Q18" s="17"/>
      <c r="R18" s="17"/>
      <c r="S18" s="17"/>
      <c r="T18" s="104"/>
      <c r="U18" s="88"/>
    </row>
    <row r="19" spans="1:21" s="15" customFormat="1" ht="18.75" customHeight="1">
      <c r="A19" s="16" t="s">
        <v>16</v>
      </c>
      <c r="B19" s="49">
        <f>5.1+7.3</f>
        <v>12.399999999999999</v>
      </c>
      <c r="C19" s="52">
        <v>5.5</v>
      </c>
      <c r="D19" s="97" t="s">
        <v>59</v>
      </c>
      <c r="E19" s="46">
        <f t="shared" si="3"/>
        <v>17.899999999999999</v>
      </c>
      <c r="F19" s="170">
        <v>4</v>
      </c>
      <c r="G19" s="68">
        <f t="shared" si="0"/>
        <v>4.4749999999999996</v>
      </c>
      <c r="H19" s="59">
        <f t="shared" si="1"/>
        <v>18</v>
      </c>
      <c r="I19" s="17"/>
      <c r="J19" s="17"/>
      <c r="K19" s="18"/>
      <c r="L19" s="19"/>
      <c r="M19" s="100"/>
      <c r="N19" s="83"/>
      <c r="O19" s="17"/>
      <c r="P19" s="17"/>
      <c r="Q19" s="17"/>
      <c r="R19" s="17"/>
      <c r="S19" s="17"/>
      <c r="T19" s="104"/>
      <c r="U19" s="88"/>
    </row>
    <row r="20" spans="1:21" s="15" customFormat="1" ht="18.75" customHeight="1">
      <c r="A20" s="16" t="s">
        <v>17</v>
      </c>
      <c r="B20" s="49">
        <f>17.15+6.3</f>
        <v>23.45</v>
      </c>
      <c r="C20" s="52">
        <v>6.45</v>
      </c>
      <c r="D20" s="97" t="s">
        <v>58</v>
      </c>
      <c r="E20" s="46">
        <f t="shared" si="3"/>
        <v>29.9</v>
      </c>
      <c r="F20" s="170">
        <v>5</v>
      </c>
      <c r="G20" s="68">
        <f t="shared" si="0"/>
        <v>5.9799999999999995</v>
      </c>
      <c r="H20" s="59">
        <f t="shared" si="1"/>
        <v>6</v>
      </c>
      <c r="I20" s="17"/>
      <c r="J20" s="17"/>
      <c r="K20" s="18"/>
      <c r="L20" s="19"/>
      <c r="M20" s="100"/>
      <c r="N20" s="83"/>
      <c r="O20" s="17"/>
      <c r="P20" s="17"/>
      <c r="Q20" s="17"/>
      <c r="R20" s="17"/>
      <c r="S20" s="17"/>
      <c r="T20" s="104"/>
      <c r="U20" s="88"/>
    </row>
    <row r="21" spans="1:21" s="15" customFormat="1" ht="18.75" customHeight="1">
      <c r="A21" s="16" t="s">
        <v>18</v>
      </c>
      <c r="B21" s="49">
        <f>6.85+17.7</f>
        <v>24.549999999999997</v>
      </c>
      <c r="C21" s="52">
        <v>7.8</v>
      </c>
      <c r="D21" s="97" t="s">
        <v>58</v>
      </c>
      <c r="E21" s="46">
        <f t="shared" si="3"/>
        <v>32.349999999999994</v>
      </c>
      <c r="F21" s="170">
        <v>5</v>
      </c>
      <c r="G21" s="68">
        <f t="shared" si="0"/>
        <v>6.4699999999999989</v>
      </c>
      <c r="H21" s="59">
        <f t="shared" si="1"/>
        <v>3</v>
      </c>
      <c r="I21" s="17"/>
      <c r="J21" s="17"/>
      <c r="K21" s="18"/>
      <c r="L21" s="19"/>
      <c r="M21" s="100"/>
      <c r="N21" s="83"/>
      <c r="O21" s="17"/>
      <c r="P21" s="17"/>
      <c r="Q21" s="17"/>
      <c r="R21" s="17"/>
      <c r="S21" s="17"/>
      <c r="T21" s="104"/>
      <c r="U21" s="88"/>
    </row>
    <row r="22" spans="1:21" s="15" customFormat="1" ht="18.75" customHeight="1">
      <c r="A22" s="16" t="s">
        <v>19</v>
      </c>
      <c r="B22" s="49">
        <f>6.35+9.9</f>
        <v>16.25</v>
      </c>
      <c r="C22" s="52">
        <v>0</v>
      </c>
      <c r="D22" s="97" t="s">
        <v>59</v>
      </c>
      <c r="E22" s="46">
        <f t="shared" si="3"/>
        <v>16.25</v>
      </c>
      <c r="F22" s="170">
        <v>4</v>
      </c>
      <c r="G22" s="68">
        <f t="shared" si="0"/>
        <v>4.0625</v>
      </c>
      <c r="H22" s="59">
        <f t="shared" si="1"/>
        <v>20</v>
      </c>
      <c r="I22" s="17"/>
      <c r="J22" s="17"/>
      <c r="K22" s="18"/>
      <c r="L22" s="19"/>
      <c r="M22" s="100"/>
      <c r="N22" s="83"/>
      <c r="O22" s="17"/>
      <c r="P22" s="17"/>
      <c r="Q22" s="17"/>
      <c r="R22" s="17"/>
      <c r="S22" s="17"/>
      <c r="T22" s="104"/>
      <c r="U22" s="88"/>
    </row>
    <row r="23" spans="1:21" s="15" customFormat="1" ht="18.75" customHeight="1">
      <c r="A23" s="16" t="s">
        <v>20</v>
      </c>
      <c r="B23" s="49">
        <f>9.05+4.75</f>
        <v>13.8</v>
      </c>
      <c r="C23" s="52" t="s">
        <v>54</v>
      </c>
      <c r="D23" s="97" t="s">
        <v>59</v>
      </c>
      <c r="E23" s="46">
        <v>13.8</v>
      </c>
      <c r="F23" s="170">
        <v>3</v>
      </c>
      <c r="G23" s="68">
        <f t="shared" si="0"/>
        <v>4.6000000000000005</v>
      </c>
      <c r="H23" s="59">
        <f t="shared" si="1"/>
        <v>15</v>
      </c>
      <c r="I23" s="17"/>
      <c r="J23" s="17"/>
      <c r="K23" s="18"/>
      <c r="L23" s="19"/>
      <c r="M23" s="100"/>
      <c r="N23" s="83"/>
      <c r="O23" s="17"/>
      <c r="P23" s="17"/>
      <c r="Q23" s="17"/>
      <c r="R23" s="17"/>
      <c r="S23" s="17"/>
      <c r="T23" s="104"/>
      <c r="U23" s="88"/>
    </row>
    <row r="24" spans="1:21" s="15" customFormat="1" ht="18.75" customHeight="1">
      <c r="A24" s="16" t="s">
        <v>21</v>
      </c>
      <c r="B24" s="49">
        <f>4.6+17.6</f>
        <v>22.200000000000003</v>
      </c>
      <c r="C24" s="52" t="s">
        <v>54</v>
      </c>
      <c r="D24" s="97" t="s">
        <v>59</v>
      </c>
      <c r="E24" s="46">
        <v>22.2</v>
      </c>
      <c r="F24" s="170">
        <v>4</v>
      </c>
      <c r="G24" s="68">
        <f t="shared" si="0"/>
        <v>5.55</v>
      </c>
      <c r="H24" s="59">
        <f t="shared" si="1"/>
        <v>9</v>
      </c>
      <c r="I24" s="17"/>
      <c r="J24" s="17"/>
      <c r="K24" s="18"/>
      <c r="L24" s="19"/>
      <c r="M24" s="100"/>
      <c r="N24" s="83"/>
      <c r="O24" s="17"/>
      <c r="P24" s="17"/>
      <c r="Q24" s="17"/>
      <c r="R24" s="17"/>
      <c r="S24" s="17"/>
      <c r="T24" s="104"/>
      <c r="U24" s="88"/>
    </row>
    <row r="25" spans="1:21" s="15" customFormat="1" ht="18.75" customHeight="1">
      <c r="A25" s="16" t="s">
        <v>22</v>
      </c>
      <c r="B25" s="49">
        <f>9.05</f>
        <v>9.0500000000000007</v>
      </c>
      <c r="C25" s="52" t="s">
        <v>54</v>
      </c>
      <c r="D25" s="97" t="s">
        <v>59</v>
      </c>
      <c r="E25" s="46">
        <v>9.0500000000000007</v>
      </c>
      <c r="F25" s="170">
        <v>2</v>
      </c>
      <c r="G25" s="68">
        <f t="shared" si="0"/>
        <v>4.5250000000000004</v>
      </c>
      <c r="H25" s="59">
        <f t="shared" si="1"/>
        <v>17</v>
      </c>
      <c r="I25" s="17"/>
      <c r="J25" s="17"/>
      <c r="K25" s="18"/>
      <c r="L25" s="19"/>
      <c r="M25" s="100"/>
      <c r="N25" s="83"/>
      <c r="O25" s="17"/>
      <c r="P25" s="17"/>
      <c r="Q25" s="17"/>
      <c r="R25" s="17"/>
      <c r="S25" s="17"/>
      <c r="T25" s="104"/>
      <c r="U25" s="88"/>
    </row>
    <row r="26" spans="1:21" s="15" customFormat="1" ht="18.75" customHeight="1">
      <c r="A26" s="20" t="s">
        <v>23</v>
      </c>
      <c r="B26" s="49">
        <f>18.2+8</f>
        <v>26.2</v>
      </c>
      <c r="C26" s="52">
        <v>7.4</v>
      </c>
      <c r="D26" s="97" t="s">
        <v>58</v>
      </c>
      <c r="E26" s="46">
        <f>C26+B26</f>
        <v>33.6</v>
      </c>
      <c r="F26" s="170">
        <v>5</v>
      </c>
      <c r="G26" s="68">
        <f t="shared" si="0"/>
        <v>6.7200000000000006</v>
      </c>
      <c r="H26" s="59">
        <f t="shared" si="1"/>
        <v>2</v>
      </c>
      <c r="I26" s="17"/>
      <c r="J26" s="17"/>
      <c r="K26" s="18"/>
      <c r="L26" s="23"/>
      <c r="M26" s="101"/>
      <c r="N26" s="83"/>
      <c r="O26" s="17"/>
      <c r="P26" s="17"/>
      <c r="Q26" s="17"/>
      <c r="R26" s="17"/>
      <c r="S26" s="17"/>
      <c r="T26" s="104"/>
      <c r="U26" s="88"/>
    </row>
    <row r="27" spans="1:21" ht="18.75" customHeight="1" thickBot="1">
      <c r="A27" s="6" t="s">
        <v>46</v>
      </c>
      <c r="B27" s="95">
        <f>4.55+3.2</f>
        <v>7.75</v>
      </c>
      <c r="C27" s="51" t="s">
        <v>54</v>
      </c>
      <c r="D27" s="98" t="s">
        <v>58</v>
      </c>
      <c r="E27" s="53">
        <v>7.75</v>
      </c>
      <c r="F27" s="171">
        <v>2</v>
      </c>
      <c r="G27" s="86">
        <f t="shared" si="0"/>
        <v>3.875</v>
      </c>
      <c r="H27" s="87">
        <f t="shared" si="1"/>
        <v>21</v>
      </c>
      <c r="I27" s="3"/>
      <c r="J27" s="3"/>
      <c r="K27" s="4"/>
      <c r="L27" s="8"/>
      <c r="M27" s="102"/>
      <c r="N27" s="71"/>
      <c r="O27" s="3"/>
      <c r="P27" s="3"/>
      <c r="Q27" s="3"/>
      <c r="R27" s="3"/>
      <c r="S27" s="176"/>
      <c r="T27" s="177"/>
      <c r="U27" s="178"/>
    </row>
    <row r="28" spans="1:21">
      <c r="S28" s="105" t="s">
        <v>125</v>
      </c>
      <c r="T28" s="180"/>
      <c r="U28" s="183"/>
    </row>
    <row r="29" spans="1:21">
      <c r="S29" s="108" t="s">
        <v>126</v>
      </c>
      <c r="T29" s="181"/>
      <c r="U29" s="184"/>
    </row>
    <row r="30" spans="1:21" ht="15.75" thickBot="1">
      <c r="S30" s="179" t="s">
        <v>127</v>
      </c>
      <c r="T30" s="182"/>
      <c r="U30" s="185"/>
    </row>
  </sheetData>
  <mergeCells count="12">
    <mergeCell ref="S28:T28"/>
    <mergeCell ref="S29:T29"/>
    <mergeCell ref="S30:T30"/>
    <mergeCell ref="T2:T3"/>
    <mergeCell ref="N1:T1"/>
    <mergeCell ref="U1:U3"/>
    <mergeCell ref="A1:D3"/>
    <mergeCell ref="G2:J2"/>
    <mergeCell ref="G1:M1"/>
    <mergeCell ref="M2:M3"/>
    <mergeCell ref="L2:L3"/>
    <mergeCell ref="N2:S2"/>
  </mergeCells>
  <pageMargins left="0.23622047244094491" right="0.23622047244094491" top="0.19685039370078741" bottom="0.19685039370078741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G27"/>
  <sheetViews>
    <sheetView workbookViewId="0">
      <selection activeCell="W6" sqref="W6"/>
    </sheetView>
  </sheetViews>
  <sheetFormatPr baseColWidth="10" defaultRowHeight="15"/>
  <cols>
    <col min="1" max="1" width="10" style="54" bestFit="1" customWidth="1"/>
    <col min="2" max="2" width="8" style="54" customWidth="1"/>
    <col min="3" max="6" width="3.7109375" style="54" bestFit="1" customWidth="1"/>
    <col min="7" max="7" width="8" style="54" bestFit="1" customWidth="1"/>
    <col min="8" max="8" width="8" style="54" customWidth="1"/>
    <col min="9" max="9" width="3.7109375" style="54" bestFit="1" customWidth="1"/>
    <col min="10" max="10" width="8" style="54" customWidth="1"/>
    <col min="11" max="14" width="3.7109375" style="54" bestFit="1" customWidth="1"/>
    <col min="15" max="15" width="8" style="54" bestFit="1" customWidth="1"/>
    <col min="16" max="16" width="8" style="54" customWidth="1"/>
    <col min="17" max="17" width="3.7109375" style="54" bestFit="1" customWidth="1"/>
    <col min="18" max="18" width="7.85546875" style="54" customWidth="1"/>
    <col min="19" max="22" width="3.7109375" style="54" bestFit="1" customWidth="1"/>
    <col min="23" max="23" width="8" style="54" bestFit="1" customWidth="1"/>
    <col min="24" max="24" width="8" style="54" customWidth="1"/>
    <col min="25" max="25" width="3.7109375" style="54" bestFit="1" customWidth="1"/>
    <col min="26" max="26" width="5.7109375" style="54" bestFit="1" customWidth="1"/>
    <col min="27" max="30" width="3.7109375" style="54" bestFit="1" customWidth="1"/>
    <col min="31" max="31" width="8" style="54" bestFit="1" customWidth="1"/>
    <col min="32" max="32" width="7.5703125" style="54" customWidth="1"/>
    <col min="33" max="33" width="3.7109375" style="54" bestFit="1" customWidth="1"/>
    <col min="34" max="16384" width="11.42578125" style="54"/>
  </cols>
  <sheetData>
    <row r="1" spans="1:33" ht="15.75" thickBot="1">
      <c r="A1" s="134">
        <v>40491</v>
      </c>
      <c r="B1" s="142" t="s">
        <v>60</v>
      </c>
      <c r="C1" s="143"/>
      <c r="D1" s="143"/>
      <c r="E1" s="143"/>
      <c r="F1" s="143"/>
      <c r="G1" s="143"/>
      <c r="H1" s="143"/>
      <c r="I1" s="149"/>
      <c r="J1" s="142" t="s">
        <v>66</v>
      </c>
      <c r="K1" s="143"/>
      <c r="L1" s="143"/>
      <c r="M1" s="143"/>
      <c r="N1" s="143"/>
      <c r="O1" s="143"/>
      <c r="P1" s="143"/>
      <c r="Q1" s="149"/>
      <c r="R1" s="142" t="s">
        <v>69</v>
      </c>
      <c r="S1" s="143"/>
      <c r="T1" s="143"/>
      <c r="U1" s="143"/>
      <c r="V1" s="143"/>
      <c r="W1" s="143"/>
      <c r="X1" s="143"/>
      <c r="Y1" s="129"/>
      <c r="Z1" s="137"/>
      <c r="AA1" s="137"/>
      <c r="AB1" s="137"/>
      <c r="AC1" s="137"/>
      <c r="AD1" s="137"/>
      <c r="AE1" s="137"/>
      <c r="AF1" s="137"/>
      <c r="AG1" s="137"/>
    </row>
    <row r="2" spans="1:33" ht="15" customHeight="1">
      <c r="A2" s="134"/>
      <c r="B2" s="144" t="s">
        <v>68</v>
      </c>
      <c r="C2" s="146" t="s">
        <v>61</v>
      </c>
      <c r="D2" s="146"/>
      <c r="E2" s="146" t="s">
        <v>67</v>
      </c>
      <c r="F2" s="146"/>
      <c r="G2" s="62" t="s">
        <v>61</v>
      </c>
      <c r="H2" s="140" t="s">
        <v>105</v>
      </c>
      <c r="I2" s="150" t="s">
        <v>65</v>
      </c>
      <c r="J2" s="144" t="s">
        <v>68</v>
      </c>
      <c r="K2" s="146" t="s">
        <v>61</v>
      </c>
      <c r="L2" s="146"/>
      <c r="M2" s="146" t="s">
        <v>67</v>
      </c>
      <c r="N2" s="146"/>
      <c r="O2" s="62" t="s">
        <v>61</v>
      </c>
      <c r="P2" s="140" t="s">
        <v>105</v>
      </c>
      <c r="Q2" s="150" t="s">
        <v>65</v>
      </c>
      <c r="R2" s="144" t="s">
        <v>68</v>
      </c>
      <c r="S2" s="146" t="s">
        <v>61</v>
      </c>
      <c r="T2" s="146"/>
      <c r="U2" s="146" t="s">
        <v>67</v>
      </c>
      <c r="V2" s="146"/>
      <c r="W2" s="62" t="s">
        <v>61</v>
      </c>
      <c r="X2" s="140" t="s">
        <v>105</v>
      </c>
      <c r="Y2" s="147" t="s">
        <v>65</v>
      </c>
      <c r="Z2" s="136"/>
      <c r="AA2" s="137"/>
      <c r="AB2" s="137"/>
      <c r="AC2" s="137"/>
      <c r="AD2" s="137"/>
      <c r="AF2" s="138"/>
      <c r="AG2" s="139"/>
    </row>
    <row r="3" spans="1:33" s="58" customFormat="1" ht="80.25" thickBot="1">
      <c r="A3" s="135"/>
      <c r="B3" s="145"/>
      <c r="C3" s="63" t="s">
        <v>62</v>
      </c>
      <c r="D3" s="63" t="s">
        <v>63</v>
      </c>
      <c r="E3" s="63" t="s">
        <v>102</v>
      </c>
      <c r="F3" s="63" t="s">
        <v>103</v>
      </c>
      <c r="G3" s="63" t="s">
        <v>104</v>
      </c>
      <c r="H3" s="141"/>
      <c r="I3" s="151"/>
      <c r="J3" s="145"/>
      <c r="K3" s="63" t="s">
        <v>62</v>
      </c>
      <c r="L3" s="63" t="s">
        <v>63</v>
      </c>
      <c r="M3" s="63" t="s">
        <v>102</v>
      </c>
      <c r="N3" s="63" t="s">
        <v>103</v>
      </c>
      <c r="O3" s="63" t="s">
        <v>64</v>
      </c>
      <c r="P3" s="141"/>
      <c r="Q3" s="151"/>
      <c r="R3" s="145"/>
      <c r="S3" s="63" t="s">
        <v>62</v>
      </c>
      <c r="T3" s="63" t="s">
        <v>63</v>
      </c>
      <c r="U3" s="63" t="s">
        <v>102</v>
      </c>
      <c r="V3" s="63" t="s">
        <v>103</v>
      </c>
      <c r="W3" s="63" t="s">
        <v>64</v>
      </c>
      <c r="X3" s="141"/>
      <c r="Y3" s="148"/>
      <c r="Z3" s="136"/>
      <c r="AF3" s="138"/>
      <c r="AG3" s="139"/>
    </row>
    <row r="4" spans="1:33" ht="19.5" customHeight="1">
      <c r="A4" s="55" t="s">
        <v>1</v>
      </c>
      <c r="B4" s="64"/>
      <c r="C4" s="65"/>
      <c r="D4" s="65"/>
      <c r="E4" s="65"/>
      <c r="F4" s="65"/>
      <c r="G4" s="65"/>
      <c r="H4" s="65"/>
      <c r="I4" s="66"/>
      <c r="J4" s="64"/>
      <c r="K4" s="65"/>
      <c r="L4" s="65"/>
      <c r="M4" s="65"/>
      <c r="N4" s="65"/>
      <c r="O4" s="65"/>
      <c r="P4" s="65"/>
      <c r="Q4" s="66"/>
      <c r="R4" s="64"/>
      <c r="S4" s="65"/>
      <c r="T4" s="65"/>
      <c r="U4" s="65"/>
      <c r="V4" s="65"/>
      <c r="W4" s="65"/>
      <c r="X4" s="65"/>
      <c r="Y4" s="67"/>
    </row>
    <row r="5" spans="1:33" ht="19.5" customHeight="1">
      <c r="A5" s="56" t="s">
        <v>2</v>
      </c>
      <c r="B5" s="68"/>
      <c r="C5" s="59"/>
      <c r="D5" s="59"/>
      <c r="E5" s="59"/>
      <c r="F5" s="59"/>
      <c r="G5" s="59"/>
      <c r="H5" s="59"/>
      <c r="I5" s="69"/>
      <c r="J5" s="68"/>
      <c r="K5" s="59"/>
      <c r="L5" s="59"/>
      <c r="M5" s="59"/>
      <c r="N5" s="59"/>
      <c r="O5" s="59"/>
      <c r="P5" s="59"/>
      <c r="Q5" s="69"/>
      <c r="R5" s="68"/>
      <c r="S5" s="59"/>
      <c r="T5" s="59"/>
      <c r="U5" s="59"/>
      <c r="V5" s="59"/>
      <c r="W5" s="59"/>
      <c r="X5" s="59"/>
      <c r="Y5" s="70"/>
    </row>
    <row r="6" spans="1:33" ht="19.5" customHeight="1">
      <c r="A6" s="56" t="s">
        <v>3</v>
      </c>
      <c r="B6" s="68"/>
      <c r="C6" s="59"/>
      <c r="D6" s="59"/>
      <c r="E6" s="59"/>
      <c r="F6" s="59"/>
      <c r="G6" s="59"/>
      <c r="H6" s="59"/>
      <c r="I6" s="69"/>
      <c r="J6" s="68"/>
      <c r="K6" s="59"/>
      <c r="L6" s="59"/>
      <c r="M6" s="59"/>
      <c r="N6" s="59"/>
      <c r="O6" s="59"/>
      <c r="P6" s="59"/>
      <c r="Q6" s="69"/>
      <c r="R6" s="68"/>
      <c r="S6" s="59"/>
      <c r="T6" s="59"/>
      <c r="U6" s="59"/>
      <c r="V6" s="59"/>
      <c r="W6" s="59"/>
      <c r="X6" s="59"/>
      <c r="Y6" s="70"/>
    </row>
    <row r="7" spans="1:33" ht="19.5" customHeight="1">
      <c r="A7" s="56" t="s">
        <v>4</v>
      </c>
      <c r="B7" s="68"/>
      <c r="C7" s="59"/>
      <c r="D7" s="59"/>
      <c r="E7" s="59"/>
      <c r="F7" s="59"/>
      <c r="G7" s="59"/>
      <c r="H7" s="59"/>
      <c r="I7" s="69"/>
      <c r="J7" s="68"/>
      <c r="K7" s="59"/>
      <c r="L7" s="59"/>
      <c r="M7" s="59"/>
      <c r="N7" s="59"/>
      <c r="O7" s="59"/>
      <c r="P7" s="59"/>
      <c r="Q7" s="69"/>
      <c r="R7" s="68"/>
      <c r="S7" s="59"/>
      <c r="T7" s="59"/>
      <c r="U7" s="59"/>
      <c r="V7" s="59"/>
      <c r="W7" s="59"/>
      <c r="X7" s="59"/>
      <c r="Y7" s="70"/>
    </row>
    <row r="8" spans="1:33" ht="19.5" customHeight="1">
      <c r="A8" s="56" t="s">
        <v>5</v>
      </c>
      <c r="B8" s="68"/>
      <c r="C8" s="59"/>
      <c r="D8" s="59"/>
      <c r="E8" s="59"/>
      <c r="F8" s="59"/>
      <c r="G8" s="59"/>
      <c r="H8" s="59"/>
      <c r="I8" s="69"/>
      <c r="J8" s="68"/>
      <c r="K8" s="59"/>
      <c r="L8" s="59"/>
      <c r="M8" s="59"/>
      <c r="N8" s="59"/>
      <c r="O8" s="59"/>
      <c r="P8" s="59"/>
      <c r="Q8" s="69"/>
      <c r="R8" s="68"/>
      <c r="S8" s="59"/>
      <c r="T8" s="59"/>
      <c r="U8" s="59"/>
      <c r="V8" s="59"/>
      <c r="W8" s="59"/>
      <c r="X8" s="59"/>
      <c r="Y8" s="70"/>
    </row>
    <row r="9" spans="1:33" ht="19.5" customHeight="1">
      <c r="A9" s="56" t="s">
        <v>6</v>
      </c>
      <c r="B9" s="68"/>
      <c r="C9" s="59"/>
      <c r="D9" s="59"/>
      <c r="E9" s="59"/>
      <c r="F9" s="59"/>
      <c r="G9" s="59"/>
      <c r="H9" s="59"/>
      <c r="I9" s="69"/>
      <c r="J9" s="68"/>
      <c r="K9" s="59"/>
      <c r="L9" s="59"/>
      <c r="M9" s="59"/>
      <c r="N9" s="59"/>
      <c r="O9" s="59"/>
      <c r="P9" s="59"/>
      <c r="Q9" s="69"/>
      <c r="R9" s="68"/>
      <c r="S9" s="59"/>
      <c r="T9" s="59"/>
      <c r="U9" s="59"/>
      <c r="V9" s="59"/>
      <c r="W9" s="59"/>
      <c r="X9" s="59"/>
      <c r="Y9" s="70"/>
    </row>
    <row r="10" spans="1:33" ht="19.5" customHeight="1">
      <c r="A10" s="56" t="s">
        <v>7</v>
      </c>
      <c r="B10" s="68"/>
      <c r="C10" s="59"/>
      <c r="D10" s="59"/>
      <c r="E10" s="59"/>
      <c r="F10" s="59"/>
      <c r="G10" s="59"/>
      <c r="H10" s="59"/>
      <c r="I10" s="69"/>
      <c r="J10" s="68"/>
      <c r="K10" s="59"/>
      <c r="L10" s="59"/>
      <c r="M10" s="59"/>
      <c r="N10" s="59"/>
      <c r="O10" s="59"/>
      <c r="P10" s="59"/>
      <c r="Q10" s="69"/>
      <c r="R10" s="68"/>
      <c r="S10" s="59"/>
      <c r="T10" s="59"/>
      <c r="U10" s="59"/>
      <c r="V10" s="59"/>
      <c r="W10" s="59"/>
      <c r="X10" s="59"/>
      <c r="Y10" s="70"/>
    </row>
    <row r="11" spans="1:33" ht="19.5" customHeight="1">
      <c r="A11" s="56" t="s">
        <v>8</v>
      </c>
      <c r="B11" s="68"/>
      <c r="C11" s="59"/>
      <c r="D11" s="59"/>
      <c r="E11" s="59"/>
      <c r="F11" s="59"/>
      <c r="G11" s="59"/>
      <c r="H11" s="59"/>
      <c r="I11" s="69"/>
      <c r="J11" s="68"/>
      <c r="K11" s="59"/>
      <c r="L11" s="59"/>
      <c r="M11" s="59"/>
      <c r="N11" s="59"/>
      <c r="O11" s="59"/>
      <c r="P11" s="59"/>
      <c r="Q11" s="69"/>
      <c r="R11" s="68"/>
      <c r="S11" s="59"/>
      <c r="T11" s="59"/>
      <c r="U11" s="59"/>
      <c r="V11" s="59"/>
      <c r="W11" s="59"/>
      <c r="X11" s="59"/>
      <c r="Y11" s="70"/>
    </row>
    <row r="12" spans="1:33" ht="19.5" customHeight="1">
      <c r="A12" s="56" t="s">
        <v>9</v>
      </c>
      <c r="B12" s="68"/>
      <c r="C12" s="59"/>
      <c r="D12" s="59"/>
      <c r="E12" s="59"/>
      <c r="F12" s="59"/>
      <c r="G12" s="59"/>
      <c r="H12" s="59"/>
      <c r="I12" s="69"/>
      <c r="J12" s="68"/>
      <c r="K12" s="59"/>
      <c r="L12" s="59"/>
      <c r="M12" s="59"/>
      <c r="N12" s="59"/>
      <c r="O12" s="59"/>
      <c r="P12" s="59"/>
      <c r="Q12" s="69"/>
      <c r="R12" s="68"/>
      <c r="S12" s="59"/>
      <c r="T12" s="59"/>
      <c r="U12" s="59"/>
      <c r="V12" s="59"/>
      <c r="W12" s="59"/>
      <c r="X12" s="59"/>
      <c r="Y12" s="70"/>
    </row>
    <row r="13" spans="1:33" ht="19.5" customHeight="1">
      <c r="A13" s="56" t="s">
        <v>10</v>
      </c>
      <c r="B13" s="68"/>
      <c r="C13" s="59"/>
      <c r="D13" s="59"/>
      <c r="E13" s="59"/>
      <c r="F13" s="59"/>
      <c r="G13" s="59"/>
      <c r="H13" s="59"/>
      <c r="I13" s="69"/>
      <c r="J13" s="68"/>
      <c r="K13" s="59"/>
      <c r="L13" s="59"/>
      <c r="M13" s="59"/>
      <c r="N13" s="59"/>
      <c r="O13" s="59"/>
      <c r="P13" s="59"/>
      <c r="Q13" s="69"/>
      <c r="R13" s="68"/>
      <c r="S13" s="59"/>
      <c r="T13" s="59"/>
      <c r="U13" s="59"/>
      <c r="V13" s="59"/>
      <c r="W13" s="59"/>
      <c r="X13" s="59"/>
      <c r="Y13" s="70"/>
    </row>
    <row r="14" spans="1:33" ht="19.5" customHeight="1">
      <c r="A14" s="56" t="s">
        <v>11</v>
      </c>
      <c r="B14" s="68"/>
      <c r="C14" s="59"/>
      <c r="D14" s="59"/>
      <c r="E14" s="59"/>
      <c r="F14" s="59"/>
      <c r="G14" s="59"/>
      <c r="H14" s="59"/>
      <c r="I14" s="69"/>
      <c r="J14" s="68"/>
      <c r="K14" s="59"/>
      <c r="L14" s="59"/>
      <c r="M14" s="59"/>
      <c r="N14" s="59"/>
      <c r="O14" s="59"/>
      <c r="P14" s="59"/>
      <c r="Q14" s="69"/>
      <c r="R14" s="68"/>
      <c r="S14" s="59"/>
      <c r="T14" s="59"/>
      <c r="U14" s="59"/>
      <c r="V14" s="59"/>
      <c r="W14" s="59"/>
      <c r="X14" s="59"/>
      <c r="Y14" s="70"/>
    </row>
    <row r="15" spans="1:33" ht="19.5" customHeight="1">
      <c r="A15" s="56" t="s">
        <v>12</v>
      </c>
      <c r="B15" s="68"/>
      <c r="C15" s="59"/>
      <c r="D15" s="59"/>
      <c r="E15" s="59"/>
      <c r="F15" s="59"/>
      <c r="G15" s="59"/>
      <c r="H15" s="59"/>
      <c r="I15" s="69"/>
      <c r="J15" s="68"/>
      <c r="K15" s="59"/>
      <c r="L15" s="59"/>
      <c r="M15" s="59"/>
      <c r="N15" s="59"/>
      <c r="O15" s="59"/>
      <c r="P15" s="59"/>
      <c r="Q15" s="69"/>
      <c r="R15" s="68"/>
      <c r="S15" s="59"/>
      <c r="T15" s="59"/>
      <c r="U15" s="59"/>
      <c r="V15" s="59"/>
      <c r="W15" s="59"/>
      <c r="X15" s="59"/>
      <c r="Y15" s="70"/>
    </row>
    <row r="16" spans="1:33" ht="19.5" customHeight="1">
      <c r="A16" s="56" t="s">
        <v>13</v>
      </c>
      <c r="B16" s="68"/>
      <c r="C16" s="59"/>
      <c r="D16" s="59"/>
      <c r="E16" s="59"/>
      <c r="F16" s="59"/>
      <c r="G16" s="59"/>
      <c r="H16" s="59"/>
      <c r="I16" s="69"/>
      <c r="J16" s="68"/>
      <c r="K16" s="59"/>
      <c r="L16" s="59"/>
      <c r="M16" s="59"/>
      <c r="N16" s="59"/>
      <c r="O16" s="59"/>
      <c r="P16" s="59"/>
      <c r="Q16" s="69"/>
      <c r="R16" s="68"/>
      <c r="S16" s="59"/>
      <c r="T16" s="59"/>
      <c r="U16" s="59"/>
      <c r="V16" s="59"/>
      <c r="W16" s="59"/>
      <c r="X16" s="59"/>
      <c r="Y16" s="70"/>
    </row>
    <row r="17" spans="1:25" ht="19.5" customHeight="1">
      <c r="A17" s="56" t="s">
        <v>14</v>
      </c>
      <c r="B17" s="68"/>
      <c r="C17" s="59"/>
      <c r="D17" s="59"/>
      <c r="E17" s="59"/>
      <c r="F17" s="59"/>
      <c r="G17" s="59"/>
      <c r="H17" s="59"/>
      <c r="I17" s="69"/>
      <c r="J17" s="68"/>
      <c r="K17" s="59"/>
      <c r="L17" s="59"/>
      <c r="M17" s="59"/>
      <c r="N17" s="59"/>
      <c r="O17" s="59"/>
      <c r="P17" s="59"/>
      <c r="Q17" s="69"/>
      <c r="R17" s="68"/>
      <c r="S17" s="59"/>
      <c r="T17" s="59"/>
      <c r="U17" s="59"/>
      <c r="V17" s="59"/>
      <c r="W17" s="59"/>
      <c r="X17" s="59"/>
      <c r="Y17" s="70"/>
    </row>
    <row r="18" spans="1:25" ht="19.5" customHeight="1">
      <c r="A18" s="56" t="s">
        <v>15</v>
      </c>
      <c r="B18" s="68"/>
      <c r="C18" s="59"/>
      <c r="D18" s="59"/>
      <c r="E18" s="59"/>
      <c r="F18" s="59"/>
      <c r="G18" s="59"/>
      <c r="H18" s="59"/>
      <c r="I18" s="69"/>
      <c r="J18" s="68"/>
      <c r="K18" s="59"/>
      <c r="L18" s="59"/>
      <c r="M18" s="59"/>
      <c r="N18" s="59"/>
      <c r="O18" s="59"/>
      <c r="P18" s="59"/>
      <c r="Q18" s="69"/>
      <c r="R18" s="68"/>
      <c r="S18" s="59"/>
      <c r="T18" s="59"/>
      <c r="U18" s="59"/>
      <c r="V18" s="59"/>
      <c r="W18" s="59"/>
      <c r="X18" s="59"/>
      <c r="Y18" s="70"/>
    </row>
    <row r="19" spans="1:25" ht="19.5" customHeight="1">
      <c r="A19" s="56" t="s">
        <v>16</v>
      </c>
      <c r="B19" s="68"/>
      <c r="C19" s="59"/>
      <c r="D19" s="59"/>
      <c r="E19" s="59"/>
      <c r="F19" s="59"/>
      <c r="G19" s="59"/>
      <c r="H19" s="59"/>
      <c r="I19" s="69"/>
      <c r="J19" s="68"/>
      <c r="K19" s="59"/>
      <c r="L19" s="59"/>
      <c r="M19" s="59"/>
      <c r="N19" s="59"/>
      <c r="O19" s="59"/>
      <c r="P19" s="59"/>
      <c r="Q19" s="69"/>
      <c r="R19" s="68"/>
      <c r="S19" s="59"/>
      <c r="T19" s="59"/>
      <c r="U19" s="59"/>
      <c r="V19" s="59"/>
      <c r="W19" s="59"/>
      <c r="X19" s="59"/>
      <c r="Y19" s="70"/>
    </row>
    <row r="20" spans="1:25" ht="19.5" customHeight="1">
      <c r="A20" s="56" t="s">
        <v>17</v>
      </c>
      <c r="B20" s="68"/>
      <c r="C20" s="59"/>
      <c r="D20" s="59"/>
      <c r="E20" s="59"/>
      <c r="F20" s="59"/>
      <c r="G20" s="59"/>
      <c r="H20" s="59"/>
      <c r="I20" s="69"/>
      <c r="J20" s="68"/>
      <c r="K20" s="59"/>
      <c r="L20" s="59"/>
      <c r="M20" s="59"/>
      <c r="N20" s="59"/>
      <c r="O20" s="59"/>
      <c r="P20" s="59"/>
      <c r="Q20" s="69"/>
      <c r="R20" s="68"/>
      <c r="S20" s="59"/>
      <c r="T20" s="59"/>
      <c r="U20" s="59"/>
      <c r="V20" s="59"/>
      <c r="W20" s="59"/>
      <c r="X20" s="59"/>
      <c r="Y20" s="70"/>
    </row>
    <row r="21" spans="1:25" ht="19.5" customHeight="1">
      <c r="A21" s="56" t="s">
        <v>18</v>
      </c>
      <c r="B21" s="68"/>
      <c r="C21" s="59"/>
      <c r="D21" s="59"/>
      <c r="E21" s="59"/>
      <c r="F21" s="59"/>
      <c r="G21" s="59"/>
      <c r="H21" s="59"/>
      <c r="I21" s="69"/>
      <c r="J21" s="68"/>
      <c r="K21" s="59"/>
      <c r="L21" s="59"/>
      <c r="M21" s="59"/>
      <c r="N21" s="59"/>
      <c r="O21" s="59"/>
      <c r="P21" s="59"/>
      <c r="Q21" s="69"/>
      <c r="R21" s="68"/>
      <c r="S21" s="59"/>
      <c r="T21" s="59"/>
      <c r="U21" s="59"/>
      <c r="V21" s="59"/>
      <c r="W21" s="59"/>
      <c r="X21" s="59"/>
      <c r="Y21" s="70"/>
    </row>
    <row r="22" spans="1:25" ht="19.5" customHeight="1">
      <c r="A22" s="56" t="s">
        <v>19</v>
      </c>
      <c r="B22" s="68"/>
      <c r="C22" s="59"/>
      <c r="D22" s="59"/>
      <c r="E22" s="59"/>
      <c r="F22" s="59"/>
      <c r="G22" s="59"/>
      <c r="H22" s="59"/>
      <c r="I22" s="69"/>
      <c r="J22" s="68"/>
      <c r="K22" s="59"/>
      <c r="L22" s="59"/>
      <c r="M22" s="59"/>
      <c r="N22" s="59"/>
      <c r="O22" s="59"/>
      <c r="P22" s="59"/>
      <c r="Q22" s="69"/>
      <c r="R22" s="68"/>
      <c r="S22" s="59"/>
      <c r="T22" s="59"/>
      <c r="U22" s="59"/>
      <c r="V22" s="59"/>
      <c r="W22" s="59"/>
      <c r="X22" s="59"/>
      <c r="Y22" s="70"/>
    </row>
    <row r="23" spans="1:25" ht="19.5" customHeight="1">
      <c r="A23" s="56" t="s">
        <v>20</v>
      </c>
      <c r="B23" s="68"/>
      <c r="C23" s="59"/>
      <c r="D23" s="59"/>
      <c r="E23" s="59"/>
      <c r="F23" s="59"/>
      <c r="G23" s="59"/>
      <c r="H23" s="59"/>
      <c r="I23" s="69"/>
      <c r="J23" s="68"/>
      <c r="K23" s="59"/>
      <c r="L23" s="59"/>
      <c r="M23" s="59"/>
      <c r="N23" s="59"/>
      <c r="O23" s="59"/>
      <c r="P23" s="59"/>
      <c r="Q23" s="69"/>
      <c r="R23" s="68"/>
      <c r="S23" s="59"/>
      <c r="T23" s="59"/>
      <c r="U23" s="59"/>
      <c r="V23" s="59"/>
      <c r="W23" s="59"/>
      <c r="X23" s="59"/>
      <c r="Y23" s="70"/>
    </row>
    <row r="24" spans="1:25" ht="19.5" customHeight="1">
      <c r="A24" s="56" t="s">
        <v>21</v>
      </c>
      <c r="B24" s="68"/>
      <c r="C24" s="59"/>
      <c r="D24" s="59"/>
      <c r="E24" s="59"/>
      <c r="F24" s="59"/>
      <c r="G24" s="59"/>
      <c r="H24" s="59"/>
      <c r="I24" s="69"/>
      <c r="J24" s="68"/>
      <c r="K24" s="59"/>
      <c r="L24" s="59"/>
      <c r="M24" s="59"/>
      <c r="N24" s="59"/>
      <c r="O24" s="59"/>
      <c r="P24" s="59"/>
      <c r="Q24" s="69"/>
      <c r="R24" s="68"/>
      <c r="S24" s="59"/>
      <c r="T24" s="59"/>
      <c r="U24" s="59"/>
      <c r="V24" s="59"/>
      <c r="W24" s="59"/>
      <c r="X24" s="59"/>
      <c r="Y24" s="70"/>
    </row>
    <row r="25" spans="1:25" ht="19.5" customHeight="1">
      <c r="A25" s="56" t="s">
        <v>22</v>
      </c>
      <c r="B25" s="68"/>
      <c r="C25" s="59"/>
      <c r="D25" s="59"/>
      <c r="E25" s="59"/>
      <c r="F25" s="59"/>
      <c r="G25" s="59"/>
      <c r="H25" s="59"/>
      <c r="I25" s="69"/>
      <c r="J25" s="68"/>
      <c r="K25" s="59"/>
      <c r="L25" s="59"/>
      <c r="M25" s="59"/>
      <c r="N25" s="59"/>
      <c r="O25" s="59"/>
      <c r="P25" s="59"/>
      <c r="Q25" s="69"/>
      <c r="R25" s="68"/>
      <c r="S25" s="59"/>
      <c r="T25" s="59"/>
      <c r="U25" s="59"/>
      <c r="V25" s="59"/>
      <c r="W25" s="59"/>
      <c r="X25" s="59"/>
      <c r="Y25" s="70"/>
    </row>
    <row r="26" spans="1:25" ht="19.5" customHeight="1">
      <c r="A26" s="57" t="s">
        <v>23</v>
      </c>
      <c r="B26" s="68"/>
      <c r="C26" s="59"/>
      <c r="D26" s="59"/>
      <c r="E26" s="59"/>
      <c r="F26" s="59"/>
      <c r="G26" s="59"/>
      <c r="H26" s="59"/>
      <c r="I26" s="69"/>
      <c r="J26" s="68"/>
      <c r="K26" s="59"/>
      <c r="L26" s="59"/>
      <c r="M26" s="59"/>
      <c r="N26" s="59"/>
      <c r="O26" s="59"/>
      <c r="P26" s="59"/>
      <c r="Q26" s="69"/>
      <c r="R26" s="68"/>
      <c r="S26" s="59"/>
      <c r="T26" s="59"/>
      <c r="U26" s="59"/>
      <c r="V26" s="59"/>
      <c r="W26" s="59"/>
      <c r="X26" s="59"/>
      <c r="Y26" s="70"/>
    </row>
    <row r="27" spans="1:25" ht="19.5" customHeight="1">
      <c r="A27" s="56" t="s">
        <v>46</v>
      </c>
      <c r="B27" s="68"/>
      <c r="C27" s="59"/>
      <c r="D27" s="59"/>
      <c r="E27" s="59"/>
      <c r="F27" s="59"/>
      <c r="G27" s="59"/>
      <c r="H27" s="59"/>
      <c r="I27" s="69"/>
      <c r="J27" s="68"/>
      <c r="K27" s="59"/>
      <c r="L27" s="59"/>
      <c r="M27" s="59"/>
      <c r="N27" s="59"/>
      <c r="O27" s="59"/>
      <c r="P27" s="59"/>
      <c r="Q27" s="69"/>
      <c r="R27" s="68"/>
      <c r="S27" s="59"/>
      <c r="T27" s="59"/>
      <c r="U27" s="59"/>
      <c r="V27" s="59"/>
      <c r="W27" s="59"/>
      <c r="X27" s="59"/>
      <c r="Y27" s="70"/>
    </row>
  </sheetData>
  <mergeCells count="25">
    <mergeCell ref="AG2:AG3"/>
    <mergeCell ref="H2:H3"/>
    <mergeCell ref="P2:P3"/>
    <mergeCell ref="R1:Y1"/>
    <mergeCell ref="Z1:AG1"/>
    <mergeCell ref="R2:R3"/>
    <mergeCell ref="S2:T2"/>
    <mergeCell ref="U2:V2"/>
    <mergeCell ref="X2:X3"/>
    <mergeCell ref="Y2:Y3"/>
    <mergeCell ref="B1:I1"/>
    <mergeCell ref="I2:I3"/>
    <mergeCell ref="J1:Q1"/>
    <mergeCell ref="J2:J3"/>
    <mergeCell ref="K2:L2"/>
    <mergeCell ref="M2:N2"/>
    <mergeCell ref="A1:A3"/>
    <mergeCell ref="Z2:Z3"/>
    <mergeCell ref="AA2:AB2"/>
    <mergeCell ref="AC2:AD2"/>
    <mergeCell ref="AF2:AF3"/>
    <mergeCell ref="C2:D2"/>
    <mergeCell ref="B2:B3"/>
    <mergeCell ref="E2:F2"/>
    <mergeCell ref="Q2:Q3"/>
  </mergeCells>
  <pageMargins left="0.23622047244094491" right="0.23622047244094491" top="0.15748031496062992" bottom="0.15748031496062992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4"/>
  <sheetViews>
    <sheetView topLeftCell="A23" workbookViewId="0">
      <selection activeCell="B35" sqref="B35"/>
    </sheetView>
  </sheetViews>
  <sheetFormatPr baseColWidth="10" defaultRowHeight="15"/>
  <cols>
    <col min="1" max="1" width="42.42578125" bestFit="1" customWidth="1"/>
    <col min="2" max="2" width="23.85546875" bestFit="1" customWidth="1"/>
    <col min="3" max="3" width="29.28515625" bestFit="1" customWidth="1"/>
    <col min="4" max="4" width="41.85546875" bestFit="1" customWidth="1"/>
  </cols>
  <sheetData>
    <row r="1" spans="1:4" ht="26.25">
      <c r="A1" s="152" t="s">
        <v>70</v>
      </c>
      <c r="B1" s="153"/>
    </row>
    <row r="2" spans="1:4">
      <c r="A2" s="60" t="s">
        <v>71</v>
      </c>
      <c r="B2" s="44">
        <v>10</v>
      </c>
    </row>
    <row r="3" spans="1:4">
      <c r="A3" s="60" t="s">
        <v>72</v>
      </c>
      <c r="B3" s="44">
        <v>9</v>
      </c>
    </row>
    <row r="4" spans="1:4">
      <c r="A4" s="60" t="s">
        <v>73</v>
      </c>
      <c r="B4" s="44">
        <v>8</v>
      </c>
    </row>
    <row r="5" spans="1:4">
      <c r="A5" s="60" t="s">
        <v>74</v>
      </c>
      <c r="B5" s="44">
        <v>7</v>
      </c>
    </row>
    <row r="6" spans="1:4">
      <c r="A6" s="60" t="s">
        <v>75</v>
      </c>
      <c r="B6" s="44">
        <v>6</v>
      </c>
    </row>
    <row r="7" spans="1:4">
      <c r="A7" s="60" t="s">
        <v>76</v>
      </c>
      <c r="B7" s="44">
        <v>5</v>
      </c>
    </row>
    <row r="8" spans="1:4">
      <c r="A8" s="60" t="s">
        <v>77</v>
      </c>
      <c r="B8" s="44">
        <v>4</v>
      </c>
    </row>
    <row r="9" spans="1:4">
      <c r="A9" s="60" t="s">
        <v>78</v>
      </c>
      <c r="B9" s="44">
        <v>3</v>
      </c>
    </row>
    <row r="10" spans="1:4">
      <c r="A10" s="60" t="s">
        <v>79</v>
      </c>
      <c r="B10" s="44">
        <v>2</v>
      </c>
    </row>
    <row r="11" spans="1:4">
      <c r="A11" s="60" t="s">
        <v>80</v>
      </c>
      <c r="B11" s="44">
        <v>1</v>
      </c>
    </row>
    <row r="12" spans="1:4" ht="15.75" thickBot="1">
      <c r="A12" s="61" t="s">
        <v>81</v>
      </c>
      <c r="B12" s="72">
        <v>0</v>
      </c>
    </row>
    <row r="13" spans="1:4" ht="41.25" customHeight="1" thickBot="1"/>
    <row r="14" spans="1:4" ht="24" thickBot="1">
      <c r="A14" s="154" t="s">
        <v>92</v>
      </c>
      <c r="B14" s="155"/>
      <c r="C14" s="155"/>
      <c r="D14" s="156"/>
    </row>
    <row r="15" spans="1:4">
      <c r="A15" s="157" t="s">
        <v>82</v>
      </c>
      <c r="B15" s="158"/>
      <c r="C15" s="158"/>
      <c r="D15" s="159"/>
    </row>
    <row r="16" spans="1:4" ht="15.75" thickBot="1">
      <c r="A16" s="73" t="s">
        <v>93</v>
      </c>
      <c r="B16" s="3" t="s">
        <v>94</v>
      </c>
      <c r="C16" s="3" t="s">
        <v>95</v>
      </c>
      <c r="D16" s="4" t="s">
        <v>96</v>
      </c>
    </row>
    <row r="19" spans="1:4" ht="15.75" thickBot="1"/>
    <row r="20" spans="1:4" ht="24" thickBot="1">
      <c r="A20" s="160" t="s">
        <v>83</v>
      </c>
      <c r="B20" s="161"/>
      <c r="C20" s="161"/>
      <c r="D20" s="162"/>
    </row>
    <row r="21" spans="1:4">
      <c r="A21" s="74" t="s">
        <v>90</v>
      </c>
      <c r="B21" s="75" t="s">
        <v>84</v>
      </c>
      <c r="C21" s="75" t="s">
        <v>85</v>
      </c>
      <c r="D21" s="76" t="s">
        <v>86</v>
      </c>
    </row>
    <row r="22" spans="1:4" ht="15.75" thickBot="1">
      <c r="A22" s="73" t="s">
        <v>91</v>
      </c>
      <c r="B22" s="3" t="s">
        <v>87</v>
      </c>
      <c r="C22" s="3" t="s">
        <v>88</v>
      </c>
      <c r="D22" s="4" t="s">
        <v>89</v>
      </c>
    </row>
    <row r="24" spans="1:4" ht="30.75" customHeight="1" thickBot="1"/>
    <row r="25" spans="1:4" ht="24" thickBot="1">
      <c r="A25" s="160" t="s">
        <v>97</v>
      </c>
      <c r="B25" s="161"/>
      <c r="C25" s="161"/>
      <c r="D25" s="162"/>
    </row>
    <row r="26" spans="1:4" s="77" customFormat="1" ht="29.25" customHeight="1" thickBot="1">
      <c r="A26" s="78" t="s">
        <v>98</v>
      </c>
      <c r="B26" s="79" t="s">
        <v>101</v>
      </c>
      <c r="C26" s="79" t="s">
        <v>99</v>
      </c>
      <c r="D26" s="80" t="s">
        <v>100</v>
      </c>
    </row>
    <row r="28" spans="1:4" ht="15.75" thickBot="1"/>
    <row r="29" spans="1:4" ht="24" thickBot="1">
      <c r="A29" s="186" t="s">
        <v>145</v>
      </c>
      <c r="B29" s="187"/>
      <c r="C29" s="188"/>
    </row>
    <row r="30" spans="1:4" ht="18.75">
      <c r="A30" s="189" t="s">
        <v>128</v>
      </c>
      <c r="B30" s="190" t="s">
        <v>130</v>
      </c>
      <c r="C30" s="191" t="s">
        <v>129</v>
      </c>
    </row>
    <row r="31" spans="1:4">
      <c r="A31" s="192">
        <v>5</v>
      </c>
      <c r="B31" s="195" t="s">
        <v>131</v>
      </c>
      <c r="C31" s="193">
        <v>5</v>
      </c>
    </row>
    <row r="32" spans="1:4">
      <c r="A32" s="192">
        <v>4.5</v>
      </c>
      <c r="B32" s="195" t="s">
        <v>132</v>
      </c>
      <c r="C32" s="193">
        <v>4.7</v>
      </c>
    </row>
    <row r="33" spans="1:3">
      <c r="A33" s="192">
        <v>4</v>
      </c>
      <c r="B33" s="195" t="s">
        <v>133</v>
      </c>
      <c r="C33" s="193">
        <v>4.4000000000000004</v>
      </c>
    </row>
    <row r="34" spans="1:3">
      <c r="A34" s="192">
        <v>3.5</v>
      </c>
      <c r="B34" s="195" t="s">
        <v>134</v>
      </c>
      <c r="C34" s="193">
        <v>4.0999999999999996</v>
      </c>
    </row>
    <row r="35" spans="1:3">
      <c r="A35" s="192">
        <v>3</v>
      </c>
      <c r="B35" s="195" t="s">
        <v>135</v>
      </c>
      <c r="C35" s="193">
        <v>3.7</v>
      </c>
    </row>
    <row r="36" spans="1:3">
      <c r="A36" s="192">
        <v>2.5</v>
      </c>
      <c r="B36" s="195" t="s">
        <v>136</v>
      </c>
      <c r="C36" s="193">
        <v>3.3</v>
      </c>
    </row>
    <row r="37" spans="1:3">
      <c r="A37" s="192">
        <v>2</v>
      </c>
      <c r="B37" s="195" t="s">
        <v>137</v>
      </c>
      <c r="C37" s="193">
        <v>3</v>
      </c>
    </row>
    <row r="38" spans="1:3">
      <c r="A38" s="192">
        <v>1.5</v>
      </c>
      <c r="B38" s="195" t="s">
        <v>138</v>
      </c>
      <c r="C38" s="193">
        <v>2.6</v>
      </c>
    </row>
    <row r="39" spans="1:3">
      <c r="A39" s="192">
        <v>1</v>
      </c>
      <c r="B39" s="195" t="s">
        <v>139</v>
      </c>
      <c r="C39" s="193">
        <v>2.2000000000000002</v>
      </c>
    </row>
    <row r="40" spans="1:3">
      <c r="A40" s="192">
        <v>0.5</v>
      </c>
      <c r="B40" s="195" t="s">
        <v>140</v>
      </c>
      <c r="C40" s="193">
        <v>1.8</v>
      </c>
    </row>
    <row r="41" spans="1:3">
      <c r="A41" s="68"/>
      <c r="B41" s="195" t="s">
        <v>141</v>
      </c>
      <c r="C41" s="193">
        <v>1.5</v>
      </c>
    </row>
    <row r="42" spans="1:3">
      <c r="A42" s="68"/>
      <c r="B42" s="195" t="s">
        <v>142</v>
      </c>
      <c r="C42" s="193">
        <v>1.2</v>
      </c>
    </row>
    <row r="43" spans="1:3">
      <c r="A43" s="68"/>
      <c r="B43" s="195" t="s">
        <v>143</v>
      </c>
      <c r="C43" s="193">
        <v>0.9</v>
      </c>
    </row>
    <row r="44" spans="1:3" ht="15.75" thickBot="1">
      <c r="A44" s="86"/>
      <c r="B44" s="196" t="s">
        <v>144</v>
      </c>
      <c r="C44" s="194">
        <v>0.5</v>
      </c>
    </row>
  </sheetData>
  <mergeCells count="6">
    <mergeCell ref="A29:C29"/>
    <mergeCell ref="A1:B1"/>
    <mergeCell ref="A14:D14"/>
    <mergeCell ref="A15:D15"/>
    <mergeCell ref="A20:D20"/>
    <mergeCell ref="A25:D25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prise perf 1</vt:lpstr>
      <vt:lpstr>records élèves</vt:lpstr>
      <vt:lpstr>records monde</vt:lpstr>
      <vt:lpstr>notes</vt:lpstr>
      <vt:lpstr>prise perf eval</vt:lpstr>
      <vt:lpstr>barème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PPCC</dc:creator>
  <cp:lastModifiedBy>PPCC</cp:lastModifiedBy>
  <cp:lastPrinted>2010-11-07T22:13:48Z</cp:lastPrinted>
  <dcterms:created xsi:type="dcterms:W3CDTF">2010-09-13T13:46:31Z</dcterms:created>
  <dcterms:modified xsi:type="dcterms:W3CDTF">2010-11-08T08:08:37Z</dcterms:modified>
</cp:coreProperties>
</file>