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/>
  <mc:AlternateContent xmlns:mc="http://schemas.openxmlformats.org/markup-compatibility/2006">
    <mc:Choice Requires="x15">
      <x15ac:absPath xmlns:x15ac="http://schemas.microsoft.com/office/spreadsheetml/2010/11/ac" url="C:\Users\dogui\Desktop\"/>
    </mc:Choice>
  </mc:AlternateContent>
  <xr:revisionPtr revIDLastSave="0" documentId="8_{CACB8C01-8FFD-4511-831A-0C1BF50E33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opie de AJD STATS" sheetId="3" r:id="rId1"/>
  </sheets>
  <definedNames>
    <definedName name="_xlnm._FilterDatabase" localSheetId="0" hidden="1">'Copie de AJD STATS'!$A$2:$X$10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3" l="1"/>
  <c r="T4" i="3" s="1"/>
  <c r="H5" i="3"/>
  <c r="T5" i="3" s="1"/>
  <c r="H6" i="3"/>
  <c r="T6" i="3" s="1"/>
  <c r="H7" i="3"/>
  <c r="T7" i="3" s="1"/>
  <c r="H8" i="3"/>
  <c r="T8" i="3" s="1"/>
  <c r="H9" i="3"/>
  <c r="T9" i="3" s="1"/>
  <c r="H10" i="3"/>
  <c r="T10" i="3" s="1"/>
  <c r="H3" i="3"/>
  <c r="T3" i="3" s="1"/>
  <c r="E4" i="3"/>
  <c r="E5" i="3"/>
  <c r="E6" i="3"/>
  <c r="E7" i="3"/>
  <c r="E8" i="3"/>
  <c r="E9" i="3"/>
  <c r="E10" i="3"/>
  <c r="V10" i="3"/>
  <c r="U10" i="3"/>
  <c r="N10" i="3"/>
  <c r="G10" i="3"/>
  <c r="S10" i="3" s="1"/>
  <c r="F10" i="3"/>
  <c r="Q10" i="3" s="1"/>
  <c r="V9" i="3"/>
  <c r="U9" i="3"/>
  <c r="R9" i="3"/>
  <c r="Q9" i="3"/>
  <c r="N9" i="3"/>
  <c r="G9" i="3"/>
  <c r="S9" i="3" s="1"/>
  <c r="F9" i="3"/>
  <c r="V8" i="3"/>
  <c r="U8" i="3"/>
  <c r="N8" i="3"/>
  <c r="G8" i="3"/>
  <c r="S8" i="3" s="1"/>
  <c r="F8" i="3"/>
  <c r="R8" i="3" s="1"/>
  <c r="V7" i="3"/>
  <c r="U7" i="3"/>
  <c r="N7" i="3"/>
  <c r="G7" i="3"/>
  <c r="S7" i="3" s="1"/>
  <c r="F7" i="3"/>
  <c r="R7" i="3" s="1"/>
  <c r="V6" i="3"/>
  <c r="U6" i="3"/>
  <c r="N6" i="3"/>
  <c r="G6" i="3"/>
  <c r="S6" i="3" s="1"/>
  <c r="F6" i="3"/>
  <c r="Q6" i="3" s="1"/>
  <c r="V5" i="3"/>
  <c r="U5" i="3"/>
  <c r="N5" i="3"/>
  <c r="G5" i="3"/>
  <c r="S5" i="3" s="1"/>
  <c r="F5" i="3"/>
  <c r="R5" i="3" s="1"/>
  <c r="V4" i="3"/>
  <c r="U4" i="3"/>
  <c r="R4" i="3"/>
  <c r="N4" i="3"/>
  <c r="G4" i="3"/>
  <c r="S4" i="3" s="1"/>
  <c r="F4" i="3"/>
  <c r="Q4" i="3" s="1"/>
  <c r="V3" i="3"/>
  <c r="U3" i="3"/>
  <c r="N3" i="3"/>
  <c r="G3" i="3"/>
  <c r="S3" i="3" s="1"/>
  <c r="F3" i="3"/>
  <c r="R3" i="3" s="1"/>
  <c r="E3" i="3"/>
  <c r="R10" i="3" l="1"/>
  <c r="Q5" i="3"/>
  <c r="R6" i="3"/>
  <c r="Q8" i="3"/>
  <c r="Q7" i="3"/>
  <c r="Q3" i="3"/>
</calcChain>
</file>

<file path=xl/sharedStrings.xml><?xml version="1.0" encoding="utf-8"?>
<sst xmlns="http://schemas.openxmlformats.org/spreadsheetml/2006/main" count="31" uniqueCount="23">
  <si>
    <t>Date</t>
  </si>
  <si>
    <t>Heure</t>
  </si>
  <si>
    <t>Message</t>
  </si>
  <si>
    <t>Trade</t>
  </si>
  <si>
    <t>Actif</t>
  </si>
  <si>
    <t>SL</t>
  </si>
  <si>
    <t>TP</t>
  </si>
  <si>
    <t>Clôture</t>
  </si>
  <si>
    <t>PNL</t>
  </si>
  <si>
    <t>R/W exp</t>
  </si>
  <si>
    <t>Commentaires</t>
  </si>
  <si>
    <t>XAUUSD</t>
  </si>
  <si>
    <t>PNL SL TP1</t>
  </si>
  <si>
    <t>Fausse vague SL</t>
  </si>
  <si>
    <t>N°TPS</t>
  </si>
  <si>
    <t>TP2</t>
  </si>
  <si>
    <t>TP1</t>
  </si>
  <si>
    <t>20/80</t>
  </si>
  <si>
    <t>E</t>
  </si>
  <si>
    <t xml:space="preserve"> R/W </t>
  </si>
  <si>
    <t>C</t>
  </si>
  <si>
    <t>PNL TP2</t>
  </si>
  <si>
    <t>PNL TP1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</si>
</sst>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1]"/>
  </numFmts>
  <fonts count="7" x14ac:knownFonts="1">
    <font>
      <sz val="10"/>
      <color rgb="FF000000"/>
      <name val="Arial"/>
      <scheme val="minor"/>
    </font>
    <font>
      <b/>
      <sz val="11"/>
      <color theme="1"/>
      <name val="Arial"/>
      <scheme val="minor"/>
    </font>
    <font>
      <sz val="10"/>
      <color theme="1"/>
      <name val="Arial"/>
      <scheme val="minor"/>
    </font>
    <font>
      <sz val="11"/>
      <color theme="1"/>
      <name val="Arial"/>
      <scheme val="minor"/>
    </font>
    <font>
      <b/>
      <sz val="10"/>
      <color theme="1"/>
      <name val="Arial"/>
      <scheme val="minor"/>
    </font>
    <font>
      <b/>
      <u/>
      <sz val="10"/>
      <color rgb="FF0000FF"/>
      <name val="Arial"/>
    </font>
    <font>
      <b/>
      <u/>
      <sz val="10"/>
      <color rgb="FF0000FF"/>
      <name val="Arial"/>
    </font>
  </fonts>
  <fills count="5">
    <fill>
      <patternFill patternType="none"/>
    </fill>
    <fill>
      <patternFill patternType="gray125"/>
    </fill>
    <fill>
      <patternFill patternType="solid">
        <fgColor rgb="FFE69138"/>
        <bgColor rgb="FFE69138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</fills>
  <borders count="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right" vertical="center"/>
    </xf>
    <xf numFmtId="0" fontId="1" fillId="2" borderId="3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3" borderId="6" xfId="0" applyFont="1" applyFill="1" applyBorder="1" applyAlignment="1">
      <alignment horizontal="left" vertical="center"/>
    </xf>
    <xf numFmtId="164" fontId="2" fillId="3" borderId="6" xfId="0" applyNumberFormat="1" applyFont="1" applyFill="1" applyBorder="1" applyAlignment="1">
      <alignment horizontal="right" vertical="center"/>
    </xf>
    <xf numFmtId="0" fontId="2" fillId="3" borderId="6" xfId="0" applyFont="1" applyFill="1" applyBorder="1" applyAlignment="1">
      <alignment horizontal="right" vertical="center"/>
    </xf>
    <xf numFmtId="2" fontId="2" fillId="3" borderId="6" xfId="0" applyNumberFormat="1" applyFont="1" applyFill="1" applyBorder="1" applyAlignment="1">
      <alignment vertical="center"/>
    </xf>
    <xf numFmtId="2" fontId="2" fillId="3" borderId="6" xfId="0" applyNumberFormat="1" applyFont="1" applyFill="1" applyBorder="1"/>
    <xf numFmtId="0" fontId="2" fillId="3" borderId="6" xfId="0" applyFont="1" applyFill="1" applyBorder="1"/>
    <xf numFmtId="0" fontId="2" fillId="3" borderId="0" xfId="0" applyFont="1" applyFill="1"/>
    <xf numFmtId="0" fontId="2" fillId="4" borderId="5" xfId="0" applyFont="1" applyFill="1" applyBorder="1" applyAlignment="1">
      <alignment horizontal="left" vertical="center"/>
    </xf>
    <xf numFmtId="0" fontId="2" fillId="4" borderId="5" xfId="0" applyFont="1" applyFill="1" applyBorder="1" applyAlignment="1">
      <alignment horizontal="right" vertical="center"/>
    </xf>
    <xf numFmtId="2" fontId="2" fillId="4" borderId="6" xfId="0" applyNumberFormat="1" applyFont="1" applyFill="1" applyBorder="1" applyAlignment="1">
      <alignment vertical="center"/>
    </xf>
    <xf numFmtId="164" fontId="2" fillId="4" borderId="6" xfId="0" applyNumberFormat="1" applyFont="1" applyFill="1" applyBorder="1" applyAlignment="1">
      <alignment horizontal="right" vertical="center"/>
    </xf>
    <xf numFmtId="2" fontId="2" fillId="4" borderId="6" xfId="0" applyNumberFormat="1" applyFont="1" applyFill="1" applyBorder="1"/>
    <xf numFmtId="0" fontId="2" fillId="4" borderId="5" xfId="0" applyFont="1" applyFill="1" applyBorder="1"/>
    <xf numFmtId="0" fontId="3" fillId="4" borderId="0" xfId="0" applyFont="1" applyFill="1" applyAlignment="1">
      <alignment vertical="center"/>
    </xf>
    <xf numFmtId="0" fontId="2" fillId="3" borderId="5" xfId="0" applyFont="1" applyFill="1" applyBorder="1" applyAlignment="1">
      <alignment horizontal="right" vertical="center"/>
    </xf>
    <xf numFmtId="0" fontId="2" fillId="3" borderId="5" xfId="0" applyFont="1" applyFill="1" applyBorder="1"/>
    <xf numFmtId="164" fontId="3" fillId="3" borderId="0" xfId="0" applyNumberFormat="1" applyFont="1" applyFill="1"/>
    <xf numFmtId="0" fontId="2" fillId="4" borderId="0" xfId="0" applyFont="1" applyFill="1"/>
    <xf numFmtId="0" fontId="5" fillId="3" borderId="5" xfId="0" applyFont="1" applyFill="1" applyBorder="1" applyAlignment="1">
      <alignment horizontal="left" vertical="center"/>
    </xf>
    <xf numFmtId="14" fontId="4" fillId="4" borderId="5" xfId="0" applyNumberFormat="1" applyFont="1" applyFill="1" applyBorder="1" applyAlignment="1">
      <alignment horizontal="left" vertical="center"/>
    </xf>
    <xf numFmtId="0" fontId="2" fillId="4" borderId="7" xfId="0" applyFont="1" applyFill="1" applyBorder="1" applyAlignment="1">
      <alignment horizontal="left" vertical="center"/>
    </xf>
    <xf numFmtId="0" fontId="2" fillId="4" borderId="6" xfId="0" applyFont="1" applyFill="1" applyBorder="1" applyAlignment="1">
      <alignment horizontal="left" vertical="center"/>
    </xf>
    <xf numFmtId="0" fontId="2" fillId="4" borderId="6" xfId="0" applyFont="1" applyFill="1" applyBorder="1" applyAlignment="1">
      <alignment horizontal="right" vertical="center"/>
    </xf>
    <xf numFmtId="14" fontId="4" fillId="3" borderId="5" xfId="0" applyNumberFormat="1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left" vertical="center"/>
    </xf>
    <xf numFmtId="0" fontId="6" fillId="4" borderId="5" xfId="0" applyFont="1" applyFill="1" applyBorder="1" applyAlignment="1">
      <alignment horizontal="left" vertical="center"/>
    </xf>
    <xf numFmtId="164" fontId="2" fillId="4" borderId="5" xfId="0" applyNumberFormat="1" applyFont="1" applyFill="1" applyBorder="1"/>
    <xf numFmtId="164" fontId="2" fillId="3" borderId="5" xfId="0" applyNumberFormat="1" applyFont="1" applyFill="1" applyBorder="1"/>
    <xf numFmtId="0" fontId="2" fillId="3" borderId="5" xfId="0" applyFont="1" applyFill="1" applyBorder="1" applyAlignment="1">
      <alignment horizontal="left"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right" vertical="center"/>
    </xf>
    <xf numFmtId="2" fontId="1" fillId="2" borderId="0" xfId="0" applyNumberFormat="1" applyFont="1" applyFill="1" applyAlignment="1">
      <alignment horizontal="center" vertical="center"/>
    </xf>
    <xf numFmtId="9" fontId="1" fillId="2" borderId="2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left" vertical="center"/>
    </xf>
    <xf numFmtId="0" fontId="2" fillId="4" borderId="8" xfId="0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left" vertical="center"/>
    </xf>
    <xf numFmtId="0" fontId="4" fillId="4" borderId="5" xfId="0" applyFont="1" applyFill="1" applyBorder="1" applyAlignment="1">
      <alignment horizontal="left" vertical="center"/>
    </xf>
    <xf numFmtId="10" fontId="2" fillId="4" borderId="5" xfId="0" applyNumberFormat="1" applyFont="1" applyFill="1" applyBorder="1"/>
  </cellXfs>
  <cellStyles count="1">
    <cellStyle name="Normal" xfId="0" builtinId="0"/>
  </cellStyles>
  <dxfs count="5">
    <dxf>
      <fill>
        <patternFill patternType="solid">
          <fgColor rgb="FFEA9999"/>
          <bgColor rgb="FFEA999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666666"/>
          <bgColor rgb="FF666666"/>
        </patternFill>
      </fill>
    </dxf>
    <dxf>
      <fill>
        <patternFill patternType="solid">
          <fgColor rgb="FFE06666"/>
          <bgColor rgb="FFE06666"/>
        </patternFill>
      </fill>
    </dxf>
    <dxf>
      <fill>
        <patternFill patternType="solid">
          <fgColor rgb="FF93C47D"/>
          <bgColor rgb="FF93C47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AK10"/>
  <sheetViews>
    <sheetView tabSelected="1" workbookViewId="0">
      <pane ySplit="2" topLeftCell="A3" activePane="bottomLeft" state="frozen"/>
      <selection pane="bottomLeft" activeCell="V7" sqref="V7"/>
    </sheetView>
  </sheetViews>
  <sheetFormatPr baseColWidth="10" defaultColWidth="12.5703125" defaultRowHeight="15.75" customHeight="1" x14ac:dyDescent="0.2"/>
  <cols>
    <col min="1" max="1" width="10.28515625" customWidth="1"/>
    <col min="2" max="6" width="9.42578125" customWidth="1"/>
    <col min="7" max="8" width="8.140625" customWidth="1"/>
    <col min="9" max="9" width="9.85546875" customWidth="1"/>
    <col min="10" max="10" width="9.42578125" customWidth="1"/>
    <col min="11" max="11" width="5.42578125" customWidth="1"/>
    <col min="12" max="12" width="6.28515625" customWidth="1"/>
    <col min="13" max="14" width="6.5703125" customWidth="1"/>
    <col min="15" max="15" width="6.42578125" customWidth="1"/>
    <col min="16" max="16" width="12.85546875" customWidth="1"/>
    <col min="17" max="17" width="11.5703125" customWidth="1"/>
    <col min="18" max="18" width="14" customWidth="1"/>
    <col min="19" max="19" width="14.42578125" customWidth="1"/>
    <col min="20" max="21" width="14" customWidth="1"/>
    <col min="22" max="22" width="13.85546875" customWidth="1"/>
    <col min="23" max="23" width="19.28515625" customWidth="1"/>
    <col min="24" max="24" width="60.85546875" customWidth="1"/>
  </cols>
  <sheetData>
    <row r="1" spans="1:37" ht="15" x14ac:dyDescent="0.2">
      <c r="A1" s="39"/>
      <c r="B1" s="40"/>
      <c r="C1" s="40"/>
      <c r="D1" s="41"/>
      <c r="E1" s="41"/>
      <c r="F1" s="42">
        <v>16.7</v>
      </c>
      <c r="G1" s="42"/>
      <c r="H1" s="42"/>
      <c r="I1" s="42"/>
      <c r="J1" s="43"/>
      <c r="K1" s="41"/>
      <c r="L1" s="41"/>
      <c r="M1" s="41"/>
      <c r="N1" s="44"/>
      <c r="O1" s="41"/>
      <c r="P1" s="41"/>
      <c r="Q1" s="42"/>
      <c r="R1" s="42"/>
      <c r="S1" s="42"/>
      <c r="T1" s="42"/>
      <c r="U1" s="42"/>
      <c r="V1" s="44"/>
      <c r="W1" s="44"/>
      <c r="X1" s="41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</row>
    <row r="2" spans="1:37" ht="15" x14ac:dyDescent="0.2">
      <c r="A2" s="1" t="s">
        <v>0</v>
      </c>
      <c r="B2" s="2" t="s">
        <v>1</v>
      </c>
      <c r="C2" s="2" t="s">
        <v>14</v>
      </c>
      <c r="D2" s="3" t="s">
        <v>2</v>
      </c>
      <c r="E2" s="3" t="s">
        <v>3</v>
      </c>
      <c r="F2" s="45">
        <v>0.33</v>
      </c>
      <c r="G2" s="4" t="s">
        <v>15</v>
      </c>
      <c r="H2" s="4" t="s">
        <v>16</v>
      </c>
      <c r="I2" s="4" t="s">
        <v>17</v>
      </c>
      <c r="J2" s="5" t="s">
        <v>4</v>
      </c>
      <c r="K2" s="3" t="s">
        <v>18</v>
      </c>
      <c r="L2" s="3" t="s">
        <v>5</v>
      </c>
      <c r="M2" s="6" t="s">
        <v>6</v>
      </c>
      <c r="N2" s="7" t="s">
        <v>19</v>
      </c>
      <c r="O2" s="3" t="s">
        <v>20</v>
      </c>
      <c r="P2" s="3" t="s">
        <v>7</v>
      </c>
      <c r="Q2" s="8" t="s">
        <v>8</v>
      </c>
      <c r="R2" s="8" t="s">
        <v>12</v>
      </c>
      <c r="S2" s="8" t="s">
        <v>21</v>
      </c>
      <c r="T2" s="8" t="s">
        <v>22</v>
      </c>
      <c r="U2" s="8" t="s">
        <v>17</v>
      </c>
      <c r="V2" s="7" t="s">
        <v>9</v>
      </c>
      <c r="W2" s="7" t="s">
        <v>13</v>
      </c>
      <c r="X2" s="3" t="s">
        <v>10</v>
      </c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</row>
    <row r="3" spans="1:37" ht="18.75" customHeight="1" x14ac:dyDescent="0.2">
      <c r="A3" s="46"/>
      <c r="B3" s="10">
        <v>1</v>
      </c>
      <c r="C3" s="10">
        <v>1</v>
      </c>
      <c r="D3" s="28"/>
      <c r="E3" s="10" t="str">
        <f t="shared" ref="E3" si="0">IF(K3&lt;M3,"Achat","Vente")</f>
        <v>Vente</v>
      </c>
      <c r="F3" s="11">
        <f t="shared" ref="F3:F10" si="1">$F$1</f>
        <v>16.7</v>
      </c>
      <c r="G3" s="11">
        <f t="shared" ref="G3:G10" si="2">IF(C3=2,50,)</f>
        <v>0</v>
      </c>
      <c r="H3" s="11">
        <f>IF(C3=1,50,"")</f>
        <v>50</v>
      </c>
      <c r="I3" s="11">
        <v>5</v>
      </c>
      <c r="J3" s="12" t="s">
        <v>11</v>
      </c>
      <c r="K3" s="12">
        <v>1953</v>
      </c>
      <c r="L3" s="12">
        <v>1957</v>
      </c>
      <c r="M3" s="12">
        <v>1951</v>
      </c>
      <c r="N3" s="13">
        <f t="shared" ref="N3:N10" si="3">IF(ISBLANK(M3),,-((K3-M3)/(K3-L3)))</f>
        <v>0.5</v>
      </c>
      <c r="O3" s="12">
        <v>1951</v>
      </c>
      <c r="P3" s="12">
        <v>1951</v>
      </c>
      <c r="Q3" s="11">
        <f t="shared" ref="Q3:Q10" si="4">IF(ISBLANK(O3),,-((K3-O3)/(K3-L3))*F3)</f>
        <v>8.35</v>
      </c>
      <c r="R3" s="11">
        <f t="shared" ref="R3:R10" si="5">IF(ISBLANK(P3),,-((K3-P3)/(K3-L3))*F3)</f>
        <v>8.35</v>
      </c>
      <c r="S3" s="11">
        <f t="shared" ref="S3:S10" si="6">IF(ISBLANK(G3),,-((K3-O3)/(K3-L3))*G3)</f>
        <v>0</v>
      </c>
      <c r="T3" s="11">
        <f>IF(ISBLANK(H3),"",-((K3-O3)/(K3-L3))*H3)</f>
        <v>25</v>
      </c>
      <c r="U3" s="11">
        <f t="shared" ref="U3:U10" si="7">IF(ISBLANK(P3),,-((K3-P3)/(K3-L3))*I3)</f>
        <v>2.5</v>
      </c>
      <c r="V3" s="14">
        <f t="shared" ref="V3:V10" si="8">IF(ISBLANK(O3),,-((K3-O3)/(K3-L3)))</f>
        <v>0.5</v>
      </c>
      <c r="W3" s="14" t="b">
        <v>1</v>
      </c>
      <c r="X3" s="15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</row>
    <row r="4" spans="1:37" ht="18.75" customHeight="1" x14ac:dyDescent="0.2">
      <c r="A4" s="29"/>
      <c r="B4" s="30">
        <v>1</v>
      </c>
      <c r="C4" s="47">
        <v>2</v>
      </c>
      <c r="D4" s="29"/>
      <c r="E4" s="10" t="str">
        <f t="shared" ref="E4:E10" si="9">IF(K4&lt;M4,"Achat","Vente")</f>
        <v>Vente</v>
      </c>
      <c r="F4" s="20">
        <f t="shared" si="1"/>
        <v>16.7</v>
      </c>
      <c r="G4" s="20">
        <f t="shared" si="2"/>
        <v>50</v>
      </c>
      <c r="H4" s="11" t="str">
        <f t="shared" ref="H4:H10" si="10">IF(C4=1,50,"")</f>
        <v/>
      </c>
      <c r="I4" s="20">
        <v>45</v>
      </c>
      <c r="J4" s="32" t="s">
        <v>11</v>
      </c>
      <c r="K4" s="32">
        <v>1953</v>
      </c>
      <c r="L4" s="32">
        <v>1957</v>
      </c>
      <c r="M4" s="18">
        <v>1949</v>
      </c>
      <c r="N4" s="19">
        <f t="shared" si="3"/>
        <v>1</v>
      </c>
      <c r="O4" s="18">
        <v>1949</v>
      </c>
      <c r="P4" s="18">
        <v>1949</v>
      </c>
      <c r="Q4" s="20">
        <f t="shared" si="4"/>
        <v>16.7</v>
      </c>
      <c r="R4" s="20">
        <f t="shared" si="5"/>
        <v>16.7</v>
      </c>
      <c r="S4" s="20">
        <f t="shared" si="6"/>
        <v>50</v>
      </c>
      <c r="T4" s="11" t="e">
        <f t="shared" ref="T4:T10" si="11">IF(ISBLANK(H4),"",-((K4-O4)/(K4-L4))*H4)</f>
        <v>#VALUE!</v>
      </c>
      <c r="U4" s="20">
        <f t="shared" si="7"/>
        <v>45</v>
      </c>
      <c r="V4" s="21">
        <f t="shared" si="8"/>
        <v>1</v>
      </c>
      <c r="W4" s="21" t="b">
        <v>1</v>
      </c>
      <c r="X4" s="22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</row>
    <row r="5" spans="1:37" ht="18.75" customHeight="1" x14ac:dyDescent="0.2">
      <c r="A5" s="33"/>
      <c r="B5" s="34">
        <v>1</v>
      </c>
      <c r="C5" s="48">
        <v>3</v>
      </c>
      <c r="D5" s="33"/>
      <c r="E5" s="10" t="str">
        <f t="shared" si="9"/>
        <v>Vente</v>
      </c>
      <c r="F5" s="11">
        <f t="shared" si="1"/>
        <v>16.7</v>
      </c>
      <c r="G5" s="11">
        <f t="shared" si="2"/>
        <v>0</v>
      </c>
      <c r="H5" s="11" t="str">
        <f t="shared" si="10"/>
        <v/>
      </c>
      <c r="I5" s="11">
        <v>0</v>
      </c>
      <c r="J5" s="12" t="s">
        <v>11</v>
      </c>
      <c r="K5" s="12">
        <v>1953</v>
      </c>
      <c r="L5" s="12">
        <v>1957</v>
      </c>
      <c r="M5" s="24">
        <v>1947</v>
      </c>
      <c r="N5" s="13">
        <f t="shared" si="3"/>
        <v>1.5</v>
      </c>
      <c r="O5" s="24">
        <v>1947</v>
      </c>
      <c r="P5" s="24">
        <v>1947</v>
      </c>
      <c r="Q5" s="11">
        <f t="shared" si="4"/>
        <v>25.049999999999997</v>
      </c>
      <c r="R5" s="11">
        <f t="shared" si="5"/>
        <v>25.049999999999997</v>
      </c>
      <c r="S5" s="11">
        <f t="shared" si="6"/>
        <v>0</v>
      </c>
      <c r="T5" s="11" t="e">
        <f t="shared" si="11"/>
        <v>#VALUE!</v>
      </c>
      <c r="U5" s="11">
        <f t="shared" si="7"/>
        <v>0</v>
      </c>
      <c r="V5" s="14">
        <f t="shared" si="8"/>
        <v>1.5</v>
      </c>
      <c r="W5" s="14" t="b">
        <v>1</v>
      </c>
      <c r="X5" s="37"/>
      <c r="Y5" s="2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</row>
    <row r="6" spans="1:37" ht="18.75" customHeight="1" x14ac:dyDescent="0.2">
      <c r="A6" s="49"/>
      <c r="B6" s="30">
        <v>2</v>
      </c>
      <c r="C6" s="47">
        <v>1</v>
      </c>
      <c r="D6" s="35"/>
      <c r="E6" s="10" t="str">
        <f t="shared" si="9"/>
        <v>Vente</v>
      </c>
      <c r="F6" s="20">
        <f t="shared" si="1"/>
        <v>16.7</v>
      </c>
      <c r="G6" s="20">
        <f t="shared" si="2"/>
        <v>0</v>
      </c>
      <c r="H6" s="11">
        <f t="shared" si="10"/>
        <v>50</v>
      </c>
      <c r="I6" s="20">
        <v>5</v>
      </c>
      <c r="J6" s="32" t="s">
        <v>11</v>
      </c>
      <c r="K6" s="18">
        <v>1955</v>
      </c>
      <c r="L6" s="18">
        <v>1958</v>
      </c>
      <c r="M6" s="18">
        <v>1953</v>
      </c>
      <c r="N6" s="19">
        <f t="shared" si="3"/>
        <v>0.66666666666666663</v>
      </c>
      <c r="O6" s="18">
        <v>1953</v>
      </c>
      <c r="P6" s="18">
        <v>1953</v>
      </c>
      <c r="Q6" s="20">
        <f t="shared" si="4"/>
        <v>11.133333333333333</v>
      </c>
      <c r="R6" s="20">
        <f t="shared" si="5"/>
        <v>11.133333333333333</v>
      </c>
      <c r="S6" s="20">
        <f t="shared" si="6"/>
        <v>0</v>
      </c>
      <c r="T6" s="11">
        <f t="shared" si="11"/>
        <v>33.333333333333329</v>
      </c>
      <c r="U6" s="20">
        <f t="shared" si="7"/>
        <v>3.333333333333333</v>
      </c>
      <c r="V6" s="21">
        <f t="shared" si="8"/>
        <v>0.66666666666666663</v>
      </c>
      <c r="W6" s="21" t="b">
        <v>0</v>
      </c>
      <c r="X6" s="36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</row>
    <row r="7" spans="1:37" ht="18.75" customHeight="1" x14ac:dyDescent="0.2">
      <c r="A7" s="33"/>
      <c r="B7" s="34">
        <v>2</v>
      </c>
      <c r="C7" s="48">
        <v>2</v>
      </c>
      <c r="D7" s="33"/>
      <c r="E7" s="10" t="str">
        <f t="shared" si="9"/>
        <v>Vente</v>
      </c>
      <c r="F7" s="11">
        <f t="shared" si="1"/>
        <v>16.7</v>
      </c>
      <c r="G7" s="11">
        <f t="shared" si="2"/>
        <v>50</v>
      </c>
      <c r="H7" s="11" t="str">
        <f t="shared" si="10"/>
        <v/>
      </c>
      <c r="I7" s="11">
        <v>45</v>
      </c>
      <c r="J7" s="12" t="s">
        <v>11</v>
      </c>
      <c r="K7" s="24">
        <v>1955</v>
      </c>
      <c r="L7" s="24">
        <v>1958</v>
      </c>
      <c r="M7" s="24">
        <v>1950</v>
      </c>
      <c r="N7" s="13">
        <f t="shared" si="3"/>
        <v>1.6666666666666667</v>
      </c>
      <c r="O7" s="24">
        <v>1950</v>
      </c>
      <c r="P7" s="24">
        <v>1950</v>
      </c>
      <c r="Q7" s="11">
        <f t="shared" si="4"/>
        <v>27.833333333333332</v>
      </c>
      <c r="R7" s="11">
        <f t="shared" si="5"/>
        <v>27.833333333333332</v>
      </c>
      <c r="S7" s="11">
        <f t="shared" si="6"/>
        <v>83.333333333333343</v>
      </c>
      <c r="T7" s="11" t="e">
        <f t="shared" si="11"/>
        <v>#VALUE!</v>
      </c>
      <c r="U7" s="11">
        <f t="shared" si="7"/>
        <v>75</v>
      </c>
      <c r="V7" s="14">
        <f t="shared" si="8"/>
        <v>1.6666666666666667</v>
      </c>
      <c r="W7" s="14" t="b">
        <v>0</v>
      </c>
      <c r="X7" s="37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</row>
    <row r="8" spans="1:37" ht="18.75" customHeight="1" x14ac:dyDescent="0.2">
      <c r="A8" s="29"/>
      <c r="B8" s="30">
        <v>2</v>
      </c>
      <c r="C8" s="47">
        <v>3</v>
      </c>
      <c r="D8" s="29"/>
      <c r="E8" s="10" t="str">
        <f t="shared" si="9"/>
        <v>Vente</v>
      </c>
      <c r="F8" s="20">
        <f t="shared" si="1"/>
        <v>16.7</v>
      </c>
      <c r="G8" s="20">
        <f t="shared" si="2"/>
        <v>0</v>
      </c>
      <c r="H8" s="11" t="str">
        <f t="shared" si="10"/>
        <v/>
      </c>
      <c r="I8" s="20">
        <v>0</v>
      </c>
      <c r="J8" s="32" t="s">
        <v>11</v>
      </c>
      <c r="K8" s="18">
        <v>1955</v>
      </c>
      <c r="L8" s="18">
        <v>1958</v>
      </c>
      <c r="M8" s="18">
        <v>1946</v>
      </c>
      <c r="N8" s="19">
        <f t="shared" si="3"/>
        <v>3</v>
      </c>
      <c r="O8" s="18">
        <v>1946</v>
      </c>
      <c r="P8" s="18">
        <v>1946</v>
      </c>
      <c r="Q8" s="20">
        <f t="shared" si="4"/>
        <v>50.099999999999994</v>
      </c>
      <c r="R8" s="20">
        <f t="shared" si="5"/>
        <v>50.099999999999994</v>
      </c>
      <c r="S8" s="20">
        <f t="shared" si="6"/>
        <v>0</v>
      </c>
      <c r="T8" s="11" t="e">
        <f t="shared" si="11"/>
        <v>#VALUE!</v>
      </c>
      <c r="U8" s="20">
        <f t="shared" si="7"/>
        <v>0</v>
      </c>
      <c r="V8" s="21">
        <f t="shared" si="8"/>
        <v>3</v>
      </c>
      <c r="W8" s="21" t="b">
        <v>0</v>
      </c>
      <c r="X8" s="50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</row>
    <row r="9" spans="1:37" ht="18.75" customHeight="1" x14ac:dyDescent="0.2">
      <c r="A9" s="46"/>
      <c r="B9" s="38">
        <v>3</v>
      </c>
      <c r="C9" s="10">
        <v>1</v>
      </c>
      <c r="D9" s="28"/>
      <c r="E9" s="10" t="str">
        <f t="shared" si="9"/>
        <v>Vente</v>
      </c>
      <c r="F9" s="11">
        <f t="shared" si="1"/>
        <v>16.7</v>
      </c>
      <c r="G9" s="11">
        <f t="shared" si="2"/>
        <v>0</v>
      </c>
      <c r="H9" s="11">
        <f t="shared" si="10"/>
        <v>50</v>
      </c>
      <c r="I9" s="11">
        <v>5</v>
      </c>
      <c r="J9" s="12" t="s">
        <v>11</v>
      </c>
      <c r="K9" s="24">
        <v>1955</v>
      </c>
      <c r="L9" s="24">
        <v>1960</v>
      </c>
      <c r="M9" s="24">
        <v>1953</v>
      </c>
      <c r="N9" s="13">
        <f t="shared" si="3"/>
        <v>0.4</v>
      </c>
      <c r="O9" s="24">
        <v>1953</v>
      </c>
      <c r="P9" s="24">
        <v>1953</v>
      </c>
      <c r="Q9" s="11">
        <f t="shared" si="4"/>
        <v>6.68</v>
      </c>
      <c r="R9" s="11">
        <f t="shared" si="5"/>
        <v>6.68</v>
      </c>
      <c r="S9" s="11">
        <f t="shared" si="6"/>
        <v>0</v>
      </c>
      <c r="T9" s="11">
        <f t="shared" si="11"/>
        <v>20</v>
      </c>
      <c r="U9" s="11">
        <f t="shared" si="7"/>
        <v>2</v>
      </c>
      <c r="V9" s="14">
        <f t="shared" si="8"/>
        <v>0.4</v>
      </c>
      <c r="W9" s="14" t="b">
        <v>0</v>
      </c>
      <c r="X9" s="25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</row>
    <row r="10" spans="1:37" ht="18.75" customHeight="1" x14ac:dyDescent="0.2">
      <c r="A10" s="29"/>
      <c r="B10" s="17">
        <v>3</v>
      </c>
      <c r="C10" s="31">
        <v>2</v>
      </c>
      <c r="D10" s="29"/>
      <c r="E10" s="10" t="str">
        <f t="shared" si="9"/>
        <v>Vente</v>
      </c>
      <c r="F10" s="20">
        <f t="shared" si="1"/>
        <v>16.7</v>
      </c>
      <c r="G10" s="20">
        <f t="shared" si="2"/>
        <v>50</v>
      </c>
      <c r="H10" s="11" t="str">
        <f t="shared" si="10"/>
        <v/>
      </c>
      <c r="I10" s="20">
        <v>45</v>
      </c>
      <c r="J10" s="32" t="s">
        <v>11</v>
      </c>
      <c r="K10" s="18">
        <v>1955</v>
      </c>
      <c r="L10" s="18">
        <v>1960</v>
      </c>
      <c r="M10" s="18">
        <v>1950</v>
      </c>
      <c r="N10" s="19">
        <f t="shared" si="3"/>
        <v>1</v>
      </c>
      <c r="O10" s="18">
        <v>1950</v>
      </c>
      <c r="P10" s="18">
        <v>1950</v>
      </c>
      <c r="Q10" s="20">
        <f t="shared" si="4"/>
        <v>16.7</v>
      </c>
      <c r="R10" s="20">
        <f t="shared" si="5"/>
        <v>16.7</v>
      </c>
      <c r="S10" s="20">
        <f t="shared" si="6"/>
        <v>50</v>
      </c>
      <c r="T10" s="11" t="e">
        <f t="shared" si="11"/>
        <v>#VALUE!</v>
      </c>
      <c r="U10" s="20">
        <f t="shared" si="7"/>
        <v>45</v>
      </c>
      <c r="V10" s="21">
        <f t="shared" si="8"/>
        <v>1</v>
      </c>
      <c r="W10" s="21" t="b">
        <v>0</v>
      </c>
      <c r="X10" s="22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</row>
  </sheetData>
  <autoFilter ref="A2:X10" xr:uid="{00000000-0009-0000-0000-000002000000}"/>
  <conditionalFormatting sqref="Q1:U10">
    <cfRule type="cellIs" dxfId="4" priority="1" operator="greaterThan">
      <formula>0</formula>
    </cfRule>
    <cfRule type="cellIs" dxfId="3" priority="2" operator="lessThan">
      <formula>0</formula>
    </cfRule>
    <cfRule type="cellIs" dxfId="2" priority="3" operator="equal">
      <formula>0</formula>
    </cfRule>
  </conditionalFormatting>
  <conditionalFormatting sqref="V3:W10">
    <cfRule type="cellIs" dxfId="1" priority="4" operator="greaterThan">
      <formula>1</formula>
    </cfRule>
    <cfRule type="cellIs" dxfId="0" priority="5" operator="lessThan">
      <formula>1</formula>
    </cfRule>
  </conditionalFormatting>
  <dataValidations disablePrompts="1" count="1">
    <dataValidation type="list" allowBlank="1" showErrorMessage="1" sqref="X9" xr:uid="{00000000-0002-0000-0200-000000000000}">
      <formula1>"Option 1,Option 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Copie de AJD STATS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</dc:creator>
  <cp:lastModifiedBy>ROG</cp:lastModifiedBy>
  <dcterms:created xsi:type="dcterms:W3CDTF">2023-08-12T14:17:36Z</dcterms:created>
  <dcterms:modified xsi:type="dcterms:W3CDTF">2023-08-12T14:17:36Z</dcterms:modified>
</cp:coreProperties>
</file>