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XCRT3049\Desktop\Fiches labels\"/>
    </mc:Choice>
  </mc:AlternateContent>
  <xr:revisionPtr revIDLastSave="0" documentId="13_ncr:1_{58256097-06BB-41E4-934E-10EB9254E6DB}" xr6:coauthVersionLast="47" xr6:coauthVersionMax="47" xr10:uidLastSave="{00000000-0000-0000-0000-000000000000}"/>
  <bookViews>
    <workbookView xWindow="-80" yWindow="-80" windowWidth="19360" windowHeight="10360" tabRatio="827" activeTab="5" xr2:uid="{00000000-000D-0000-FFFF-FFFF00000000}"/>
  </bookViews>
  <sheets>
    <sheet name="Données" sheetId="4" r:id="rId1"/>
    <sheet name="OS" sheetId="26" state="hidden" r:id="rId2"/>
    <sheet name="Véhicules" sheetId="37" state="hidden" r:id="rId3"/>
    <sheet name="Masqué années" sheetId="7" state="hidden" r:id="rId4"/>
    <sheet name="Masqué période" sheetId="16" state="hidden" r:id="rId5"/>
    <sheet name="Fiche label" sheetId="39" r:id="rId6"/>
    <sheet name="Masqué glissante" sheetId="17" state="hidden" r:id="rId7"/>
  </sheets>
  <functionGroups builtInGroupCount="19"/>
  <definedNames>
    <definedName name="années">'Masqué années'!$A:$A</definedName>
    <definedName name="Lim" localSheetId="1">#REF!</definedName>
    <definedName name="mois">'Masqué période'!$A$1:$A$19</definedName>
    <definedName name="profil" localSheetId="1">#REF!</definedName>
    <definedName name="Seuil" localSheetId="1">#REF!</definedName>
    <definedName name="SeuilC" localSheetId="1">#REF!</definedName>
    <definedName name="typeannee">'Masqué période'!$C$1:$C$2</definedName>
    <definedName name="_xlnm.Print_Area" localSheetId="1">OS!$A$1:$L$41</definedName>
    <definedName name="_xlnm.Print_Area" localSheetId="2">Véhicules!$A$1:$P$59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5" i="39" l="1" a="1"/>
  <c r="E15" i="39" a="1"/>
  <c r="D15" i="39" a="1"/>
  <c r="C15" i="39" a="1"/>
  <c r="B15" i="39" a="1"/>
  <c r="D15" i="39" l="1"/>
  <c r="E15" i="39"/>
  <c r="F15" i="39"/>
  <c r="C15" i="39"/>
  <c r="B15" i="39"/>
  <c r="FV6" i="4" l="1"/>
  <c r="FW6" i="4"/>
  <c r="FX6" i="4"/>
  <c r="FX5" i="4" s="1"/>
  <c r="FY6" i="4"/>
  <c r="FV5" i="4" l="1"/>
  <c r="FV3" i="4" s="1"/>
  <c r="FW5" i="4"/>
  <c r="FW3" i="4" s="1"/>
  <c r="FX3" i="4"/>
  <c r="FY5" i="4"/>
  <c r="FY4" i="4" s="1"/>
  <c r="FZ5" i="4"/>
  <c r="FZ4" i="4" s="1"/>
  <c r="GA5" i="4"/>
  <c r="GA4" i="4" s="1"/>
  <c r="GB5" i="4"/>
  <c r="GB3" i="4" s="1"/>
  <c r="GC5" i="4"/>
  <c r="GC4" i="4" s="1"/>
  <c r="GD5" i="4"/>
  <c r="GD3" i="4" s="1"/>
  <c r="GB4" i="4" l="1"/>
  <c r="GC3" i="4"/>
  <c r="FZ3" i="4"/>
  <c r="FX4" i="4"/>
  <c r="FY3" i="4"/>
  <c r="GA3" i="4"/>
  <c r="FW4" i="4"/>
  <c r="GD4" i="4"/>
  <c r="FV4" i="4"/>
  <c r="FV1" i="4" s="1"/>
  <c r="FU6" i="4" l="1"/>
  <c r="FU5" i="4" l="1"/>
  <c r="FU3" i="4" l="1"/>
  <c r="FU4" i="4"/>
  <c r="FU1" i="4" l="1"/>
  <c r="FT6" i="4" l="1"/>
  <c r="FT5" i="4" l="1"/>
  <c r="FT4" i="4" s="1"/>
  <c r="FT3" i="4" l="1"/>
  <c r="FT1" i="4" s="1"/>
  <c r="FS6" i="4" l="1"/>
  <c r="FS5" i="4" l="1"/>
  <c r="FS4" i="4" s="1"/>
  <c r="FS3" i="4" l="1"/>
  <c r="FQ6" i="4" l="1"/>
  <c r="FR6" i="4"/>
  <c r="FR5" i="4" l="1"/>
  <c r="FQ5" i="4"/>
  <c r="FQ4" i="4" l="1"/>
  <c r="FQ3" i="4"/>
  <c r="FR4" i="4"/>
  <c r="FR3" i="4"/>
  <c r="FP6" i="4"/>
  <c r="FP5" i="4" l="1"/>
  <c r="FP3" i="4" l="1"/>
  <c r="FP4" i="4"/>
  <c r="FO6" i="4" l="1"/>
  <c r="FO5" i="4" l="1"/>
  <c r="FO3" i="4" l="1"/>
  <c r="FO4" i="4"/>
  <c r="FN6" i="4" l="1"/>
  <c r="FN5" i="4" l="1"/>
  <c r="FM6" i="4"/>
  <c r="FN3" i="4" l="1"/>
  <c r="FN4" i="4"/>
  <c r="FM5" i="4"/>
  <c r="FM3" i="4" l="1"/>
  <c r="FM4" i="4"/>
  <c r="FL6" i="4" l="1"/>
  <c r="FL5" i="4" l="1"/>
  <c r="FL3" i="4" l="1"/>
  <c r="FL4" i="4"/>
  <c r="FK6" i="4" l="1"/>
  <c r="FK5" i="4" s="1"/>
  <c r="FK4" i="4" l="1"/>
  <c r="FK3" i="4"/>
  <c r="L31" i="37" l="1"/>
  <c r="M31" i="37"/>
  <c r="N23" i="37"/>
  <c r="O23" i="37"/>
  <c r="O22" i="37"/>
  <c r="N20" i="37"/>
  <c r="L20" i="37"/>
  <c r="O20" i="37"/>
  <c r="O18" i="37"/>
  <c r="I10" i="37"/>
  <c r="I11" i="37" s="1"/>
  <c r="AC5" i="37" s="1"/>
  <c r="H10" i="37"/>
  <c r="G10" i="37"/>
  <c r="G11" i="37" s="1"/>
  <c r="AA5" i="37" s="1"/>
  <c r="F10" i="37"/>
  <c r="E10" i="37"/>
  <c r="E11" i="37" s="1"/>
  <c r="Y5" i="37" s="1"/>
  <c r="Z9" i="37"/>
  <c r="Y9" i="37"/>
  <c r="AC8" i="37"/>
  <c r="AB8" i="37"/>
  <c r="Z8" i="37"/>
  <c r="Y8" i="37"/>
  <c r="AC4" i="37" l="1"/>
  <c r="AA4" i="37"/>
  <c r="M41" i="37"/>
  <c r="M40" i="37"/>
  <c r="L40" i="37"/>
  <c r="M37" i="37"/>
  <c r="L37" i="37"/>
  <c r="N21" i="37"/>
  <c r="M21" i="37"/>
  <c r="L21" i="37"/>
  <c r="L44" i="37"/>
  <c r="M44" i="37"/>
  <c r="M39" i="37"/>
  <c r="L39" i="37"/>
  <c r="L42" i="37"/>
  <c r="M42" i="37"/>
  <c r="L48" i="37"/>
  <c r="M48" i="37"/>
  <c r="L74" i="37"/>
  <c r="L46" i="37"/>
  <c r="M46" i="37"/>
  <c r="AA8" i="37"/>
  <c r="Z4" i="37"/>
  <c r="F11" i="37"/>
  <c r="Z5" i="37" s="1"/>
  <c r="O21" i="37"/>
  <c r="M45" i="37"/>
  <c r="M38" i="37"/>
  <c r="L41" i="37"/>
  <c r="L45" i="37"/>
  <c r="AA9" i="37"/>
  <c r="AB4" i="37"/>
  <c r="H11" i="37"/>
  <c r="AB5" i="37" s="1"/>
  <c r="L38" i="37"/>
  <c r="L18" i="37"/>
  <c r="L22" i="37"/>
  <c r="AB7" i="37"/>
  <c r="M18" i="37"/>
  <c r="M20" i="37"/>
  <c r="M22" i="37"/>
  <c r="Y4" i="37"/>
  <c r="Z7" i="37" l="1"/>
  <c r="AA7" i="37"/>
  <c r="M47" i="37"/>
  <c r="L47" i="37"/>
  <c r="M43" i="37"/>
  <c r="L43" i="37"/>
  <c r="M49" i="37"/>
  <c r="L49" i="37"/>
  <c r="Y7" i="37"/>
  <c r="M27" i="37"/>
  <c r="L27" i="37"/>
  <c r="L14" i="37"/>
  <c r="AC7" i="37"/>
  <c r="M25" i="37"/>
  <c r="L25" i="37"/>
  <c r="O19" i="37"/>
  <c r="N19" i="37"/>
  <c r="M19" i="37"/>
  <c r="L19" i="37"/>
  <c r="L26" i="37"/>
  <c r="M26" i="37"/>
  <c r="N24" i="37"/>
  <c r="M24" i="37"/>
  <c r="L24" i="37"/>
  <c r="O24" i="37"/>
  <c r="L78" i="37" l="1"/>
  <c r="N14" i="37"/>
  <c r="M14" i="37"/>
  <c r="L69" i="37"/>
  <c r="O14" i="37"/>
  <c r="M76" i="37" l="1"/>
  <c r="L76" i="37"/>
  <c r="FJ6" i="4" l="1"/>
  <c r="FJ5" i="4" s="1"/>
  <c r="FJ4" i="4" l="1"/>
  <c r="FJ3" i="4"/>
  <c r="FI6" i="4" l="1"/>
  <c r="FI5" i="4" s="1"/>
  <c r="FI4" i="4" l="1"/>
  <c r="FI3" i="4"/>
  <c r="FH6" i="4" l="1"/>
  <c r="FH5" i="4" s="1"/>
  <c r="FH3" i="4" l="1"/>
  <c r="FH4" i="4"/>
  <c r="FA6" i="4" l="1"/>
  <c r="FA5" i="4" s="1"/>
  <c r="FA4" i="4" l="1"/>
  <c r="FA3" i="4"/>
  <c r="FG6" i="4" l="1"/>
  <c r="FG5" i="4" s="1"/>
  <c r="FG3" i="4" l="1"/>
  <c r="FG4" i="4"/>
  <c r="FF6" i="4" l="1"/>
  <c r="FF5" i="4" s="1"/>
  <c r="FF3" i="4" l="1"/>
  <c r="FF4" i="4"/>
  <c r="FE6" i="4" l="1"/>
  <c r="FE5" i="4" s="1"/>
  <c r="FE3" i="4" l="1"/>
  <c r="FE4" i="4"/>
  <c r="FD6" i="4" l="1"/>
  <c r="FD5" i="4" s="1"/>
  <c r="FD3" i="4" l="1"/>
  <c r="FD4" i="4"/>
  <c r="FC6" i="4" l="1"/>
  <c r="FC5" i="4" s="1"/>
  <c r="FC4" i="4" l="1"/>
  <c r="FC3" i="4"/>
  <c r="FB6" i="4" l="1"/>
  <c r="FB5" i="4" s="1"/>
  <c r="EZ6" i="4"/>
  <c r="EZ5" i="4" s="1"/>
  <c r="EY6" i="4"/>
  <c r="EY5" i="4" s="1"/>
  <c r="EW6" i="4"/>
  <c r="EW5" i="4" s="1"/>
  <c r="EX6" i="4"/>
  <c r="EX5" i="4" s="1"/>
  <c r="EV6" i="4"/>
  <c r="EV5" i="4" s="1"/>
  <c r="B2" i="17"/>
  <c r="C2" i="17"/>
  <c r="BR6" i="4"/>
  <c r="BS6" i="4"/>
  <c r="BT6" i="4"/>
  <c r="BU6" i="4"/>
  <c r="BV6" i="4"/>
  <c r="BW6" i="4"/>
  <c r="BX6" i="4"/>
  <c r="BY6" i="4"/>
  <c r="BZ6" i="4"/>
  <c r="CA6" i="4"/>
  <c r="CB6" i="4"/>
  <c r="CC6" i="4"/>
  <c r="CE6" i="4"/>
  <c r="CF6" i="4"/>
  <c r="CG6" i="4"/>
  <c r="CH6" i="4"/>
  <c r="CI6" i="4"/>
  <c r="CJ6" i="4"/>
  <c r="CK6" i="4"/>
  <c r="CL6" i="4"/>
  <c r="CM6" i="4"/>
  <c r="CN6" i="4"/>
  <c r="CO6" i="4"/>
  <c r="CP6" i="4"/>
  <c r="CQ6" i="4"/>
  <c r="CR6" i="4"/>
  <c r="CS6" i="4"/>
  <c r="EU6" i="4"/>
  <c r="EU5" i="4" s="1"/>
  <c r="ES6" i="4"/>
  <c r="ET6" i="4"/>
  <c r="ET5" i="4" s="1"/>
  <c r="EN6" i="4"/>
  <c r="ER6" i="4"/>
  <c r="EQ6" i="4"/>
  <c r="CT6" i="4"/>
  <c r="CU6" i="4"/>
  <c r="CV6" i="4"/>
  <c r="CW6" i="4"/>
  <c r="CX6" i="4"/>
  <c r="CY6" i="4"/>
  <c r="CZ6" i="4"/>
  <c r="DA6" i="4"/>
  <c r="DB6" i="4"/>
  <c r="DC6" i="4"/>
  <c r="DD6" i="4"/>
  <c r="DE6" i="4"/>
  <c r="DF6" i="4"/>
  <c r="DG6" i="4"/>
  <c r="DH6" i="4"/>
  <c r="DI6" i="4"/>
  <c r="DJ6" i="4"/>
  <c r="DK6" i="4"/>
  <c r="DL6" i="4"/>
  <c r="DM6" i="4"/>
  <c r="DN6" i="4"/>
  <c r="DO6" i="4"/>
  <c r="DP6" i="4"/>
  <c r="DQ6" i="4"/>
  <c r="DQ5" i="4" s="1"/>
  <c r="DR6" i="4"/>
  <c r="DR5" i="4" s="1"/>
  <c r="DS6" i="4"/>
  <c r="DS5" i="4" s="1"/>
  <c r="DT6" i="4"/>
  <c r="DT5" i="4" s="1"/>
  <c r="DU6" i="4"/>
  <c r="DU5" i="4" s="1"/>
  <c r="DV6" i="4"/>
  <c r="DV5" i="4" s="1"/>
  <c r="DW6" i="4"/>
  <c r="DW5" i="4" s="1"/>
  <c r="DX6" i="4"/>
  <c r="DX5" i="4" s="1"/>
  <c r="DY6" i="4"/>
  <c r="DY5" i="4" s="1"/>
  <c r="DZ6" i="4"/>
  <c r="DZ5" i="4" s="1"/>
  <c r="EA6" i="4"/>
  <c r="EA5" i="4" s="1"/>
  <c r="EB6" i="4"/>
  <c r="EB5" i="4" s="1"/>
  <c r="EC6" i="4"/>
  <c r="EC5" i="4" s="1"/>
  <c r="ED6" i="4"/>
  <c r="ED5" i="4" s="1"/>
  <c r="EE6" i="4"/>
  <c r="EE5" i="4" s="1"/>
  <c r="EF6" i="4"/>
  <c r="EF5" i="4" s="1"/>
  <c r="EG6" i="4"/>
  <c r="EG5" i="4" s="1"/>
  <c r="EH6" i="4"/>
  <c r="EH5" i="4" s="1"/>
  <c r="EI6" i="4"/>
  <c r="EJ6" i="4"/>
  <c r="EK6" i="4"/>
  <c r="EL6" i="4"/>
  <c r="EM6" i="4"/>
  <c r="EO6" i="4"/>
  <c r="EP6" i="4"/>
  <c r="G6" i="4"/>
  <c r="H6" i="4"/>
  <c r="I6" i="4"/>
  <c r="J6" i="4"/>
  <c r="K6" i="4"/>
  <c r="L6" i="4"/>
  <c r="M6" i="4"/>
  <c r="N6" i="4"/>
  <c r="O6" i="4"/>
  <c r="P6" i="4"/>
  <c r="Q6" i="4"/>
  <c r="R6" i="4"/>
  <c r="S6" i="4"/>
  <c r="T6" i="4"/>
  <c r="U6" i="4"/>
  <c r="V6" i="4"/>
  <c r="W6" i="4"/>
  <c r="X6" i="4"/>
  <c r="Y6" i="4"/>
  <c r="Z6" i="4"/>
  <c r="AA6" i="4"/>
  <c r="AB6" i="4"/>
  <c r="AC6" i="4"/>
  <c r="AD6" i="4"/>
  <c r="AE6" i="4"/>
  <c r="AF6" i="4"/>
  <c r="AG6" i="4"/>
  <c r="AH6" i="4"/>
  <c r="AI6" i="4"/>
  <c r="AJ6" i="4"/>
  <c r="AK6" i="4"/>
  <c r="AL6" i="4"/>
  <c r="AM6" i="4"/>
  <c r="AN6" i="4"/>
  <c r="AO6" i="4"/>
  <c r="AP6" i="4"/>
  <c r="AQ6" i="4"/>
  <c r="AR6" i="4"/>
  <c r="AS6" i="4"/>
  <c r="AT6" i="4"/>
  <c r="AU6" i="4"/>
  <c r="AV6" i="4"/>
  <c r="AW6" i="4"/>
  <c r="AX6" i="4"/>
  <c r="AY6" i="4"/>
  <c r="AZ6" i="4"/>
  <c r="BA6" i="4"/>
  <c r="BB6" i="4"/>
  <c r="BC6" i="4"/>
  <c r="BD6" i="4"/>
  <c r="BE6" i="4"/>
  <c r="BF6" i="4"/>
  <c r="BG6" i="4"/>
  <c r="BH6" i="4"/>
  <c r="BI6" i="4"/>
  <c r="BJ6" i="4"/>
  <c r="BK6" i="4"/>
  <c r="BL6" i="4"/>
  <c r="BM6" i="4"/>
  <c r="BN6" i="4"/>
  <c r="BO6" i="4"/>
  <c r="BP6" i="4"/>
  <c r="BQ6" i="4"/>
  <c r="CD6" i="4"/>
  <c r="O20" i="26"/>
  <c r="N20" i="26"/>
  <c r="M20" i="26"/>
  <c r="I20" i="26"/>
  <c r="O19" i="26"/>
  <c r="N19" i="26"/>
  <c r="M19" i="26"/>
  <c r="O16" i="26"/>
  <c r="N16" i="26"/>
  <c r="M16" i="26"/>
  <c r="I16" i="26"/>
  <c r="O15" i="26"/>
  <c r="N15" i="26"/>
  <c r="M15" i="26"/>
  <c r="I15" i="26"/>
  <c r="O14" i="26"/>
  <c r="N14" i="26"/>
  <c r="M14" i="26"/>
  <c r="I14" i="26"/>
  <c r="O11" i="26"/>
  <c r="N11" i="26"/>
  <c r="M11" i="26"/>
  <c r="I11" i="26"/>
  <c r="O10" i="26"/>
  <c r="N10" i="26"/>
  <c r="M10" i="26"/>
  <c r="I10" i="26"/>
  <c r="O9" i="26"/>
  <c r="N9" i="26"/>
  <c r="M9" i="26"/>
  <c r="I9" i="26"/>
  <c r="I6" i="26"/>
  <c r="G3" i="26"/>
  <c r="F3" i="26"/>
  <c r="E3" i="26"/>
  <c r="EO5" i="4" l="1"/>
  <c r="EL5" i="4"/>
  <c r="EJ5" i="4"/>
  <c r="EH3" i="4"/>
  <c r="EH4" i="4"/>
  <c r="EF3" i="4"/>
  <c r="EF4" i="4"/>
  <c r="ED4" i="4"/>
  <c r="ED3" i="4"/>
  <c r="EB3" i="4"/>
  <c r="EB4" i="4"/>
  <c r="DZ3" i="4"/>
  <c r="DZ4" i="4"/>
  <c r="DX3" i="4"/>
  <c r="DX4" i="4"/>
  <c r="DV4" i="4"/>
  <c r="DV3" i="4"/>
  <c r="DT3" i="4"/>
  <c r="DT4" i="4"/>
  <c r="DR3" i="4"/>
  <c r="DR4" i="4"/>
  <c r="EQ5" i="4"/>
  <c r="EN5" i="4"/>
  <c r="ET4" i="4"/>
  <c r="ET3" i="4"/>
  <c r="EW3" i="4"/>
  <c r="EW4" i="4"/>
  <c r="EZ3" i="4"/>
  <c r="EZ4" i="4"/>
  <c r="EP5" i="4"/>
  <c r="EM5" i="4"/>
  <c r="EK5" i="4"/>
  <c r="EI5" i="4"/>
  <c r="EG3" i="4"/>
  <c r="EG4" i="4"/>
  <c r="EE4" i="4"/>
  <c r="EE3" i="4"/>
  <c r="EC4" i="4"/>
  <c r="EC3" i="4"/>
  <c r="EA3" i="4"/>
  <c r="EA4" i="4"/>
  <c r="DY3" i="4"/>
  <c r="DY4" i="4"/>
  <c r="DW4" i="4"/>
  <c r="DW3" i="4"/>
  <c r="DU4" i="4"/>
  <c r="DU3" i="4"/>
  <c r="DS3" i="4"/>
  <c r="DS4" i="4"/>
  <c r="ER5" i="4"/>
  <c r="ES5" i="4"/>
  <c r="EU4" i="4"/>
  <c r="EU3" i="4"/>
  <c r="EV3" i="4"/>
  <c r="EV4" i="4"/>
  <c r="EX3" i="4"/>
  <c r="EX4" i="4"/>
  <c r="EY3" i="4"/>
  <c r="EY4" i="4"/>
  <c r="FB4" i="4"/>
  <c r="FB3" i="4"/>
  <c r="ES4" i="4" l="1"/>
  <c r="ES3" i="4"/>
  <c r="ER3" i="4"/>
  <c r="ER4" i="4"/>
  <c r="EI3" i="4"/>
  <c r="EI4" i="4"/>
  <c r="EK4" i="4"/>
  <c r="EK3" i="4"/>
  <c r="EM4" i="4"/>
  <c r="EM3" i="4"/>
  <c r="EP3" i="4"/>
  <c r="EP4" i="4"/>
  <c r="EN3" i="4"/>
  <c r="EN4" i="4"/>
  <c r="EQ3" i="4"/>
  <c r="EQ4" i="4"/>
  <c r="EJ3" i="4"/>
  <c r="EJ4" i="4"/>
  <c r="EL3" i="4"/>
  <c r="EL4" i="4"/>
  <c r="EO3" i="4"/>
  <c r="EO4" i="4"/>
  <c r="D2" i="17" l="1"/>
  <c r="D8" i="17" l="1"/>
  <c r="D3" i="17"/>
  <c r="D4" i="17"/>
  <c r="D6" i="17"/>
  <c r="B8" i="17" l="1"/>
  <c r="C8" i="17"/>
  <c r="D9" i="17"/>
  <c r="D7" i="17"/>
  <c r="B6" i="17"/>
  <c r="C6" i="17"/>
  <c r="C4" i="17"/>
  <c r="D5" i="17"/>
  <c r="D10" i="17"/>
  <c r="B4" i="17"/>
  <c r="C3" i="17"/>
  <c r="B3" i="17"/>
  <c r="I9" i="37" l="1"/>
  <c r="AC3" i="37" s="1"/>
  <c r="B7" i="17"/>
  <c r="C7" i="17"/>
  <c r="G2" i="26"/>
  <c r="C9" i="17"/>
  <c r="B9" i="17"/>
  <c r="B10" i="17"/>
  <c r="D11" i="17"/>
  <c r="C10" i="17"/>
  <c r="B5" i="17"/>
  <c r="C5" i="17"/>
  <c r="F9" i="37" l="1"/>
  <c r="Z3" i="37" s="1"/>
  <c r="G9" i="37"/>
  <c r="AA3" i="37" s="1"/>
  <c r="H9" i="37"/>
  <c r="AB3" i="37" s="1"/>
  <c r="E2" i="26"/>
  <c r="B11" i="17"/>
  <c r="E9" i="37" s="1"/>
  <c r="Y3" i="37" s="1"/>
  <c r="C11" i="17"/>
  <c r="F2" i="26"/>
  <c r="Q13" i="37" l="1"/>
  <c r="U12" i="37"/>
  <c r="T50" i="37"/>
  <c r="Q49" i="37"/>
  <c r="S47" i="37"/>
  <c r="U45" i="37"/>
  <c r="R44" i="37"/>
  <c r="T42" i="37"/>
  <c r="Q41" i="37"/>
  <c r="S38" i="37"/>
  <c r="T27" i="37"/>
  <c r="Q26" i="37"/>
  <c r="S24" i="37"/>
  <c r="U22" i="37"/>
  <c r="U18" i="37"/>
  <c r="R24" i="37"/>
  <c r="S48" i="37"/>
  <c r="S39" i="37"/>
  <c r="R22" i="37"/>
  <c r="N22" i="37" s="1"/>
  <c r="R15" i="37"/>
  <c r="R13" i="37"/>
  <c r="Q12" i="37"/>
  <c r="S50" i="37"/>
  <c r="U48" i="37"/>
  <c r="R47" i="37"/>
  <c r="T45" i="37"/>
  <c r="Q44" i="37"/>
  <c r="S42" i="37"/>
  <c r="U39" i="37"/>
  <c r="R38" i="37"/>
  <c r="S27" i="37"/>
  <c r="T22" i="37"/>
  <c r="R17" i="37"/>
  <c r="Q42" i="37"/>
  <c r="U23" i="37"/>
  <c r="U20" i="37"/>
  <c r="S15" i="37"/>
  <c r="S13" i="37"/>
  <c r="U53" i="37"/>
  <c r="AC9" i="37" s="1"/>
  <c r="R50" i="37"/>
  <c r="T48" i="37"/>
  <c r="Q47" i="37"/>
  <c r="S45" i="37"/>
  <c r="U43" i="37"/>
  <c r="R42" i="37"/>
  <c r="T39" i="37"/>
  <c r="Q38" i="37"/>
  <c r="U28" i="37"/>
  <c r="R27" i="37"/>
  <c r="T25" i="37"/>
  <c r="Q24" i="37"/>
  <c r="S22" i="37"/>
  <c r="Q21" i="37"/>
  <c r="S18" i="37"/>
  <c r="Q17" i="37"/>
  <c r="T13" i="37"/>
  <c r="T53" i="37"/>
  <c r="AB9" i="37" s="1"/>
  <c r="Q50" i="37"/>
  <c r="T43" i="37"/>
  <c r="Q27" i="37"/>
  <c r="R18" i="37"/>
  <c r="N18" i="37" s="1"/>
  <c r="T15" i="37"/>
  <c r="U37" i="37"/>
  <c r="U15" i="37"/>
  <c r="U13" i="37"/>
  <c r="S53" i="37"/>
  <c r="U49" i="37"/>
  <c r="R48" i="37"/>
  <c r="T46" i="37"/>
  <c r="Q45" i="37"/>
  <c r="S43" i="37"/>
  <c r="U41" i="37"/>
  <c r="R39" i="37"/>
  <c r="T37" i="37"/>
  <c r="S28" i="37"/>
  <c r="U26" i="37"/>
  <c r="R25" i="37"/>
  <c r="T23" i="37"/>
  <c r="L23" i="37" s="1"/>
  <c r="Q22" i="37"/>
  <c r="T20" i="37"/>
  <c r="T19" i="37"/>
  <c r="Q18" i="37"/>
  <c r="S19" i="37"/>
  <c r="Q15" i="37"/>
  <c r="R12" i="37"/>
  <c r="R53" i="37"/>
  <c r="T49" i="37"/>
  <c r="Q48" i="37"/>
  <c r="S46" i="37"/>
  <c r="U44" i="37"/>
  <c r="R43" i="37"/>
  <c r="T41" i="37"/>
  <c r="Q39" i="37"/>
  <c r="S37" i="37"/>
  <c r="R28" i="37"/>
  <c r="T26" i="37"/>
  <c r="Q25" i="37"/>
  <c r="S23" i="37"/>
  <c r="M23" i="37" s="1"/>
  <c r="S20" i="37"/>
  <c r="S12" i="37"/>
  <c r="Q53" i="37"/>
  <c r="S49" i="37"/>
  <c r="U47" i="37"/>
  <c r="R46" i="37"/>
  <c r="T44" i="37"/>
  <c r="Q43" i="37"/>
  <c r="S41" i="37"/>
  <c r="U38" i="37"/>
  <c r="R37" i="37"/>
  <c r="Q28" i="37"/>
  <c r="S26" i="37"/>
  <c r="U24" i="37"/>
  <c r="U21" i="37"/>
  <c r="R20" i="37"/>
  <c r="R19" i="37"/>
  <c r="U17" i="37"/>
  <c r="U25" i="37"/>
  <c r="R21" i="37"/>
  <c r="U46" i="37"/>
  <c r="T28" i="37"/>
  <c r="U19" i="37"/>
  <c r="T12" i="37"/>
  <c r="U50" i="37"/>
  <c r="R49" i="37"/>
  <c r="T47" i="37"/>
  <c r="Q46" i="37"/>
  <c r="S44" i="37"/>
  <c r="U42" i="37"/>
  <c r="R41" i="37"/>
  <c r="T38" i="37"/>
  <c r="Q37" i="37"/>
  <c r="U27" i="37"/>
  <c r="R26" i="37"/>
  <c r="T24" i="37"/>
  <c r="T21" i="37"/>
  <c r="Q20" i="37"/>
  <c r="Q19" i="37"/>
  <c r="T17" i="37"/>
  <c r="S21" i="37"/>
  <c r="S17" i="37"/>
  <c r="T18" i="37"/>
  <c r="R45" i="37"/>
  <c r="S25" i="37"/>
  <c r="N31" i="26"/>
  <c r="O31" i="26"/>
  <c r="N5" i="26"/>
  <c r="O28" i="26"/>
  <c r="N6" i="26"/>
  <c r="O26" i="26"/>
  <c r="O17" i="26"/>
  <c r="N12" i="26"/>
  <c r="O5" i="26"/>
  <c r="M12" i="26"/>
  <c r="O12" i="26"/>
  <c r="M6" i="26"/>
  <c r="M13" i="26"/>
  <c r="M22" i="26"/>
  <c r="M30" i="26"/>
  <c r="O6" i="26"/>
  <c r="O22" i="26"/>
  <c r="N8" i="26"/>
  <c r="N28" i="26"/>
  <c r="O29" i="26"/>
  <c r="M8" i="26"/>
  <c r="N25" i="26"/>
  <c r="O24" i="26"/>
  <c r="N26" i="26"/>
  <c r="M27" i="26"/>
  <c r="M31" i="26"/>
  <c r="M24" i="26"/>
  <c r="O13" i="26"/>
  <c r="N13" i="26"/>
  <c r="M29" i="26"/>
  <c r="N29" i="26"/>
  <c r="O27" i="26"/>
  <c r="N17" i="26"/>
  <c r="M26" i="26"/>
  <c r="N27" i="26"/>
  <c r="M25" i="26"/>
  <c r="N24" i="26"/>
  <c r="O25" i="26"/>
  <c r="O30" i="26"/>
  <c r="N30" i="26"/>
  <c r="M5" i="26"/>
  <c r="M28" i="26"/>
  <c r="M17" i="26"/>
  <c r="O8" i="26"/>
  <c r="N22" i="26"/>
  <c r="I13" i="37" l="1"/>
  <c r="I15" i="37"/>
  <c r="F15" i="37"/>
  <c r="F16" i="37" s="1"/>
  <c r="G15" i="37"/>
  <c r="G16" i="37" s="1"/>
  <c r="H15" i="37"/>
  <c r="E15" i="37"/>
  <c r="E16" i="37" s="1"/>
  <c r="K15" i="37"/>
  <c r="J15" i="37"/>
  <c r="I12" i="37"/>
  <c r="E12" i="37"/>
  <c r="Y6" i="37" s="1"/>
  <c r="E13" i="37"/>
  <c r="K13" i="37"/>
  <c r="G13" i="37"/>
  <c r="J13" i="37"/>
  <c r="H13" i="37"/>
  <c r="H12" i="37"/>
  <c r="AB6" i="37" s="1"/>
  <c r="K12" i="37"/>
  <c r="F13" i="37"/>
  <c r="G12" i="37"/>
  <c r="AA6" i="37" s="1"/>
  <c r="J12" i="37"/>
  <c r="F12" i="37"/>
  <c r="Z6" i="37" s="1"/>
  <c r="E11" i="26"/>
  <c r="E19" i="26"/>
  <c r="E5" i="26"/>
  <c r="E14" i="26"/>
  <c r="E20" i="26"/>
  <c r="E15" i="26"/>
  <c r="E9" i="26"/>
  <c r="E10" i="26"/>
  <c r="E6" i="26"/>
  <c r="E16" i="26"/>
  <c r="F11" i="26"/>
  <c r="F15" i="26"/>
  <c r="F9" i="26"/>
  <c r="F5" i="26"/>
  <c r="F14" i="26"/>
  <c r="F20" i="26"/>
  <c r="F6" i="26"/>
  <c r="F10" i="26"/>
  <c r="F19" i="26"/>
  <c r="F16" i="26"/>
  <c r="G6" i="26"/>
  <c r="G20" i="26"/>
  <c r="G9" i="26"/>
  <c r="G5" i="26"/>
  <c r="G14" i="26"/>
  <c r="G16" i="26"/>
  <c r="G11" i="26"/>
  <c r="G10" i="26"/>
  <c r="G15" i="26"/>
  <c r="G19" i="26"/>
  <c r="H17" i="37" l="1"/>
  <c r="H16" i="37"/>
  <c r="I16" i="37"/>
  <c r="O16" i="37" s="1"/>
  <c r="I17" i="37"/>
  <c r="O15" i="37"/>
  <c r="M15" i="37"/>
  <c r="N15" i="37"/>
  <c r="L15" i="37"/>
  <c r="L12" i="37"/>
  <c r="AD6" i="37" s="1"/>
  <c r="AC6" i="37"/>
  <c r="M12" i="37"/>
  <c r="AE6" i="37" s="1"/>
  <c r="O12" i="37"/>
  <c r="AG6" i="37" s="1"/>
  <c r="N12" i="37"/>
  <c r="AF6" i="37" s="1"/>
  <c r="M13" i="37"/>
  <c r="AE7" i="37" s="1"/>
  <c r="L13" i="37"/>
  <c r="AD7" i="37" s="1"/>
  <c r="O13" i="37"/>
  <c r="AG7" i="37" s="1"/>
  <c r="N13" i="37"/>
  <c r="AF7" i="37" s="1"/>
  <c r="K9" i="26"/>
  <c r="J9" i="26"/>
  <c r="K19" i="26"/>
  <c r="G24" i="26"/>
  <c r="G22" i="26"/>
  <c r="J19" i="26"/>
  <c r="J20" i="26"/>
  <c r="K20" i="26"/>
  <c r="K15" i="26"/>
  <c r="J15" i="26"/>
  <c r="J10" i="26"/>
  <c r="J6" i="26"/>
  <c r="K16" i="26"/>
  <c r="J16" i="26"/>
  <c r="K14" i="26"/>
  <c r="J14" i="26"/>
  <c r="K5" i="26"/>
  <c r="J5" i="26"/>
  <c r="J11" i="26"/>
  <c r="K11" i="26"/>
  <c r="E22" i="26"/>
  <c r="E24" i="26"/>
  <c r="F22" i="26"/>
  <c r="F24" i="26"/>
  <c r="K6" i="26"/>
  <c r="K10" i="26"/>
  <c r="N16" i="37" l="1"/>
  <c r="M17" i="37"/>
  <c r="N17" i="37"/>
  <c r="O17" i="37"/>
  <c r="L17" i="37"/>
  <c r="M16" i="37"/>
  <c r="L16" i="37"/>
  <c r="K22" i="26"/>
  <c r="J22" i="26"/>
  <c r="K24" i="26"/>
  <c r="J24" i="26"/>
  <c r="DQ3" i="4" l="1"/>
  <c r="DQ4" i="4"/>
  <c r="EE1" i="4"/>
  <c r="FS1" i="4"/>
  <c r="DW1" i="4"/>
  <c r="DV1" i="4"/>
  <c r="ED1" i="4"/>
  <c r="DS1" i="4"/>
  <c r="EA1" i="4"/>
  <c r="EB1" i="4"/>
  <c r="DT1" i="4"/>
  <c r="FH1" i="4"/>
  <c r="DY1" i="4"/>
  <c r="DX1" i="4"/>
  <c r="FK1" i="4"/>
  <c r="FC1" i="4"/>
  <c r="DU1" i="4"/>
  <c r="FR1" i="4"/>
  <c r="FJ1" i="4"/>
  <c r="FB1" i="4"/>
  <c r="ET1" i="4"/>
  <c r="EL1" i="4"/>
  <c r="DR1" i="4"/>
  <c r="FI1" i="4"/>
  <c r="ES1" i="4"/>
  <c r="EK1" i="4"/>
  <c r="FL1" i="4"/>
  <c r="FP1" i="4"/>
  <c r="FD1" i="4"/>
  <c r="EM1" i="4"/>
  <c r="EJ1" i="4"/>
  <c r="FO1" i="4"/>
  <c r="FG1" i="4"/>
  <c r="EY1" i="4"/>
  <c r="EQ1" i="4"/>
  <c r="EI1" i="4"/>
  <c r="FA1" i="4"/>
  <c r="EG1" i="4"/>
  <c r="EV1" i="4"/>
  <c r="EZ1" i="4"/>
  <c r="FN1" i="4"/>
  <c r="FF1" i="4"/>
  <c r="EP1" i="4"/>
  <c r="EX1" i="4"/>
  <c r="EC1" i="4"/>
  <c r="EN1" i="4"/>
  <c r="EU1" i="4"/>
  <c r="ER1" i="4"/>
  <c r="EH1" i="4"/>
  <c r="FM1" i="4"/>
  <c r="FE1" i="4"/>
  <c r="EO1" i="4"/>
  <c r="FQ1" i="4"/>
  <c r="EW1" i="4"/>
  <c r="DZ1" i="4"/>
  <c r="EF1" i="4"/>
  <c r="DQ1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LE BRIZOUAL Isabelle SCE</author>
    <author>LE BRIZOUAL Isabelle OBS/FIN</author>
  </authors>
  <commentList>
    <comment ref="EA1" authorId="0" shapeId="0" xr:uid="{00000000-0006-0000-0400-00002D000000}">
      <text>
        <r>
          <rPr>
            <b/>
            <sz val="9"/>
            <color indexed="81"/>
            <rFont val="Tahoma"/>
            <family val="2"/>
          </rPr>
          <t>LE BRIZOUAL Isabelle SCE:</t>
        </r>
        <r>
          <rPr>
            <sz val="9"/>
            <color indexed="81"/>
            <rFont val="Tahoma"/>
            <family val="2"/>
          </rPr>
          <t xml:space="preserve">
Valeur moyenne de l'année 2018 car pas de données dispo pour mai 2018</t>
        </r>
      </text>
    </comment>
    <comment ref="EN1" authorId="0" shapeId="0" xr:uid="{00000000-0006-0000-0400-00002E000000}">
      <text>
        <r>
          <rPr>
            <b/>
            <sz val="9"/>
            <color indexed="81"/>
            <rFont val="Tahoma"/>
            <family val="2"/>
          </rPr>
          <t>LE BRIZOUAL Isabelle SCE:</t>
        </r>
        <r>
          <rPr>
            <sz val="9"/>
            <color indexed="81"/>
            <rFont val="Tahoma"/>
            <family val="2"/>
          </rPr>
          <t xml:space="preserve">
pas de données QV le 20/11/2019
Estimation: moyenne de mai et juillet</t>
        </r>
      </text>
    </comment>
    <comment ref="FS1" authorId="1" shapeId="0" xr:uid="{00000000-0006-0000-0400-00002F000000}">
      <text>
        <r>
          <rPr>
            <b/>
            <sz val="9"/>
            <color indexed="81"/>
            <rFont val="Tahoma"/>
            <family val="2"/>
          </rPr>
          <t>LE BRIZOUAL Isabelle OBS/FIN:</t>
        </r>
        <r>
          <rPr>
            <sz val="9"/>
            <color indexed="81"/>
            <rFont val="Tahoma"/>
            <family val="2"/>
          </rPr>
          <t xml:space="preserve">
26/07/22-pour l'instant je conserve ce calcul car il y a toujours des problèmes de comptage au bat 13 et 15</t>
        </r>
      </text>
    </comment>
    <comment ref="EA2" authorId="0" shapeId="0" xr:uid="{00000000-0006-0000-0400-000030000000}">
      <text>
        <r>
          <rPr>
            <b/>
            <sz val="9"/>
            <color indexed="81"/>
            <rFont val="Tahoma"/>
            <family val="2"/>
          </rPr>
          <t>LE BRIZOUAL Isabelle SCE:</t>
        </r>
        <r>
          <rPr>
            <sz val="9"/>
            <color indexed="81"/>
            <rFont val="Tahoma"/>
            <family val="2"/>
          </rPr>
          <t xml:space="preserve">
Valeur moyenne de l'année 2018 car pas de données dispo pour mai 2018</t>
        </r>
      </text>
    </comment>
    <comment ref="EN2" authorId="0" shapeId="0" xr:uid="{00000000-0006-0000-0400-000031000000}">
      <text>
        <r>
          <rPr>
            <b/>
            <sz val="9"/>
            <color indexed="81"/>
            <rFont val="Tahoma"/>
            <family val="2"/>
          </rPr>
          <t>LE BRIZOUAL Isabelle SCE:</t>
        </r>
        <r>
          <rPr>
            <sz val="9"/>
            <color indexed="81"/>
            <rFont val="Tahoma"/>
            <family val="2"/>
          </rPr>
          <t xml:space="preserve">
pas de données QV le 20/11/2019
Estimation: moyenne de mai et juillet</t>
        </r>
      </text>
    </comment>
    <comment ref="D6" authorId="0" shapeId="0" xr:uid="{00000000-0006-0000-0400-000032000000}">
      <text>
        <r>
          <rPr>
            <b/>
            <sz val="9"/>
            <color indexed="81"/>
            <rFont val="Tahoma"/>
            <family val="2"/>
          </rPr>
          <t>LE BRIZOUAL Isabelle SCE:</t>
        </r>
        <r>
          <rPr>
            <sz val="9"/>
            <color indexed="81"/>
            <rFont val="Tahoma"/>
            <family val="2"/>
          </rPr>
          <t xml:space="preserve">
Effectifs tout compris : internes + externes
Le nombre d’occupant est issu du logiciel de space planning d’OBS « Building One ».
Il comptabilise toutes les personnes du site ayant accès à un poste de travail.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CESARD Laetitia OBS/FIN</author>
  </authors>
  <commentList>
    <comment ref="I22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>Objectif 2019: Augmenter le % de virtualisation OS (Operating System) en interne et managed services (Taux de virtualisation)</t>
        </r>
      </text>
    </comment>
    <comment ref="I24" authorId="0" shapeId="0" xr:uid="{00000000-0006-0000-0500-000002000000}">
      <text>
        <r>
          <rPr>
            <b/>
            <sz val="9"/>
            <color indexed="81"/>
            <rFont val="Tahoma"/>
            <family val="2"/>
          </rPr>
          <t>Objectif 2019 : Augmenter le % d'efficacité de la virtualisation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<sst xmlns="http://schemas.openxmlformats.org/spreadsheetml/2006/main" count="209" uniqueCount="129">
  <si>
    <t>Mars</t>
  </si>
  <si>
    <t>Avril</t>
  </si>
  <si>
    <t>Mai</t>
  </si>
  <si>
    <t>Juin</t>
  </si>
  <si>
    <t>Août</t>
  </si>
  <si>
    <t>Nb</t>
  </si>
  <si>
    <t>Eau</t>
  </si>
  <si>
    <t>Papier</t>
  </si>
  <si>
    <t>Effectif</t>
  </si>
  <si>
    <t>Année</t>
  </si>
  <si>
    <t>Effectifs</t>
  </si>
  <si>
    <t>Janvier</t>
  </si>
  <si>
    <t>Février</t>
  </si>
  <si>
    <t>Juillet</t>
  </si>
  <si>
    <t>Septembre</t>
  </si>
  <si>
    <t>Octobre</t>
  </si>
  <si>
    <t>Novembre</t>
  </si>
  <si>
    <t>Décembre</t>
  </si>
  <si>
    <t>Mois</t>
  </si>
  <si>
    <t>Colonne</t>
  </si>
  <si>
    <t>Début N</t>
  </si>
  <si>
    <t>Fin N</t>
  </si>
  <si>
    <t>Début N-1</t>
  </si>
  <si>
    <t>Fin N-1</t>
  </si>
  <si>
    <t>Début N-2</t>
  </si>
  <si>
    <t>Fin N-2</t>
  </si>
  <si>
    <t>&lt;&lt; retour TBD</t>
  </si>
  <si>
    <t>Évolution</t>
  </si>
  <si>
    <t>sur 1 an</t>
  </si>
  <si>
    <t>Cible</t>
  </si>
  <si>
    <t>S1</t>
  </si>
  <si>
    <t>S2</t>
  </si>
  <si>
    <t>T1</t>
  </si>
  <si>
    <t>T2</t>
  </si>
  <si>
    <t>T3</t>
  </si>
  <si>
    <t>T4</t>
  </si>
  <si>
    <t>Glissante</t>
  </si>
  <si>
    <t>Civile</t>
  </si>
  <si>
    <t>Test Effec / bâtiment</t>
  </si>
  <si>
    <t>Services Généraux</t>
  </si>
  <si>
    <t>N</t>
  </si>
  <si>
    <t>N-1</t>
  </si>
  <si>
    <t>N-2</t>
  </si>
  <si>
    <t>SPIE Olivier BONNET</t>
  </si>
  <si>
    <t>sur 2 ans</t>
  </si>
  <si>
    <t>Taux de virtualisation = virtuel/OS</t>
  </si>
  <si>
    <t>nombre de serveurs socles VM</t>
  </si>
  <si>
    <t>nombre de serveurs (physique OCB)</t>
  </si>
  <si>
    <t>nombre de serveurs (physiques réseau)</t>
  </si>
  <si>
    <t>nombre de serveurs (physiques test)</t>
  </si>
  <si>
    <t>Total OS = physique + virtuel -socle VM</t>
  </si>
  <si>
    <t>EFF_Effectif_Total</t>
  </si>
  <si>
    <t>nombre de serveurs physiques total</t>
  </si>
  <si>
    <t>nombre de serveurs virtuels total</t>
  </si>
  <si>
    <t xml:space="preserve">Consommation totale     </t>
  </si>
  <si>
    <t>nombre de serveurs socles VM OCB</t>
  </si>
  <si>
    <t>nombre de serveurs socles VM réseau</t>
  </si>
  <si>
    <t>nombre de serveurs socles VM Test</t>
  </si>
  <si>
    <t>% efficacité virtualisation (virtuel/socle)</t>
  </si>
  <si>
    <t xml:space="preserve">Test </t>
  </si>
  <si>
    <t>Effectif_Reel (Average attendance for the month)</t>
  </si>
  <si>
    <t>Qlikview - Attendance_OBS</t>
  </si>
  <si>
    <t>OS</t>
  </si>
  <si>
    <t>Isabelle LE BRIZOUAL</t>
  </si>
  <si>
    <t>EFF_Effectif_Reel</t>
  </si>
  <si>
    <t xml:space="preserve">Effectif_Total  PATTON Inclus </t>
  </si>
  <si>
    <t>Début N-3</t>
  </si>
  <si>
    <t>Fin N-3</t>
  </si>
  <si>
    <t>Début N-4</t>
  </si>
  <si>
    <t>Fin N-4</t>
  </si>
  <si>
    <t>Abandon de l'objectif fin 2019</t>
  </si>
  <si>
    <t>sur 4 ans</t>
  </si>
  <si>
    <t>sur 3 ans</t>
  </si>
  <si>
    <t>Bat 15</t>
  </si>
  <si>
    <t>Bat 14</t>
  </si>
  <si>
    <t>Bat 13</t>
  </si>
  <si>
    <t>Bat 12</t>
  </si>
  <si>
    <t>Bat 11</t>
  </si>
  <si>
    <t>Bat 6</t>
  </si>
  <si>
    <t>Bat 7</t>
  </si>
  <si>
    <t>Bat 8</t>
  </si>
  <si>
    <t>Bat 9</t>
  </si>
  <si>
    <t>Bat 10</t>
  </si>
  <si>
    <t>Bat 3</t>
  </si>
  <si>
    <t>Bat 4</t>
  </si>
  <si>
    <t>Bat 1, 2 et 5</t>
  </si>
  <si>
    <t>Bat 1,2 et 5</t>
  </si>
  <si>
    <t xml:space="preserve">Bat 4 </t>
  </si>
  <si>
    <t>Graphique</t>
  </si>
  <si>
    <t>Anciens indicateurs</t>
  </si>
  <si>
    <t>EAU - SOMMAIRE</t>
  </si>
  <si>
    <t>EAU - GRAPHIQUE</t>
  </si>
  <si>
    <t>EAU - REVUE DE DIRECTION</t>
  </si>
  <si>
    <t>Test coût eau</t>
  </si>
  <si>
    <t>Savings (effet prix)</t>
  </si>
  <si>
    <t>Savings (effet volume)</t>
  </si>
  <si>
    <t>Revue de Direction</t>
  </si>
  <si>
    <t>Energie</t>
  </si>
  <si>
    <t>Source</t>
  </si>
  <si>
    <t>N-3</t>
  </si>
  <si>
    <t>N-4</t>
  </si>
  <si>
    <t xml:space="preserve">Consommation /effectif présent    </t>
  </si>
  <si>
    <t>Consommation essence</t>
  </si>
  <si>
    <t>Consommation Diesel</t>
  </si>
  <si>
    <t>Test litres carburants</t>
  </si>
  <si>
    <t>Vehicules - TABLEAU DE DONNEES</t>
  </si>
  <si>
    <t>Station de recharge</t>
  </si>
  <si>
    <t>Nombre de km parcourus en électrique</t>
  </si>
  <si>
    <t>Test conso station de recharge</t>
  </si>
  <si>
    <t>Equivalent "pleins" de Zoé</t>
  </si>
  <si>
    <t>Calcul</t>
  </si>
  <si>
    <t>Attendance Bâtiment 13 - Estimation</t>
  </si>
  <si>
    <t>Attendance Bâtiment 15 - Estimation</t>
  </si>
  <si>
    <t>% attendance moyen hors bât 15 et 13</t>
  </si>
  <si>
    <t>Emissions GES</t>
  </si>
  <si>
    <t>effectifs</t>
  </si>
  <si>
    <t>Déchet</t>
  </si>
  <si>
    <t>Teletravail</t>
  </si>
  <si>
    <t>Onglets du TDB</t>
  </si>
  <si>
    <t>N° de ligne dans l'onglet Données</t>
  </si>
  <si>
    <t>Unité</t>
  </si>
  <si>
    <t>Explication de l'indicateur</t>
  </si>
  <si>
    <t>effectif total moyen</t>
  </si>
  <si>
    <t>effectif présent / attendance</t>
  </si>
  <si>
    <t xml:space="preserve">La donnée Effectif Total moyen est la somme des effectifs de chaque bâtiment. Cet indicateur représente le nombre de salariés rattachés au site. </t>
  </si>
  <si>
    <t>L'indicateur "effectif présent", représente le nombre de salarié présent sur le site. Il se base sur l'activation par le badge ( Qlikview attendance)</t>
  </si>
  <si>
    <t>Responsable de la donnée</t>
  </si>
  <si>
    <t>FM</t>
  </si>
  <si>
    <t>code indicateur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</si>
</sst>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6">
    <numFmt numFmtId="41" formatCode="_-* #,##0_-;\-* #,##0_-;_-* &quot;-&quot;_-;_-@_-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.00\ _€_-;\-* #,##0.00\ _€_-;_-* &quot;-&quot;??\ _€_-;_-@_-"/>
    <numFmt numFmtId="165" formatCode="&quot;$&quot;#,##0_);[Red]\(&quot;$&quot;#,##0\)"/>
    <numFmt numFmtId="166" formatCode="&quot;$&quot;#,##0.00_);\(&quot;$&quot;#,##0.00\)"/>
    <numFmt numFmtId="167" formatCode="_(&quot;$&quot;* #,##0_);_(&quot;$&quot;* \(#,##0\);_(&quot;$&quot;* &quot;-&quot;_);_(@_)"/>
    <numFmt numFmtId="168" formatCode="_(* #,##0_);_(* \(#,##0\);_(* &quot;-&quot;_);_(@_)"/>
    <numFmt numFmtId="169" formatCode="_(&quot;$&quot;* #,##0.00_);_(&quot;$&quot;* \(#,##0.00\);_(&quot;$&quot;* &quot;-&quot;??_);_(@_)"/>
    <numFmt numFmtId="170" formatCode="_(* #,##0.00_);_(* \(#,##0.00\);_(* &quot;-&quot;??_);_(@_)"/>
    <numFmt numFmtId="178" formatCode="#,##0.00&quot; m3&quot;"/>
    <numFmt numFmtId="180" formatCode="#,##0.00&quot; m3/individu&quot;"/>
    <numFmt numFmtId="191" formatCode="0.000000000"/>
    <numFmt numFmtId="192" formatCode="#,##0\ ;\(#,##0\)"/>
    <numFmt numFmtId="193" formatCode="\+#,##0;\-#,##0"/>
    <numFmt numFmtId="194" formatCode="&quot;$&quot;#,##0;\-&quot;$&quot;#,##0"/>
    <numFmt numFmtId="195" formatCode="#,##0.00\ &quot;FB&quot;;[Red]\-#,##0.00\ &quot;FB&quot;"/>
    <numFmt numFmtId="196" formatCode="#,##0.0000"/>
    <numFmt numFmtId="197" formatCode="0.0%"/>
    <numFmt numFmtId="198" formatCode="#,##0.00_ "/>
    <numFmt numFmtId="199" formatCode="#,##0.0"/>
    <numFmt numFmtId="200" formatCode="#,##0.00&quot;F&quot;;[Red]\-#,##0.00&quot;F&quot;"/>
    <numFmt numFmtId="201" formatCode="_-* #,##0_F_-;\-* #,##0_F_-;_-* &quot;-&quot;_F_-;_-@_-"/>
    <numFmt numFmtId="202" formatCode="#,##0.00&quot;F&quot;;\-#,##0.00&quot;F&quot;"/>
    <numFmt numFmtId="203" formatCode="_-* #,##0.00&quot;F&quot;_-;\-* #,##0.00&quot;F&quot;_-;_-* &quot;-&quot;??&quot;F&quot;_-;_-@_-"/>
    <numFmt numFmtId="204" formatCode="#,##0\ &quot;FB&quot;;[Red]\-#,##0\ &quot;FB&quot;"/>
    <numFmt numFmtId="205" formatCode="_-* #,##0\ _p_t_a_-;\-* #,##0\ _p_t_a_-;_-* &quot;-&quot;\ _p_t_a_-;_-@_-"/>
    <numFmt numFmtId="206" formatCode="mmm"/>
    <numFmt numFmtId="207" formatCode="mmm\ yyyy"/>
    <numFmt numFmtId="208" formatCode="_-* #,##0.00\ [$€-1]_-;\-* #,##0.00\ [$€-1]_-;_-* &quot;-&quot;??\ [$€-1]_-"/>
    <numFmt numFmtId="209" formatCode="dd\-mm\-yyyy"/>
    <numFmt numFmtId="210" formatCode="_-* #,##0.00\ &quot;FB&quot;_-;\-* #,##0.00\ &quot;FB&quot;_-;_-* &quot;-&quot;??\ &quot;FB&quot;_-;_-@_-"/>
    <numFmt numFmtId="211" formatCode="#,##0.0\ ;\(#,##0.0\)"/>
    <numFmt numFmtId="212" formatCode="#,##0&quot;F&quot;;\-#,##0&quot;F&quot;"/>
    <numFmt numFmtId="213" formatCode="0.0"/>
    <numFmt numFmtId="214" formatCode="&quot;$&quot;#,##0\ \ \ ;\(&quot;$&quot;#,##0\)\ \ "/>
    <numFmt numFmtId="215" formatCode="#,##0\ \ \ ;\(#,##0\)\ \ "/>
    <numFmt numFmtId="216" formatCode="_-* #,##0\ _S_/_._-;\-* #,##0\ _S_/_._-;_-* &quot;-&quot;\ _S_/_._-;_-@_-"/>
    <numFmt numFmtId="217" formatCode="_-* #,##0.00\ _p_t_a_-;\-* #,##0.00\ _p_t_a_-;_-* &quot;-&quot;??\ _p_t_a_-;_-@_-"/>
    <numFmt numFmtId="218" formatCode="#,##0&quot;F&quot;"/>
    <numFmt numFmtId="219" formatCode="_-* #,##0\ &quot;S/.&quot;_-;\-* #,##0\ &quot;S/.&quot;_-;_-* &quot;-&quot;\ &quot;S/.&quot;_-;_-@_-"/>
    <numFmt numFmtId="220" formatCode="_-* #,##0.00\ &quot;S/.&quot;_-;\-* #,##0.00\ &quot;S/.&quot;_-;_-* &quot;-&quot;??\ &quot;S/.&quot;_-;_-@_-"/>
    <numFmt numFmtId="221" formatCode="_-* #,##0.00\ _F_B_-;\-* #,##0.00\ _F_B_-;_-* &quot;-&quot;??\ _F_B_-;_-@_-"/>
    <numFmt numFmtId="222" formatCode="_-* #,##0\ &quot;FB&quot;_-;\-* #,##0\ &quot;FB&quot;_-;_-* &quot;-&quot;\ &quot;FB&quot;_-;_-@_-"/>
    <numFmt numFmtId="223" formatCode="_-* #,##0&quot;F&quot;_-;\-* #,##0&quot;F&quot;_-;_-* &quot;-&quot;&quot;F&quot;_-;_-@_-"/>
    <numFmt numFmtId="224" formatCode="#,##0.00\ &quot;FB&quot;;\-#,##0.00\ &quot;FB&quot;"/>
    <numFmt numFmtId="225" formatCode="_-* #,##0.00\ &quot;pta&quot;_-;\-* #,##0.00\ &quot;pta&quot;_-;_-* &quot;-&quot;??\ &quot;pta&quot;_-;_-@_-"/>
    <numFmt numFmtId="226" formatCode="&quot;var. &quot;#,##0;[Red]&quot;var. &quot;\(#,##0\)"/>
    <numFmt numFmtId="227" formatCode="#,##0.0,"/>
    <numFmt numFmtId="228" formatCode="0.00_)"/>
    <numFmt numFmtId="229" formatCode="_ * #,##0_ ;_ * \-#,##0_ ;_ * &quot;-&quot;_ ;_ @_ "/>
    <numFmt numFmtId="230" formatCode="#,##0.00000"/>
    <numFmt numFmtId="231" formatCode="00"/>
    <numFmt numFmtId="232" formatCode="0.0%;\(0.0%\)"/>
    <numFmt numFmtId="233" formatCode="0.000"/>
    <numFmt numFmtId="234" formatCode="0.0000000000"/>
    <numFmt numFmtId="235" formatCode="mmmm\-yy"/>
    <numFmt numFmtId="236" formatCode="&quot;+ &quot;0.0%"/>
    <numFmt numFmtId="237" formatCode="0%;\(0%\)"/>
    <numFmt numFmtId="238" formatCode="mmmm\ yy"/>
    <numFmt numFmtId="239" formatCode="&quot;\&quot;#,##0;&quot;\&quot;\-#,##0"/>
    <numFmt numFmtId="240" formatCode="#,##0_ "/>
    <numFmt numFmtId="241" formatCode="_-&quot;$&quot;* #,##0_-;\-&quot;$&quot;* #,##0_-;_-&quot;$&quot;* &quot;-&quot;_-;_-@_-"/>
    <numFmt numFmtId="242" formatCode="ddd\ d\ mmm"/>
    <numFmt numFmtId="243" formatCode="&quot;\&quot;#,##0.00;[Red]&quot;\&quot;\-#,##0.00"/>
    <numFmt numFmtId="244" formatCode="&quot;\&quot;#,##0;[Red]&quot;\&quot;\-#,##0"/>
    <numFmt numFmtId="249" formatCode="#,##0&quot; MWh&quot;"/>
    <numFmt numFmtId="260" formatCode="#,##0\ &quot;€&quot;"/>
    <numFmt numFmtId="261" formatCode="#,##0.00\ &quot;€&quot;"/>
    <numFmt numFmtId="263" formatCode="#,##0&quot; m3&quot;"/>
    <numFmt numFmtId="264" formatCode="#,##0.0&quot; m3/individu&quot;"/>
    <numFmt numFmtId="267" formatCode="#,##0.00&quot; L&quot;"/>
    <numFmt numFmtId="268" formatCode="#,##0.0&quot; kWh&quot;"/>
    <numFmt numFmtId="269" formatCode="#,##0.0&quot; km&quot;"/>
    <numFmt numFmtId="270" formatCode="#,##0&quot; Eq Zoé&quot;"/>
    <numFmt numFmtId="271" formatCode="#,##0&quot; km&quot;"/>
  </numFmts>
  <fonts count="167">
    <font>
      <sz val="11"/>
      <color theme="1"/>
      <name val="Calibri"/>
      <family val="2"/>
      <scheme val="minor"/>
    </font>
    <font>
      <sz val="10"/>
      <name val="Helvetica 55 Roman"/>
      <family val="2"/>
    </font>
    <font>
      <sz val="10"/>
      <name val="Verdana"/>
      <family val="2"/>
    </font>
    <font>
      <sz val="10"/>
      <name val="Helv"/>
      <family val="2"/>
    </font>
    <font>
      <sz val="10"/>
      <name val="Arial"/>
      <family val="2"/>
    </font>
    <font>
      <sz val="9"/>
      <name val="Genev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name val="Verdana"/>
      <family val="2"/>
    </font>
    <font>
      <sz val="10"/>
      <color indexed="8"/>
      <name val="Verdana"/>
      <family val="2"/>
    </font>
    <font>
      <sz val="10"/>
      <color indexed="53"/>
      <name val="Verdana"/>
      <family val="2"/>
    </font>
    <font>
      <sz val="11"/>
      <color indexed="9"/>
      <name val="Calibri"/>
      <family val="2"/>
    </font>
    <font>
      <sz val="10"/>
      <color indexed="8"/>
      <name val="Verdana"/>
      <family val="2"/>
    </font>
    <font>
      <b/>
      <sz val="10"/>
      <color indexed="53"/>
      <name val="Verdana"/>
      <family val="2"/>
    </font>
    <font>
      <sz val="10"/>
      <color indexed="53"/>
      <name val="Verdana"/>
      <family val="2"/>
    </font>
    <font>
      <sz val="10"/>
      <color indexed="9"/>
      <name val="Verdana"/>
      <family val="2"/>
    </font>
    <font>
      <sz val="10"/>
      <color indexed="8"/>
      <name val="Verdana"/>
      <family val="2"/>
    </font>
    <font>
      <u/>
      <sz val="10"/>
      <color indexed="12"/>
      <name val="Helvetica 55 Roman"/>
      <family val="2"/>
    </font>
    <font>
      <sz val="10"/>
      <color indexed="9"/>
      <name val="Verdana"/>
      <family val="2"/>
    </font>
    <font>
      <sz val="11"/>
      <name val="Calibri"/>
      <family val="2"/>
    </font>
    <font>
      <sz val="11"/>
      <color theme="1"/>
      <name val="Calibri"/>
      <family val="2"/>
      <scheme val="minor"/>
    </font>
    <font>
      <b/>
      <sz val="12"/>
      <color theme="0"/>
      <name val="Arial"/>
      <family val="2"/>
    </font>
    <font>
      <u/>
      <sz val="11"/>
      <color theme="10"/>
      <name val="Calibri"/>
      <family val="2"/>
      <scheme val="minor"/>
    </font>
    <font>
      <sz val="10"/>
      <color rgb="FFFF0000"/>
      <name val="Verdana"/>
      <family val="2"/>
    </font>
    <font>
      <sz val="10"/>
      <name val="Tahoma"/>
      <family val="2"/>
    </font>
    <font>
      <u/>
      <sz val="10"/>
      <color indexed="12"/>
      <name val="Arial"/>
      <family val="2"/>
    </font>
    <font>
      <sz val="10"/>
      <name val="Helv"/>
    </font>
    <font>
      <sz val="12"/>
      <name val="Times New Roman"/>
      <family val="1"/>
    </font>
    <font>
      <u/>
      <sz val="10"/>
      <color indexed="14"/>
      <name val="MS Sans Serif"/>
      <family val="2"/>
    </font>
    <font>
      <sz val="11"/>
      <name val="?? ?????"/>
      <family val="3"/>
    </font>
    <font>
      <sz val="12"/>
      <name val="Times New Roman"/>
      <family val="1"/>
      <charset val="136"/>
    </font>
    <font>
      <sz val="11"/>
      <color indexed="8"/>
      <name val="Calibri"/>
      <family val="2"/>
    </font>
    <font>
      <sz val="10"/>
      <name val="Geneva"/>
      <family val="2"/>
    </font>
    <font>
      <sz val="7"/>
      <name val="Helvetica"/>
      <family val="2"/>
    </font>
    <font>
      <sz val="10"/>
      <color indexed="12"/>
      <name val="Arial"/>
      <family val="2"/>
    </font>
    <font>
      <sz val="12"/>
      <name val="Arial"/>
      <family val="2"/>
    </font>
    <font>
      <sz val="11"/>
      <color indexed="10"/>
      <name val="Calibri"/>
      <family val="2"/>
    </font>
    <font>
      <strike/>
      <sz val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sz val="8"/>
      <color indexed="12"/>
      <name val="Helvetica"/>
      <family val="2"/>
    </font>
    <font>
      <sz val="12"/>
      <name val="Tms Rmn"/>
    </font>
    <font>
      <b/>
      <sz val="8"/>
      <color indexed="8"/>
      <name val="Arial"/>
      <family val="2"/>
    </font>
    <font>
      <b/>
      <sz val="10"/>
      <name val="MS Sans Serif"/>
      <family val="2"/>
    </font>
    <font>
      <sz val="8"/>
      <name val="Times New Roman"/>
      <family val="1"/>
    </font>
    <font>
      <sz val="12"/>
      <name val="±¼¸²Ã¼"/>
      <family val="3"/>
      <charset val="129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u/>
      <sz val="8"/>
      <name val="Arial"/>
      <family val="2"/>
    </font>
    <font>
      <b/>
      <sz val="8"/>
      <name val="Arial"/>
      <family val="2"/>
    </font>
    <font>
      <sz val="10"/>
      <color indexed="24"/>
      <name val="Arial"/>
      <family val="2"/>
    </font>
    <font>
      <b/>
      <sz val="8"/>
      <name val="Times New Roman"/>
      <family val="1"/>
    </font>
    <font>
      <sz val="10"/>
      <name val="Helvetica"/>
      <family val="2"/>
    </font>
    <font>
      <b/>
      <i/>
      <sz val="12"/>
      <color indexed="13"/>
      <name val="Arial"/>
      <family val="2"/>
    </font>
    <font>
      <b/>
      <sz val="9"/>
      <name val="CG Times"/>
      <family val="1"/>
    </font>
    <font>
      <sz val="10"/>
      <name val="MS Serif"/>
      <family val="1"/>
    </font>
    <font>
      <sz val="14"/>
      <name val="Palatino"/>
      <family val="1"/>
    </font>
    <font>
      <sz val="16"/>
      <name val="Palatino"/>
      <family val="1"/>
    </font>
    <font>
      <sz val="32"/>
      <name val="Helvetica-Black"/>
    </font>
    <font>
      <sz val="9"/>
      <name val="Times New Roman"/>
      <family val="1"/>
    </font>
    <font>
      <sz val="8"/>
      <name val="Helv"/>
    </font>
    <font>
      <sz val="8"/>
      <color indexed="18"/>
      <name val="Times New Roman"/>
      <family val="1"/>
    </font>
    <font>
      <sz val="10"/>
      <name val="MS Sans Serif"/>
      <family val="2"/>
    </font>
    <font>
      <sz val="1"/>
      <color indexed="8"/>
      <name val="Courier"/>
      <family val="3"/>
    </font>
    <font>
      <u val="doubleAccounting"/>
      <sz val="10"/>
      <name val="Arial"/>
      <family val="2"/>
    </font>
    <font>
      <sz val="10"/>
      <color indexed="16"/>
      <name val="MS Serif"/>
      <family val="1"/>
    </font>
    <font>
      <sz val="11"/>
      <color indexed="62"/>
      <name val="Calibri"/>
      <family val="2"/>
    </font>
    <font>
      <sz val="10"/>
      <name val="Times New Roman"/>
      <family val="1"/>
    </font>
    <font>
      <u/>
      <sz val="11"/>
      <color indexed="12"/>
      <name val="‚l‚r ‚oƒSƒVƒbƒN"/>
      <family val="3"/>
      <charset val="128"/>
    </font>
    <font>
      <sz val="6"/>
      <color indexed="23"/>
      <name val="Helvetica-Black"/>
    </font>
    <font>
      <sz val="9.5"/>
      <color indexed="23"/>
      <name val="Helvetica-Black"/>
    </font>
    <font>
      <sz val="7"/>
      <name val="Palatino"/>
      <family val="1"/>
    </font>
    <font>
      <b/>
      <sz val="8"/>
      <name val="MS Sans Serif"/>
      <family val="2"/>
    </font>
    <font>
      <b/>
      <sz val="10"/>
      <name val="Arial"/>
      <family val="2"/>
    </font>
    <font>
      <b/>
      <sz val="14"/>
      <color indexed="8"/>
      <name val="Arial"/>
      <family val="2"/>
    </font>
    <font>
      <sz val="6"/>
      <name val="Palatino"/>
      <family val="1"/>
    </font>
    <font>
      <sz val="10.5"/>
      <name val="Times New Roman"/>
      <family val="1"/>
    </font>
    <font>
      <b/>
      <sz val="12"/>
      <name val="Arial"/>
      <family val="2"/>
    </font>
    <font>
      <sz val="28"/>
      <name val="Helvetica-Black"/>
    </font>
    <font>
      <sz val="10"/>
      <name val="Helvetica-Black"/>
    </font>
    <font>
      <sz val="18"/>
      <name val="Helvetica-Black"/>
    </font>
    <font>
      <sz val="10"/>
      <name val="Palatino"/>
      <family val="1"/>
    </font>
    <font>
      <sz val="18"/>
      <name val="Palatino"/>
      <family val="1"/>
    </font>
    <font>
      <i/>
      <sz val="14"/>
      <name val="Palatino"/>
      <family val="1"/>
    </font>
    <font>
      <sz val="12"/>
      <color indexed="9"/>
      <name val="Arial"/>
      <family val="2"/>
    </font>
    <font>
      <u/>
      <sz val="10"/>
      <color theme="10"/>
      <name val="Tahoma"/>
      <family val="2"/>
    </font>
    <font>
      <sz val="1"/>
      <color indexed="10"/>
      <name val="Arial"/>
      <family val="2"/>
    </font>
    <font>
      <sz val="12"/>
      <color indexed="10"/>
      <name val="Bookman Old Style"/>
      <family val="1"/>
    </font>
    <font>
      <i/>
      <sz val="12"/>
      <color indexed="10"/>
      <name val="Bookman Old Style"/>
      <family val="1"/>
    </font>
    <font>
      <sz val="10"/>
      <color indexed="16"/>
      <name val="Times New Roman"/>
      <family val="1"/>
    </font>
    <font>
      <sz val="8"/>
      <color indexed="12"/>
      <name val="Helv"/>
    </font>
    <font>
      <b/>
      <sz val="12"/>
      <color indexed="16"/>
      <name val="Arial MT"/>
    </font>
    <font>
      <b/>
      <sz val="10"/>
      <color indexed="16"/>
      <name val="Arial MT"/>
    </font>
    <font>
      <sz val="11"/>
      <color indexed="20"/>
      <name val="Calibri"/>
      <family val="2"/>
    </font>
    <font>
      <b/>
      <i/>
      <sz val="12"/>
      <color indexed="12"/>
      <name val="Arial"/>
      <family val="2"/>
    </font>
    <font>
      <sz val="18"/>
      <name val="Times New Roman"/>
      <family val="1"/>
    </font>
    <font>
      <b/>
      <sz val="13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sz val="11"/>
      <name val="Times New Roman"/>
      <family val="1"/>
    </font>
    <font>
      <i/>
      <sz val="10"/>
      <color indexed="10"/>
      <name val="Arial"/>
      <family val="2"/>
    </font>
    <font>
      <b/>
      <sz val="10"/>
      <color indexed="12"/>
      <name val="Arial"/>
      <family val="2"/>
    </font>
    <font>
      <sz val="8"/>
      <name val="MS Sans Serif"/>
      <family val="2"/>
    </font>
    <font>
      <sz val="8"/>
      <color indexed="23"/>
      <name val="Arial Narrow"/>
      <family val="2"/>
    </font>
    <font>
      <sz val="11"/>
      <color indexed="60"/>
      <name val="Calibri"/>
      <family val="2"/>
    </font>
    <font>
      <sz val="7"/>
      <name val="Small Fonts"/>
      <family val="2"/>
    </font>
    <font>
      <b/>
      <i/>
      <sz val="16"/>
      <name val="Helv"/>
    </font>
    <font>
      <sz val="10"/>
      <name val="Tahoma"/>
      <family val="2"/>
    </font>
    <font>
      <sz val="8"/>
      <name val="Helvetica"/>
      <family val="2"/>
    </font>
    <font>
      <sz val="10"/>
      <color indexed="8"/>
      <name val="Arial"/>
      <family val="2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b/>
      <sz val="26"/>
      <name val="Times New Roman"/>
      <family val="1"/>
    </font>
    <font>
      <sz val="10"/>
      <color indexed="9"/>
      <name val="Arial"/>
      <family val="2"/>
    </font>
    <font>
      <b/>
      <sz val="16"/>
      <color indexed="8"/>
      <name val="Arial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sz val="12"/>
      <name val="Helv"/>
    </font>
    <font>
      <b/>
      <sz val="8"/>
      <color indexed="8"/>
      <name val="Helv"/>
    </font>
    <font>
      <b/>
      <sz val="9"/>
      <name val="Arial"/>
      <family val="2"/>
    </font>
    <font>
      <b/>
      <sz val="10"/>
      <name val="Palatino"/>
      <family val="1"/>
    </font>
    <font>
      <sz val="12"/>
      <name val="Palatino"/>
      <family val="1"/>
    </font>
    <font>
      <sz val="11"/>
      <name val="Helvetica-Black"/>
    </font>
    <font>
      <i/>
      <sz val="11"/>
      <color indexed="23"/>
      <name val="Calibri"/>
      <family val="2"/>
    </font>
    <font>
      <b/>
      <sz val="12"/>
      <color indexed="8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4"/>
      <name val="Arial"/>
      <family val="2"/>
    </font>
    <font>
      <b/>
      <sz val="11"/>
      <name val="Arial"/>
      <family val="2"/>
    </font>
    <font>
      <b/>
      <sz val="10"/>
      <color indexed="8"/>
      <name val="Arial"/>
      <family val="2"/>
    </font>
    <font>
      <b/>
      <i/>
      <sz val="10"/>
      <color indexed="11"/>
      <name val="Arial"/>
      <family val="2"/>
    </font>
    <font>
      <b/>
      <i/>
      <sz val="10"/>
      <color indexed="9"/>
      <name val="Arial"/>
      <family val="2"/>
    </font>
    <font>
      <sz val="10"/>
      <name val="ACaslon Regular"/>
    </font>
    <font>
      <b/>
      <sz val="11"/>
      <color indexed="9"/>
      <name val="Calibri"/>
      <family val="2"/>
    </font>
    <font>
      <sz val="10"/>
      <name val="Geneva"/>
      <family val="2"/>
    </font>
    <font>
      <sz val="11"/>
      <name val="ＭＳ Ｐゴシック"/>
      <family val="3"/>
      <charset val="128"/>
    </font>
    <font>
      <sz val="10"/>
      <color theme="9" tint="-0.249977111117893"/>
      <name val="Verdana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0"/>
      <color theme="0"/>
      <name val="Verdana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2"/>
      <color indexed="8"/>
      <name val="Verdana"/>
      <family val="2"/>
    </font>
    <font>
      <sz val="10"/>
      <name val="Arial"/>
      <family val="2"/>
    </font>
    <font>
      <sz val="9"/>
      <color indexed="8"/>
      <name val="Verdana"/>
      <family val="2"/>
    </font>
    <font>
      <b/>
      <sz val="10"/>
      <color rgb="FFFF0000"/>
      <name val="Verdana"/>
      <family val="2"/>
    </font>
    <font>
      <b/>
      <sz val="10"/>
      <name val="Verdana"/>
      <family val="2"/>
    </font>
    <font>
      <sz val="10"/>
      <color rgb="FF0070C0"/>
      <name val="Verdana"/>
      <family val="2"/>
    </font>
    <font>
      <sz val="8"/>
      <color indexed="53"/>
      <name val="Verdana"/>
      <family val="2"/>
    </font>
    <font>
      <sz val="10"/>
      <color rgb="FF4AB4E6"/>
      <name val="Verdana"/>
      <family val="2"/>
    </font>
    <font>
      <sz val="10"/>
      <color rgb="FFFF6600"/>
      <name val="Verdana"/>
      <family val="2"/>
    </font>
    <font>
      <b/>
      <sz val="10"/>
      <color rgb="FFFF6600"/>
      <name val="Verdana"/>
      <family val="2"/>
    </font>
    <font>
      <b/>
      <sz val="10"/>
      <color rgb="FF00B050"/>
      <name val="Verdana"/>
      <family val="2"/>
    </font>
    <font>
      <sz val="10"/>
      <color theme="4"/>
      <name val="Verdana"/>
      <family val="2"/>
    </font>
    <font>
      <sz val="10"/>
      <color theme="0" tint="-0.14999847407452621"/>
      <name val="Verdana"/>
      <family val="2"/>
    </font>
    <font>
      <b/>
      <sz val="11"/>
      <color rgb="FFFF0000"/>
      <name val="Calibri"/>
      <family val="2"/>
      <scheme val="minor"/>
    </font>
    <font>
      <sz val="14"/>
      <name val="Helvetica 75 Bold"/>
      <family val="2"/>
    </font>
    <font>
      <sz val="10"/>
      <color theme="0" tint="-0.34998626667073579"/>
      <name val="Verdana"/>
      <family val="2"/>
    </font>
    <font>
      <i/>
      <sz val="10"/>
      <color theme="4"/>
      <name val="Verdana"/>
      <family val="2"/>
    </font>
    <font>
      <sz val="11"/>
      <color theme="0" tint="-0.34998626667073579"/>
      <name val="Calibri"/>
      <family val="2"/>
    </font>
    <font>
      <sz val="10"/>
      <color theme="4" tint="-0.249977111117893"/>
      <name val="Verdana"/>
      <family val="2"/>
    </font>
    <font>
      <sz val="10"/>
      <name val="Arial"/>
      <family val="2"/>
    </font>
    <font>
      <i/>
      <sz val="11"/>
      <color theme="0" tint="-0.499984740745262"/>
      <name val="Calibri"/>
      <family val="2"/>
      <scheme val="minor"/>
    </font>
  </fonts>
  <fills count="5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E950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9"/>
      </patternFill>
    </fill>
    <fill>
      <patternFill patternType="solid">
        <fgColor indexed="1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  <bgColor indexed="64"/>
      </patternFill>
    </fill>
    <fill>
      <patternFill patternType="gray0625">
        <fgColor indexed="9"/>
        <bgColor indexed="9"/>
      </patternFill>
    </fill>
    <fill>
      <patternFill patternType="gray0625">
        <fgColor indexed="9"/>
        <bgColor indexed="22"/>
      </patternFill>
    </fill>
    <fill>
      <patternFill patternType="mediumGray">
        <fgColor indexed="9"/>
        <bgColor indexed="31"/>
      </patternFill>
    </fill>
    <fill>
      <patternFill patternType="solid">
        <fgColor indexed="41"/>
      </patternFill>
    </fill>
    <fill>
      <patternFill patternType="solid">
        <fgColor indexed="43"/>
        <bgColor indexed="26"/>
      </patternFill>
    </fill>
    <fill>
      <patternFill patternType="solid">
        <fgColor indexed="10"/>
      </patternFill>
    </fill>
    <fill>
      <patternFill patternType="mediumGray">
        <fgColor indexed="22"/>
      </patternFill>
    </fill>
    <fill>
      <patternFill patternType="solid">
        <fgColor indexed="46"/>
        <bgColor indexed="45"/>
      </patternFill>
    </fill>
    <fill>
      <patternFill patternType="solid">
        <fgColor indexed="8"/>
      </patternFill>
    </fill>
    <fill>
      <patternFill patternType="solid">
        <fgColor indexed="6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22"/>
        <bgColor indexed="8"/>
      </patternFill>
    </fill>
    <fill>
      <patternFill patternType="solid">
        <fgColor indexed="55"/>
        <bgColor indexed="23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C0E5F6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8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71">
    <xf numFmtId="0" fontId="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1" fillId="5" borderId="1">
      <alignment horizontal="center" vertical="center"/>
    </xf>
    <xf numFmtId="0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17" fillId="0" borderId="0" applyNumberFormat="0" applyFill="0" applyBorder="0" applyAlignment="0" applyProtection="0">
      <alignment vertical="top"/>
      <protection locked="0"/>
    </xf>
    <xf numFmtId="3" fontId="5" fillId="0" borderId="0" applyFont="0" applyFill="0" applyBorder="0" applyAlignment="0" applyProtection="0"/>
    <xf numFmtId="0" fontId="5" fillId="0" borderId="0"/>
    <xf numFmtId="0" fontId="5" fillId="0" borderId="0"/>
    <xf numFmtId="0" fontId="20" fillId="0" borderId="0"/>
    <xf numFmtId="0" fontId="4" fillId="0" borderId="0"/>
    <xf numFmtId="0" fontId="21" fillId="6" borderId="1">
      <alignment horizontal="center" vertical="center"/>
    </xf>
    <xf numFmtId="0" fontId="21" fillId="7" borderId="1">
      <alignment horizontal="center" vertical="center"/>
    </xf>
    <xf numFmtId="0" fontId="21" fillId="8" borderId="1">
      <alignment horizontal="center" vertical="center"/>
    </xf>
    <xf numFmtId="0" fontId="21" fillId="9" borderId="1">
      <alignment horizontal="center" vertical="center"/>
    </xf>
    <xf numFmtId="9" fontId="5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1" fillId="10" borderId="1">
      <alignment horizontal="center" vertical="center"/>
    </xf>
    <xf numFmtId="0" fontId="4" fillId="0" borderId="0"/>
    <xf numFmtId="0" fontId="24" fillId="0" borderId="0"/>
    <xf numFmtId="0" fontId="25" fillId="0" borderId="0" applyNumberFormat="0" applyFill="0" applyBorder="0" applyAlignment="0" applyProtection="0">
      <alignment vertical="top"/>
      <protection locked="0"/>
    </xf>
    <xf numFmtId="0" fontId="20" fillId="0" borderId="0"/>
    <xf numFmtId="0" fontId="4" fillId="0" borderId="0"/>
    <xf numFmtId="0" fontId="26" fillId="0" borderId="0"/>
    <xf numFmtId="0" fontId="3" fillId="0" borderId="0"/>
    <xf numFmtId="0" fontId="3" fillId="0" borderId="0"/>
    <xf numFmtId="0" fontId="3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2" fontId="27" fillId="11" borderId="0" applyNumberFormat="0" applyFont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3" fillId="0" borderId="0"/>
    <xf numFmtId="0" fontId="26" fillId="0" borderId="0"/>
    <xf numFmtId="0" fontId="3" fillId="0" borderId="0"/>
    <xf numFmtId="0" fontId="3" fillId="0" borderId="0"/>
    <xf numFmtId="0" fontId="26" fillId="0" borderId="0"/>
    <xf numFmtId="0" fontId="3" fillId="0" borderId="0"/>
    <xf numFmtId="0" fontId="3" fillId="0" borderId="0"/>
    <xf numFmtId="0" fontId="26" fillId="0" borderId="0"/>
    <xf numFmtId="0" fontId="26" fillId="0" borderId="0"/>
    <xf numFmtId="0" fontId="3" fillId="0" borderId="0"/>
    <xf numFmtId="0" fontId="3" fillId="0" borderId="0"/>
    <xf numFmtId="0" fontId="3" fillId="0" borderId="0"/>
    <xf numFmtId="0" fontId="3" fillId="0" borderId="0"/>
    <xf numFmtId="192" fontId="27" fillId="11" borderId="0" applyNumberFormat="0" applyFont="0"/>
    <xf numFmtId="192" fontId="27" fillId="11" borderId="0" applyNumberFormat="0" applyFont="0"/>
    <xf numFmtId="169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28" fillId="0" borderId="0" applyNumberFormat="0" applyFill="0" applyBorder="0" applyAlignment="0" applyProtection="0"/>
    <xf numFmtId="0" fontId="29" fillId="0" borderId="0"/>
    <xf numFmtId="0" fontId="30" fillId="0" borderId="0"/>
    <xf numFmtId="193" fontId="4" fillId="0" borderId="0"/>
    <xf numFmtId="193" fontId="4" fillId="0" borderId="0"/>
    <xf numFmtId="193" fontId="4" fillId="0" borderId="0"/>
    <xf numFmtId="0" fontId="31" fillId="12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31" fillId="15" borderId="0" applyNumberFormat="0" applyBorder="0" applyAlignment="0" applyProtection="0"/>
    <xf numFmtId="0" fontId="31" fillId="16" borderId="0" applyNumberFormat="0" applyBorder="0" applyAlignment="0" applyProtection="0"/>
    <xf numFmtId="0" fontId="31" fillId="17" borderId="0" applyNumberFormat="0" applyBorder="0" applyAlignment="0" applyProtection="0"/>
    <xf numFmtId="0" fontId="32" fillId="0" borderId="0" applyFont="0" applyFill="0" applyBorder="0" applyAlignment="0" applyProtection="0"/>
    <xf numFmtId="0" fontId="31" fillId="18" borderId="0" applyNumberFormat="0" applyBorder="0" applyAlignment="0" applyProtection="0"/>
    <xf numFmtId="0" fontId="31" fillId="19" borderId="0" applyNumberFormat="0" applyBorder="0" applyAlignment="0" applyProtection="0"/>
    <xf numFmtId="0" fontId="31" fillId="20" borderId="0" applyNumberFormat="0" applyBorder="0" applyAlignment="0" applyProtection="0"/>
    <xf numFmtId="0" fontId="31" fillId="15" borderId="0" applyNumberFormat="0" applyBorder="0" applyAlignment="0" applyProtection="0"/>
    <xf numFmtId="0" fontId="31" fillId="18" borderId="0" applyNumberFormat="0" applyBorder="0" applyAlignment="0" applyProtection="0"/>
    <xf numFmtId="0" fontId="31" fillId="21" borderId="0" applyNumberFormat="0" applyBorder="0" applyAlignment="0" applyProtection="0"/>
    <xf numFmtId="0" fontId="33" fillId="0" borderId="0"/>
    <xf numFmtId="0" fontId="33" fillId="0" borderId="0"/>
    <xf numFmtId="0" fontId="33" fillId="0" borderId="0"/>
    <xf numFmtId="0" fontId="11" fillId="22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5" borderId="0" applyNumberFormat="0" applyBorder="0" applyAlignment="0" applyProtection="0"/>
    <xf numFmtId="0" fontId="34" fillId="26" borderId="0" applyFont="0" applyFill="0"/>
    <xf numFmtId="191" fontId="4" fillId="27" borderId="7">
      <alignment horizontal="center" vertical="center"/>
    </xf>
    <xf numFmtId="191" fontId="4" fillId="27" borderId="7">
      <alignment horizontal="center" vertical="center"/>
    </xf>
    <xf numFmtId="191" fontId="4" fillId="27" borderId="7">
      <alignment horizontal="center" vertical="center"/>
    </xf>
    <xf numFmtId="0" fontId="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92" fontId="27" fillId="11" borderId="0" applyNumberFormat="0" applyFont="0"/>
    <xf numFmtId="0" fontId="37" fillId="0" borderId="0" applyNumberFormat="0" applyFill="0" applyBorder="0" applyAlignment="0" applyProtection="0"/>
    <xf numFmtId="0" fontId="38" fillId="28" borderId="0" applyNumberFormat="0" applyFill="0" applyBorder="0" applyAlignment="0" applyProtection="0">
      <protection locked="0"/>
    </xf>
    <xf numFmtId="166" fontId="39" fillId="0" borderId="0" applyNumberFormat="0" applyFont="0" applyAlignment="0"/>
    <xf numFmtId="14" fontId="40" fillId="0" borderId="0" applyNumberFormat="0" applyFill="0" applyBorder="0" applyAlignment="0" applyProtection="0">
      <alignment horizontal="center"/>
    </xf>
    <xf numFmtId="0" fontId="41" fillId="0" borderId="0" applyNumberFormat="0" applyFill="0" applyBorder="0" applyAlignment="0" applyProtection="0"/>
    <xf numFmtId="0" fontId="42" fillId="28" borderId="6" applyNumberFormat="0" applyFill="0" applyBorder="0" applyAlignment="0" applyProtection="0">
      <protection locked="0"/>
    </xf>
    <xf numFmtId="194" fontId="43" fillId="0" borderId="3" applyAlignment="0" applyProtection="0"/>
    <xf numFmtId="0" fontId="44" fillId="0" borderId="8" applyNumberFormat="0" applyFont="0" applyFill="0" applyAlignment="0" applyProtection="0"/>
    <xf numFmtId="195" fontId="4" fillId="0" borderId="9" applyNumberFormat="0" applyFill="0" applyAlignment="0" applyProtection="0"/>
    <xf numFmtId="195" fontId="4" fillId="0" borderId="9" applyNumberFormat="0" applyFill="0" applyAlignment="0" applyProtection="0"/>
    <xf numFmtId="195" fontId="4" fillId="0" borderId="9" applyNumberFormat="0" applyFill="0" applyAlignment="0" applyProtection="0"/>
    <xf numFmtId="194" fontId="43" fillId="0" borderId="3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0" fontId="32" fillId="0" borderId="0"/>
    <xf numFmtId="0" fontId="45" fillId="0" borderId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197" fontId="4" fillId="0" borderId="0" applyFill="0" applyBorder="0" applyAlignment="0"/>
    <xf numFmtId="198" fontId="4" fillId="0" borderId="0" applyFill="0" applyBorder="0" applyAlignment="0"/>
    <xf numFmtId="198" fontId="4" fillId="0" borderId="0" applyFill="0" applyBorder="0" applyAlignment="0"/>
    <xf numFmtId="198" fontId="4" fillId="0" borderId="0" applyFill="0" applyBorder="0" applyAlignment="0"/>
    <xf numFmtId="0" fontId="46" fillId="29" borderId="10" applyNumberFormat="0" applyAlignment="0" applyProtection="0"/>
    <xf numFmtId="0" fontId="47" fillId="0" borderId="11" applyNumberFormat="0" applyFill="0" applyAlignment="0" applyProtection="0"/>
    <xf numFmtId="0" fontId="48" fillId="0" borderId="0" applyNumberFormat="0" applyFill="0" applyBorder="0" applyProtection="0">
      <alignment horizontal="right"/>
    </xf>
    <xf numFmtId="0" fontId="49" fillId="0" borderId="2">
      <alignment horizontal="center"/>
    </xf>
    <xf numFmtId="199" fontId="50" fillId="0" borderId="0" applyFont="0" applyFill="0" applyBorder="0" applyAlignment="0" applyProtection="0"/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40" fontId="51" fillId="0" borderId="0" applyFont="0" applyFill="0" applyBorder="0" applyAlignment="0" applyProtection="0">
      <alignment horizontal="center"/>
    </xf>
    <xf numFmtId="201" fontId="4" fillId="0" borderId="0" applyFont="0" applyFill="0" applyBorder="0" applyAlignment="0" applyProtection="0">
      <alignment horizontal="center"/>
    </xf>
    <xf numFmtId="201" fontId="4" fillId="0" borderId="0" applyFont="0" applyFill="0" applyBorder="0" applyAlignment="0" applyProtection="0">
      <alignment horizontal="center"/>
    </xf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93" fontId="4" fillId="0" borderId="0"/>
    <xf numFmtId="193" fontId="4" fillId="0" borderId="0"/>
    <xf numFmtId="193" fontId="4" fillId="0" borderId="0"/>
    <xf numFmtId="3" fontId="52" fillId="0" borderId="0" applyFont="0" applyFill="0" applyBorder="0" applyAlignment="0" applyProtection="0"/>
    <xf numFmtId="0" fontId="4" fillId="30" borderId="12" applyNumberFormat="0" applyAlignment="0" applyProtection="0"/>
    <xf numFmtId="0" fontId="53" fillId="31" borderId="0">
      <alignment vertical="center"/>
    </xf>
    <xf numFmtId="193" fontId="4" fillId="0" borderId="0"/>
    <xf numFmtId="193" fontId="4" fillId="0" borderId="0"/>
    <xf numFmtId="193" fontId="4" fillId="0" borderId="0"/>
    <xf numFmtId="37" fontId="54" fillId="32" borderId="1">
      <alignment horizontal="right"/>
    </xf>
    <xf numFmtId="0" fontId="55" fillId="0" borderId="0" applyNumberFormat="0" applyAlignment="0">
      <alignment horizontal="left"/>
    </xf>
    <xf numFmtId="0" fontId="56" fillId="0" borderId="0">
      <alignment horizontal="left"/>
    </xf>
    <xf numFmtId="0" fontId="57" fillId="0" borderId="0"/>
    <xf numFmtId="0" fontId="58" fillId="0" borderId="0">
      <alignment horizontal="left"/>
    </xf>
    <xf numFmtId="202" fontId="4" fillId="0" borderId="0" applyFont="0" applyFill="0" applyBorder="0" applyAlignment="0" applyProtection="0"/>
    <xf numFmtId="202" fontId="4" fillId="0" borderId="0" applyFont="0" applyFill="0" applyBorder="0" applyAlignment="0" applyProtection="0"/>
    <xf numFmtId="167" fontId="44" fillId="0" borderId="0" applyFont="0" applyFill="0" applyBorder="0" applyAlignment="0" applyProtection="0"/>
    <xf numFmtId="203" fontId="4" fillId="0" borderId="0" applyFont="0" applyFill="0" applyBorder="0" applyAlignment="0" applyProtection="0"/>
    <xf numFmtId="203" fontId="4" fillId="0" borderId="0" applyFont="0" applyFill="0" applyBorder="0" applyAlignment="0" applyProtection="0"/>
    <xf numFmtId="0" fontId="59" fillId="0" borderId="0" applyFont="0" applyFill="0" applyAlignment="0"/>
    <xf numFmtId="0" fontId="52" fillId="0" borderId="0" applyFont="0" applyFill="0" applyBorder="0" applyAlignment="0" applyProtection="0"/>
    <xf numFmtId="197" fontId="60" fillId="0" borderId="0" applyFill="0" applyBorder="0">
      <alignment horizontal="right"/>
    </xf>
    <xf numFmtId="167" fontId="61" fillId="0" borderId="0" applyNumberFormat="0" applyFill="0" applyBorder="0" applyAlignment="0"/>
    <xf numFmtId="0" fontId="39" fillId="33" borderId="0" applyNumberFormat="0" applyFont="0" applyBorder="0" applyAlignment="0" applyProtection="0">
      <protection locked="0"/>
    </xf>
    <xf numFmtId="195" fontId="4" fillId="0" borderId="0" applyFont="0" applyFill="0" applyBorder="0" applyProtection="0">
      <alignment horizontal="right"/>
    </xf>
    <xf numFmtId="17" fontId="49" fillId="0" borderId="0" applyFill="0" applyBorder="0">
      <alignment horizontal="right"/>
    </xf>
    <xf numFmtId="195" fontId="4" fillId="0" borderId="0" applyFont="0" applyFill="0" applyBorder="0" applyProtection="0">
      <alignment horizontal="right"/>
    </xf>
    <xf numFmtId="195" fontId="4" fillId="0" borderId="0" applyFont="0" applyFill="0" applyBorder="0" applyProtection="0">
      <alignment horizontal="right"/>
    </xf>
    <xf numFmtId="195" fontId="4" fillId="0" borderId="0" applyFont="0" applyFill="0" applyBorder="0" applyProtection="0">
      <alignment horizontal="right"/>
    </xf>
    <xf numFmtId="195" fontId="4" fillId="0" borderId="0" applyFont="0" applyFill="0" applyBorder="0" applyProtection="0">
      <alignment horizontal="right"/>
    </xf>
    <xf numFmtId="195" fontId="4" fillId="0" borderId="0" applyFont="0" applyFill="0" applyBorder="0" applyProtection="0">
      <alignment horizontal="right"/>
    </xf>
    <xf numFmtId="195" fontId="4" fillId="0" borderId="0" applyFont="0" applyFill="0" applyBorder="0" applyProtection="0">
      <alignment horizontal="right"/>
    </xf>
    <xf numFmtId="195" fontId="4" fillId="0" borderId="0" applyFont="0" applyFill="0" applyBorder="0" applyProtection="0">
      <alignment horizontal="right"/>
    </xf>
    <xf numFmtId="195" fontId="4" fillId="0" borderId="0" applyFont="0" applyFill="0" applyBorder="0" applyProtection="0">
      <alignment horizontal="right"/>
    </xf>
    <xf numFmtId="195" fontId="4" fillId="0" borderId="0" applyFont="0" applyFill="0" applyBorder="0" applyProtection="0">
      <alignment horizontal="right"/>
    </xf>
    <xf numFmtId="195" fontId="4" fillId="0" borderId="0" applyFont="0" applyFill="0" applyBorder="0" applyProtection="0">
      <alignment horizontal="right"/>
    </xf>
    <xf numFmtId="195" fontId="4" fillId="0" borderId="0" applyFont="0" applyFill="0" applyBorder="0" applyProtection="0">
      <alignment horizontal="right"/>
    </xf>
    <xf numFmtId="195" fontId="4" fillId="0" borderId="0" applyFont="0" applyFill="0" applyBorder="0" applyProtection="0">
      <alignment horizontal="right"/>
    </xf>
    <xf numFmtId="195" fontId="4" fillId="0" borderId="0" applyFont="0" applyFill="0" applyBorder="0" applyProtection="0">
      <alignment horizontal="right"/>
    </xf>
    <xf numFmtId="195" fontId="4" fillId="0" borderId="0" applyFont="0" applyFill="0" applyBorder="0" applyProtection="0">
      <alignment horizontal="right"/>
    </xf>
    <xf numFmtId="195" fontId="4" fillId="0" borderId="0" applyFont="0" applyFill="0" applyBorder="0" applyProtection="0">
      <alignment horizontal="right"/>
    </xf>
    <xf numFmtId="204" fontId="4" fillId="0" borderId="0" applyFont="0" applyFill="0" applyBorder="0" applyProtection="0">
      <alignment horizontal="right"/>
    </xf>
    <xf numFmtId="14" fontId="62" fillId="0" borderId="0"/>
    <xf numFmtId="205" fontId="4" fillId="0" borderId="0" applyFont="0" applyFill="0" applyBorder="0" applyAlignment="0" applyProtection="0"/>
    <xf numFmtId="206" fontId="4" fillId="0" borderId="0" applyFont="0" applyFill="0" applyBorder="0" applyAlignment="0" applyProtection="0"/>
    <xf numFmtId="0" fontId="63" fillId="0" borderId="0">
      <protection locked="0"/>
    </xf>
    <xf numFmtId="197" fontId="39" fillId="0" borderId="0"/>
    <xf numFmtId="167" fontId="4" fillId="0" borderId="0" applyFill="0" applyBorder="0" applyAlignment="0" applyProtection="0"/>
    <xf numFmtId="167" fontId="4" fillId="0" borderId="0" applyFill="0" applyBorder="0" applyAlignment="0" applyProtection="0"/>
    <xf numFmtId="167" fontId="4" fillId="0" borderId="0" applyFill="0" applyBorder="0" applyAlignment="0" applyProtection="0"/>
    <xf numFmtId="169" fontId="64" fillId="0" borderId="0" applyFill="0" applyBorder="0" applyAlignment="0" applyProtection="0"/>
    <xf numFmtId="3" fontId="39" fillId="0" borderId="3" applyNumberFormat="0" applyBorder="0"/>
    <xf numFmtId="207" fontId="4" fillId="0" borderId="0">
      <protection locked="0"/>
    </xf>
    <xf numFmtId="207" fontId="4" fillId="0" borderId="0">
      <protection locked="0"/>
    </xf>
    <xf numFmtId="207" fontId="4" fillId="0" borderId="0">
      <protection locked="0"/>
    </xf>
    <xf numFmtId="207" fontId="4" fillId="0" borderId="0">
      <protection locked="0"/>
    </xf>
    <xf numFmtId="207" fontId="4" fillId="0" borderId="0">
      <protection locked="0"/>
    </xf>
    <xf numFmtId="207" fontId="4" fillId="0" borderId="0">
      <protection locked="0"/>
    </xf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65" fillId="0" borderId="0" applyNumberFormat="0" applyAlignment="0">
      <alignment horizontal="left"/>
    </xf>
    <xf numFmtId="167" fontId="4" fillId="0" borderId="0">
      <alignment horizontal="center"/>
      <protection locked="0"/>
    </xf>
    <xf numFmtId="167" fontId="4" fillId="0" borderId="0">
      <alignment horizontal="center"/>
      <protection locked="0"/>
    </xf>
    <xf numFmtId="167" fontId="4" fillId="0" borderId="0">
      <alignment horizontal="center"/>
      <protection locked="0"/>
    </xf>
    <xf numFmtId="0" fontId="66" fillId="17" borderId="10" applyNumberFormat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0" fontId="27" fillId="0" borderId="0" applyNumberFormat="0" applyFill="0" applyBorder="0" applyAlignment="0" applyProtection="0"/>
    <xf numFmtId="209" fontId="4" fillId="0" borderId="0">
      <protection locked="0"/>
    </xf>
    <xf numFmtId="209" fontId="4" fillId="0" borderId="0">
      <protection locked="0"/>
    </xf>
    <xf numFmtId="209" fontId="4" fillId="0" borderId="0">
      <protection locked="0"/>
    </xf>
    <xf numFmtId="210" fontId="4" fillId="0" borderId="0">
      <protection locked="0"/>
    </xf>
    <xf numFmtId="210" fontId="4" fillId="0" borderId="0">
      <protection locked="0"/>
    </xf>
    <xf numFmtId="210" fontId="4" fillId="0" borderId="0">
      <protection locked="0"/>
    </xf>
    <xf numFmtId="165" fontId="67" fillId="0" borderId="0">
      <protection locked="0"/>
    </xf>
    <xf numFmtId="211" fontId="4" fillId="0" borderId="0" applyFill="0" applyBorder="0">
      <alignment horizontal="right"/>
    </xf>
    <xf numFmtId="211" fontId="4" fillId="0" borderId="0" applyFill="0" applyBorder="0">
      <alignment horizontal="right"/>
    </xf>
    <xf numFmtId="211" fontId="4" fillId="0" borderId="0" applyFill="0" applyBorder="0">
      <alignment horizontal="right"/>
    </xf>
    <xf numFmtId="0" fontId="68" fillId="0" borderId="0" applyNumberFormat="0" applyFill="0" applyBorder="0" applyAlignment="0" applyProtection="0">
      <alignment vertical="top"/>
      <protection locked="0"/>
    </xf>
    <xf numFmtId="0" fontId="69" fillId="0" borderId="0">
      <alignment horizontal="left"/>
    </xf>
    <xf numFmtId="0" fontId="70" fillId="0" borderId="0">
      <alignment horizontal="left"/>
    </xf>
    <xf numFmtId="0" fontId="71" fillId="0" borderId="0">
      <alignment horizontal="left"/>
    </xf>
    <xf numFmtId="0" fontId="71" fillId="0" borderId="0" applyNumberFormat="0" applyFill="0" applyBorder="0" applyProtection="0">
      <alignment horizontal="left"/>
    </xf>
    <xf numFmtId="200" fontId="4" fillId="28" borderId="1" applyFont="0" applyBorder="0" applyAlignment="0" applyProtection="0">
      <alignment vertical="top"/>
    </xf>
    <xf numFmtId="200" fontId="4" fillId="28" borderId="1" applyFont="0" applyBorder="0" applyAlignment="0" applyProtection="0">
      <alignment vertical="top"/>
    </xf>
    <xf numFmtId="3" fontId="72" fillId="34" borderId="1">
      <alignment horizontal="right" vertical="center"/>
    </xf>
    <xf numFmtId="1" fontId="4" fillId="2" borderId="1"/>
    <xf numFmtId="1" fontId="4" fillId="2" borderId="1"/>
    <xf numFmtId="1" fontId="4" fillId="2" borderId="1"/>
    <xf numFmtId="38" fontId="39" fillId="3" borderId="0" applyNumberFormat="0" applyBorder="0" applyAlignment="0" applyProtection="0"/>
    <xf numFmtId="0" fontId="73" fillId="0" borderId="0" applyBorder="0">
      <alignment horizontal="left"/>
    </xf>
    <xf numFmtId="204" fontId="4" fillId="35" borderId="1" applyNumberFormat="0" applyFont="0" applyAlignment="0"/>
    <xf numFmtId="204" fontId="4" fillId="35" borderId="1" applyNumberFormat="0" applyFont="0" applyAlignment="0"/>
    <xf numFmtId="204" fontId="4" fillId="35" borderId="1" applyNumberFormat="0" applyFont="0" applyAlignment="0"/>
    <xf numFmtId="0" fontId="74" fillId="31" borderId="0">
      <alignment horizontal="left" vertical="center"/>
    </xf>
    <xf numFmtId="0" fontId="75" fillId="0" borderId="0">
      <alignment horizontal="left"/>
    </xf>
    <xf numFmtId="0" fontId="76" fillId="0" borderId="0" applyProtection="0">
      <alignment horizontal="right" vertical="top"/>
    </xf>
    <xf numFmtId="0" fontId="77" fillId="0" borderId="13" applyNumberFormat="0" applyAlignment="0" applyProtection="0">
      <alignment horizontal="left" vertical="center"/>
    </xf>
    <xf numFmtId="0" fontId="77" fillId="0" borderId="14">
      <alignment horizontal="left" vertical="center"/>
    </xf>
    <xf numFmtId="0" fontId="77" fillId="0" borderId="0"/>
    <xf numFmtId="0" fontId="77" fillId="0" borderId="0"/>
    <xf numFmtId="0" fontId="78" fillId="0" borderId="4">
      <alignment horizontal="left" vertical="top"/>
    </xf>
    <xf numFmtId="0" fontId="79" fillId="0" borderId="0">
      <alignment horizontal="left"/>
    </xf>
    <xf numFmtId="0" fontId="78" fillId="0" borderId="4">
      <alignment horizontal="left" vertical="top"/>
    </xf>
    <xf numFmtId="0" fontId="80" fillId="0" borderId="4">
      <alignment horizontal="left" vertical="top"/>
    </xf>
    <xf numFmtId="0" fontId="81" fillId="0" borderId="0">
      <alignment horizontal="left"/>
    </xf>
    <xf numFmtId="0" fontId="82" fillId="0" borderId="4">
      <alignment horizontal="left" vertical="top"/>
    </xf>
    <xf numFmtId="0" fontId="83" fillId="0" borderId="0">
      <alignment horizontal="left"/>
    </xf>
    <xf numFmtId="0" fontId="83" fillId="0" borderId="0">
      <alignment horizontal="left"/>
    </xf>
    <xf numFmtId="212" fontId="4" fillId="0" borderId="0">
      <protection locked="0"/>
    </xf>
    <xf numFmtId="212" fontId="4" fillId="0" borderId="0">
      <protection locked="0"/>
    </xf>
    <xf numFmtId="212" fontId="4" fillId="0" borderId="0">
      <protection locked="0"/>
    </xf>
    <xf numFmtId="0" fontId="73" fillId="0" borderId="0"/>
    <xf numFmtId="0" fontId="84" fillId="36" borderId="0" applyNumberFormat="0" applyBorder="0" applyAlignment="0" applyProtection="0"/>
    <xf numFmtId="0" fontId="85" fillId="0" borderId="0" applyNumberFormat="0" applyFill="0" applyBorder="0" applyAlignment="0" applyProtection="0"/>
    <xf numFmtId="10" fontId="39" fillId="35" borderId="1" applyNumberFormat="0" applyBorder="0" applyAlignment="0" applyProtection="0"/>
    <xf numFmtId="0" fontId="86" fillId="0" borderId="15" applyNumberFormat="0" applyFill="0" applyAlignment="0" applyProtection="0"/>
    <xf numFmtId="0" fontId="86" fillId="0" borderId="15" applyNumberFormat="0" applyFill="0" applyAlignment="0" applyProtection="0"/>
    <xf numFmtId="0" fontId="86" fillId="0" borderId="15" applyNumberFormat="0" applyFill="0" applyAlignment="0" applyProtection="0"/>
    <xf numFmtId="0" fontId="86" fillId="0" borderId="15" applyNumberFormat="0" applyFill="0" applyAlignment="0" applyProtection="0"/>
    <xf numFmtId="0" fontId="86" fillId="0" borderId="15" applyNumberFormat="0" applyFill="0" applyAlignment="0" applyProtection="0"/>
    <xf numFmtId="0" fontId="86" fillId="0" borderId="15" applyNumberFormat="0" applyFill="0" applyAlignment="0" applyProtection="0"/>
    <xf numFmtId="0" fontId="86" fillId="0" borderId="15" applyNumberFormat="0" applyFill="0" applyAlignment="0" applyProtection="0"/>
    <xf numFmtId="0" fontId="86" fillId="0" borderId="15" applyNumberFormat="0" applyFill="0" applyAlignment="0" applyProtection="0"/>
    <xf numFmtId="0" fontId="86" fillId="0" borderId="15" applyNumberFormat="0" applyFill="0" applyAlignment="0" applyProtection="0"/>
    <xf numFmtId="0" fontId="86" fillId="0" borderId="15" applyNumberFormat="0" applyFill="0" applyAlignment="0" applyProtection="0"/>
    <xf numFmtId="0" fontId="86" fillId="0" borderId="15" applyNumberFormat="0" applyFill="0" applyAlignment="0" applyProtection="0"/>
    <xf numFmtId="0" fontId="86" fillId="0" borderId="15" applyNumberFormat="0" applyFill="0" applyAlignment="0" applyProtection="0"/>
    <xf numFmtId="0" fontId="86" fillId="0" borderId="15" applyNumberFormat="0" applyFill="0" applyAlignment="0" applyProtection="0"/>
    <xf numFmtId="0" fontId="86" fillId="0" borderId="15" applyNumberFormat="0" applyFill="0" applyAlignment="0" applyProtection="0"/>
    <xf numFmtId="0" fontId="86" fillId="0" borderId="15" applyNumberFormat="0" applyFill="0" applyAlignment="0" applyProtection="0"/>
    <xf numFmtId="0" fontId="86" fillId="0" borderId="15" applyNumberFormat="0" applyFill="0" applyAlignment="0" applyProtection="0"/>
    <xf numFmtId="0" fontId="87" fillId="0" borderId="15"/>
    <xf numFmtId="9" fontId="88" fillId="0" borderId="15" applyFill="0" applyAlignment="0" applyProtection="0"/>
    <xf numFmtId="0" fontId="89" fillId="0" borderId="15"/>
    <xf numFmtId="204" fontId="4" fillId="35" borderId="0" applyNumberFormat="0" applyFont="0" applyBorder="0" applyAlignment="0" applyProtection="0">
      <alignment horizontal="center"/>
      <protection locked="0"/>
    </xf>
    <xf numFmtId="204" fontId="4" fillId="35" borderId="0" applyNumberFormat="0" applyFont="0" applyBorder="0" applyAlignment="0" applyProtection="0">
      <alignment horizontal="center"/>
      <protection locked="0"/>
    </xf>
    <xf numFmtId="213" fontId="39" fillId="35" borderId="5" applyNumberFormat="0" applyFont="0" applyAlignment="0" applyProtection="0">
      <alignment horizontal="center"/>
      <protection locked="0"/>
    </xf>
    <xf numFmtId="214" fontId="90" fillId="0" borderId="0"/>
    <xf numFmtId="215" fontId="90" fillId="0" borderId="0"/>
    <xf numFmtId="0" fontId="91" fillId="37" borderId="0" applyNumberFormat="0" applyBorder="0" applyProtection="0"/>
    <xf numFmtId="0" fontId="92" fillId="38" borderId="0" applyNumberFormat="0"/>
    <xf numFmtId="0" fontId="93" fillId="13" borderId="0" applyNumberFormat="0" applyBorder="0" applyAlignment="0" applyProtection="0"/>
    <xf numFmtId="0" fontId="94" fillId="31" borderId="0">
      <alignment vertical="center"/>
    </xf>
    <xf numFmtId="193" fontId="4" fillId="0" borderId="0" applyFont="0" applyFill="0" applyBorder="0" applyAlignment="0" applyProtection="0"/>
    <xf numFmtId="193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38" fontId="95" fillId="0" borderId="0"/>
    <xf numFmtId="38" fontId="96" fillId="0" borderId="0"/>
    <xf numFmtId="38" fontId="97" fillId="0" borderId="0"/>
    <xf numFmtId="38" fontId="98" fillId="0" borderId="0"/>
    <xf numFmtId="0" fontId="99" fillId="0" borderId="0"/>
    <xf numFmtId="0" fontId="99" fillId="0" borderId="0"/>
    <xf numFmtId="0" fontId="67" fillId="0" borderId="0" applyNumberFormat="0" applyFont="0" applyFill="0" applyBorder="0" applyProtection="0">
      <alignment horizontal="left" vertical="center"/>
    </xf>
    <xf numFmtId="3" fontId="4" fillId="39" borderId="0" applyFont="0" applyBorder="0" applyAlignment="0"/>
    <xf numFmtId="3" fontId="4" fillId="39" borderId="0" applyFont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100" fillId="0" borderId="0"/>
    <xf numFmtId="3" fontId="4" fillId="0" borderId="0"/>
    <xf numFmtId="3" fontId="4" fillId="0" borderId="0"/>
    <xf numFmtId="3" fontId="4" fillId="0" borderId="0"/>
    <xf numFmtId="216" fontId="4" fillId="0" borderId="0" applyFont="0" applyFill="0" applyBorder="0" applyAlignment="0" applyProtection="0"/>
    <xf numFmtId="2" fontId="101" fillId="0" borderId="0" applyFont="0"/>
    <xf numFmtId="217" fontId="4" fillId="0" borderId="0" applyFont="0" applyFill="0" applyBorder="0" applyAlignment="0" applyProtection="0"/>
    <xf numFmtId="3" fontId="27" fillId="0" borderId="0"/>
    <xf numFmtId="2" fontId="102" fillId="40" borderId="0" applyNumberFormat="0" applyFont="0" applyBorder="0" applyAlignment="0" applyProtection="0"/>
    <xf numFmtId="3" fontId="27" fillId="0" borderId="0"/>
    <xf numFmtId="218" fontId="4" fillId="0" borderId="0" applyFont="0" applyFill="0" applyBorder="0" applyAlignment="0" applyProtection="0"/>
    <xf numFmtId="192" fontId="4" fillId="0" borderId="0" applyFont="0" applyFill="0" applyBorder="0" applyAlignment="0" applyProtection="0"/>
    <xf numFmtId="219" fontId="4" fillId="0" borderId="0" applyFont="0" applyFill="0" applyBorder="0" applyAlignment="0" applyProtection="0"/>
    <xf numFmtId="220" fontId="4" fillId="0" borderId="0" applyFont="0" applyFill="0" applyBorder="0" applyAlignment="0" applyProtection="0"/>
    <xf numFmtId="221" fontId="4" fillId="0" borderId="0">
      <protection locked="0"/>
    </xf>
    <xf numFmtId="221" fontId="4" fillId="0" borderId="0">
      <protection locked="0"/>
    </xf>
    <xf numFmtId="221" fontId="4" fillId="0" borderId="0">
      <protection locked="0"/>
    </xf>
    <xf numFmtId="222" fontId="4" fillId="0" borderId="0" applyFont="0" applyFill="0" applyBorder="0" applyProtection="0">
      <alignment horizontal="right"/>
    </xf>
    <xf numFmtId="223" fontId="4" fillId="0" borderId="0" applyFill="0" applyBorder="0" applyProtection="0">
      <alignment horizontal="right"/>
    </xf>
    <xf numFmtId="223" fontId="4" fillId="0" borderId="0" applyFill="0" applyBorder="0" applyProtection="0">
      <alignment horizontal="right"/>
    </xf>
    <xf numFmtId="223" fontId="4" fillId="0" borderId="0" applyFill="0" applyBorder="0" applyProtection="0">
      <alignment horizontal="right"/>
    </xf>
    <xf numFmtId="222" fontId="4" fillId="0" borderId="0" applyFont="0" applyFill="0" applyBorder="0" applyProtection="0">
      <alignment horizontal="right"/>
    </xf>
    <xf numFmtId="222" fontId="4" fillId="0" borderId="0" applyFont="0" applyFill="0" applyBorder="0" applyProtection="0">
      <alignment horizontal="right"/>
    </xf>
    <xf numFmtId="222" fontId="4" fillId="0" borderId="0" applyFont="0" applyFill="0" applyBorder="0" applyProtection="0">
      <alignment horizontal="right"/>
    </xf>
    <xf numFmtId="222" fontId="4" fillId="0" borderId="0" applyFont="0" applyFill="0" applyBorder="0" applyProtection="0">
      <alignment horizontal="right"/>
    </xf>
    <xf numFmtId="222" fontId="4" fillId="0" borderId="0" applyFont="0" applyFill="0" applyBorder="0" applyProtection="0">
      <alignment horizontal="right"/>
    </xf>
    <xf numFmtId="222" fontId="4" fillId="0" borderId="0" applyFont="0" applyFill="0" applyBorder="0" applyProtection="0">
      <alignment horizontal="right"/>
    </xf>
    <xf numFmtId="222" fontId="4" fillId="0" borderId="0" applyFont="0" applyFill="0" applyBorder="0" applyProtection="0">
      <alignment horizontal="right"/>
    </xf>
    <xf numFmtId="222" fontId="4" fillId="0" borderId="0" applyFont="0" applyFill="0" applyBorder="0" applyProtection="0">
      <alignment horizontal="right"/>
    </xf>
    <xf numFmtId="222" fontId="4" fillId="0" borderId="0" applyFont="0" applyFill="0" applyBorder="0" applyProtection="0">
      <alignment horizontal="right"/>
    </xf>
    <xf numFmtId="222" fontId="4" fillId="0" borderId="0" applyFont="0" applyFill="0" applyBorder="0" applyProtection="0">
      <alignment horizontal="right"/>
    </xf>
    <xf numFmtId="222" fontId="4" fillId="0" borderId="0" applyFont="0" applyFill="0" applyBorder="0" applyProtection="0">
      <alignment horizontal="right"/>
    </xf>
    <xf numFmtId="222" fontId="4" fillId="0" borderId="0" applyFont="0" applyFill="0" applyBorder="0" applyProtection="0">
      <alignment horizontal="right"/>
    </xf>
    <xf numFmtId="222" fontId="4" fillId="0" borderId="0" applyFont="0" applyFill="0" applyBorder="0" applyProtection="0">
      <alignment horizontal="right"/>
    </xf>
    <xf numFmtId="222" fontId="4" fillId="0" borderId="0" applyFont="0" applyFill="0" applyBorder="0" applyProtection="0">
      <alignment horizontal="right"/>
    </xf>
    <xf numFmtId="222" fontId="4" fillId="0" borderId="0" applyFont="0" applyFill="0" applyBorder="0" applyProtection="0">
      <alignment horizontal="right"/>
    </xf>
    <xf numFmtId="224" fontId="4" fillId="0" borderId="0" applyFont="0" applyFill="0" applyBorder="0" applyProtection="0">
      <alignment horizontal="right"/>
    </xf>
    <xf numFmtId="224" fontId="4" fillId="0" borderId="0"/>
    <xf numFmtId="224" fontId="4" fillId="0" borderId="0"/>
    <xf numFmtId="225" fontId="4" fillId="0" borderId="0"/>
    <xf numFmtId="225" fontId="4" fillId="0" borderId="0"/>
    <xf numFmtId="225" fontId="4" fillId="0" borderId="0"/>
    <xf numFmtId="226" fontId="4" fillId="0" borderId="0"/>
    <xf numFmtId="226" fontId="4" fillId="0" borderId="0"/>
    <xf numFmtId="226" fontId="4" fillId="0" borderId="0"/>
    <xf numFmtId="226" fontId="4" fillId="0" borderId="0"/>
    <xf numFmtId="226" fontId="4" fillId="0" borderId="0"/>
    <xf numFmtId="226" fontId="4" fillId="0" borderId="0"/>
    <xf numFmtId="226" fontId="4" fillId="0" borderId="0"/>
    <xf numFmtId="226" fontId="4" fillId="0" borderId="0"/>
    <xf numFmtId="226" fontId="4" fillId="0" borderId="0"/>
    <xf numFmtId="226" fontId="4" fillId="0" borderId="0"/>
    <xf numFmtId="225" fontId="4" fillId="0" borderId="0"/>
    <xf numFmtId="225" fontId="4" fillId="0" borderId="0"/>
    <xf numFmtId="224" fontId="4" fillId="0" borderId="0"/>
    <xf numFmtId="224" fontId="4" fillId="0" borderId="0"/>
    <xf numFmtId="224" fontId="4" fillId="0" borderId="0"/>
    <xf numFmtId="224" fontId="4" fillId="0" borderId="0"/>
    <xf numFmtId="224" fontId="4" fillId="0" borderId="0"/>
    <xf numFmtId="224" fontId="4" fillId="0" borderId="0"/>
    <xf numFmtId="224" fontId="4" fillId="0" borderId="0"/>
    <xf numFmtId="224" fontId="4" fillId="0" borderId="0"/>
    <xf numFmtId="224" fontId="4" fillId="0" borderId="0"/>
    <xf numFmtId="224" fontId="4" fillId="0" borderId="0"/>
    <xf numFmtId="224" fontId="4" fillId="0" borderId="0"/>
    <xf numFmtId="227" fontId="4" fillId="0" borderId="0"/>
    <xf numFmtId="227" fontId="4" fillId="0" borderId="0"/>
    <xf numFmtId="227" fontId="4" fillId="0" borderId="0"/>
    <xf numFmtId="227" fontId="4" fillId="0" borderId="0"/>
    <xf numFmtId="227" fontId="4" fillId="0" borderId="0"/>
    <xf numFmtId="227" fontId="4" fillId="0" borderId="0"/>
    <xf numFmtId="227" fontId="4" fillId="0" borderId="0"/>
    <xf numFmtId="227" fontId="4" fillId="0" borderId="0"/>
    <xf numFmtId="227" fontId="4" fillId="0" borderId="0"/>
    <xf numFmtId="227" fontId="4" fillId="0" borderId="0"/>
    <xf numFmtId="225" fontId="4" fillId="0" borderId="0"/>
    <xf numFmtId="225" fontId="4" fillId="0" borderId="0"/>
    <xf numFmtId="225" fontId="4" fillId="0" borderId="0"/>
    <xf numFmtId="225" fontId="4" fillId="0" borderId="0"/>
    <xf numFmtId="225" fontId="4" fillId="0" borderId="0"/>
    <xf numFmtId="224" fontId="4" fillId="0" borderId="0"/>
    <xf numFmtId="224" fontId="4" fillId="0" borderId="0"/>
    <xf numFmtId="225" fontId="4" fillId="0" borderId="0"/>
    <xf numFmtId="225" fontId="4" fillId="0" borderId="0"/>
    <xf numFmtId="225" fontId="4" fillId="0" borderId="0"/>
    <xf numFmtId="226" fontId="4" fillId="0" borderId="0"/>
    <xf numFmtId="226" fontId="4" fillId="0" borderId="0"/>
    <xf numFmtId="226" fontId="4" fillId="0" borderId="0"/>
    <xf numFmtId="226" fontId="4" fillId="0" borderId="0"/>
    <xf numFmtId="226" fontId="4" fillId="0" borderId="0"/>
    <xf numFmtId="226" fontId="4" fillId="0" borderId="0"/>
    <xf numFmtId="226" fontId="4" fillId="0" borderId="0"/>
    <xf numFmtId="226" fontId="4" fillId="0" borderId="0"/>
    <xf numFmtId="226" fontId="4" fillId="0" borderId="0"/>
    <xf numFmtId="226" fontId="4" fillId="0" borderId="0"/>
    <xf numFmtId="225" fontId="4" fillId="0" borderId="0"/>
    <xf numFmtId="225" fontId="4" fillId="0" borderId="0"/>
    <xf numFmtId="224" fontId="4" fillId="0" borderId="0"/>
    <xf numFmtId="224" fontId="4" fillId="0" borderId="0"/>
    <xf numFmtId="224" fontId="4" fillId="0" borderId="0"/>
    <xf numFmtId="224" fontId="4" fillId="0" borderId="0"/>
    <xf numFmtId="224" fontId="4" fillId="0" borderId="0"/>
    <xf numFmtId="224" fontId="4" fillId="0" borderId="0"/>
    <xf numFmtId="224" fontId="4" fillId="0" borderId="0"/>
    <xf numFmtId="224" fontId="4" fillId="0" borderId="0"/>
    <xf numFmtId="224" fontId="4" fillId="0" borderId="0"/>
    <xf numFmtId="224" fontId="4" fillId="0" borderId="0"/>
    <xf numFmtId="224" fontId="4" fillId="0" borderId="0"/>
    <xf numFmtId="227" fontId="4" fillId="0" borderId="0"/>
    <xf numFmtId="227" fontId="4" fillId="0" borderId="0"/>
    <xf numFmtId="227" fontId="4" fillId="0" borderId="0"/>
    <xf numFmtId="227" fontId="4" fillId="0" borderId="0"/>
    <xf numFmtId="227" fontId="4" fillId="0" borderId="0"/>
    <xf numFmtId="227" fontId="4" fillId="0" borderId="0"/>
    <xf numFmtId="227" fontId="4" fillId="0" borderId="0"/>
    <xf numFmtId="227" fontId="4" fillId="0" borderId="0"/>
    <xf numFmtId="227" fontId="4" fillId="0" borderId="0"/>
    <xf numFmtId="227" fontId="4" fillId="0" borderId="0"/>
    <xf numFmtId="225" fontId="4" fillId="0" borderId="0"/>
    <xf numFmtId="225" fontId="4" fillId="0" borderId="0"/>
    <xf numFmtId="225" fontId="4" fillId="0" borderId="0"/>
    <xf numFmtId="225" fontId="4" fillId="0" borderId="0"/>
    <xf numFmtId="225" fontId="4" fillId="0" borderId="0"/>
    <xf numFmtId="224" fontId="4" fillId="0" borderId="0"/>
    <xf numFmtId="225" fontId="4" fillId="0" borderId="0"/>
    <xf numFmtId="225" fontId="4" fillId="0" borderId="0"/>
    <xf numFmtId="225" fontId="4" fillId="0" borderId="0"/>
    <xf numFmtId="225" fontId="4" fillId="0" borderId="0"/>
    <xf numFmtId="225" fontId="4" fillId="0" borderId="0"/>
    <xf numFmtId="225" fontId="4" fillId="0" borderId="0"/>
    <xf numFmtId="225" fontId="4" fillId="0" borderId="0"/>
    <xf numFmtId="225" fontId="4" fillId="0" borderId="0"/>
    <xf numFmtId="225" fontId="4" fillId="0" borderId="0"/>
    <xf numFmtId="225" fontId="4" fillId="0" borderId="0"/>
    <xf numFmtId="225" fontId="4" fillId="0" borderId="0"/>
    <xf numFmtId="225" fontId="4" fillId="0" borderId="0"/>
    <xf numFmtId="225" fontId="4" fillId="0" borderId="0"/>
    <xf numFmtId="225" fontId="4" fillId="0" borderId="0"/>
    <xf numFmtId="225" fontId="4" fillId="0" borderId="0"/>
    <xf numFmtId="224" fontId="4" fillId="0" borderId="0"/>
    <xf numFmtId="224" fontId="4" fillId="0" borderId="0"/>
    <xf numFmtId="224" fontId="4" fillId="0" borderId="0"/>
    <xf numFmtId="224" fontId="4" fillId="0" borderId="0"/>
    <xf numFmtId="224" fontId="4" fillId="0" borderId="0"/>
    <xf numFmtId="224" fontId="4" fillId="0" borderId="0"/>
    <xf numFmtId="224" fontId="4" fillId="0" borderId="0"/>
    <xf numFmtId="224" fontId="4" fillId="0" borderId="0"/>
    <xf numFmtId="224" fontId="4" fillId="0" borderId="0"/>
    <xf numFmtId="224" fontId="4" fillId="0" borderId="0"/>
    <xf numFmtId="224" fontId="4" fillId="0" borderId="0"/>
    <xf numFmtId="224" fontId="4" fillId="0" borderId="0"/>
    <xf numFmtId="224" fontId="4" fillId="0" borderId="0"/>
    <xf numFmtId="224" fontId="4" fillId="0" borderId="0"/>
    <xf numFmtId="224" fontId="4" fillId="0" borderId="0"/>
    <xf numFmtId="224" fontId="4" fillId="0" borderId="0"/>
    <xf numFmtId="224" fontId="4" fillId="0" borderId="0"/>
    <xf numFmtId="224" fontId="4" fillId="0" borderId="0"/>
    <xf numFmtId="224" fontId="4" fillId="0" borderId="0"/>
    <xf numFmtId="224" fontId="4" fillId="0" borderId="0"/>
    <xf numFmtId="224" fontId="4" fillId="0" borderId="0"/>
    <xf numFmtId="224" fontId="4" fillId="0" borderId="0"/>
    <xf numFmtId="225" fontId="4" fillId="0" borderId="0"/>
    <xf numFmtId="225" fontId="4" fillId="0" borderId="0"/>
    <xf numFmtId="225" fontId="4" fillId="0" borderId="0"/>
    <xf numFmtId="225" fontId="4" fillId="0" borderId="0"/>
    <xf numFmtId="225" fontId="4" fillId="0" borderId="0"/>
    <xf numFmtId="225" fontId="4" fillId="0" borderId="0"/>
    <xf numFmtId="225" fontId="4" fillId="0" borderId="0"/>
    <xf numFmtId="225" fontId="4" fillId="0" borderId="0"/>
    <xf numFmtId="225" fontId="4" fillId="0" borderId="0"/>
    <xf numFmtId="225" fontId="4" fillId="0" borderId="0"/>
    <xf numFmtId="225" fontId="4" fillId="0" borderId="0"/>
    <xf numFmtId="225" fontId="4" fillId="0" borderId="0"/>
    <xf numFmtId="225" fontId="4" fillId="0" borderId="0"/>
    <xf numFmtId="225" fontId="4" fillId="0" borderId="0"/>
    <xf numFmtId="225" fontId="4" fillId="0" borderId="0"/>
    <xf numFmtId="224" fontId="4" fillId="0" borderId="0"/>
    <xf numFmtId="224" fontId="4" fillId="0" borderId="0"/>
    <xf numFmtId="224" fontId="4" fillId="0" borderId="0"/>
    <xf numFmtId="224" fontId="4" fillId="0" borderId="0"/>
    <xf numFmtId="224" fontId="4" fillId="0" borderId="0"/>
    <xf numFmtId="224" fontId="4" fillId="0" borderId="0"/>
    <xf numFmtId="224" fontId="4" fillId="0" borderId="0"/>
    <xf numFmtId="224" fontId="4" fillId="0" borderId="0"/>
    <xf numFmtId="224" fontId="4" fillId="0" borderId="0"/>
    <xf numFmtId="224" fontId="4" fillId="0" borderId="0"/>
    <xf numFmtId="224" fontId="4" fillId="0" borderId="0"/>
    <xf numFmtId="224" fontId="4" fillId="0" borderId="0"/>
    <xf numFmtId="224" fontId="4" fillId="0" borderId="0"/>
    <xf numFmtId="224" fontId="4" fillId="0" borderId="0"/>
    <xf numFmtId="224" fontId="4" fillId="0" borderId="0"/>
    <xf numFmtId="224" fontId="4" fillId="0" borderId="0"/>
    <xf numFmtId="224" fontId="4" fillId="0" borderId="0"/>
    <xf numFmtId="224" fontId="4" fillId="0" borderId="0"/>
    <xf numFmtId="224" fontId="4" fillId="0" borderId="0"/>
    <xf numFmtId="224" fontId="4" fillId="0" borderId="0"/>
    <xf numFmtId="224" fontId="4" fillId="0" borderId="0"/>
    <xf numFmtId="0" fontId="103" fillId="0" borderId="0" applyNumberFormat="0" applyFill="0" applyBorder="0" applyAlignment="0" applyProtection="0">
      <protection locked="0"/>
    </xf>
    <xf numFmtId="0" fontId="104" fillId="41" borderId="0" applyNumberFormat="0" applyBorder="0" applyAlignment="0" applyProtection="0"/>
    <xf numFmtId="3" fontId="72" fillId="34" borderId="16" applyNumberFormat="0">
      <alignment horizontal="right" vertical="center"/>
    </xf>
    <xf numFmtId="37" fontId="105" fillId="0" borderId="0"/>
    <xf numFmtId="1" fontId="27" fillId="0" borderId="0"/>
    <xf numFmtId="228" fontId="10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7" fillId="0" borderId="0"/>
    <xf numFmtId="0" fontId="4" fillId="0" borderId="0"/>
    <xf numFmtId="0" fontId="4" fillId="0" borderId="0"/>
    <xf numFmtId="0" fontId="20" fillId="0" borderId="0"/>
    <xf numFmtId="0" fontId="2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8" fillId="0" borderId="0" applyFill="0" applyBorder="0" applyAlignment="0" applyProtection="0"/>
    <xf numFmtId="0" fontId="4" fillId="0" borderId="0"/>
    <xf numFmtId="0" fontId="109" fillId="42" borderId="0">
      <alignment vertical="center"/>
    </xf>
    <xf numFmtId="1" fontId="49" fillId="0" borderId="0" applyFont="0" applyFill="0" applyBorder="0" applyAlignment="0" applyProtection="0">
      <protection locked="0"/>
    </xf>
    <xf numFmtId="0" fontId="4" fillId="0" borderId="0"/>
    <xf numFmtId="0" fontId="4" fillId="0" borderId="0" applyFont="0" applyFill="0" applyBorder="0" applyAlignment="0" applyProtection="0"/>
    <xf numFmtId="229" fontId="4" fillId="0" borderId="0" applyFont="0" applyFill="0" applyBorder="0" applyAlignment="0" applyProtection="0"/>
    <xf numFmtId="230" fontId="38" fillId="0" borderId="0"/>
    <xf numFmtId="37" fontId="4" fillId="3" borderId="1">
      <alignment horizontal="right"/>
    </xf>
    <xf numFmtId="40" fontId="4" fillId="28" borderId="0">
      <alignment horizontal="right"/>
    </xf>
    <xf numFmtId="40" fontId="4" fillId="28" borderId="0">
      <alignment horizontal="right"/>
    </xf>
    <xf numFmtId="40" fontId="4" fillId="28" borderId="0">
      <alignment horizontal="right"/>
    </xf>
    <xf numFmtId="0" fontId="110" fillId="28" borderId="0">
      <alignment horizontal="right"/>
    </xf>
    <xf numFmtId="0" fontId="4" fillId="28" borderId="6"/>
    <xf numFmtId="0" fontId="4" fillId="28" borderId="6"/>
    <xf numFmtId="0" fontId="4" fillId="28" borderId="6"/>
    <xf numFmtId="0" fontId="111" fillId="0" borderId="0" applyBorder="0">
      <alignment horizontal="centerContinuous"/>
    </xf>
    <xf numFmtId="0" fontId="112" fillId="0" borderId="0" applyBorder="0">
      <alignment horizontal="centerContinuous"/>
    </xf>
    <xf numFmtId="37" fontId="39" fillId="0" borderId="0" applyBorder="0">
      <protection locked="0"/>
    </xf>
    <xf numFmtId="0" fontId="4" fillId="0" borderId="0" applyProtection="0">
      <alignment horizontal="left"/>
    </xf>
    <xf numFmtId="0" fontId="4" fillId="0" borderId="0" applyProtection="0">
      <alignment horizontal="left"/>
    </xf>
    <xf numFmtId="0" fontId="4" fillId="0" borderId="0" applyFill="0" applyBorder="0" applyProtection="0">
      <alignment horizontal="left"/>
    </xf>
    <xf numFmtId="0" fontId="4" fillId="0" borderId="0" applyFill="0" applyBorder="0" applyProtection="0">
      <alignment horizontal="left"/>
    </xf>
    <xf numFmtId="0" fontId="4" fillId="0" borderId="0" applyFill="0" applyBorder="0" applyProtection="0">
      <alignment horizontal="left"/>
    </xf>
    <xf numFmtId="0" fontId="4" fillId="0" borderId="0" applyFill="0" applyBorder="0" applyProtection="0">
      <alignment horizontal="left"/>
    </xf>
    <xf numFmtId="0" fontId="4" fillId="0" borderId="0" applyFill="0" applyBorder="0" applyProtection="0">
      <alignment horizontal="left"/>
    </xf>
    <xf numFmtId="0" fontId="4" fillId="0" borderId="0" applyFill="0" applyBorder="0" applyProtection="0">
      <alignment horizontal="left"/>
    </xf>
    <xf numFmtId="0" fontId="113" fillId="0" borderId="0" applyProtection="0">
      <alignment horizontal="left"/>
    </xf>
    <xf numFmtId="0" fontId="79" fillId="0" borderId="0" applyNumberFormat="0" applyFill="0" applyBorder="0" applyProtection="0">
      <alignment horizontal="left"/>
    </xf>
    <xf numFmtId="231" fontId="4" fillId="0" borderId="0" applyFont="0" applyFill="0" applyBorder="0" applyAlignment="0"/>
    <xf numFmtId="231" fontId="4" fillId="0" borderId="0" applyFont="0" applyFill="0" applyBorder="0" applyAlignment="0"/>
    <xf numFmtId="232" fontId="4" fillId="0" borderId="0" applyFill="0" applyBorder="0"/>
    <xf numFmtId="232" fontId="4" fillId="0" borderId="0" applyFill="0" applyBorder="0"/>
    <xf numFmtId="232" fontId="4" fillId="0" borderId="0" applyFill="0" applyBorder="0"/>
    <xf numFmtId="23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0" fontId="4" fillId="0" borderId="0" applyFont="0" applyFill="0" applyBorder="0" applyAlignment="0" applyProtection="0"/>
    <xf numFmtId="10" fontId="4" fillId="0" borderId="0" applyFont="0" applyFill="0" applyBorder="0" applyAlignment="0" applyProtection="0"/>
    <xf numFmtId="234" fontId="4" fillId="0" borderId="0" applyFont="0" applyFill="0" applyBorder="0" applyAlignment="0"/>
    <xf numFmtId="234" fontId="4" fillId="0" borderId="0" applyFont="0" applyFill="0" applyBorder="0" applyAlignment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0" fontId="4" fillId="0" borderId="0" applyFont="0" applyFill="0" applyBorder="0" applyAlignment="0" applyProtection="0"/>
    <xf numFmtId="10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222" fontId="4" fillId="0" borderId="0" applyFont="0" applyFill="0" applyBorder="0" applyProtection="0">
      <alignment horizontal="right"/>
    </xf>
    <xf numFmtId="222" fontId="4" fillId="0" borderId="0" applyFont="0" applyFill="0" applyBorder="0" applyProtection="0">
      <alignment horizontal="right"/>
    </xf>
    <xf numFmtId="235" fontId="60" fillId="0" borderId="0" applyFill="0" applyBorder="0">
      <alignment horizontal="right"/>
    </xf>
    <xf numFmtId="1" fontId="27" fillId="0" borderId="0"/>
    <xf numFmtId="209" fontId="4" fillId="0" borderId="0">
      <protection locked="0"/>
    </xf>
    <xf numFmtId="209" fontId="4" fillId="0" borderId="0">
      <protection locked="0"/>
    </xf>
    <xf numFmtId="209" fontId="4" fillId="0" borderId="0">
      <protection locked="0"/>
    </xf>
    <xf numFmtId="234" fontId="4" fillId="0" borderId="0"/>
    <xf numFmtId="233" fontId="4" fillId="0" borderId="0"/>
    <xf numFmtId="233" fontId="4" fillId="0" borderId="0"/>
    <xf numFmtId="233" fontId="4" fillId="0" borderId="0"/>
    <xf numFmtId="234" fontId="4" fillId="0" borderId="0"/>
    <xf numFmtId="234" fontId="4" fillId="0" borderId="0"/>
    <xf numFmtId="234" fontId="4" fillId="0" borderId="0"/>
    <xf numFmtId="234" fontId="4" fillId="0" borderId="0"/>
    <xf numFmtId="234" fontId="4" fillId="0" borderId="0"/>
    <xf numFmtId="234" fontId="4" fillId="0" borderId="0"/>
    <xf numFmtId="234" fontId="4" fillId="0" borderId="0"/>
    <xf numFmtId="234" fontId="4" fillId="0" borderId="0"/>
    <xf numFmtId="234" fontId="4" fillId="0" borderId="0"/>
    <xf numFmtId="234" fontId="4" fillId="0" borderId="0"/>
    <xf numFmtId="234" fontId="4" fillId="0" borderId="0"/>
    <xf numFmtId="234" fontId="4" fillId="0" borderId="0"/>
    <xf numFmtId="234" fontId="4" fillId="0" borderId="0"/>
    <xf numFmtId="234" fontId="4" fillId="0" borderId="0"/>
    <xf numFmtId="234" fontId="4" fillId="0" borderId="0"/>
    <xf numFmtId="191" fontId="4" fillId="0" borderId="0"/>
    <xf numFmtId="0" fontId="49" fillId="3" borderId="1" applyNumberFormat="0" applyFont="0" applyAlignment="0" applyProtection="0"/>
    <xf numFmtId="225" fontId="4" fillId="3" borderId="0" applyNumberFormat="0" applyFont="0" applyBorder="0" applyAlignment="0" applyProtection="0">
      <alignment horizontal="center"/>
      <protection locked="0"/>
    </xf>
    <xf numFmtId="225" fontId="4" fillId="3" borderId="0" applyNumberFormat="0" applyFont="0" applyBorder="0" applyAlignment="0" applyProtection="0">
      <alignment horizontal="center"/>
      <protection locked="0"/>
    </xf>
    <xf numFmtId="9" fontId="62" fillId="0" borderId="0" applyFont="0" applyFill="0" applyBorder="0" applyAlignment="0" applyProtection="0"/>
    <xf numFmtId="0" fontId="62" fillId="0" borderId="0" applyNumberFormat="0" applyFont="0" applyFill="0" applyBorder="0" applyAlignment="0" applyProtection="0">
      <alignment horizontal="left"/>
    </xf>
    <xf numFmtId="15" fontId="62" fillId="0" borderId="0" applyFont="0" applyFill="0" applyBorder="0" applyAlignment="0" applyProtection="0"/>
    <xf numFmtId="4" fontId="62" fillId="0" borderId="0" applyFont="0" applyFill="0" applyBorder="0" applyAlignment="0" applyProtection="0"/>
    <xf numFmtId="0" fontId="43" fillId="0" borderId="8">
      <alignment horizontal="center"/>
    </xf>
    <xf numFmtId="3" fontId="62" fillId="0" borderId="0" applyFont="0" applyFill="0" applyBorder="0" applyAlignment="0" applyProtection="0"/>
    <xf numFmtId="0" fontId="62" fillId="43" borderId="0" applyNumberFormat="0" applyFont="0" applyBorder="0" applyAlignment="0" applyProtection="0"/>
    <xf numFmtId="3" fontId="4" fillId="44" borderId="1"/>
    <xf numFmtId="236" fontId="4" fillId="0" borderId="0" applyProtection="0">
      <alignment horizontal="right"/>
    </xf>
    <xf numFmtId="236" fontId="4" fillId="0" borderId="0" applyProtection="0">
      <alignment horizontal="right"/>
    </xf>
    <xf numFmtId="236" fontId="4" fillId="0" borderId="0" applyProtection="0">
      <alignment horizontal="right"/>
    </xf>
    <xf numFmtId="3" fontId="4" fillId="44" borderId="1"/>
    <xf numFmtId="3" fontId="4" fillId="44" borderId="1"/>
    <xf numFmtId="3" fontId="4" fillId="44" borderId="1"/>
    <xf numFmtId="3" fontId="4" fillId="44" borderId="1"/>
    <xf numFmtId="3" fontId="4" fillId="44" borderId="1"/>
    <xf numFmtId="3" fontId="4" fillId="44" borderId="1"/>
    <xf numFmtId="3" fontId="4" fillId="44" borderId="1"/>
    <xf numFmtId="3" fontId="4" fillId="44" borderId="1"/>
    <xf numFmtId="3" fontId="4" fillId="44" borderId="1"/>
    <xf numFmtId="230" fontId="4" fillId="0" borderId="0" applyProtection="0">
      <alignment horizontal="right"/>
    </xf>
    <xf numFmtId="230" fontId="4" fillId="0" borderId="0" applyProtection="0">
      <alignment horizontal="right"/>
    </xf>
    <xf numFmtId="230" fontId="4" fillId="0" borderId="0" applyProtection="0">
      <alignment horizontal="right"/>
    </xf>
    <xf numFmtId="3" fontId="4" fillId="44" borderId="1"/>
    <xf numFmtId="3" fontId="4" fillId="44" borderId="1"/>
    <xf numFmtId="3" fontId="4" fillId="44" borderId="1"/>
    <xf numFmtId="3" fontId="4" fillId="44" borderId="1"/>
    <xf numFmtId="3" fontId="4" fillId="44" borderId="1"/>
    <xf numFmtId="3" fontId="4" fillId="44" borderId="1"/>
    <xf numFmtId="3" fontId="4" fillId="44" borderId="1"/>
    <xf numFmtId="237" fontId="4" fillId="0" borderId="0" applyNumberFormat="0" applyFill="0" applyBorder="0" applyAlignment="0" applyProtection="0">
      <alignment horizontal="left"/>
    </xf>
    <xf numFmtId="237" fontId="4" fillId="0" borderId="0" applyNumberFormat="0" applyFill="0" applyBorder="0" applyAlignment="0" applyProtection="0">
      <alignment horizontal="left"/>
    </xf>
    <xf numFmtId="237" fontId="4" fillId="0" borderId="0" applyNumberFormat="0" applyFill="0" applyBorder="0" applyAlignment="0" applyProtection="0">
      <alignment horizontal="left"/>
    </xf>
    <xf numFmtId="0" fontId="114" fillId="45" borderId="0" applyNumberFormat="0" applyAlignment="0" applyProtection="0">
      <alignment vertical="top"/>
    </xf>
    <xf numFmtId="0" fontId="77" fillId="0" borderId="0" applyNumberFormat="0" applyProtection="0">
      <alignment horizontal="right" vertical="top"/>
    </xf>
    <xf numFmtId="0" fontId="115" fillId="31" borderId="17" applyNumberFormat="0" applyProtection="0">
      <alignment horizontal="centerContinuous" vertical="top"/>
    </xf>
    <xf numFmtId="0" fontId="73" fillId="0" borderId="3" applyNumberFormat="0" applyAlignment="0" applyProtection="0">
      <alignment vertical="top"/>
    </xf>
    <xf numFmtId="37" fontId="4" fillId="0" borderId="0" applyNumberFormat="0" applyFill="0" applyBorder="0" applyAlignment="0" applyProtection="0"/>
    <xf numFmtId="37" fontId="4" fillId="0" borderId="0" applyNumberFormat="0" applyFill="0" applyBorder="0" applyAlignment="0" applyProtection="0"/>
    <xf numFmtId="37" fontId="4" fillId="0" borderId="0" applyNumberFormat="0" applyFill="0" applyBorder="0" applyAlignment="0" applyProtection="0"/>
    <xf numFmtId="0" fontId="49" fillId="0" borderId="0" applyNumberFormat="0" applyFill="0" applyBorder="0"/>
    <xf numFmtId="0" fontId="116" fillId="14" borderId="0" applyNumberFormat="0" applyBorder="0" applyAlignment="0" applyProtection="0"/>
    <xf numFmtId="238" fontId="4" fillId="0" borderId="0">
      <alignment horizontal="left"/>
    </xf>
    <xf numFmtId="238" fontId="4" fillId="0" borderId="0">
      <alignment horizontal="left"/>
    </xf>
    <xf numFmtId="238" fontId="4" fillId="0" borderId="0">
      <alignment horizontal="left"/>
    </xf>
    <xf numFmtId="0" fontId="4" fillId="4" borderId="0" applyNumberFormat="0"/>
    <xf numFmtId="0" fontId="4" fillId="4" borderId="0" applyNumberFormat="0"/>
    <xf numFmtId="0" fontId="4" fillId="4" borderId="0" applyNumberFormat="0"/>
    <xf numFmtId="169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0" fontId="4" fillId="46" borderId="0" applyNumberFormat="0" applyFont="0" applyBorder="0" applyAlignment="0" applyProtection="0"/>
    <xf numFmtId="0" fontId="4" fillId="46" borderId="0" applyNumberFormat="0" applyFont="0" applyBorder="0" applyAlignment="0" applyProtection="0"/>
    <xf numFmtId="0" fontId="4" fillId="0" borderId="0" applyFill="0" applyBorder="0" applyAlignment="0" applyProtection="0"/>
    <xf numFmtId="0" fontId="4" fillId="0" borderId="0" applyFill="0" applyBorder="0" applyAlignment="0" applyProtection="0"/>
    <xf numFmtId="0" fontId="4" fillId="0" borderId="0" applyFill="0" applyBorder="0" applyAlignment="0" applyProtection="0"/>
    <xf numFmtId="0" fontId="117" fillId="29" borderId="18" applyNumberFormat="0" applyAlignment="0" applyProtection="0"/>
    <xf numFmtId="217" fontId="4" fillId="0" borderId="0">
      <alignment horizontal="left"/>
    </xf>
    <xf numFmtId="217" fontId="4" fillId="0" borderId="0">
      <alignment horizontal="left"/>
    </xf>
    <xf numFmtId="217" fontId="4" fillId="0" borderId="0">
      <alignment horizontal="left"/>
    </xf>
    <xf numFmtId="0" fontId="4" fillId="0" borderId="0"/>
    <xf numFmtId="0" fontId="4" fillId="0" borderId="0">
      <alignment vertical="center"/>
    </xf>
    <xf numFmtId="0" fontId="118" fillId="0" borderId="19"/>
    <xf numFmtId="0" fontId="26" fillId="0" borderId="0"/>
    <xf numFmtId="0" fontId="26" fillId="0" borderId="0"/>
    <xf numFmtId="0" fontId="3" fillId="0" borderId="0"/>
    <xf numFmtId="0" fontId="3" fillId="0" borderId="0"/>
    <xf numFmtId="40" fontId="119" fillId="0" borderId="0" applyBorder="0">
      <alignment horizontal="right"/>
    </xf>
    <xf numFmtId="0" fontId="4" fillId="4" borderId="0" applyNumberFormat="0" applyFont="0" applyBorder="0" applyAlignment="0" applyProtection="0">
      <protection locked="0"/>
    </xf>
    <xf numFmtId="0" fontId="4" fillId="4" borderId="0" applyNumberFormat="0" applyFont="0" applyBorder="0" applyAlignment="0" applyProtection="0">
      <protection locked="0"/>
    </xf>
    <xf numFmtId="0" fontId="49" fillId="3" borderId="0" applyNumberFormat="0" applyFont="0" applyBorder="0" applyAlignment="0" applyProtection="0"/>
    <xf numFmtId="0" fontId="120" fillId="0" borderId="0" applyFill="0" applyBorder="0" applyProtection="0">
      <alignment horizontal="center" vertical="center"/>
    </xf>
    <xf numFmtId="0" fontId="121" fillId="0" borderId="0" applyNumberFormat="0" applyFill="0" applyBorder="0" applyProtection="0">
      <alignment horizontal="left"/>
    </xf>
    <xf numFmtId="0" fontId="71" fillId="0" borderId="0" applyNumberFormat="0" applyFill="0" applyBorder="0" applyProtection="0">
      <alignment horizontal="left"/>
    </xf>
    <xf numFmtId="0" fontId="120" fillId="0" borderId="0" applyFill="0" applyBorder="0" applyProtection="0"/>
    <xf numFmtId="0" fontId="81" fillId="0" borderId="0" applyNumberFormat="0" applyFill="0" applyBorder="0" applyProtection="0"/>
    <xf numFmtId="0" fontId="79" fillId="0" borderId="0" applyNumberFormat="0" applyFill="0" applyBorder="0" applyProtection="0"/>
    <xf numFmtId="0" fontId="71" fillId="0" borderId="0" applyNumberFormat="0" applyFill="0" applyBorder="0" applyProtection="0"/>
    <xf numFmtId="0" fontId="4" fillId="0" borderId="1">
      <alignment horizontal="center" vertical="center"/>
    </xf>
    <xf numFmtId="0" fontId="38" fillId="28" borderId="3" applyNumberFormat="0" applyFont="0" applyFill="0" applyAlignment="0" applyProtection="0">
      <protection locked="0"/>
    </xf>
    <xf numFmtId="0" fontId="38" fillId="28" borderId="20" applyNumberFormat="0" applyFont="0" applyFill="0" applyAlignment="0" applyProtection="0">
      <protection locked="0"/>
    </xf>
    <xf numFmtId="0" fontId="91" fillId="37" borderId="0" applyNumberFormat="0" applyBorder="0" applyProtection="0"/>
    <xf numFmtId="0" fontId="49" fillId="0" borderId="0" applyNumberFormat="0" applyFill="0" applyBorder="0" applyAlignment="0" applyProtection="0"/>
    <xf numFmtId="0" fontId="122" fillId="0" borderId="0" applyNumberFormat="0" applyFill="0" applyBorder="0" applyProtection="0"/>
    <xf numFmtId="0" fontId="122" fillId="0" borderId="0" applyNumberFormat="0" applyFill="0" applyBorder="0" applyProtection="0"/>
    <xf numFmtId="0" fontId="123" fillId="0" borderId="0" applyNumberFormat="0" applyFill="0" applyBorder="0" applyProtection="0"/>
    <xf numFmtId="0" fontId="123" fillId="0" borderId="0" applyNumberFormat="0" applyFill="0" applyBorder="0" applyProtection="0"/>
    <xf numFmtId="0" fontId="122" fillId="0" borderId="0" applyNumberFormat="0" applyFill="0" applyBorder="0" applyProtection="0"/>
    <xf numFmtId="0" fontId="122" fillId="0" borderId="0"/>
    <xf numFmtId="0" fontId="49" fillId="0" borderId="0" applyNumberFormat="0" applyFill="0" applyBorder="0" applyAlignment="0" applyProtection="0"/>
    <xf numFmtId="0" fontId="124" fillId="0" borderId="0" applyNumberFormat="0" applyFill="0" applyBorder="0" applyAlignment="0" applyProtection="0"/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18" fontId="4" fillId="28" borderId="0" applyFont="0" applyFill="0" applyBorder="0" applyAlignment="0" applyProtection="0">
      <protection locked="0"/>
    </xf>
    <xf numFmtId="18" fontId="4" fillId="28" borderId="0" applyFont="0" applyFill="0" applyBorder="0" applyAlignment="0" applyProtection="0">
      <protection locked="0"/>
    </xf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125" fillId="31" borderId="0">
      <alignment vertical="center"/>
    </xf>
    <xf numFmtId="0" fontId="126" fillId="0" borderId="0" applyNumberFormat="0" applyFill="0" applyBorder="0" applyAlignment="0" applyProtection="0"/>
    <xf numFmtId="0" fontId="127" fillId="0" borderId="21" applyNumberFormat="0" applyFill="0" applyAlignment="0" applyProtection="0"/>
    <xf numFmtId="0" fontId="128" fillId="0" borderId="22" applyNumberFormat="0" applyFill="0" applyAlignment="0" applyProtection="0"/>
    <xf numFmtId="0" fontId="129" fillId="0" borderId="23" applyNumberFormat="0" applyFill="0" applyAlignment="0" applyProtection="0"/>
    <xf numFmtId="0" fontId="129" fillId="0" borderId="0" applyNumberFormat="0" applyFill="0" applyBorder="0" applyAlignment="0" applyProtection="0"/>
    <xf numFmtId="0" fontId="130" fillId="0" borderId="0">
      <alignment horizontal="left"/>
    </xf>
    <xf numFmtId="0" fontId="131" fillId="0" borderId="0" applyFill="0" applyBorder="0" applyAlignment="0" applyProtection="0">
      <protection locked="0"/>
    </xf>
    <xf numFmtId="37" fontId="4" fillId="47" borderId="1">
      <alignment horizontal="right"/>
    </xf>
    <xf numFmtId="37" fontId="4" fillId="47" borderId="1">
      <alignment horizontal="right"/>
    </xf>
    <xf numFmtId="37" fontId="4" fillId="47" borderId="1">
      <alignment horizontal="right"/>
    </xf>
    <xf numFmtId="3" fontId="4" fillId="48" borderId="1"/>
    <xf numFmtId="0" fontId="123" fillId="0" borderId="0"/>
    <xf numFmtId="0" fontId="122" fillId="0" borderId="0"/>
    <xf numFmtId="197" fontId="91" fillId="49" borderId="0" applyNumberFormat="0" applyProtection="0"/>
    <xf numFmtId="209" fontId="4" fillId="0" borderId="24">
      <protection locked="0"/>
    </xf>
    <xf numFmtId="209" fontId="4" fillId="0" borderId="24">
      <protection locked="0"/>
    </xf>
    <xf numFmtId="0" fontId="132" fillId="42" borderId="0">
      <alignment vertical="center"/>
    </xf>
    <xf numFmtId="0" fontId="133" fillId="42" borderId="0"/>
    <xf numFmtId="0" fontId="134" fillId="42" borderId="0">
      <alignment horizontal="right" vertical="center"/>
    </xf>
    <xf numFmtId="239" fontId="39" fillId="0" borderId="0"/>
    <xf numFmtId="240" fontId="39" fillId="0" borderId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0" fontId="62" fillId="0" borderId="0"/>
    <xf numFmtId="0" fontId="91" fillId="37" borderId="0" applyNumberFormat="0" applyBorder="0" applyProtection="0"/>
    <xf numFmtId="0" fontId="4" fillId="0" borderId="0" applyNumberFormat="0" applyFont="0" applyFill="0"/>
    <xf numFmtId="0" fontId="4" fillId="0" borderId="0" applyNumberFormat="0" applyFont="0" applyFill="0"/>
    <xf numFmtId="37" fontId="39" fillId="3" borderId="0" applyNumberFormat="0" applyBorder="0" applyAlignment="0" applyProtection="0"/>
    <xf numFmtId="37" fontId="39" fillId="0" borderId="0"/>
    <xf numFmtId="37" fontId="39" fillId="3" borderId="0" applyNumberFormat="0" applyBorder="0" applyAlignment="0" applyProtection="0"/>
    <xf numFmtId="3" fontId="4" fillId="0" borderId="25" applyProtection="0"/>
    <xf numFmtId="3" fontId="4" fillId="0" borderId="25" applyProtection="0"/>
    <xf numFmtId="3" fontId="4" fillId="0" borderId="25" applyProtection="0"/>
    <xf numFmtId="241" fontId="4" fillId="0" borderId="0" applyFont="0" applyFill="0" applyBorder="0" applyAlignment="0" applyProtection="0"/>
    <xf numFmtId="167" fontId="135" fillId="0" borderId="0" applyFont="0" applyFill="0" applyBorder="0" applyAlignment="0" applyProtection="0"/>
    <xf numFmtId="169" fontId="135" fillId="0" borderId="0" applyFont="0" applyFill="0" applyBorder="0" applyAlignment="0" applyProtection="0"/>
    <xf numFmtId="0" fontId="136" fillId="50" borderId="26" applyNumberFormat="0" applyAlignment="0" applyProtection="0"/>
    <xf numFmtId="242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0" fontId="4" fillId="0" borderId="6" applyBorder="0"/>
    <xf numFmtId="0" fontId="4" fillId="0" borderId="6" applyBorder="0"/>
    <xf numFmtId="0" fontId="4" fillId="0" borderId="6" applyBorder="0"/>
    <xf numFmtId="0" fontId="49" fillId="28" borderId="0" applyNumberFormat="0" applyFont="0" applyAlignment="0" applyProtection="0"/>
    <xf numFmtId="0" fontId="49" fillId="28" borderId="3" applyNumberFormat="0" applyFont="0" applyAlignment="0" applyProtection="0">
      <protection locked="0"/>
    </xf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37" fillId="0" borderId="0" applyNumberFormat="0" applyFont="0" applyFill="0" applyBorder="0" applyProtection="0">
      <alignment horizontal="center" vertical="center" wrapText="1"/>
    </xf>
    <xf numFmtId="204" fontId="4" fillId="0" borderId="0" applyFont="0" applyFill="0" applyBorder="0" applyProtection="0">
      <alignment horizontal="right"/>
    </xf>
    <xf numFmtId="204" fontId="4" fillId="0" borderId="0" applyFont="0" applyFill="0" applyBorder="0" applyProtection="0">
      <alignment horizontal="right"/>
    </xf>
    <xf numFmtId="233" fontId="4" fillId="0" borderId="0" applyFont="0" applyFill="0" applyBorder="0" applyAlignment="0" applyProtection="0"/>
    <xf numFmtId="233" fontId="4" fillId="0" borderId="0" applyFont="0" applyFill="0" applyBorder="0" applyAlignment="0" applyProtection="0"/>
    <xf numFmtId="0" fontId="30" fillId="0" borderId="0"/>
    <xf numFmtId="40" fontId="138" fillId="0" borderId="0" applyFont="0" applyFill="0" applyBorder="0" applyAlignment="0" applyProtection="0"/>
    <xf numFmtId="38" fontId="138" fillId="0" borderId="0" applyFont="0" applyFill="0" applyBorder="0" applyAlignment="0" applyProtection="0"/>
    <xf numFmtId="0" fontId="138" fillId="0" borderId="0"/>
    <xf numFmtId="243" fontId="138" fillId="0" borderId="0" applyFont="0" applyFill="0" applyBorder="0" applyAlignment="0" applyProtection="0"/>
    <xf numFmtId="244" fontId="138" fillId="0" borderId="0" applyFont="0" applyFill="0" applyBorder="0" applyAlignment="0" applyProtection="0"/>
    <xf numFmtId="0" fontId="24" fillId="0" borderId="0"/>
    <xf numFmtId="0" fontId="140" fillId="0" borderId="0"/>
    <xf numFmtId="0" fontId="4" fillId="0" borderId="0"/>
    <xf numFmtId="0" fontId="143" fillId="0" borderId="0"/>
    <xf numFmtId="0" fontId="4" fillId="0" borderId="0"/>
    <xf numFmtId="9" fontId="20" fillId="0" borderId="0" applyFont="0" applyFill="0" applyBorder="0" applyAlignment="0" applyProtection="0"/>
    <xf numFmtId="0" fontId="145" fillId="0" borderId="0"/>
    <xf numFmtId="0" fontId="24" fillId="0" borderId="0"/>
    <xf numFmtId="0" fontId="32" fillId="0" borderId="0" applyNumberFormat="0" applyFont="0" applyFill="0" applyBorder="0" applyProtection="0">
      <alignment horizontal="center" vertical="center" wrapText="1"/>
    </xf>
    <xf numFmtId="0" fontId="4" fillId="0" borderId="0"/>
    <xf numFmtId="0" fontId="4" fillId="0" borderId="0"/>
    <xf numFmtId="0" fontId="4" fillId="0" borderId="0"/>
    <xf numFmtId="0" fontId="147" fillId="0" borderId="0"/>
    <xf numFmtId="0" fontId="109" fillId="0" borderId="0"/>
    <xf numFmtId="164" fontId="20" fillId="0" borderId="0" applyFont="0" applyFill="0" applyBorder="0" applyAlignment="0" applyProtection="0"/>
    <xf numFmtId="0" fontId="5" fillId="0" borderId="0"/>
    <xf numFmtId="0" fontId="31" fillId="12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31" fillId="15" borderId="0" applyNumberFormat="0" applyBorder="0" applyAlignment="0" applyProtection="0"/>
    <xf numFmtId="0" fontId="31" fillId="16" borderId="0" applyNumberFormat="0" applyBorder="0" applyAlignment="0" applyProtection="0"/>
    <xf numFmtId="0" fontId="31" fillId="17" borderId="0" applyNumberFormat="0" applyBorder="0" applyAlignment="0" applyProtection="0"/>
    <xf numFmtId="0" fontId="31" fillId="18" borderId="0" applyNumberFormat="0" applyBorder="0" applyAlignment="0" applyProtection="0"/>
    <xf numFmtId="0" fontId="31" fillId="19" borderId="0" applyNumberFormat="0" applyBorder="0" applyAlignment="0" applyProtection="0"/>
    <xf numFmtId="0" fontId="31" fillId="20" borderId="0" applyNumberFormat="0" applyBorder="0" applyAlignment="0" applyProtection="0"/>
    <xf numFmtId="0" fontId="31" fillId="15" borderId="0" applyNumberFormat="0" applyBorder="0" applyAlignment="0" applyProtection="0"/>
    <xf numFmtId="0" fontId="31" fillId="18" borderId="0" applyNumberFormat="0" applyBorder="0" applyAlignment="0" applyProtection="0"/>
    <xf numFmtId="0" fontId="31" fillId="21" borderId="0" applyNumberFormat="0" applyBorder="0" applyAlignment="0" applyProtection="0"/>
    <xf numFmtId="0" fontId="11" fillId="22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5" borderId="0" applyNumberFormat="0" applyBorder="0" applyAlignment="0" applyProtection="0"/>
    <xf numFmtId="0" fontId="36" fillId="0" borderId="0" applyNumberFormat="0" applyFill="0" applyBorder="0" applyAlignment="0" applyProtection="0"/>
    <xf numFmtId="0" fontId="46" fillId="29" borderId="10" applyNumberFormat="0" applyAlignment="0" applyProtection="0"/>
    <xf numFmtId="0" fontId="47" fillId="0" borderId="11" applyNumberFormat="0" applyFill="0" applyAlignment="0" applyProtection="0"/>
    <xf numFmtId="0" fontId="4" fillId="30" borderId="12" applyNumberFormat="0" applyAlignment="0" applyProtection="0"/>
    <xf numFmtId="0" fontId="66" fillId="17" borderId="10" applyNumberFormat="0" applyAlignment="0" applyProtection="0"/>
    <xf numFmtId="0" fontId="93" fillId="13" borderId="0" applyNumberFormat="0" applyBorder="0" applyAlignment="0" applyProtection="0"/>
    <xf numFmtId="0" fontId="104" fillId="41" borderId="0" applyNumberFormat="0" applyBorder="0" applyAlignment="0" applyProtection="0"/>
    <xf numFmtId="0" fontId="116" fillId="14" borderId="0" applyNumberFormat="0" applyBorder="0" applyAlignment="0" applyProtection="0"/>
    <xf numFmtId="0" fontId="117" fillId="29" borderId="18" applyNumberFormat="0" applyAlignment="0" applyProtection="0"/>
    <xf numFmtId="0" fontId="124" fillId="0" borderId="0" applyNumberFormat="0" applyFill="0" applyBorder="0" applyAlignment="0" applyProtection="0"/>
    <xf numFmtId="0" fontId="127" fillId="0" borderId="21" applyNumberFormat="0" applyFill="0" applyAlignment="0" applyProtection="0"/>
    <xf numFmtId="0" fontId="128" fillId="0" borderId="22" applyNumberFormat="0" applyFill="0" applyAlignment="0" applyProtection="0"/>
    <xf numFmtId="0" fontId="129" fillId="0" borderId="23" applyNumberFormat="0" applyFill="0" applyAlignment="0" applyProtection="0"/>
    <xf numFmtId="0" fontId="129" fillId="0" borderId="0" applyNumberFormat="0" applyFill="0" applyBorder="0" applyAlignment="0" applyProtection="0"/>
    <xf numFmtId="0" fontId="136" fillId="50" borderId="26" applyNumberFormat="0" applyAlignment="0" applyProtection="0"/>
    <xf numFmtId="170" fontId="20" fillId="0" borderId="0" applyFont="0" applyFill="0" applyBorder="0" applyAlignment="0" applyProtection="0"/>
    <xf numFmtId="0" fontId="4" fillId="0" borderId="0"/>
    <xf numFmtId="0" fontId="109" fillId="0" borderId="0"/>
    <xf numFmtId="16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0" fontId="165" fillId="0" borderId="0"/>
    <xf numFmtId="0" fontId="25" fillId="0" borderId="0" applyNumberFormat="0" applyFill="0" applyBorder="0" applyAlignment="0" applyProtection="0">
      <alignment vertical="top"/>
      <protection locked="0"/>
    </xf>
  </cellStyleXfs>
  <cellXfs count="139">
    <xf numFmtId="0" fontId="0" fillId="0" borderId="0" xfId="0"/>
    <xf numFmtId="0" fontId="0" fillId="0" borderId="0" xfId="0" applyAlignment="1">
      <alignment horizontal="center"/>
    </xf>
    <xf numFmtId="0" fontId="12" fillId="0" borderId="0" xfId="0" applyFont="1" applyAlignment="1">
      <alignment horizontal="left" vertical="center"/>
    </xf>
    <xf numFmtId="0" fontId="12" fillId="0" borderId="0" xfId="0" applyFont="1"/>
    <xf numFmtId="0" fontId="12" fillId="0" borderId="0" xfId="0" applyFont="1" applyAlignment="1">
      <alignment horizontal="left"/>
    </xf>
    <xf numFmtId="0" fontId="12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3" fillId="0" borderId="0" xfId="0" applyFont="1" applyAlignment="1">
      <alignment horizontal="left"/>
    </xf>
    <xf numFmtId="178" fontId="14" fillId="0" borderId="0" xfId="0" applyNumberFormat="1" applyFont="1" applyAlignment="1">
      <alignment horizontal="left" vertical="center"/>
    </xf>
    <xf numFmtId="180" fontId="14" fillId="0" borderId="0" xfId="0" applyNumberFormat="1" applyFont="1" applyAlignment="1">
      <alignment horizontal="left" vertical="center"/>
    </xf>
    <xf numFmtId="49" fontId="0" fillId="0" borderId="0" xfId="0" applyNumberFormat="1"/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49" fontId="0" fillId="0" borderId="0" xfId="0" applyNumberFormat="1" applyAlignment="1">
      <alignment horizontal="left"/>
    </xf>
    <xf numFmtId="0" fontId="0" fillId="0" borderId="0" xfId="0" applyAlignment="1">
      <alignment horizontal="left" vertical="center"/>
    </xf>
    <xf numFmtId="0" fontId="12" fillId="0" borderId="0" xfId="0" applyFont="1" applyFill="1"/>
    <xf numFmtId="10" fontId="14" fillId="0" borderId="0" xfId="0" applyNumberFormat="1" applyFont="1" applyAlignment="1">
      <alignment horizontal="center"/>
    </xf>
    <xf numFmtId="0" fontId="15" fillId="0" borderId="0" xfId="0" applyFont="1" applyAlignment="1">
      <alignment horizontal="left" vertical="center"/>
    </xf>
    <xf numFmtId="4" fontId="12" fillId="0" borderId="0" xfId="0" applyNumberFormat="1" applyFont="1" applyAlignment="1" applyProtection="1">
      <alignment horizontal="center" vertical="center"/>
      <protection locked="0"/>
    </xf>
    <xf numFmtId="4" fontId="12" fillId="0" borderId="0" xfId="0" applyNumberFormat="1" applyFont="1" applyAlignment="1" applyProtection="1">
      <alignment horizontal="left" vertical="center"/>
    </xf>
    <xf numFmtId="4" fontId="12" fillId="0" borderId="0" xfId="0" applyNumberFormat="1" applyFont="1" applyAlignment="1" applyProtection="1">
      <alignment horizontal="center" vertical="center"/>
    </xf>
    <xf numFmtId="10" fontId="12" fillId="0" borderId="0" xfId="0" applyNumberFormat="1" applyFont="1"/>
    <xf numFmtId="10" fontId="12" fillId="0" borderId="0" xfId="0" applyNumberFormat="1" applyFont="1" applyAlignment="1">
      <alignment horizontal="left"/>
    </xf>
    <xf numFmtId="4" fontId="9" fillId="0" borderId="0" xfId="0" applyNumberFormat="1" applyFont="1" applyAlignment="1" applyProtection="1">
      <alignment horizontal="left" vertical="center"/>
    </xf>
    <xf numFmtId="0" fontId="9" fillId="0" borderId="0" xfId="0" applyFont="1"/>
    <xf numFmtId="0" fontId="16" fillId="0" borderId="0" xfId="0" applyFont="1"/>
    <xf numFmtId="0" fontId="18" fillId="0" borderId="0" xfId="0" applyFont="1" applyAlignment="1">
      <alignment horizontal="center"/>
    </xf>
    <xf numFmtId="0" fontId="19" fillId="0" borderId="0" xfId="14" applyFont="1" applyFill="1" applyAlignment="1" applyProtection="1">
      <alignment horizontal="left"/>
    </xf>
    <xf numFmtId="10" fontId="12" fillId="0" borderId="0" xfId="0" applyNumberFormat="1" applyFont="1" applyAlignment="1">
      <alignment horizontal="center"/>
    </xf>
    <xf numFmtId="0" fontId="12" fillId="4" borderId="0" xfId="0" applyFont="1" applyFill="1"/>
    <xf numFmtId="0" fontId="12" fillId="4" borderId="0" xfId="0" applyFont="1" applyFill="1" applyAlignment="1">
      <alignment horizontal="left"/>
    </xf>
    <xf numFmtId="10" fontId="9" fillId="0" borderId="0" xfId="0" applyNumberFormat="1" applyFont="1" applyAlignment="1">
      <alignment horizontal="center"/>
    </xf>
    <xf numFmtId="4" fontId="139" fillId="0" borderId="0" xfId="0" applyNumberFormat="1" applyFont="1" applyAlignment="1" applyProtection="1">
      <alignment horizontal="center" vertical="center"/>
      <protection locked="0"/>
    </xf>
    <xf numFmtId="0" fontId="142" fillId="0" borderId="0" xfId="0" applyFont="1" applyAlignment="1">
      <alignment horizontal="center"/>
    </xf>
    <xf numFmtId="0" fontId="9" fillId="52" borderId="0" xfId="0" applyFont="1" applyFill="1"/>
    <xf numFmtId="0" fontId="12" fillId="52" borderId="0" xfId="0" applyFont="1" applyFill="1"/>
    <xf numFmtId="10" fontId="14" fillId="52" borderId="0" xfId="0" applyNumberFormat="1" applyFont="1" applyFill="1" applyAlignment="1">
      <alignment horizontal="center"/>
    </xf>
    <xf numFmtId="4" fontId="9" fillId="0" borderId="0" xfId="0" applyNumberFormat="1" applyFont="1" applyFill="1" applyAlignment="1" applyProtection="1">
      <alignment horizontal="left" vertical="center"/>
    </xf>
    <xf numFmtId="0" fontId="9" fillId="0" borderId="0" xfId="0" applyFont="1" applyFill="1"/>
    <xf numFmtId="10" fontId="14" fillId="0" borderId="0" xfId="0" applyNumberFormat="1" applyFont="1" applyFill="1" applyAlignment="1">
      <alignment horizontal="center"/>
    </xf>
    <xf numFmtId="4" fontId="146" fillId="0" borderId="0" xfId="0" applyNumberFormat="1" applyFont="1" applyAlignment="1" applyProtection="1">
      <alignment horizontal="left" vertical="center"/>
    </xf>
    <xf numFmtId="0" fontId="148" fillId="0" borderId="0" xfId="0" applyFont="1"/>
    <xf numFmtId="0" fontId="18" fillId="0" borderId="0" xfId="0" applyFont="1" applyFill="1" applyAlignment="1">
      <alignment horizontal="center"/>
    </xf>
    <xf numFmtId="0" fontId="12" fillId="0" borderId="0" xfId="0" applyFont="1" applyFill="1" applyAlignment="1">
      <alignment horizontal="left"/>
    </xf>
    <xf numFmtId="197" fontId="14" fillId="52" borderId="0" xfId="0" applyNumberFormat="1" applyFont="1" applyFill="1" applyAlignment="1">
      <alignment horizontal="center"/>
    </xf>
    <xf numFmtId="10" fontId="13" fillId="52" borderId="0" xfId="0" applyNumberFormat="1" applyFont="1" applyFill="1" applyAlignment="1">
      <alignment horizontal="center"/>
    </xf>
    <xf numFmtId="197" fontId="14" fillId="0" borderId="0" xfId="0" applyNumberFormat="1" applyFont="1" applyAlignment="1">
      <alignment horizontal="center"/>
    </xf>
    <xf numFmtId="197" fontId="13" fillId="52" borderId="0" xfId="0" applyNumberFormat="1" applyFont="1" applyFill="1" applyAlignment="1">
      <alignment horizontal="center"/>
    </xf>
    <xf numFmtId="197" fontId="14" fillId="52" borderId="0" xfId="0" applyNumberFormat="1" applyFont="1" applyFill="1" applyBorder="1" applyAlignment="1">
      <alignment horizontal="center"/>
    </xf>
    <xf numFmtId="10" fontId="10" fillId="0" borderId="0" xfId="0" applyNumberFormat="1" applyFont="1" applyFill="1" applyAlignment="1">
      <alignment horizontal="center"/>
    </xf>
    <xf numFmtId="4" fontId="151" fillId="0" borderId="0" xfId="0" applyNumberFormat="1" applyFont="1" applyAlignment="1" applyProtection="1">
      <alignment horizontal="left" vertical="center"/>
    </xf>
    <xf numFmtId="4" fontId="151" fillId="0" borderId="0" xfId="0" applyNumberFormat="1" applyFont="1" applyAlignment="1" applyProtection="1">
      <alignment horizontal="center" vertical="center"/>
    </xf>
    <xf numFmtId="4" fontId="151" fillId="0" borderId="0" xfId="0" applyNumberFormat="1" applyFont="1" applyAlignment="1" applyProtection="1">
      <alignment horizontal="center" vertical="center"/>
      <protection locked="0"/>
    </xf>
    <xf numFmtId="197" fontId="2" fillId="0" borderId="0" xfId="0" applyNumberFormat="1" applyFont="1" applyAlignment="1">
      <alignment horizontal="center"/>
    </xf>
    <xf numFmtId="10" fontId="2" fillId="0" borderId="0" xfId="0" applyNumberFormat="1" applyFont="1" applyAlignment="1">
      <alignment horizontal="center"/>
    </xf>
    <xf numFmtId="197" fontId="14" fillId="0" borderId="0" xfId="0" applyNumberFormat="1" applyFont="1" applyFill="1" applyAlignment="1">
      <alignment horizontal="center"/>
    </xf>
    <xf numFmtId="0" fontId="18" fillId="51" borderId="0" xfId="0" applyFont="1" applyFill="1" applyAlignment="1">
      <alignment horizontal="center"/>
    </xf>
    <xf numFmtId="0" fontId="15" fillId="51" borderId="0" xfId="0" applyFont="1" applyFill="1" applyAlignment="1">
      <alignment horizontal="left"/>
    </xf>
    <xf numFmtId="0" fontId="15" fillId="51" borderId="0" xfId="0" applyFont="1" applyFill="1"/>
    <xf numFmtId="4" fontId="139" fillId="0" borderId="0" xfId="0" applyNumberFormat="1" applyFont="1" applyAlignment="1" applyProtection="1">
      <alignment horizontal="left" vertical="center"/>
    </xf>
    <xf numFmtId="0" fontId="153" fillId="0" borderId="0" xfId="0" applyFont="1"/>
    <xf numFmtId="0" fontId="153" fillId="0" borderId="0" xfId="0" applyFont="1" applyAlignment="1">
      <alignment horizontal="left"/>
    </xf>
    <xf numFmtId="10" fontId="153" fillId="52" borderId="0" xfId="0" applyNumberFormat="1" applyFont="1" applyFill="1" applyAlignment="1">
      <alignment horizontal="center"/>
    </xf>
    <xf numFmtId="10" fontId="153" fillId="0" borderId="0" xfId="0" applyNumberFormat="1" applyFont="1" applyAlignment="1">
      <alignment horizontal="center"/>
    </xf>
    <xf numFmtId="213" fontId="12" fillId="0" borderId="0" xfId="0" applyNumberFormat="1" applyFont="1"/>
    <xf numFmtId="10" fontId="153" fillId="0" borderId="0" xfId="0" applyNumberFormat="1" applyFont="1" applyFill="1" applyAlignment="1">
      <alignment horizontal="center"/>
    </xf>
    <xf numFmtId="0" fontId="12" fillId="52" borderId="0" xfId="0" applyFont="1" applyFill="1" applyAlignment="1">
      <alignment horizontal="center"/>
    </xf>
    <xf numFmtId="0" fontId="9" fillId="52" borderId="0" xfId="0" applyFont="1" applyFill="1" applyAlignment="1">
      <alignment horizontal="left"/>
    </xf>
    <xf numFmtId="0" fontId="19" fillId="0" borderId="0" xfId="14" applyFont="1" applyFill="1" applyAlignment="1" applyProtection="1">
      <alignment horizontal="left" vertical="center"/>
    </xf>
    <xf numFmtId="9" fontId="155" fillId="52" borderId="0" xfId="798" applyFont="1" applyFill="1" applyAlignment="1">
      <alignment horizontal="center"/>
    </xf>
    <xf numFmtId="213" fontId="155" fillId="52" borderId="0" xfId="0" applyNumberFormat="1" applyFont="1" applyFill="1" applyAlignment="1">
      <alignment horizontal="center"/>
    </xf>
    <xf numFmtId="3" fontId="14" fillId="0" borderId="0" xfId="0" applyNumberFormat="1" applyFont="1" applyFill="1" applyAlignment="1">
      <alignment horizontal="left" vertical="center"/>
    </xf>
    <xf numFmtId="10" fontId="153" fillId="0" borderId="0" xfId="0" applyNumberFormat="1" applyFont="1" applyFill="1" applyBorder="1" applyAlignment="1">
      <alignment horizontal="center"/>
    </xf>
    <xf numFmtId="0" fontId="12" fillId="0" borderId="0" xfId="0" applyFont="1" applyFill="1" applyAlignment="1">
      <alignment horizontal="left" vertical="center"/>
    </xf>
    <xf numFmtId="180" fontId="14" fillId="0" borderId="0" xfId="0" applyNumberFormat="1" applyFont="1" applyFill="1" applyAlignment="1">
      <alignment horizontal="left" vertical="center"/>
    </xf>
    <xf numFmtId="3" fontId="154" fillId="0" borderId="0" xfId="0" applyNumberFormat="1" applyFont="1" applyFill="1" applyAlignment="1">
      <alignment horizontal="left" vertical="center"/>
    </xf>
    <xf numFmtId="0" fontId="2" fillId="0" borderId="0" xfId="0" applyFont="1" applyAlignment="1">
      <alignment horizontal="center"/>
    </xf>
    <xf numFmtId="0" fontId="22" fillId="0" borderId="0" xfId="14" applyFill="1"/>
    <xf numFmtId="260" fontId="156" fillId="0" borderId="0" xfId="0" applyNumberFormat="1" applyFont="1" applyAlignment="1">
      <alignment horizontal="right" vertical="center"/>
    </xf>
    <xf numFmtId="10" fontId="23" fillId="0" borderId="0" xfId="0" applyNumberFormat="1" applyFont="1" applyAlignment="1">
      <alignment horizontal="center"/>
    </xf>
    <xf numFmtId="197" fontId="2" fillId="54" borderId="0" xfId="0" applyNumberFormat="1" applyFont="1" applyFill="1" applyAlignment="1">
      <alignment horizontal="center"/>
    </xf>
    <xf numFmtId="10" fontId="2" fillId="54" borderId="0" xfId="0" applyNumberFormat="1" applyFont="1" applyFill="1" applyAlignment="1">
      <alignment horizontal="center"/>
    </xf>
    <xf numFmtId="0" fontId="144" fillId="54" borderId="0" xfId="0" applyFont="1" applyFill="1"/>
    <xf numFmtId="0" fontId="150" fillId="0" borderId="0" xfId="0" applyFont="1" applyAlignment="1">
      <alignment horizontal="left"/>
    </xf>
    <xf numFmtId="3" fontId="152" fillId="0" borderId="0" xfId="0" applyNumberFormat="1" applyFont="1" applyAlignment="1">
      <alignment horizontal="center"/>
    </xf>
    <xf numFmtId="197" fontId="12" fillId="0" borderId="0" xfId="0" applyNumberFormat="1" applyFont="1"/>
    <xf numFmtId="197" fontId="155" fillId="52" borderId="0" xfId="798" applyNumberFormat="1" applyFont="1" applyFill="1" applyAlignment="1">
      <alignment horizontal="center"/>
    </xf>
    <xf numFmtId="0" fontId="158" fillId="0" borderId="0" xfId="0" applyFont="1" applyAlignment="1">
      <alignment horizontal="left"/>
    </xf>
    <xf numFmtId="0" fontId="0" fillId="0" borderId="0" xfId="0"/>
    <xf numFmtId="0" fontId="144" fillId="0" borderId="0" xfId="0" applyFont="1" applyFill="1"/>
    <xf numFmtId="0" fontId="149" fillId="53" borderId="0" xfId="0" applyFont="1" applyFill="1"/>
    <xf numFmtId="0" fontId="149" fillId="53" borderId="0" xfId="0" applyFont="1" applyFill="1" applyAlignment="1">
      <alignment horizontal="center"/>
    </xf>
    <xf numFmtId="0" fontId="159" fillId="53" borderId="0" xfId="0" applyFont="1" applyFill="1"/>
    <xf numFmtId="10" fontId="23" fillId="53" borderId="0" xfId="0" applyNumberFormat="1" applyFont="1" applyFill="1"/>
    <xf numFmtId="0" fontId="160" fillId="0" borderId="0" xfId="0" applyFont="1" applyFill="1"/>
    <xf numFmtId="0" fontId="160" fillId="51" borderId="0" xfId="0" applyFont="1" applyFill="1"/>
    <xf numFmtId="0" fontId="23" fillId="0" borderId="0" xfId="0" applyFont="1" applyFill="1"/>
    <xf numFmtId="0" fontId="12" fillId="56" borderId="0" xfId="0" applyFont="1" applyFill="1"/>
    <xf numFmtId="0" fontId="19" fillId="56" borderId="0" xfId="14" applyFont="1" applyFill="1" applyAlignment="1" applyProtection="1">
      <alignment horizontal="left"/>
    </xf>
    <xf numFmtId="249" fontId="150" fillId="54" borderId="27" xfId="0" applyNumberFormat="1" applyFont="1" applyFill="1" applyBorder="1"/>
    <xf numFmtId="9" fontId="150" fillId="54" borderId="14" xfId="798" applyFont="1" applyFill="1" applyBorder="1"/>
    <xf numFmtId="9" fontId="150" fillId="54" borderId="28" xfId="798" applyFont="1" applyFill="1" applyBorder="1"/>
    <xf numFmtId="249" fontId="2" fillId="0" borderId="0" xfId="0" applyNumberFormat="1" applyFont="1" applyFill="1" applyBorder="1"/>
    <xf numFmtId="9" fontId="2" fillId="0" borderId="0" xfId="798" applyFont="1" applyFill="1" applyBorder="1"/>
    <xf numFmtId="261" fontId="9" fillId="0" borderId="0" xfId="846" applyNumberFormat="1" applyFont="1"/>
    <xf numFmtId="261" fontId="9" fillId="0" borderId="0" xfId="846" applyNumberFormat="1" applyFont="1" applyAlignment="1">
      <alignment horizontal="right"/>
    </xf>
    <xf numFmtId="0" fontId="161" fillId="0" borderId="0" xfId="0" applyFont="1" applyAlignment="1">
      <alignment horizontal="center"/>
    </xf>
    <xf numFmtId="0" fontId="18" fillId="57" borderId="0" xfId="0" applyFont="1" applyFill="1" applyAlignment="1">
      <alignment horizontal="center"/>
    </xf>
    <xf numFmtId="0" fontId="18" fillId="57" borderId="0" xfId="0" applyFont="1" applyFill="1" applyAlignment="1">
      <alignment horizontal="left"/>
    </xf>
    <xf numFmtId="0" fontId="15" fillId="57" borderId="0" xfId="0" applyFont="1" applyFill="1" applyAlignment="1">
      <alignment horizontal="center"/>
    </xf>
    <xf numFmtId="0" fontId="142" fillId="57" borderId="0" xfId="0" applyFont="1" applyFill="1" applyAlignment="1">
      <alignment horizontal="center"/>
    </xf>
    <xf numFmtId="0" fontId="18" fillId="57" borderId="0" xfId="0" applyFont="1" applyFill="1"/>
    <xf numFmtId="263" fontId="150" fillId="54" borderId="14" xfId="0" applyNumberFormat="1" applyFont="1" applyFill="1" applyBorder="1"/>
    <xf numFmtId="264" fontId="2" fillId="0" borderId="0" xfId="0" applyNumberFormat="1" applyFont="1" applyFill="1" applyBorder="1"/>
    <xf numFmtId="267" fontId="14" fillId="52" borderId="0" xfId="0" applyNumberFormat="1" applyFont="1" applyFill="1" applyAlignment="1">
      <alignment horizontal="left" vertical="center"/>
    </xf>
    <xf numFmtId="0" fontId="15" fillId="57" borderId="0" xfId="0" applyFont="1" applyFill="1" applyAlignment="1">
      <alignment horizontal="left"/>
    </xf>
    <xf numFmtId="268" fontId="14" fillId="52" borderId="0" xfId="0" applyNumberFormat="1" applyFont="1" applyFill="1" applyAlignment="1">
      <alignment horizontal="left" vertical="center"/>
    </xf>
    <xf numFmtId="269" fontId="14" fillId="52" borderId="0" xfId="0" applyNumberFormat="1" applyFont="1" applyFill="1" applyAlignment="1">
      <alignment horizontal="left" vertical="center"/>
    </xf>
    <xf numFmtId="0" fontId="161" fillId="0" borderId="0" xfId="0" applyFont="1" applyFill="1" applyAlignment="1">
      <alignment horizontal="center"/>
    </xf>
    <xf numFmtId="0" fontId="163" fillId="0" borderId="0" xfId="14" applyFont="1" applyFill="1" applyAlignment="1" applyProtection="1">
      <alignment horizontal="center"/>
    </xf>
    <xf numFmtId="270" fontId="14" fillId="52" borderId="0" xfId="0" applyNumberFormat="1" applyFont="1" applyFill="1" applyAlignment="1">
      <alignment horizontal="left" vertical="center"/>
    </xf>
    <xf numFmtId="271" fontId="14" fillId="52" borderId="0" xfId="0" applyNumberFormat="1" applyFont="1" applyFill="1" applyAlignment="1">
      <alignment horizontal="left" vertical="center"/>
    </xf>
    <xf numFmtId="3" fontId="139" fillId="0" borderId="0" xfId="0" applyNumberFormat="1" applyFont="1" applyAlignment="1" applyProtection="1">
      <alignment horizontal="center" vertical="center"/>
      <protection locked="0"/>
    </xf>
    <xf numFmtId="3" fontId="157" fillId="0" borderId="0" xfId="0" applyNumberFormat="1" applyFont="1" applyAlignment="1" applyProtection="1">
      <alignment horizontal="left" vertical="center"/>
    </xf>
    <xf numFmtId="3" fontId="157" fillId="0" borderId="0" xfId="0" applyNumberFormat="1" applyFont="1" applyAlignment="1" applyProtection="1">
      <alignment horizontal="center" vertical="center"/>
      <protection locked="0"/>
    </xf>
    <xf numFmtId="3" fontId="162" fillId="0" borderId="0" xfId="0" applyNumberFormat="1" applyFont="1" applyAlignment="1" applyProtection="1">
      <alignment horizontal="center" vertical="center"/>
      <protection locked="0"/>
    </xf>
    <xf numFmtId="3" fontId="157" fillId="0" borderId="0" xfId="0" applyNumberFormat="1" applyFont="1" applyFill="1" applyAlignment="1" applyProtection="1">
      <alignment horizontal="left" vertical="center" shrinkToFit="1"/>
    </xf>
    <xf numFmtId="3" fontId="157" fillId="0" borderId="0" xfId="0" applyNumberFormat="1" applyFont="1" applyAlignment="1" applyProtection="1">
      <alignment horizontal="center" vertical="center"/>
    </xf>
    <xf numFmtId="0" fontId="141" fillId="55" borderId="0" xfId="0" applyFont="1" applyFill="1"/>
    <xf numFmtId="9" fontId="157" fillId="0" borderId="0" xfId="798" applyFont="1" applyAlignment="1" applyProtection="1">
      <alignment horizontal="center" vertical="center"/>
      <protection locked="0"/>
    </xf>
    <xf numFmtId="3" fontId="164" fillId="0" borderId="0" xfId="0" applyNumberFormat="1" applyFont="1" applyAlignment="1" applyProtection="1">
      <alignment horizontal="center" vertical="center"/>
      <protection locked="0"/>
    </xf>
    <xf numFmtId="3" fontId="139" fillId="0" borderId="0" xfId="0" applyNumberFormat="1" applyFont="1" applyAlignment="1" applyProtection="1">
      <alignment horizontal="left" vertical="center"/>
    </xf>
    <xf numFmtId="3" fontId="139" fillId="0" borderId="0" xfId="0" applyNumberFormat="1" applyFont="1" applyFill="1" applyAlignment="1" applyProtection="1">
      <alignment horizontal="left" vertical="center" shrinkToFit="1"/>
    </xf>
    <xf numFmtId="3" fontId="139" fillId="0" borderId="0" xfId="0" applyNumberFormat="1" applyFont="1" applyAlignment="1" applyProtection="1">
      <alignment horizontal="center" vertical="center"/>
    </xf>
    <xf numFmtId="0" fontId="166" fillId="0" borderId="0" xfId="0" applyFont="1"/>
    <xf numFmtId="0" fontId="166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top" wrapText="1"/>
    </xf>
  </cellXfs>
  <cellStyles count="871">
    <cellStyle name="%" xfId="32" xr:uid="{00000000-0005-0000-0000-000000000000}"/>
    <cellStyle name="_~8289083" xfId="33" xr:uid="{00000000-0005-0000-0000-000001000000}"/>
    <cellStyle name="_~8289083_Australia - Indicateurs Environnement H1 2010 for correction (2)" xfId="34" xr:uid="{00000000-0005-0000-0000-000002000000}"/>
    <cellStyle name="_~8289083_INDIA - Indicateurs Environnement H1 2010 correction" xfId="35" xr:uid="{00000000-0005-0000-0000-000003000000}"/>
    <cellStyle name="_Australia - Indicateurs Environnement H1 2010 for correction (2)" xfId="36" xr:uid="{00000000-0005-0000-0000-000004000000}"/>
    <cellStyle name="_bilan CO2" xfId="1" xr:uid="{00000000-0005-0000-0000-000005000000}"/>
    <cellStyle name="_Budget 2006 FX Rates v1" xfId="37" xr:uid="{00000000-0005-0000-0000-000006000000}"/>
    <cellStyle name="_Budget 2006 FX Rates v1 2" xfId="38" xr:uid="{00000000-0005-0000-0000-000007000000}"/>
    <cellStyle name="_Capex report rec" xfId="39" xr:uid="{00000000-0005-0000-0000-000008000000}"/>
    <cellStyle name="_CS&amp;N NBM - Cost centre and Org charts - AUGUST 2002" xfId="40" xr:uid="{00000000-0005-0000-0000-000009000000}"/>
    <cellStyle name="_CS&amp;N NBM - Cost centre and Org charts - AUGUST 2002_All Countries Indicia 2013 Q1 to Q3 (G2) Consolidation Matrix Template" xfId="41" xr:uid="{00000000-0005-0000-0000-00000A000000}"/>
    <cellStyle name="_CS&amp;N NBM - Cost centre and Org charts - AUGUST 2002_All Countries Indicia 2013 Q4 and Year Adjusted (G2) Consolidation Matrix Template" xfId="42" xr:uid="{00000000-0005-0000-0000-00000B000000}"/>
    <cellStyle name="_CS&amp;N NBM - Cost centre and Org charts - AUGUST 2002_Australia - Indicateurs Environnement H1 2010 for correction (2)" xfId="43" xr:uid="{00000000-0005-0000-0000-00000C000000}"/>
    <cellStyle name="_CS&amp;N NBM - Cost centre and Org charts - AUGUST 2002_Australia Indicia 2012 Q4 estimated Consolidation Matrix Template" xfId="44" xr:uid="{00000000-0005-0000-0000-00000D000000}"/>
    <cellStyle name="_CS&amp;N NBM - Cost centre and Org charts - AUGUST 2002_Central Indicia 2013 Basis for Consolidation Matrix Template" xfId="45" xr:uid="{00000000-0005-0000-0000-00000E000000}"/>
    <cellStyle name="_CS&amp;N NBM - Cost centre and Org charts - AUGUST 2002_Country Indicia 2013 Q2 Consolidation Matrix Template" xfId="46" xr:uid="{00000000-0005-0000-0000-00000F000000}"/>
    <cellStyle name="_CS&amp;N NBM - Cost centre and Org charts - AUGUST 2002_INDIA - Indicateurs Environnement H1 2010 correction" xfId="47" xr:uid="{00000000-0005-0000-0000-000010000000}"/>
    <cellStyle name="_CS&amp;N NBM - Cost centre and Org charts - AUGUST 2002_Matrice indicia 2012 v4" xfId="48" xr:uid="{00000000-0005-0000-0000-000011000000}"/>
    <cellStyle name="_CS&amp;N NBM - Cost centre and Org charts - AUGUST 2002_Matrice indicia 2012 v5" xfId="49" xr:uid="{00000000-0005-0000-0000-000012000000}"/>
    <cellStyle name="_CS&amp;N NBM - Cost centre and Org charts - AUGUST 2002_Sites 2012 vs 2011" xfId="50" xr:uid="{00000000-0005-0000-0000-000013000000}"/>
    <cellStyle name="_CS&amp;N NBM - Cost centre and Org charts - AUGUST 2002_Test" xfId="51" xr:uid="{00000000-0005-0000-0000-000014000000}"/>
    <cellStyle name="_damier environnement T1  2009" xfId="2" xr:uid="{00000000-0005-0000-0000-000015000000}"/>
    <cellStyle name="_DE- support 2008 " xfId="3" xr:uid="{00000000-0005-0000-0000-000016000000}"/>
    <cellStyle name="_INDIA - Indicateurs Environnement H1 2010 correction" xfId="52" xr:uid="{00000000-0005-0000-0000-000017000000}"/>
    <cellStyle name="_Indicateurs déploiement SME OPF 09" xfId="4" xr:uid="{00000000-0005-0000-0000-000018000000}"/>
    <cellStyle name="_M&amp;S Costs for CFO Review" xfId="53" xr:uid="{00000000-0005-0000-0000-000019000000}"/>
    <cellStyle name="_M&amp;S Costs for CFO Review_Australia - Indicateurs Environnement H1 2010 for correction (2)" xfId="54" xr:uid="{00000000-0005-0000-0000-00001A000000}"/>
    <cellStyle name="_M&amp;S Costs for CFO Review_INDIA - Indicateurs Environnement H1 2010 correction" xfId="55" xr:uid="{00000000-0005-0000-0000-00001B000000}"/>
    <cellStyle name="_Partner Dimension - Ian 19 Mar" xfId="56" xr:uid="{00000000-0005-0000-0000-00001C000000}"/>
    <cellStyle name="_Partner Dimension - Ian 19 Mar_Australia - Indicateurs Environnement H1 2010 for correction (2)" xfId="57" xr:uid="{00000000-0005-0000-0000-00001D000000}"/>
    <cellStyle name="_Partner Dimension - Ian 19 Mar_INDIA - Indicateurs Environnement H1 2010 correction" xfId="58" xr:uid="{00000000-0005-0000-0000-00001E000000}"/>
    <cellStyle name="_Products-practice mapping" xfId="59" xr:uid="{00000000-0005-0000-0000-00001F000000}"/>
    <cellStyle name="_Products-practice mapping Ian 19 Mar" xfId="60" xr:uid="{00000000-0005-0000-0000-000020000000}"/>
    <cellStyle name="_Products-practice mapping Ian 19 Mar_Australia - Indicateurs Environnement H1 2010 for correction (2)" xfId="61" xr:uid="{00000000-0005-0000-0000-000021000000}"/>
    <cellStyle name="_Products-practice mapping Ian 19 Mar_INDIA - Indicateurs Environnement H1 2010 correction" xfId="62" xr:uid="{00000000-0005-0000-0000-000022000000}"/>
    <cellStyle name="_Products-practice mapping_Australia - Indicateurs Environnement H1 2010 for correction (2)" xfId="63" xr:uid="{00000000-0005-0000-0000-000023000000}"/>
    <cellStyle name="_Products-practice mapping_INDIA - Indicateurs Environnement H1 2010 correction" xfId="64" xr:uid="{00000000-0005-0000-0000-000024000000}"/>
    <cellStyle name="_Reporting environnemental  2009 " xfId="5" xr:uid="{00000000-0005-0000-0000-000025000000}"/>
    <cellStyle name="_Reporting environnemental  2009 _120308_120402_Performance environnementale du site - Modifié RC V2" xfId="6" xr:uid="{00000000-0005-0000-0000-000026000000}"/>
    <cellStyle name="_Reporting environnemental  2009 _120308_Performance environnementale du site - Modifié RC V2" xfId="7" xr:uid="{00000000-0005-0000-0000-000027000000}"/>
    <cellStyle name="_Reporting environnemental  2009 _Performance environnementale du site" xfId="8" xr:uid="{00000000-0005-0000-0000-000028000000}"/>
    <cellStyle name="_Soc Sec, Pension, Benefits Summary" xfId="65" xr:uid="{00000000-0005-0000-0000-000029000000}"/>
    <cellStyle name="_Telco codes" xfId="66" xr:uid="{00000000-0005-0000-0000-00002A000000}"/>
    <cellStyle name="’Ê‰Ý [0.00]_INVDEC" xfId="67" xr:uid="{00000000-0005-0000-0000-00002B000000}"/>
    <cellStyle name="’Ê‰Ý_INVDEC" xfId="68" xr:uid="{00000000-0005-0000-0000-00002C000000}"/>
    <cellStyle name="&lt;Default Style&gt;" xfId="69" xr:uid="{00000000-0005-0000-0000-00002D000000}"/>
    <cellStyle name="&lt;Default Style&gt; 2" xfId="70" xr:uid="{00000000-0005-0000-0000-00002E000000}"/>
    <cellStyle name="&lt;Default Style&gt;_Sites 2012 vs 2011" xfId="71" xr:uid="{00000000-0005-0000-0000-00002F000000}"/>
    <cellStyle name="=C:\WINNT\SYSTEM32\COMMAND.COM" xfId="9" xr:uid="{00000000-0005-0000-0000-000030000000}"/>
    <cellStyle name="•\¦Ï‚Ý‚ÌƒnƒCƒp[ƒŠƒ“ƒN" xfId="72" xr:uid="{00000000-0005-0000-0000-000031000000}"/>
    <cellStyle name="•W_Feb98" xfId="73" xr:uid="{00000000-0005-0000-0000-000032000000}"/>
    <cellStyle name="0,0_x000d__x000a_NA_x000d__x000a_" xfId="74" xr:uid="{00000000-0005-0000-0000-000033000000}"/>
    <cellStyle name="1,comma" xfId="75" xr:uid="{00000000-0005-0000-0000-000034000000}"/>
    <cellStyle name="1,comma 2" xfId="76" xr:uid="{00000000-0005-0000-0000-000035000000}"/>
    <cellStyle name="1,comma_Sites 2012 vs 2011" xfId="77" xr:uid="{00000000-0005-0000-0000-000036000000}"/>
    <cellStyle name="20 % - Accent1" xfId="78" xr:uid="{00000000-0005-0000-0000-000037000000}"/>
    <cellStyle name="20 % - Accent1 2" xfId="809" xr:uid="{00000000-0005-0000-0000-000038000000}"/>
    <cellStyle name="20 % - Accent2" xfId="79" xr:uid="{00000000-0005-0000-0000-000039000000}"/>
    <cellStyle name="20 % - Accent2 2" xfId="810" xr:uid="{00000000-0005-0000-0000-00003A000000}"/>
    <cellStyle name="20 % - Accent3" xfId="80" xr:uid="{00000000-0005-0000-0000-00003B000000}"/>
    <cellStyle name="20 % - Accent3 2" xfId="811" xr:uid="{00000000-0005-0000-0000-00003C000000}"/>
    <cellStyle name="20 % - Accent4" xfId="81" xr:uid="{00000000-0005-0000-0000-00003D000000}"/>
    <cellStyle name="20 % - Accent4 2" xfId="812" xr:uid="{00000000-0005-0000-0000-00003E000000}"/>
    <cellStyle name="20 % - Accent5" xfId="82" xr:uid="{00000000-0005-0000-0000-00003F000000}"/>
    <cellStyle name="20 % - Accent5 2" xfId="813" xr:uid="{00000000-0005-0000-0000-000040000000}"/>
    <cellStyle name="20 % - Accent6" xfId="83" xr:uid="{00000000-0005-0000-0000-000041000000}"/>
    <cellStyle name="20 % - Accent6 2" xfId="814" xr:uid="{00000000-0005-0000-0000-000042000000}"/>
    <cellStyle name="3f1o_1997 Qty Summary" xfId="84" xr:uid="{00000000-0005-0000-0000-000043000000}"/>
    <cellStyle name="40 % - Accent1" xfId="85" xr:uid="{00000000-0005-0000-0000-000044000000}"/>
    <cellStyle name="40 % - Accent1 2" xfId="815" xr:uid="{00000000-0005-0000-0000-000045000000}"/>
    <cellStyle name="40 % - Accent2" xfId="86" xr:uid="{00000000-0005-0000-0000-000046000000}"/>
    <cellStyle name="40 % - Accent2 2" xfId="816" xr:uid="{00000000-0005-0000-0000-000047000000}"/>
    <cellStyle name="40 % - Accent3" xfId="87" xr:uid="{00000000-0005-0000-0000-000048000000}"/>
    <cellStyle name="40 % - Accent3 2" xfId="817" xr:uid="{00000000-0005-0000-0000-000049000000}"/>
    <cellStyle name="40 % - Accent4" xfId="88" xr:uid="{00000000-0005-0000-0000-00004A000000}"/>
    <cellStyle name="40 % - Accent4 2" xfId="818" xr:uid="{00000000-0005-0000-0000-00004B000000}"/>
    <cellStyle name="40 % - Accent5" xfId="89" xr:uid="{00000000-0005-0000-0000-00004C000000}"/>
    <cellStyle name="40 % - Accent5 2" xfId="819" xr:uid="{00000000-0005-0000-0000-00004D000000}"/>
    <cellStyle name="40 % - Accent6" xfId="90" xr:uid="{00000000-0005-0000-0000-00004E000000}"/>
    <cellStyle name="40 % - Accent6 2" xfId="820" xr:uid="{00000000-0005-0000-0000-00004F000000}"/>
    <cellStyle name="6" xfId="91" xr:uid="{00000000-0005-0000-0000-000050000000}"/>
    <cellStyle name="6_Australia - Indicateurs Environnement H1 2010 for correction (2)" xfId="92" xr:uid="{00000000-0005-0000-0000-000051000000}"/>
    <cellStyle name="6_INDIA - Indicateurs Environnement H1 2010 correction" xfId="93" xr:uid="{00000000-0005-0000-0000-000052000000}"/>
    <cellStyle name="60 % - Accent1" xfId="94" xr:uid="{00000000-0005-0000-0000-000053000000}"/>
    <cellStyle name="60 % - Accent1 2" xfId="821" xr:uid="{00000000-0005-0000-0000-000054000000}"/>
    <cellStyle name="60 % - Accent2" xfId="95" xr:uid="{00000000-0005-0000-0000-000055000000}"/>
    <cellStyle name="60 % - Accent2 2" xfId="822" xr:uid="{00000000-0005-0000-0000-000056000000}"/>
    <cellStyle name="60 % - Accent3" xfId="96" xr:uid="{00000000-0005-0000-0000-000057000000}"/>
    <cellStyle name="60 % - Accent3 2" xfId="823" xr:uid="{00000000-0005-0000-0000-000058000000}"/>
    <cellStyle name="60 % - Accent4" xfId="97" xr:uid="{00000000-0005-0000-0000-000059000000}"/>
    <cellStyle name="60 % - Accent4 2" xfId="824" xr:uid="{00000000-0005-0000-0000-00005A000000}"/>
    <cellStyle name="60 % - Accent5" xfId="98" xr:uid="{00000000-0005-0000-0000-00005B000000}"/>
    <cellStyle name="60 % - Accent5 2" xfId="825" xr:uid="{00000000-0005-0000-0000-00005C000000}"/>
    <cellStyle name="60 % - Accent6" xfId="99" xr:uid="{00000000-0005-0000-0000-00005D000000}"/>
    <cellStyle name="60 % - Accent6 2" xfId="826" xr:uid="{00000000-0005-0000-0000-00005E000000}"/>
    <cellStyle name="9" xfId="100" xr:uid="{00000000-0005-0000-0000-00005F000000}"/>
    <cellStyle name="Actual Date" xfId="101" xr:uid="{00000000-0005-0000-0000-000060000000}"/>
    <cellStyle name="Actual Date 2" xfId="102" xr:uid="{00000000-0005-0000-0000-000061000000}"/>
    <cellStyle name="Actual Date_Sites 2012 vs 2011" xfId="103" xr:uid="{00000000-0005-0000-0000-000062000000}"/>
    <cellStyle name="AFE" xfId="10" xr:uid="{00000000-0005-0000-0000-000063000000}"/>
    <cellStyle name="Arial 10" xfId="104" xr:uid="{00000000-0005-0000-0000-000064000000}"/>
    <cellStyle name="Arial 12" xfId="105" xr:uid="{00000000-0005-0000-0000-000065000000}"/>
    <cellStyle name="Avertissement" xfId="106" xr:uid="{00000000-0005-0000-0000-000066000000}"/>
    <cellStyle name="Avertissement 2" xfId="827" xr:uid="{00000000-0005-0000-0000-000067000000}"/>
    <cellStyle name="BackGround" xfId="107" xr:uid="{00000000-0005-0000-0000-000068000000}"/>
    <cellStyle name="Bilan GES" xfId="11" xr:uid="{00000000-0005-0000-0000-000069000000}"/>
    <cellStyle name="BlackStrike" xfId="108" xr:uid="{00000000-0005-0000-0000-00006A000000}"/>
    <cellStyle name="BlackText" xfId="109" xr:uid="{00000000-0005-0000-0000-00006B000000}"/>
    <cellStyle name="blank" xfId="110" xr:uid="{00000000-0005-0000-0000-00006C000000}"/>
    <cellStyle name="blue" xfId="111" xr:uid="{00000000-0005-0000-0000-00006D000000}"/>
    <cellStyle name="Body" xfId="112" xr:uid="{00000000-0005-0000-0000-00006E000000}"/>
    <cellStyle name="BoldText" xfId="113" xr:uid="{00000000-0005-0000-0000-00006F000000}"/>
    <cellStyle name="Border" xfId="114" xr:uid="{00000000-0005-0000-0000-000070000000}"/>
    <cellStyle name="Border Heavy" xfId="115" xr:uid="{00000000-0005-0000-0000-000071000000}"/>
    <cellStyle name="Border Thin" xfId="116" xr:uid="{00000000-0005-0000-0000-000072000000}"/>
    <cellStyle name="Border Thin 2" xfId="117" xr:uid="{00000000-0005-0000-0000-000073000000}"/>
    <cellStyle name="Border Thin_Sites 2012 vs 2011" xfId="118" xr:uid="{00000000-0005-0000-0000-000074000000}"/>
    <cellStyle name="Border_Australia - Indicateurs Environnement H1 2010 for correction (2)" xfId="119" xr:uid="{00000000-0005-0000-0000-000075000000}"/>
    <cellStyle name="British Pound" xfId="120" xr:uid="{00000000-0005-0000-0000-000076000000}"/>
    <cellStyle name="British Pound 2" xfId="121" xr:uid="{00000000-0005-0000-0000-000077000000}"/>
    <cellStyle name="C\AO_Fcst95.xls" xfId="122" xr:uid="{00000000-0005-0000-0000-000078000000}"/>
    <cellStyle name="Ç¥ÁØ_¿ù°£¿ä¾àº¸°í" xfId="123" xr:uid="{00000000-0005-0000-0000-000079000000}"/>
    <cellStyle name="Calc Currency (0)" xfId="124" xr:uid="{00000000-0005-0000-0000-00007A000000}"/>
    <cellStyle name="Calc Currency (0) 2" xfId="125" xr:uid="{00000000-0005-0000-0000-00007B000000}"/>
    <cellStyle name="Calc Currency (0)_Sites 2012 vs 2011" xfId="126" xr:uid="{00000000-0005-0000-0000-00007C000000}"/>
    <cellStyle name="Calc Percent (0)" xfId="127" xr:uid="{00000000-0005-0000-0000-00007D000000}"/>
    <cellStyle name="Calc Percent (1)" xfId="128" xr:uid="{00000000-0005-0000-0000-00007E000000}"/>
    <cellStyle name="Calc Percent (1) 2" xfId="129" xr:uid="{00000000-0005-0000-0000-00007F000000}"/>
    <cellStyle name="Calc Percent (1)_Sites 2012 vs 2011" xfId="130" xr:uid="{00000000-0005-0000-0000-000080000000}"/>
    <cellStyle name="Calcul" xfId="131" xr:uid="{00000000-0005-0000-0000-000081000000}"/>
    <cellStyle name="Calcul 2" xfId="828" xr:uid="{00000000-0005-0000-0000-000082000000}"/>
    <cellStyle name="Cellule liée" xfId="132" xr:uid="{00000000-0005-0000-0000-000083000000}"/>
    <cellStyle name="Cellule liée 2" xfId="829" xr:uid="{00000000-0005-0000-0000-000084000000}"/>
    <cellStyle name="Column Headings" xfId="133" xr:uid="{00000000-0005-0000-0000-000085000000}"/>
    <cellStyle name="Column_Title" xfId="134" xr:uid="{00000000-0005-0000-0000-000086000000}"/>
    <cellStyle name="Coma1" xfId="135" xr:uid="{00000000-0005-0000-0000-000087000000}"/>
    <cellStyle name="Comma [1]" xfId="136" xr:uid="{00000000-0005-0000-0000-000088000000}"/>
    <cellStyle name="Comma [1] 2" xfId="137" xr:uid="{00000000-0005-0000-0000-000089000000}"/>
    <cellStyle name="Comma [2]" xfId="138" xr:uid="{00000000-0005-0000-0000-00008A000000}"/>
    <cellStyle name="Comma [3]" xfId="139" xr:uid="{00000000-0005-0000-0000-00008B000000}"/>
    <cellStyle name="Comma [3] 2" xfId="140" xr:uid="{00000000-0005-0000-0000-00008C000000}"/>
    <cellStyle name="Comma 10" xfId="141" xr:uid="{00000000-0005-0000-0000-00008D000000}"/>
    <cellStyle name="Comma 10 2" xfId="848" xr:uid="{00000000-0005-0000-0000-00008E000000}"/>
    <cellStyle name="Comma 11" xfId="142" xr:uid="{00000000-0005-0000-0000-00008F000000}"/>
    <cellStyle name="Comma 11 2" xfId="849" xr:uid="{00000000-0005-0000-0000-000090000000}"/>
    <cellStyle name="Comma 12" xfId="143" xr:uid="{00000000-0005-0000-0000-000091000000}"/>
    <cellStyle name="Comma 12 2" xfId="850" xr:uid="{00000000-0005-0000-0000-000092000000}"/>
    <cellStyle name="Comma 13" xfId="144" xr:uid="{00000000-0005-0000-0000-000093000000}"/>
    <cellStyle name="Comma 13 2" xfId="851" xr:uid="{00000000-0005-0000-0000-000094000000}"/>
    <cellStyle name="Comma 14" xfId="145" xr:uid="{00000000-0005-0000-0000-000095000000}"/>
    <cellStyle name="Comma 14 2" xfId="852" xr:uid="{00000000-0005-0000-0000-000096000000}"/>
    <cellStyle name="Comma 15" xfId="146" xr:uid="{00000000-0005-0000-0000-000097000000}"/>
    <cellStyle name="Comma 15 2" xfId="853" xr:uid="{00000000-0005-0000-0000-000098000000}"/>
    <cellStyle name="Comma 16" xfId="147" xr:uid="{00000000-0005-0000-0000-000099000000}"/>
    <cellStyle name="Comma 16 2" xfId="854" xr:uid="{00000000-0005-0000-0000-00009A000000}"/>
    <cellStyle name="Comma 17" xfId="148" xr:uid="{00000000-0005-0000-0000-00009B000000}"/>
    <cellStyle name="Comma 17 2" xfId="855" xr:uid="{00000000-0005-0000-0000-00009C000000}"/>
    <cellStyle name="Comma 18" xfId="149" xr:uid="{00000000-0005-0000-0000-00009D000000}"/>
    <cellStyle name="Comma 18 2" xfId="856" xr:uid="{00000000-0005-0000-0000-00009E000000}"/>
    <cellStyle name="Comma 2" xfId="150" xr:uid="{00000000-0005-0000-0000-00009F000000}"/>
    <cellStyle name="Comma 2 2" xfId="857" xr:uid="{00000000-0005-0000-0000-0000A0000000}"/>
    <cellStyle name="Comma 3" xfId="151" xr:uid="{00000000-0005-0000-0000-0000A1000000}"/>
    <cellStyle name="Comma 3 2" xfId="12" xr:uid="{00000000-0005-0000-0000-0000A2000000}"/>
    <cellStyle name="Comma 3 3" xfId="858" xr:uid="{00000000-0005-0000-0000-0000A3000000}"/>
    <cellStyle name="Comma 4" xfId="152" xr:uid="{00000000-0005-0000-0000-0000A4000000}"/>
    <cellStyle name="Comma 4 2" xfId="859" xr:uid="{00000000-0005-0000-0000-0000A5000000}"/>
    <cellStyle name="Comma 5" xfId="153" xr:uid="{00000000-0005-0000-0000-0000A6000000}"/>
    <cellStyle name="Comma 5 2" xfId="860" xr:uid="{00000000-0005-0000-0000-0000A7000000}"/>
    <cellStyle name="Comma 6" xfId="154" xr:uid="{00000000-0005-0000-0000-0000A8000000}"/>
    <cellStyle name="Comma 6 2" xfId="861" xr:uid="{00000000-0005-0000-0000-0000A9000000}"/>
    <cellStyle name="Comma 7" xfId="155" xr:uid="{00000000-0005-0000-0000-0000AA000000}"/>
    <cellStyle name="Comma 7 2" xfId="862" xr:uid="{00000000-0005-0000-0000-0000AB000000}"/>
    <cellStyle name="Comma 8" xfId="156" xr:uid="{00000000-0005-0000-0000-0000AC000000}"/>
    <cellStyle name="Comma 8 2" xfId="863" xr:uid="{00000000-0005-0000-0000-0000AD000000}"/>
    <cellStyle name="Comma 9" xfId="157" xr:uid="{00000000-0005-0000-0000-0000AE000000}"/>
    <cellStyle name="Comma 9 2" xfId="864" xr:uid="{00000000-0005-0000-0000-0000AF000000}"/>
    <cellStyle name="Comma, 1 dec" xfId="158" xr:uid="{00000000-0005-0000-0000-0000B0000000}"/>
    <cellStyle name="Comma, 1 dec 2" xfId="159" xr:uid="{00000000-0005-0000-0000-0000B1000000}"/>
    <cellStyle name="Comma, 1 dec_Sites 2012 vs 2011" xfId="160" xr:uid="{00000000-0005-0000-0000-0000B2000000}"/>
    <cellStyle name="Comma0" xfId="161" xr:uid="{00000000-0005-0000-0000-0000B3000000}"/>
    <cellStyle name="Commentaire" xfId="162" xr:uid="{00000000-0005-0000-0000-0000B4000000}"/>
    <cellStyle name="Commentaire 2" xfId="830" xr:uid="{00000000-0005-0000-0000-0000B5000000}"/>
    <cellStyle name="Comments" xfId="163" xr:uid="{00000000-0005-0000-0000-0000B6000000}"/>
    <cellStyle name="Company Name" xfId="164" xr:uid="{00000000-0005-0000-0000-0000B7000000}"/>
    <cellStyle name="Company Name 2" xfId="165" xr:uid="{00000000-0005-0000-0000-0000B8000000}"/>
    <cellStyle name="Company Name_Sites 2012 vs 2011" xfId="166" xr:uid="{00000000-0005-0000-0000-0000B9000000}"/>
    <cellStyle name="Control Check" xfId="167" xr:uid="{00000000-0005-0000-0000-0000BA000000}"/>
    <cellStyle name="Copied" xfId="168" xr:uid="{00000000-0005-0000-0000-0000BB000000}"/>
    <cellStyle name="Cover Date" xfId="169" xr:uid="{00000000-0005-0000-0000-0000BC000000}"/>
    <cellStyle name="Cover Subtitle" xfId="170" xr:uid="{00000000-0005-0000-0000-0000BD000000}"/>
    <cellStyle name="Cover Title" xfId="171" xr:uid="{00000000-0005-0000-0000-0000BE000000}"/>
    <cellStyle name="Currency [1]" xfId="172" xr:uid="{00000000-0005-0000-0000-0000BF000000}"/>
    <cellStyle name="Currency [1] 2" xfId="173" xr:uid="{00000000-0005-0000-0000-0000C0000000}"/>
    <cellStyle name="Currency [2]" xfId="174" xr:uid="{00000000-0005-0000-0000-0000C1000000}"/>
    <cellStyle name="Currency [3]" xfId="175" xr:uid="{00000000-0005-0000-0000-0000C2000000}"/>
    <cellStyle name="Currency [3] 2" xfId="176" xr:uid="{00000000-0005-0000-0000-0000C3000000}"/>
    <cellStyle name="Currency$" xfId="177" xr:uid="{00000000-0005-0000-0000-0000C4000000}"/>
    <cellStyle name="Currency0" xfId="178" xr:uid="{00000000-0005-0000-0000-0000C5000000}"/>
    <cellStyle name="Currsmall" xfId="179" xr:uid="{00000000-0005-0000-0000-0000C6000000}"/>
    <cellStyle name="Data Link" xfId="180" xr:uid="{00000000-0005-0000-0000-0000C7000000}"/>
    <cellStyle name="Data_Calculation" xfId="181" xr:uid="{00000000-0005-0000-0000-0000C8000000}"/>
    <cellStyle name="Date" xfId="182" xr:uid="{00000000-0005-0000-0000-0000C9000000}"/>
    <cellStyle name="Date [mmm-yy]" xfId="183" xr:uid="{00000000-0005-0000-0000-0000CA000000}"/>
    <cellStyle name="Date 10" xfId="184" xr:uid="{00000000-0005-0000-0000-0000CB000000}"/>
    <cellStyle name="Date 11" xfId="185" xr:uid="{00000000-0005-0000-0000-0000CC000000}"/>
    <cellStyle name="Date 12" xfId="186" xr:uid="{00000000-0005-0000-0000-0000CD000000}"/>
    <cellStyle name="Date 13" xfId="187" xr:uid="{00000000-0005-0000-0000-0000CE000000}"/>
    <cellStyle name="Date 14" xfId="188" xr:uid="{00000000-0005-0000-0000-0000CF000000}"/>
    <cellStyle name="Date 15" xfId="189" xr:uid="{00000000-0005-0000-0000-0000D0000000}"/>
    <cellStyle name="Date 16" xfId="190" xr:uid="{00000000-0005-0000-0000-0000D1000000}"/>
    <cellStyle name="Date 2" xfId="191" xr:uid="{00000000-0005-0000-0000-0000D2000000}"/>
    <cellStyle name="Date 3" xfId="192" xr:uid="{00000000-0005-0000-0000-0000D3000000}"/>
    <cellStyle name="Date 4" xfId="193" xr:uid="{00000000-0005-0000-0000-0000D4000000}"/>
    <cellStyle name="Date 5" xfId="194" xr:uid="{00000000-0005-0000-0000-0000D5000000}"/>
    <cellStyle name="Date 6" xfId="195" xr:uid="{00000000-0005-0000-0000-0000D6000000}"/>
    <cellStyle name="Date 7" xfId="196" xr:uid="{00000000-0005-0000-0000-0000D7000000}"/>
    <cellStyle name="Date 8" xfId="197" xr:uid="{00000000-0005-0000-0000-0000D8000000}"/>
    <cellStyle name="Date 9" xfId="198" xr:uid="{00000000-0005-0000-0000-0000D9000000}"/>
    <cellStyle name="Date_02 - Synthèse Wanadoo" xfId="199" xr:uid="{00000000-0005-0000-0000-0000DA000000}"/>
    <cellStyle name="Datum" xfId="200" xr:uid="{00000000-0005-0000-0000-0000DB000000}"/>
    <cellStyle name="Dezimal [0]_revenue" xfId="201" xr:uid="{00000000-0005-0000-0000-0000DC000000}"/>
    <cellStyle name="Dezimal_airt-rev" xfId="202" xr:uid="{00000000-0005-0000-0000-0000DD000000}"/>
    <cellStyle name="Dia" xfId="203" xr:uid="{00000000-0005-0000-0000-0000DE000000}"/>
    <cellStyle name="dollar" xfId="204" xr:uid="{00000000-0005-0000-0000-0000DF000000}"/>
    <cellStyle name="Dollars" xfId="205" xr:uid="{00000000-0005-0000-0000-0000E0000000}"/>
    <cellStyle name="Dollars 2" xfId="206" xr:uid="{00000000-0005-0000-0000-0000E1000000}"/>
    <cellStyle name="Dollars_Sites 2012 vs 2011" xfId="207" xr:uid="{00000000-0005-0000-0000-0000E2000000}"/>
    <cellStyle name="Double Accounting" xfId="208" xr:uid="{00000000-0005-0000-0000-0000E3000000}"/>
    <cellStyle name="Download" xfId="209" xr:uid="{00000000-0005-0000-0000-0000E4000000}"/>
    <cellStyle name="Encabez1" xfId="210" xr:uid="{00000000-0005-0000-0000-0000E5000000}"/>
    <cellStyle name="Encabez1 2" xfId="211" xr:uid="{00000000-0005-0000-0000-0000E6000000}"/>
    <cellStyle name="Encabez1_Matrice indicia 2012 v5" xfId="212" xr:uid="{00000000-0005-0000-0000-0000E7000000}"/>
    <cellStyle name="Encabez2" xfId="213" xr:uid="{00000000-0005-0000-0000-0000E8000000}"/>
    <cellStyle name="Encabez2 2" xfId="214" xr:uid="{00000000-0005-0000-0000-0000E9000000}"/>
    <cellStyle name="Encabez2_Matrice indicia 2012 v5" xfId="215" xr:uid="{00000000-0005-0000-0000-0000EA000000}"/>
    <cellStyle name="Enter Currency (0)" xfId="216" xr:uid="{00000000-0005-0000-0000-0000EB000000}"/>
    <cellStyle name="Enter Currency (0) 2" xfId="217" xr:uid="{00000000-0005-0000-0000-0000EC000000}"/>
    <cellStyle name="Enter Currency (0)_Sites 2012 vs 2011" xfId="218" xr:uid="{00000000-0005-0000-0000-0000ED000000}"/>
    <cellStyle name="Entered" xfId="219" xr:uid="{00000000-0005-0000-0000-0000EE000000}"/>
    <cellStyle name="entrada" xfId="220" xr:uid="{00000000-0005-0000-0000-0000EF000000}"/>
    <cellStyle name="entrada 2" xfId="221" xr:uid="{00000000-0005-0000-0000-0000F0000000}"/>
    <cellStyle name="entrada_Sites 2012 vs 2011" xfId="222" xr:uid="{00000000-0005-0000-0000-0000F1000000}"/>
    <cellStyle name="Entrée" xfId="223" xr:uid="{00000000-0005-0000-0000-0000F2000000}"/>
    <cellStyle name="Entrée 2" xfId="831" xr:uid="{00000000-0005-0000-0000-0000F3000000}"/>
    <cellStyle name="Euro" xfId="13" xr:uid="{00000000-0005-0000-0000-0000F4000000}"/>
    <cellStyle name="Euro 2" xfId="225" xr:uid="{00000000-0005-0000-0000-0000F5000000}"/>
    <cellStyle name="Euro 3" xfId="224" xr:uid="{00000000-0005-0000-0000-0000F6000000}"/>
    <cellStyle name="Euro 4" xfId="847" xr:uid="{00000000-0005-0000-0000-0000F7000000}"/>
    <cellStyle name="EY House" xfId="226" xr:uid="{00000000-0005-0000-0000-0000F8000000}"/>
    <cellStyle name="Fijo" xfId="227" xr:uid="{00000000-0005-0000-0000-0000F9000000}"/>
    <cellStyle name="Fijo 2" xfId="228" xr:uid="{00000000-0005-0000-0000-0000FA000000}"/>
    <cellStyle name="Fijo_Matrice indicia 2012 v5" xfId="229" xr:uid="{00000000-0005-0000-0000-0000FB000000}"/>
    <cellStyle name="Financiero" xfId="230" xr:uid="{00000000-0005-0000-0000-0000FC000000}"/>
    <cellStyle name="Financiero 2" xfId="231" xr:uid="{00000000-0005-0000-0000-0000FD000000}"/>
    <cellStyle name="Financiero_Matrice indicia 2012 v5" xfId="232" xr:uid="{00000000-0005-0000-0000-0000FE000000}"/>
    <cellStyle name="Fixed" xfId="233" xr:uid="{00000000-0005-0000-0000-0000FF000000}"/>
    <cellStyle name="Fixlong" xfId="234" xr:uid="{00000000-0005-0000-0000-000000010000}"/>
    <cellStyle name="Fixlong 2" xfId="235" xr:uid="{00000000-0005-0000-0000-000001010000}"/>
    <cellStyle name="Fixlong_Sites 2012 vs 2011" xfId="236" xr:uid="{00000000-0005-0000-0000-000002010000}"/>
    <cellStyle name="ƒnƒCƒp[ƒŠƒ“ƒN" xfId="237" xr:uid="{00000000-0005-0000-0000-000003010000}"/>
    <cellStyle name="Footer SBILogo1" xfId="238" xr:uid="{00000000-0005-0000-0000-000004010000}"/>
    <cellStyle name="Footer SBILogo2" xfId="239" xr:uid="{00000000-0005-0000-0000-000005010000}"/>
    <cellStyle name="Footnote" xfId="240" xr:uid="{00000000-0005-0000-0000-000006010000}"/>
    <cellStyle name="Footnote Reference" xfId="241" xr:uid="{00000000-0005-0000-0000-000007010000}"/>
    <cellStyle name="Formula" xfId="242" xr:uid="{00000000-0005-0000-0000-000008010000}"/>
    <cellStyle name="Formula 2" xfId="243" xr:uid="{00000000-0005-0000-0000-000009010000}"/>
    <cellStyle name="from Input Sheet" xfId="244" xr:uid="{00000000-0005-0000-0000-00000A010000}"/>
    <cellStyle name="From Project Models" xfId="245" xr:uid="{00000000-0005-0000-0000-00000B010000}"/>
    <cellStyle name="From Project Models 2" xfId="246" xr:uid="{00000000-0005-0000-0000-00000C010000}"/>
    <cellStyle name="From Project Models_Sites 2012 vs 2011" xfId="247" xr:uid="{00000000-0005-0000-0000-00000D010000}"/>
    <cellStyle name="Grey" xfId="248" xr:uid="{00000000-0005-0000-0000-00000E010000}"/>
    <cellStyle name="H 2" xfId="249" xr:uid="{00000000-0005-0000-0000-00000F010000}"/>
    <cellStyle name="hard no." xfId="250" xr:uid="{00000000-0005-0000-0000-000010010000}"/>
    <cellStyle name="hard no. 2" xfId="251" xr:uid="{00000000-0005-0000-0000-000011010000}"/>
    <cellStyle name="hard no._Sites 2012 vs 2011" xfId="252" xr:uid="{00000000-0005-0000-0000-000012010000}"/>
    <cellStyle name="Header" xfId="253" xr:uid="{00000000-0005-0000-0000-000013010000}"/>
    <cellStyle name="Header Draft Stamp" xfId="254" xr:uid="{00000000-0005-0000-0000-000014010000}"/>
    <cellStyle name="Header_Back up forecast 02" xfId="255" xr:uid="{00000000-0005-0000-0000-000015010000}"/>
    <cellStyle name="Header1" xfId="256" xr:uid="{00000000-0005-0000-0000-000016010000}"/>
    <cellStyle name="Header2" xfId="257" xr:uid="{00000000-0005-0000-0000-000017010000}"/>
    <cellStyle name="header3" xfId="258" xr:uid="{00000000-0005-0000-0000-000018010000}"/>
    <cellStyle name="Heading" xfId="259" xr:uid="{00000000-0005-0000-0000-000019010000}"/>
    <cellStyle name="Heading 1 2" xfId="260" xr:uid="{00000000-0005-0000-0000-00001A010000}"/>
    <cellStyle name="Heading 1 Above" xfId="261" xr:uid="{00000000-0005-0000-0000-00001B010000}"/>
    <cellStyle name="Heading 1+" xfId="262" xr:uid="{00000000-0005-0000-0000-00001C010000}"/>
    <cellStyle name="Heading 2 2" xfId="263" xr:uid="{00000000-0005-0000-0000-00001D010000}"/>
    <cellStyle name="Heading 2 Below" xfId="264" xr:uid="{00000000-0005-0000-0000-00001E010000}"/>
    <cellStyle name="Heading 2+" xfId="265" xr:uid="{00000000-0005-0000-0000-00001F010000}"/>
    <cellStyle name="Heading 3 2" xfId="266" xr:uid="{00000000-0005-0000-0000-000020010000}"/>
    <cellStyle name="Heading 3+" xfId="267" xr:uid="{00000000-0005-0000-0000-000021010000}"/>
    <cellStyle name="Heading1" xfId="268" xr:uid="{00000000-0005-0000-0000-000022010000}"/>
    <cellStyle name="Heading1 2" xfId="269" xr:uid="{00000000-0005-0000-0000-000023010000}"/>
    <cellStyle name="Heading1_Matrice indicia 2012 v5" xfId="270" xr:uid="{00000000-0005-0000-0000-000024010000}"/>
    <cellStyle name="Heading2" xfId="271" xr:uid="{00000000-0005-0000-0000-000025010000}"/>
    <cellStyle name="Highlight" xfId="272" xr:uid="{00000000-0005-0000-0000-000026010000}"/>
    <cellStyle name="Hyperlink 2" xfId="273" xr:uid="{00000000-0005-0000-0000-000027010000}"/>
    <cellStyle name="Hyperlink 3" xfId="30" xr:uid="{00000000-0005-0000-0000-000028010000}"/>
    <cellStyle name="Input [yellow]" xfId="274" xr:uid="{00000000-0005-0000-0000-000029010000}"/>
    <cellStyle name="Input 10" xfId="275" xr:uid="{00000000-0005-0000-0000-00002A010000}"/>
    <cellStyle name="Input 11" xfId="276" xr:uid="{00000000-0005-0000-0000-00002B010000}"/>
    <cellStyle name="Input 12" xfId="277" xr:uid="{00000000-0005-0000-0000-00002C010000}"/>
    <cellStyle name="Input 13" xfId="278" xr:uid="{00000000-0005-0000-0000-00002D010000}"/>
    <cellStyle name="Input 14" xfId="279" xr:uid="{00000000-0005-0000-0000-00002E010000}"/>
    <cellStyle name="Input 15" xfId="280" xr:uid="{00000000-0005-0000-0000-00002F010000}"/>
    <cellStyle name="Input 16" xfId="281" xr:uid="{00000000-0005-0000-0000-000030010000}"/>
    <cellStyle name="Input 17" xfId="282" xr:uid="{00000000-0005-0000-0000-000031010000}"/>
    <cellStyle name="Input 2" xfId="283" xr:uid="{00000000-0005-0000-0000-000032010000}"/>
    <cellStyle name="Input 3" xfId="284" xr:uid="{00000000-0005-0000-0000-000033010000}"/>
    <cellStyle name="Input 4" xfId="285" xr:uid="{00000000-0005-0000-0000-000034010000}"/>
    <cellStyle name="Input 5" xfId="286" xr:uid="{00000000-0005-0000-0000-000035010000}"/>
    <cellStyle name="Input 6" xfId="287" xr:uid="{00000000-0005-0000-0000-000036010000}"/>
    <cellStyle name="Input 7" xfId="288" xr:uid="{00000000-0005-0000-0000-000037010000}"/>
    <cellStyle name="Input 8" xfId="289" xr:uid="{00000000-0005-0000-0000-000038010000}"/>
    <cellStyle name="Input 9" xfId="290" xr:uid="{00000000-0005-0000-0000-000039010000}"/>
    <cellStyle name="Input Normal" xfId="291" xr:uid="{00000000-0005-0000-0000-00003A010000}"/>
    <cellStyle name="Input Percent" xfId="292" xr:uid="{00000000-0005-0000-0000-00003B010000}"/>
    <cellStyle name="input value" xfId="293" xr:uid="{00000000-0005-0000-0000-00003C010000}"/>
    <cellStyle name="Input1" xfId="294" xr:uid="{00000000-0005-0000-0000-00003D010000}"/>
    <cellStyle name="Input1 2" xfId="295" xr:uid="{00000000-0005-0000-0000-00003E010000}"/>
    <cellStyle name="Input2" xfId="296" xr:uid="{00000000-0005-0000-0000-00003F010000}"/>
    <cellStyle name="InputCurrency" xfId="297" xr:uid="{00000000-0005-0000-0000-000040010000}"/>
    <cellStyle name="InputNormal" xfId="298" xr:uid="{00000000-0005-0000-0000-000041010000}"/>
    <cellStyle name="Inputs" xfId="299" xr:uid="{00000000-0005-0000-0000-000042010000}"/>
    <cellStyle name="Inputs2" xfId="300" xr:uid="{00000000-0005-0000-0000-000043010000}"/>
    <cellStyle name="Insatisfaisant" xfId="301" xr:uid="{00000000-0005-0000-0000-000044010000}"/>
    <cellStyle name="Insatisfaisant 2" xfId="832" xr:uid="{00000000-0005-0000-0000-000045010000}"/>
    <cellStyle name="Instructions" xfId="302" xr:uid="{00000000-0005-0000-0000-000046010000}"/>
    <cellStyle name="Jason" xfId="303" xr:uid="{00000000-0005-0000-0000-000047010000}"/>
    <cellStyle name="Jason 2" xfId="304" xr:uid="{00000000-0005-0000-0000-000048010000}"/>
    <cellStyle name="Javier" xfId="305" xr:uid="{00000000-0005-0000-0000-000049010000}"/>
    <cellStyle name="Javier 2" xfId="306" xr:uid="{00000000-0005-0000-0000-00004A010000}"/>
    <cellStyle name="Komma [0]_Assumptions" xfId="307" xr:uid="{00000000-0005-0000-0000-00004B010000}"/>
    <cellStyle name="Komma_Assumptions" xfId="308" xr:uid="{00000000-0005-0000-0000-00004C010000}"/>
    <cellStyle name="KPMG Heading 1" xfId="309" xr:uid="{00000000-0005-0000-0000-00004D010000}"/>
    <cellStyle name="KPMG Heading 2" xfId="310" xr:uid="{00000000-0005-0000-0000-00004E010000}"/>
    <cellStyle name="KPMG Heading 3" xfId="311" xr:uid="{00000000-0005-0000-0000-00004F010000}"/>
    <cellStyle name="KPMG Heading 4" xfId="312" xr:uid="{00000000-0005-0000-0000-000050010000}"/>
    <cellStyle name="KPMG Normal" xfId="313" xr:uid="{00000000-0005-0000-0000-000051010000}"/>
    <cellStyle name="KPMG Normal Text" xfId="314" xr:uid="{00000000-0005-0000-0000-000052010000}"/>
    <cellStyle name="left" xfId="315" xr:uid="{00000000-0005-0000-0000-000053010000}"/>
    <cellStyle name="Lien hypertexte" xfId="14" builtinId="8"/>
    <cellStyle name="Lien hypertexte 2" xfId="15" xr:uid="{00000000-0005-0000-0000-000055010000}"/>
    <cellStyle name="Lien hypertexte 3" xfId="870" xr:uid="{00000000-0005-0000-0000-000056010000}"/>
    <cellStyle name="Link" xfId="316" xr:uid="{00000000-0005-0000-0000-000057010000}"/>
    <cellStyle name="Link 2" xfId="317" xr:uid="{00000000-0005-0000-0000-000058010000}"/>
    <cellStyle name="Link Currency (0)" xfId="318" xr:uid="{00000000-0005-0000-0000-000059010000}"/>
    <cellStyle name="Link Currency (0) 2" xfId="319" xr:uid="{00000000-0005-0000-0000-00005A010000}"/>
    <cellStyle name="Link Currency (0)_Sites 2012 vs 2011" xfId="320" xr:uid="{00000000-0005-0000-0000-00005B010000}"/>
    <cellStyle name="LinkedCell" xfId="321" xr:uid="{00000000-0005-0000-0000-00005C010000}"/>
    <cellStyle name="m1" xfId="322" xr:uid="{00000000-0005-0000-0000-00005D010000}"/>
    <cellStyle name="m1 2" xfId="323" xr:uid="{00000000-0005-0000-0000-00005E010000}"/>
    <cellStyle name="m1_Sites 2012 vs 2011" xfId="324" xr:uid="{00000000-0005-0000-0000-00005F010000}"/>
    <cellStyle name="Millares [0]_laroux" xfId="325" xr:uid="{00000000-0005-0000-0000-000060010000}"/>
    <cellStyle name="Millares [00]" xfId="326" xr:uid="{00000000-0005-0000-0000-000061010000}"/>
    <cellStyle name="Millares_Flash-NOV-2001" xfId="327" xr:uid="{00000000-0005-0000-0000-000062010000}"/>
    <cellStyle name="Milliers 2" xfId="16" xr:uid="{00000000-0005-0000-0000-000064010000}"/>
    <cellStyle name="Milliers 3" xfId="807" xr:uid="{00000000-0005-0000-0000-000065010000}"/>
    <cellStyle name="Milliers 3 2" xfId="845" xr:uid="{00000000-0005-0000-0000-000066010000}"/>
    <cellStyle name="Milliers 3 2 2" xfId="867" xr:uid="{00000000-0005-0000-0000-000067010000}"/>
    <cellStyle name="Milliers 3 3" xfId="842" xr:uid="{00000000-0005-0000-0000-000068010000}"/>
    <cellStyle name="Milliers 3 3 2" xfId="866" xr:uid="{00000000-0005-0000-0000-000069010000}"/>
    <cellStyle name="Milliers 3 4" xfId="865" xr:uid="{00000000-0005-0000-0000-00006A010000}"/>
    <cellStyle name="mod1" xfId="328" xr:uid="{00000000-0005-0000-0000-00006B010000}"/>
    <cellStyle name="Model_Calculation" xfId="329" xr:uid="{00000000-0005-0000-0000-00006C010000}"/>
    <cellStyle name="modelo1" xfId="330" xr:uid="{00000000-0005-0000-0000-00006D010000}"/>
    <cellStyle name="Moeda [0]_CFADS.xls Gráfico 1" xfId="331" xr:uid="{00000000-0005-0000-0000-00006E010000}"/>
    <cellStyle name="Moeda_CFADS.xls Gráfico 1" xfId="332" xr:uid="{00000000-0005-0000-0000-00006F010000}"/>
    <cellStyle name="Moneda [0]_laroux" xfId="333" xr:uid="{00000000-0005-0000-0000-000070010000}"/>
    <cellStyle name="Moneda_laroux" xfId="334" xr:uid="{00000000-0005-0000-0000-000071010000}"/>
    <cellStyle name="Monétaire" xfId="846" builtinId="4"/>
    <cellStyle name="Monétaire 2" xfId="868" xr:uid="{00000000-0005-0000-0000-000073010000}"/>
    <cellStyle name="Monetario" xfId="335" xr:uid="{00000000-0005-0000-0000-000074010000}"/>
    <cellStyle name="Monetario 2" xfId="336" xr:uid="{00000000-0005-0000-0000-000075010000}"/>
    <cellStyle name="Monetario_Matrice indicia 2012 v5" xfId="337" xr:uid="{00000000-0005-0000-0000-000076010000}"/>
    <cellStyle name="Multiple" xfId="338" xr:uid="{00000000-0005-0000-0000-000077010000}"/>
    <cellStyle name="Multiple [1]" xfId="339" xr:uid="{00000000-0005-0000-0000-000078010000}"/>
    <cellStyle name="Multiple [1] 2" xfId="340" xr:uid="{00000000-0005-0000-0000-000079010000}"/>
    <cellStyle name="Multiple [1]_Sites 2012 vs 2011" xfId="341" xr:uid="{00000000-0005-0000-0000-00007A010000}"/>
    <cellStyle name="Multiple 10" xfId="342" xr:uid="{00000000-0005-0000-0000-00007B010000}"/>
    <cellStyle name="Multiple 11" xfId="343" xr:uid="{00000000-0005-0000-0000-00007C010000}"/>
    <cellStyle name="Multiple 12" xfId="344" xr:uid="{00000000-0005-0000-0000-00007D010000}"/>
    <cellStyle name="Multiple 13" xfId="345" xr:uid="{00000000-0005-0000-0000-00007E010000}"/>
    <cellStyle name="Multiple 14" xfId="346" xr:uid="{00000000-0005-0000-0000-00007F010000}"/>
    <cellStyle name="Multiple 15" xfId="347" xr:uid="{00000000-0005-0000-0000-000080010000}"/>
    <cellStyle name="Multiple 16" xfId="348" xr:uid="{00000000-0005-0000-0000-000081010000}"/>
    <cellStyle name="Multiple 2" xfId="349" xr:uid="{00000000-0005-0000-0000-000082010000}"/>
    <cellStyle name="Multiple 3" xfId="350" xr:uid="{00000000-0005-0000-0000-000083010000}"/>
    <cellStyle name="Multiple 4" xfId="351" xr:uid="{00000000-0005-0000-0000-000084010000}"/>
    <cellStyle name="Multiple 5" xfId="352" xr:uid="{00000000-0005-0000-0000-000085010000}"/>
    <cellStyle name="Multiple 6" xfId="353" xr:uid="{00000000-0005-0000-0000-000086010000}"/>
    <cellStyle name="Multiple 7" xfId="354" xr:uid="{00000000-0005-0000-0000-000087010000}"/>
    <cellStyle name="Multiple 8" xfId="355" xr:uid="{00000000-0005-0000-0000-000088010000}"/>
    <cellStyle name="Multiple 9" xfId="356" xr:uid="{00000000-0005-0000-0000-000089010000}"/>
    <cellStyle name="Multiple_02 - Synthèse Wanadoo" xfId="357" xr:uid="{00000000-0005-0000-0000-00008A010000}"/>
    <cellStyle name="n" xfId="358" xr:uid="{00000000-0005-0000-0000-00008B010000}"/>
    <cellStyle name="n 2" xfId="359" xr:uid="{00000000-0005-0000-0000-00008C010000}"/>
    <cellStyle name="n_02 - Synthèse Wanadoo" xfId="360" xr:uid="{00000000-0005-0000-0000-00008D010000}"/>
    <cellStyle name="n_02 - Synthèse Wanadoo 2" xfId="361" xr:uid="{00000000-0005-0000-0000-00008E010000}"/>
    <cellStyle name="n_02 - Synthèse Wanadoo_Australia - Indicateurs Environnement H1 2010 for correction (2)" xfId="362" xr:uid="{00000000-0005-0000-0000-00008F010000}"/>
    <cellStyle name="n_02 - Synthèse Wanadoo_COM B2004" xfId="363" xr:uid="{00000000-0005-0000-0000-000090010000}"/>
    <cellStyle name="n_02 - Synthèse Wanadoo_COM B2004 2" xfId="364" xr:uid="{00000000-0005-0000-0000-000091010000}"/>
    <cellStyle name="n_02 - Synthèse Wanadoo_COM B2004_Australia - Indicateurs Environnement H1 2010 for correction (2)" xfId="365" xr:uid="{00000000-0005-0000-0000-000092010000}"/>
    <cellStyle name="n_02 - Synthèse Wanadoo_COM B2004_INDIA - Indicateurs Environnement H1 2010 correction" xfId="366" xr:uid="{00000000-0005-0000-0000-000093010000}"/>
    <cellStyle name="n_02 - Synthèse Wanadoo_COM B2004_Sites 2012 vs 2011" xfId="367" xr:uid="{00000000-0005-0000-0000-000094010000}"/>
    <cellStyle name="n_02 - Synthèse Wanadoo_Communication 08-2003" xfId="368" xr:uid="{00000000-0005-0000-0000-000095010000}"/>
    <cellStyle name="n_02 - Synthèse Wanadoo_Communication 08-2003 2" xfId="369" xr:uid="{00000000-0005-0000-0000-000096010000}"/>
    <cellStyle name="n_02 - Synthèse Wanadoo_Communication 08-2003_Australia - Indicateurs Environnement H1 2010 for correction (2)" xfId="370" xr:uid="{00000000-0005-0000-0000-000097010000}"/>
    <cellStyle name="n_02 - Synthèse Wanadoo_Communication 08-2003_INDIA - Indicateurs Environnement H1 2010 correction" xfId="371" xr:uid="{00000000-0005-0000-0000-000098010000}"/>
    <cellStyle name="n_02 - Synthèse Wanadoo_Communication 08-2003_Sites 2012 vs 2011" xfId="372" xr:uid="{00000000-0005-0000-0000-000099010000}"/>
    <cellStyle name="n_02 - Synthèse Wanadoo_INDIA - Indicateurs Environnement H1 2010 correction" xfId="373" xr:uid="{00000000-0005-0000-0000-00009A010000}"/>
    <cellStyle name="n_02 - Synthèse Wanadoo_Sites 2012 vs 2011" xfId="374" xr:uid="{00000000-0005-0000-0000-00009B010000}"/>
    <cellStyle name="n_04a - Détail BU accès" xfId="375" xr:uid="{00000000-0005-0000-0000-00009C010000}"/>
    <cellStyle name="n_04a - Détail BU accès 2" xfId="376" xr:uid="{00000000-0005-0000-0000-00009D010000}"/>
    <cellStyle name="n_04a - Détail BU accès_Australia - Indicateurs Environnement H1 2010 for correction (2)" xfId="377" xr:uid="{00000000-0005-0000-0000-00009E010000}"/>
    <cellStyle name="n_04a - Détail BU accès_INDIA - Indicateurs Environnement H1 2010 correction" xfId="378" xr:uid="{00000000-0005-0000-0000-00009F010000}"/>
    <cellStyle name="n_04a - Détail BU accès_Sites 2012 vs 2011" xfId="379" xr:uid="{00000000-0005-0000-0000-0000A0010000}"/>
    <cellStyle name="n_04b - Détail BU accès fiches pays" xfId="380" xr:uid="{00000000-0005-0000-0000-0000A1010000}"/>
    <cellStyle name="n_04b - Détail BU accès fiches pays 2" xfId="381" xr:uid="{00000000-0005-0000-0000-0000A2010000}"/>
    <cellStyle name="n_04b - Détail BU accès fiches pays_Australia - Indicateurs Environnement H1 2010 for correction (2)" xfId="382" xr:uid="{00000000-0005-0000-0000-0000A3010000}"/>
    <cellStyle name="n_04b - Détail BU accès fiches pays_INDIA - Indicateurs Environnement H1 2010 correction" xfId="383" xr:uid="{00000000-0005-0000-0000-0000A4010000}"/>
    <cellStyle name="n_04b - Détail BU accès fiches pays_Sites 2012 vs 2011" xfId="384" xr:uid="{00000000-0005-0000-0000-0000A5010000}"/>
    <cellStyle name="n_Australia - Indicateurs Environnement H1 2010 for correction (2)" xfId="385" xr:uid="{00000000-0005-0000-0000-0000A6010000}"/>
    <cellStyle name="n_COM B2004" xfId="386" xr:uid="{00000000-0005-0000-0000-0000A7010000}"/>
    <cellStyle name="n_COM B2004 2" xfId="387" xr:uid="{00000000-0005-0000-0000-0000A8010000}"/>
    <cellStyle name="n_COM B2004_Australia - Indicateurs Environnement H1 2010 for correction (2)" xfId="388" xr:uid="{00000000-0005-0000-0000-0000A9010000}"/>
    <cellStyle name="n_COM B2004_INDIA - Indicateurs Environnement H1 2010 correction" xfId="389" xr:uid="{00000000-0005-0000-0000-0000AA010000}"/>
    <cellStyle name="n_COM B2004_Sites 2012 vs 2011" xfId="390" xr:uid="{00000000-0005-0000-0000-0000AB010000}"/>
    <cellStyle name="n_Communication 08-2003" xfId="391" xr:uid="{00000000-0005-0000-0000-0000AC010000}"/>
    <cellStyle name="n_Communication 08-2003 2" xfId="392" xr:uid="{00000000-0005-0000-0000-0000AD010000}"/>
    <cellStyle name="n_Communication 08-2003_Australia - Indicateurs Environnement H1 2010 for correction (2)" xfId="393" xr:uid="{00000000-0005-0000-0000-0000AE010000}"/>
    <cellStyle name="n_Communication 08-2003_INDIA - Indicateurs Environnement H1 2010 correction" xfId="394" xr:uid="{00000000-0005-0000-0000-0000AF010000}"/>
    <cellStyle name="n_Communication 08-2003_Sites 2012 vs 2011" xfId="395" xr:uid="{00000000-0005-0000-0000-0000B0010000}"/>
    <cellStyle name="n_Flash inter" xfId="396" xr:uid="{00000000-0005-0000-0000-0000B1010000}"/>
    <cellStyle name="n_Flash inter 2" xfId="397" xr:uid="{00000000-0005-0000-0000-0000B2010000}"/>
    <cellStyle name="n_Flash inter_Australia - Indicateurs Environnement H1 2010 for correction (2)" xfId="398" xr:uid="{00000000-0005-0000-0000-0000B3010000}"/>
    <cellStyle name="n_Flash inter_INDIA - Indicateurs Environnement H1 2010 correction" xfId="399" xr:uid="{00000000-0005-0000-0000-0000B4010000}"/>
    <cellStyle name="n_Flash inter_Sites 2012 vs 2011" xfId="400" xr:uid="{00000000-0005-0000-0000-0000B5010000}"/>
    <cellStyle name="n_Flash September eresMas" xfId="401" xr:uid="{00000000-0005-0000-0000-0000B6010000}"/>
    <cellStyle name="n_Flash September eresMas 2" xfId="402" xr:uid="{00000000-0005-0000-0000-0000B7010000}"/>
    <cellStyle name="n_Flash September eresMas_02 - Synthèse Wanadoo" xfId="403" xr:uid="{00000000-0005-0000-0000-0000B8010000}"/>
    <cellStyle name="n_Flash September eresMas_02 - Synthèse Wanadoo 2" xfId="404" xr:uid="{00000000-0005-0000-0000-0000B9010000}"/>
    <cellStyle name="n_Flash September eresMas_02 - Synthèse Wanadoo_Australia - Indicateurs Environnement H1 2010 for correction (2)" xfId="405" xr:uid="{00000000-0005-0000-0000-0000BA010000}"/>
    <cellStyle name="n_Flash September eresMas_02 - Synthèse Wanadoo_COM B2004" xfId="406" xr:uid="{00000000-0005-0000-0000-0000BB010000}"/>
    <cellStyle name="n_Flash September eresMas_02 - Synthèse Wanadoo_COM B2004 2" xfId="407" xr:uid="{00000000-0005-0000-0000-0000BC010000}"/>
    <cellStyle name="n_Flash September eresMas_02 - Synthèse Wanadoo_COM B2004_Australia - Indicateurs Environnement H1 2010 for correction (2)" xfId="408" xr:uid="{00000000-0005-0000-0000-0000BD010000}"/>
    <cellStyle name="n_Flash September eresMas_02 - Synthèse Wanadoo_COM B2004_INDIA - Indicateurs Environnement H1 2010 correction" xfId="409" xr:uid="{00000000-0005-0000-0000-0000BE010000}"/>
    <cellStyle name="n_Flash September eresMas_02 - Synthèse Wanadoo_COM B2004_Sites 2012 vs 2011" xfId="410" xr:uid="{00000000-0005-0000-0000-0000BF010000}"/>
    <cellStyle name="n_Flash September eresMas_02 - Synthèse Wanadoo_Communication 08-2003" xfId="411" xr:uid="{00000000-0005-0000-0000-0000C0010000}"/>
    <cellStyle name="n_Flash September eresMas_02 - Synthèse Wanadoo_Communication 08-2003 2" xfId="412" xr:uid="{00000000-0005-0000-0000-0000C1010000}"/>
    <cellStyle name="n_Flash September eresMas_02 - Synthèse Wanadoo_Communication 08-2003_Australia - Indicateurs Environnement H1 2010 for correction (2)" xfId="413" xr:uid="{00000000-0005-0000-0000-0000C2010000}"/>
    <cellStyle name="n_Flash September eresMas_02 - Synthèse Wanadoo_Communication 08-2003_INDIA - Indicateurs Environnement H1 2010 correction" xfId="414" xr:uid="{00000000-0005-0000-0000-0000C3010000}"/>
    <cellStyle name="n_Flash September eresMas_02 - Synthèse Wanadoo_Communication 08-2003_Sites 2012 vs 2011" xfId="415" xr:uid="{00000000-0005-0000-0000-0000C4010000}"/>
    <cellStyle name="n_Flash September eresMas_02 - Synthèse Wanadoo_INDIA - Indicateurs Environnement H1 2010 correction" xfId="416" xr:uid="{00000000-0005-0000-0000-0000C5010000}"/>
    <cellStyle name="n_Flash September eresMas_02 - Synthèse Wanadoo_Sites 2012 vs 2011" xfId="417" xr:uid="{00000000-0005-0000-0000-0000C6010000}"/>
    <cellStyle name="n_Flash September eresMas_04a - Détail BU accès" xfId="418" xr:uid="{00000000-0005-0000-0000-0000C7010000}"/>
    <cellStyle name="n_Flash September eresMas_04a - Détail BU accès 2" xfId="419" xr:uid="{00000000-0005-0000-0000-0000C8010000}"/>
    <cellStyle name="n_Flash September eresMas_04a - Détail BU accès_Australia - Indicateurs Environnement H1 2010 for correction (2)" xfId="420" xr:uid="{00000000-0005-0000-0000-0000C9010000}"/>
    <cellStyle name="n_Flash September eresMas_04a - Détail BU accès_INDIA - Indicateurs Environnement H1 2010 correction" xfId="421" xr:uid="{00000000-0005-0000-0000-0000CA010000}"/>
    <cellStyle name="n_Flash September eresMas_04a - Détail BU accès_Sites 2012 vs 2011" xfId="422" xr:uid="{00000000-0005-0000-0000-0000CB010000}"/>
    <cellStyle name="n_Flash September eresMas_04b - Détail BU accès fiches pays" xfId="423" xr:uid="{00000000-0005-0000-0000-0000CC010000}"/>
    <cellStyle name="n_Flash September eresMas_04b - Détail BU accès fiches pays 2" xfId="424" xr:uid="{00000000-0005-0000-0000-0000CD010000}"/>
    <cellStyle name="n_Flash September eresMas_04b - Détail BU accès fiches pays_Australia - Indicateurs Environnement H1 2010 for correction (2)" xfId="425" xr:uid="{00000000-0005-0000-0000-0000CE010000}"/>
    <cellStyle name="n_Flash September eresMas_04b - Détail BU accès fiches pays_INDIA - Indicateurs Environnement H1 2010 correction" xfId="426" xr:uid="{00000000-0005-0000-0000-0000CF010000}"/>
    <cellStyle name="n_Flash September eresMas_04b - Détail BU accès fiches pays_Sites 2012 vs 2011" xfId="427" xr:uid="{00000000-0005-0000-0000-0000D0010000}"/>
    <cellStyle name="n_Flash September eresMas_Australia - Indicateurs Environnement H1 2010 for correction (2)" xfId="428" xr:uid="{00000000-0005-0000-0000-0000D1010000}"/>
    <cellStyle name="n_Flash September eresMas_COM B2004" xfId="429" xr:uid="{00000000-0005-0000-0000-0000D2010000}"/>
    <cellStyle name="n_Flash September eresMas_COM B2004 2" xfId="430" xr:uid="{00000000-0005-0000-0000-0000D3010000}"/>
    <cellStyle name="n_Flash September eresMas_COM B2004_Australia - Indicateurs Environnement H1 2010 for correction (2)" xfId="431" xr:uid="{00000000-0005-0000-0000-0000D4010000}"/>
    <cellStyle name="n_Flash September eresMas_COM B2004_INDIA - Indicateurs Environnement H1 2010 correction" xfId="432" xr:uid="{00000000-0005-0000-0000-0000D5010000}"/>
    <cellStyle name="n_Flash September eresMas_COM B2004_Sites 2012 vs 2011" xfId="433" xr:uid="{00000000-0005-0000-0000-0000D6010000}"/>
    <cellStyle name="n_Flash September eresMas_Communication 08-2003" xfId="434" xr:uid="{00000000-0005-0000-0000-0000D7010000}"/>
    <cellStyle name="n_Flash September eresMas_Communication 08-2003 2" xfId="435" xr:uid="{00000000-0005-0000-0000-0000D8010000}"/>
    <cellStyle name="n_Flash September eresMas_Communication 08-2003_Australia - Indicateurs Environnement H1 2010 for correction (2)" xfId="436" xr:uid="{00000000-0005-0000-0000-0000D9010000}"/>
    <cellStyle name="n_Flash September eresMas_Communication 08-2003_INDIA - Indicateurs Environnement H1 2010 correction" xfId="437" xr:uid="{00000000-0005-0000-0000-0000DA010000}"/>
    <cellStyle name="n_Flash September eresMas_Communication 08-2003_Sites 2012 vs 2011" xfId="438" xr:uid="{00000000-0005-0000-0000-0000DB010000}"/>
    <cellStyle name="n_Flash September eresMas_Flash inter" xfId="439" xr:uid="{00000000-0005-0000-0000-0000DC010000}"/>
    <cellStyle name="n_Flash September eresMas_Flash inter 2" xfId="440" xr:uid="{00000000-0005-0000-0000-0000DD010000}"/>
    <cellStyle name="n_Flash September eresMas_Flash inter_Australia - Indicateurs Environnement H1 2010 for correction (2)" xfId="441" xr:uid="{00000000-0005-0000-0000-0000DE010000}"/>
    <cellStyle name="n_Flash September eresMas_Flash inter_INDIA - Indicateurs Environnement H1 2010 correction" xfId="442" xr:uid="{00000000-0005-0000-0000-0000DF010000}"/>
    <cellStyle name="n_Flash September eresMas_Flash inter_Sites 2012 vs 2011" xfId="443" xr:uid="{00000000-0005-0000-0000-0000E0010000}"/>
    <cellStyle name="n_Flash September eresMas_INDIA - Indicateurs Environnement H1 2010 correction" xfId="444" xr:uid="{00000000-0005-0000-0000-0000E1010000}"/>
    <cellStyle name="n_Flash September eresMas_MILESTONES_MARCH" xfId="445" xr:uid="{00000000-0005-0000-0000-0000E2010000}"/>
    <cellStyle name="n_Flash September eresMas_MILESTONES_MARCH 2" xfId="446" xr:uid="{00000000-0005-0000-0000-0000E3010000}"/>
    <cellStyle name="n_Flash September eresMas_MILESTONES_MARCH_Australia - Indicateurs Environnement H1 2010 for correction (2)" xfId="447" xr:uid="{00000000-0005-0000-0000-0000E4010000}"/>
    <cellStyle name="n_Flash September eresMas_MILESTONES_MARCH_INDIA - Indicateurs Environnement H1 2010 correction" xfId="448" xr:uid="{00000000-0005-0000-0000-0000E5010000}"/>
    <cellStyle name="n_Flash September eresMas_MILESTONES_MARCH_Sites 2012 vs 2011" xfId="449" xr:uid="{00000000-0005-0000-0000-0000E6010000}"/>
    <cellStyle name="n_Flash September eresMas_PFA 04-2003 Wanadoo" xfId="450" xr:uid="{00000000-0005-0000-0000-0000E7010000}"/>
    <cellStyle name="n_Flash September eresMas_PFA 04-2003 Wanadoo 2" xfId="451" xr:uid="{00000000-0005-0000-0000-0000E8010000}"/>
    <cellStyle name="n_Flash September eresMas_PFA 04-2003 Wanadoo FT" xfId="452" xr:uid="{00000000-0005-0000-0000-0000E9010000}"/>
    <cellStyle name="n_Flash September eresMas_PFA 04-2003 Wanadoo FT 2" xfId="453" xr:uid="{00000000-0005-0000-0000-0000EA010000}"/>
    <cellStyle name="n_Flash September eresMas_PFA 04-2003 Wanadoo FT_Australia - Indicateurs Environnement H1 2010 for correction (2)" xfId="454" xr:uid="{00000000-0005-0000-0000-0000EB010000}"/>
    <cellStyle name="n_Flash September eresMas_PFA 04-2003 Wanadoo FT_INDIA - Indicateurs Environnement H1 2010 correction" xfId="455" xr:uid="{00000000-0005-0000-0000-0000EC010000}"/>
    <cellStyle name="n_Flash September eresMas_PFA 04-2003 Wanadoo FT_Sites 2012 vs 2011" xfId="456" xr:uid="{00000000-0005-0000-0000-0000ED010000}"/>
    <cellStyle name="n_Flash September eresMas_PFA 04-2003 Wanadoo_Australia - Indicateurs Environnement H1 2010 for correction (2)" xfId="457" xr:uid="{00000000-0005-0000-0000-0000EE010000}"/>
    <cellStyle name="n_Flash September eresMas_PFA 04-2003 Wanadoo_INDIA - Indicateurs Environnement H1 2010 correction" xfId="458" xr:uid="{00000000-0005-0000-0000-0000EF010000}"/>
    <cellStyle name="n_Flash September eresMas_PFA 04-2003 Wanadoo_Sites 2012 vs 2011" xfId="459" xr:uid="{00000000-0005-0000-0000-0000F0010000}"/>
    <cellStyle name="n_Flash September eresMas_Sites 2012 vs 2011" xfId="460" xr:uid="{00000000-0005-0000-0000-0000F1010000}"/>
    <cellStyle name="n_Flash September eresMas_Synthèse Accès" xfId="461" xr:uid="{00000000-0005-0000-0000-0000F2010000}"/>
    <cellStyle name="n_Flash September eresMas_Synthèse Accès 2" xfId="462" xr:uid="{00000000-0005-0000-0000-0000F3010000}"/>
    <cellStyle name="n_Flash September eresMas_Synthèse Accès_Australia - Indicateurs Environnement H1 2010 for correction (2)" xfId="463" xr:uid="{00000000-0005-0000-0000-0000F4010000}"/>
    <cellStyle name="n_Flash September eresMas_Synthèse Accès_INDIA - Indicateurs Environnement H1 2010 correction" xfId="464" xr:uid="{00000000-0005-0000-0000-0000F5010000}"/>
    <cellStyle name="n_Flash September eresMas_Synthèse Accès_Sites 2012 vs 2011" xfId="465" xr:uid="{00000000-0005-0000-0000-0000F6010000}"/>
    <cellStyle name="n_Flash September eresMas_VERIF ISP" xfId="466" xr:uid="{00000000-0005-0000-0000-0000F7010000}"/>
    <cellStyle name="n_Flash September eresMas_VERIF ISP 2" xfId="467" xr:uid="{00000000-0005-0000-0000-0000F8010000}"/>
    <cellStyle name="n_Flash September eresMas_VERIF ISP_Australia - Indicateurs Environnement H1 2010 for correction (2)" xfId="468" xr:uid="{00000000-0005-0000-0000-0000F9010000}"/>
    <cellStyle name="n_Flash September eresMas_VERIF ISP_INDIA - Indicateurs Environnement H1 2010 correction" xfId="469" xr:uid="{00000000-0005-0000-0000-0000FA010000}"/>
    <cellStyle name="n_Flash September eresMas_VERIF ISP_Sites 2012 vs 2011" xfId="470" xr:uid="{00000000-0005-0000-0000-0000FB010000}"/>
    <cellStyle name="n_Flash September eresMas_Wanadoo France B2004" xfId="471" xr:uid="{00000000-0005-0000-0000-0000FC010000}"/>
    <cellStyle name="n_Flash September eresMas_Wanadoo France B2004 2" xfId="472" xr:uid="{00000000-0005-0000-0000-0000FD010000}"/>
    <cellStyle name="n_Flash September eresMas_Wanadoo France B2004_Australia - Indicateurs Environnement H1 2010 for correction (2)" xfId="473" xr:uid="{00000000-0005-0000-0000-0000FE010000}"/>
    <cellStyle name="n_Flash September eresMas_Wanadoo France B2004_INDIA - Indicateurs Environnement H1 2010 correction" xfId="474" xr:uid="{00000000-0005-0000-0000-0000FF010000}"/>
    <cellStyle name="n_Flash September eresMas_Wanadoo France B2004_Sites 2012 vs 2011" xfId="475" xr:uid="{00000000-0005-0000-0000-000000020000}"/>
    <cellStyle name="n_Flash September eresMas_WEM B2004" xfId="476" xr:uid="{00000000-0005-0000-0000-000001020000}"/>
    <cellStyle name="n_Flash September eresMas_WEM B2004 2" xfId="477" xr:uid="{00000000-0005-0000-0000-000002020000}"/>
    <cellStyle name="n_Flash September eresMas_WEM B2004_Australia - Indicateurs Environnement H1 2010 for correction (2)" xfId="478" xr:uid="{00000000-0005-0000-0000-000003020000}"/>
    <cellStyle name="n_Flash September eresMas_WEM B2004_INDIA - Indicateurs Environnement H1 2010 correction" xfId="479" xr:uid="{00000000-0005-0000-0000-000004020000}"/>
    <cellStyle name="n_Flash September eresMas_WEM B2004_Sites 2012 vs 2011" xfId="480" xr:uid="{00000000-0005-0000-0000-000005020000}"/>
    <cellStyle name="n_INDIA - Indicateurs Environnement H1 2010 correction" xfId="481" xr:uid="{00000000-0005-0000-0000-000006020000}"/>
    <cellStyle name="n_MILESTONES_MARCH" xfId="482" xr:uid="{00000000-0005-0000-0000-000007020000}"/>
    <cellStyle name="n_MILESTONES_MARCH 2" xfId="483" xr:uid="{00000000-0005-0000-0000-000008020000}"/>
    <cellStyle name="n_MILESTONES_MARCH_Australia - Indicateurs Environnement H1 2010 for correction (2)" xfId="484" xr:uid="{00000000-0005-0000-0000-000009020000}"/>
    <cellStyle name="n_MILESTONES_MARCH_INDIA - Indicateurs Environnement H1 2010 correction" xfId="485" xr:uid="{00000000-0005-0000-0000-00000A020000}"/>
    <cellStyle name="n_MILESTONES_MARCH_Sites 2012 vs 2011" xfId="486" xr:uid="{00000000-0005-0000-0000-00000B020000}"/>
    <cellStyle name="n_PFA 04-2003 Wanadoo" xfId="487" xr:uid="{00000000-0005-0000-0000-00000C020000}"/>
    <cellStyle name="n_PFA 04-2003 Wanadoo 2" xfId="488" xr:uid="{00000000-0005-0000-0000-00000D020000}"/>
    <cellStyle name="n_PFA 04-2003 Wanadoo FT" xfId="489" xr:uid="{00000000-0005-0000-0000-00000E020000}"/>
    <cellStyle name="n_PFA 04-2003 Wanadoo FT 2" xfId="490" xr:uid="{00000000-0005-0000-0000-00000F020000}"/>
    <cellStyle name="n_PFA 04-2003 Wanadoo FT_Australia - Indicateurs Environnement H1 2010 for correction (2)" xfId="491" xr:uid="{00000000-0005-0000-0000-000010020000}"/>
    <cellStyle name="n_PFA 04-2003 Wanadoo FT_INDIA - Indicateurs Environnement H1 2010 correction" xfId="492" xr:uid="{00000000-0005-0000-0000-000011020000}"/>
    <cellStyle name="n_PFA 04-2003 Wanadoo FT_Sites 2012 vs 2011" xfId="493" xr:uid="{00000000-0005-0000-0000-000012020000}"/>
    <cellStyle name="n_PFA 04-2003 Wanadoo_Australia - Indicateurs Environnement H1 2010 for correction (2)" xfId="494" xr:uid="{00000000-0005-0000-0000-000013020000}"/>
    <cellStyle name="n_PFA 04-2003 Wanadoo_INDIA - Indicateurs Environnement H1 2010 correction" xfId="495" xr:uid="{00000000-0005-0000-0000-000014020000}"/>
    <cellStyle name="n_PFA 04-2003 Wanadoo_Sites 2012 vs 2011" xfId="496" xr:uid="{00000000-0005-0000-0000-000015020000}"/>
    <cellStyle name="n_Sites 2012 vs 2011" xfId="497" xr:uid="{00000000-0005-0000-0000-000016020000}"/>
    <cellStyle name="n_Synthèse Accès" xfId="498" xr:uid="{00000000-0005-0000-0000-000017020000}"/>
    <cellStyle name="n_Synthèse Accès 2" xfId="499" xr:uid="{00000000-0005-0000-0000-000018020000}"/>
    <cellStyle name="n_Synthèse Accès_Australia - Indicateurs Environnement H1 2010 for correction (2)" xfId="500" xr:uid="{00000000-0005-0000-0000-000019020000}"/>
    <cellStyle name="n_Synthèse Accès_INDIA - Indicateurs Environnement H1 2010 correction" xfId="501" xr:uid="{00000000-0005-0000-0000-00001A020000}"/>
    <cellStyle name="n_Synthèse Accès_Sites 2012 vs 2011" xfId="502" xr:uid="{00000000-0005-0000-0000-00001B020000}"/>
    <cellStyle name="n_VERIF ISP" xfId="503" xr:uid="{00000000-0005-0000-0000-00001C020000}"/>
    <cellStyle name="n_VERIF ISP 2" xfId="504" xr:uid="{00000000-0005-0000-0000-00001D020000}"/>
    <cellStyle name="n_VERIF ISP_Australia - Indicateurs Environnement H1 2010 for correction (2)" xfId="505" xr:uid="{00000000-0005-0000-0000-00001E020000}"/>
    <cellStyle name="n_VERIF ISP_INDIA - Indicateurs Environnement H1 2010 correction" xfId="506" xr:uid="{00000000-0005-0000-0000-00001F020000}"/>
    <cellStyle name="n_VERIF ISP_Sites 2012 vs 2011" xfId="507" xr:uid="{00000000-0005-0000-0000-000020020000}"/>
    <cellStyle name="n_Wanadoo France B2004" xfId="508" xr:uid="{00000000-0005-0000-0000-000021020000}"/>
    <cellStyle name="n_Wanadoo France B2004 2" xfId="509" xr:uid="{00000000-0005-0000-0000-000022020000}"/>
    <cellStyle name="n_Wanadoo France B2004_Australia - Indicateurs Environnement H1 2010 for correction (2)" xfId="510" xr:uid="{00000000-0005-0000-0000-000023020000}"/>
    <cellStyle name="n_Wanadoo France B2004_INDIA - Indicateurs Environnement H1 2010 correction" xfId="511" xr:uid="{00000000-0005-0000-0000-000024020000}"/>
    <cellStyle name="n_Wanadoo France B2004_Sites 2012 vs 2011" xfId="512" xr:uid="{00000000-0005-0000-0000-000025020000}"/>
    <cellStyle name="n_WEM B2004" xfId="513" xr:uid="{00000000-0005-0000-0000-000026020000}"/>
    <cellStyle name="n_WEM B2004 2" xfId="514" xr:uid="{00000000-0005-0000-0000-000027020000}"/>
    <cellStyle name="n_WEM B2004_Australia - Indicateurs Environnement H1 2010 for correction (2)" xfId="515" xr:uid="{00000000-0005-0000-0000-000028020000}"/>
    <cellStyle name="n_WEM B2004_INDIA - Indicateurs Environnement H1 2010 correction" xfId="516" xr:uid="{00000000-0005-0000-0000-000029020000}"/>
    <cellStyle name="n_WEM B2004_Sites 2012 vs 2011" xfId="517" xr:uid="{00000000-0005-0000-0000-00002A020000}"/>
    <cellStyle name="Name" xfId="518" xr:uid="{00000000-0005-0000-0000-00002B020000}"/>
    <cellStyle name="Neutre" xfId="519" xr:uid="{00000000-0005-0000-0000-00002C020000}"/>
    <cellStyle name="Neutre 2" xfId="833" xr:uid="{00000000-0005-0000-0000-00002D020000}"/>
    <cellStyle name="Never Changes" xfId="520" xr:uid="{00000000-0005-0000-0000-00002E020000}"/>
    <cellStyle name="no dec" xfId="521" xr:uid="{00000000-0005-0000-0000-00002F020000}"/>
    <cellStyle name="NORAYAS" xfId="522" xr:uid="{00000000-0005-0000-0000-000030020000}"/>
    <cellStyle name="Normal" xfId="0" builtinId="0"/>
    <cellStyle name="Normal - Style1" xfId="523" xr:uid="{00000000-0005-0000-0000-000032020000}"/>
    <cellStyle name="Normal 10" xfId="524" xr:uid="{00000000-0005-0000-0000-000033020000}"/>
    <cellStyle name="Normal 11" xfId="525" xr:uid="{00000000-0005-0000-0000-000034020000}"/>
    <cellStyle name="Normal 12" xfId="526" xr:uid="{00000000-0005-0000-0000-000035020000}"/>
    <cellStyle name="Normal 13" xfId="527" xr:uid="{00000000-0005-0000-0000-000036020000}"/>
    <cellStyle name="Normal 14" xfId="528" xr:uid="{00000000-0005-0000-0000-000037020000}"/>
    <cellStyle name="Normal 15" xfId="529" xr:uid="{00000000-0005-0000-0000-000038020000}"/>
    <cellStyle name="Normal 16" xfId="530" xr:uid="{00000000-0005-0000-0000-000039020000}"/>
    <cellStyle name="Normal 17" xfId="531" xr:uid="{00000000-0005-0000-0000-00003A020000}"/>
    <cellStyle name="Normal 18" xfId="532" xr:uid="{00000000-0005-0000-0000-00003B020000}"/>
    <cellStyle name="Normal 18 2" xfId="800" xr:uid="{00000000-0005-0000-0000-00003C020000}"/>
    <cellStyle name="Normal 19" xfId="533" xr:uid="{00000000-0005-0000-0000-00003D020000}"/>
    <cellStyle name="Normal 2" xfId="17" xr:uid="{00000000-0005-0000-0000-00003E020000}"/>
    <cellStyle name="Normal 2 2" xfId="534" xr:uid="{00000000-0005-0000-0000-00003F020000}"/>
    <cellStyle name="Normal 2 3" xfId="794" xr:uid="{00000000-0005-0000-0000-000040020000}"/>
    <cellStyle name="Normal 2 3 2" xfId="802" xr:uid="{00000000-0005-0000-0000-000041020000}"/>
    <cellStyle name="Normal 2 4" xfId="806" xr:uid="{00000000-0005-0000-0000-000042020000}"/>
    <cellStyle name="Normal 2 4 2" xfId="844" xr:uid="{00000000-0005-0000-0000-000043020000}"/>
    <cellStyle name="Normal 2 4 3" xfId="808" xr:uid="{00000000-0005-0000-0000-000044020000}"/>
    <cellStyle name="Normal 20" xfId="535" xr:uid="{00000000-0005-0000-0000-000045020000}"/>
    <cellStyle name="Normal 21" xfId="536" xr:uid="{00000000-0005-0000-0000-000046020000}"/>
    <cellStyle name="Normal 22" xfId="31" xr:uid="{00000000-0005-0000-0000-000047020000}"/>
    <cellStyle name="Normal 23" xfId="29" xr:uid="{00000000-0005-0000-0000-000048020000}"/>
    <cellStyle name="Normal 24" xfId="793" xr:uid="{00000000-0005-0000-0000-000049020000}"/>
    <cellStyle name="Normal 25" xfId="795" xr:uid="{00000000-0005-0000-0000-00004A020000}"/>
    <cellStyle name="Normal 26" xfId="796" xr:uid="{00000000-0005-0000-0000-00004B020000}"/>
    <cellStyle name="Normal 26 2" xfId="803" xr:uid="{00000000-0005-0000-0000-00004C020000}"/>
    <cellStyle name="Normal 27" xfId="797" xr:uid="{00000000-0005-0000-0000-00004D020000}"/>
    <cellStyle name="Normal 28" xfId="799" xr:uid="{00000000-0005-0000-0000-00004E020000}"/>
    <cellStyle name="Normal 28 2" xfId="804" xr:uid="{00000000-0005-0000-0000-00004F020000}"/>
    <cellStyle name="Normal 29" xfId="805" xr:uid="{00000000-0005-0000-0000-000050020000}"/>
    <cellStyle name="Normal 29 2" xfId="843" xr:uid="{00000000-0005-0000-0000-000051020000}"/>
    <cellStyle name="Normal 3" xfId="18" xr:uid="{00000000-0005-0000-0000-000052020000}"/>
    <cellStyle name="Normal 3 2" xfId="537" xr:uid="{00000000-0005-0000-0000-000053020000}"/>
    <cellStyle name="Normal 30" xfId="869" xr:uid="{00000000-0005-0000-0000-000054020000}"/>
    <cellStyle name="Normal 4" xfId="19" xr:uid="{00000000-0005-0000-0000-000055020000}"/>
    <cellStyle name="Normal 4 2" xfId="538" xr:uid="{00000000-0005-0000-0000-000056020000}"/>
    <cellStyle name="Normal 5" xfId="20" xr:uid="{00000000-0005-0000-0000-000057020000}"/>
    <cellStyle name="Normal 6" xfId="539" xr:uid="{00000000-0005-0000-0000-000058020000}"/>
    <cellStyle name="Normal 7" xfId="540" xr:uid="{00000000-0005-0000-0000-000059020000}"/>
    <cellStyle name="Normal 8" xfId="541" xr:uid="{00000000-0005-0000-0000-00005A020000}"/>
    <cellStyle name="Normal 9" xfId="542" xr:uid="{00000000-0005-0000-0000-00005B020000}"/>
    <cellStyle name="NormalHelv" xfId="543" xr:uid="{00000000-0005-0000-0000-00005D020000}"/>
    <cellStyle name="Normalny_Ferrum . Valuation . CA IB . 8 " xfId="544" xr:uid="{00000000-0005-0000-0000-00005E020000}"/>
    <cellStyle name="NotInput" xfId="545" xr:uid="{00000000-0005-0000-0000-00005F020000}"/>
    <cellStyle name="number" xfId="546" xr:uid="{00000000-0005-0000-0000-000060020000}"/>
    <cellStyle name="N葯Б" xfId="547" xr:uid="{00000000-0005-0000-0000-000061020000}"/>
    <cellStyle name="Œ…‹æØ‚è [0.00]_INVDEC" xfId="548" xr:uid="{00000000-0005-0000-0000-000062020000}"/>
    <cellStyle name="Œ…‹æØ‚è_INVDEC" xfId="549" xr:uid="{00000000-0005-0000-0000-000063020000}"/>
    <cellStyle name="Onedec" xfId="550" xr:uid="{00000000-0005-0000-0000-000064020000}"/>
    <cellStyle name="Onglet" xfId="21" xr:uid="{00000000-0005-0000-0000-000065020000}"/>
    <cellStyle name="Out_range" xfId="551" xr:uid="{00000000-0005-0000-0000-000066020000}"/>
    <cellStyle name="Output Amounts" xfId="552" xr:uid="{00000000-0005-0000-0000-000067020000}"/>
    <cellStyle name="Output Amounts 2" xfId="553" xr:uid="{00000000-0005-0000-0000-000068020000}"/>
    <cellStyle name="Output Amounts_Sites 2012 vs 2011" xfId="554" xr:uid="{00000000-0005-0000-0000-000069020000}"/>
    <cellStyle name="Output Column Headings" xfId="555" xr:uid="{00000000-0005-0000-0000-00006A020000}"/>
    <cellStyle name="Output Line Items" xfId="556" xr:uid="{00000000-0005-0000-0000-00006B020000}"/>
    <cellStyle name="Output Line Items 2" xfId="557" xr:uid="{00000000-0005-0000-0000-00006C020000}"/>
    <cellStyle name="Output Line Items_Sites 2012 vs 2011" xfId="558" xr:uid="{00000000-0005-0000-0000-00006D020000}"/>
    <cellStyle name="Output Report Heading" xfId="559" xr:uid="{00000000-0005-0000-0000-00006E020000}"/>
    <cellStyle name="Output Report Title" xfId="560" xr:uid="{00000000-0005-0000-0000-00006F020000}"/>
    <cellStyle name="P&amp;L Numbers" xfId="561" xr:uid="{00000000-0005-0000-0000-000070020000}"/>
    <cellStyle name="Page Heading" xfId="562" xr:uid="{00000000-0005-0000-0000-000071020000}"/>
    <cellStyle name="Page Heading 2" xfId="563" xr:uid="{00000000-0005-0000-0000-000072020000}"/>
    <cellStyle name="Page Heading Large" xfId="564" xr:uid="{00000000-0005-0000-0000-000073020000}"/>
    <cellStyle name="Page Heading Large 2" xfId="565" xr:uid="{00000000-0005-0000-0000-000074020000}"/>
    <cellStyle name="Page Heading Large_Sites 2012 vs 2011" xfId="566" xr:uid="{00000000-0005-0000-0000-000075020000}"/>
    <cellStyle name="Page Heading Small" xfId="567" xr:uid="{00000000-0005-0000-0000-000076020000}"/>
    <cellStyle name="Page Heading Small 2" xfId="568" xr:uid="{00000000-0005-0000-0000-000077020000}"/>
    <cellStyle name="Page Heading Small_Sites 2012 vs 2011" xfId="569" xr:uid="{00000000-0005-0000-0000-000078020000}"/>
    <cellStyle name="Page Heading_02 - Synthèse Wanadoo" xfId="570" xr:uid="{00000000-0005-0000-0000-000079020000}"/>
    <cellStyle name="Page Number" xfId="571" xr:uid="{00000000-0005-0000-0000-00007A020000}"/>
    <cellStyle name="pc1" xfId="572" xr:uid="{00000000-0005-0000-0000-00007B020000}"/>
    <cellStyle name="pc1 2" xfId="573" xr:uid="{00000000-0005-0000-0000-00007C020000}"/>
    <cellStyle name="pcent" xfId="574" xr:uid="{00000000-0005-0000-0000-00007D020000}"/>
    <cellStyle name="pcent 2" xfId="575" xr:uid="{00000000-0005-0000-0000-00007E020000}"/>
    <cellStyle name="pcent_Sites 2012 vs 2011" xfId="576" xr:uid="{00000000-0005-0000-0000-00007F020000}"/>
    <cellStyle name="pct_sub" xfId="577" xr:uid="{00000000-0005-0000-0000-000080020000}"/>
    <cellStyle name="Percent [0%]" xfId="578" xr:uid="{00000000-0005-0000-0000-000081020000}"/>
    <cellStyle name="Percent [0%] 2" xfId="579" xr:uid="{00000000-0005-0000-0000-000082020000}"/>
    <cellStyle name="Percent [0.00%]" xfId="580" xr:uid="{00000000-0005-0000-0000-000083020000}"/>
    <cellStyle name="Percent [0.00%] 2" xfId="581" xr:uid="{00000000-0005-0000-0000-000084020000}"/>
    <cellStyle name="Percent [0]" xfId="582" xr:uid="{00000000-0005-0000-0000-000085020000}"/>
    <cellStyle name="Percent [0] 2" xfId="583" xr:uid="{00000000-0005-0000-0000-000086020000}"/>
    <cellStyle name="Percent [1]" xfId="584" xr:uid="{00000000-0005-0000-0000-000087020000}"/>
    <cellStyle name="Percent [1] 2" xfId="585" xr:uid="{00000000-0005-0000-0000-000088020000}"/>
    <cellStyle name="Percent [2]" xfId="586" xr:uid="{00000000-0005-0000-0000-000089020000}"/>
    <cellStyle name="Percent [2] 2" xfId="587" xr:uid="{00000000-0005-0000-0000-00008A020000}"/>
    <cellStyle name="Percent 10" xfId="588" xr:uid="{00000000-0005-0000-0000-00008B020000}"/>
    <cellStyle name="Percent 11" xfId="589" xr:uid="{00000000-0005-0000-0000-00008C020000}"/>
    <cellStyle name="Percent 12" xfId="590" xr:uid="{00000000-0005-0000-0000-00008D020000}"/>
    <cellStyle name="Percent 13" xfId="591" xr:uid="{00000000-0005-0000-0000-00008E020000}"/>
    <cellStyle name="Percent 14" xfId="592" xr:uid="{00000000-0005-0000-0000-00008F020000}"/>
    <cellStyle name="Percent 15" xfId="593" xr:uid="{00000000-0005-0000-0000-000090020000}"/>
    <cellStyle name="Percent 16" xfId="594" xr:uid="{00000000-0005-0000-0000-000091020000}"/>
    <cellStyle name="Percent 17" xfId="595" xr:uid="{00000000-0005-0000-0000-000092020000}"/>
    <cellStyle name="Percent 18" xfId="596" xr:uid="{00000000-0005-0000-0000-000093020000}"/>
    <cellStyle name="Percent 2" xfId="597" xr:uid="{00000000-0005-0000-0000-000094020000}"/>
    <cellStyle name="Percent 3" xfId="598" xr:uid="{00000000-0005-0000-0000-000095020000}"/>
    <cellStyle name="Percent 4" xfId="599" xr:uid="{00000000-0005-0000-0000-000096020000}"/>
    <cellStyle name="Percent 5" xfId="600" xr:uid="{00000000-0005-0000-0000-000097020000}"/>
    <cellStyle name="Percent 6" xfId="601" xr:uid="{00000000-0005-0000-0000-000098020000}"/>
    <cellStyle name="Percent 7" xfId="602" xr:uid="{00000000-0005-0000-0000-000099020000}"/>
    <cellStyle name="Percent 8" xfId="603" xr:uid="{00000000-0005-0000-0000-00009A020000}"/>
    <cellStyle name="Percent 9" xfId="604" xr:uid="{00000000-0005-0000-0000-00009B020000}"/>
    <cellStyle name="Percent Hard" xfId="605" xr:uid="{00000000-0005-0000-0000-00009C020000}"/>
    <cellStyle name="Percent Hard 2" xfId="606" xr:uid="{00000000-0005-0000-0000-00009D020000}"/>
    <cellStyle name="Perlong" xfId="607" xr:uid="{00000000-0005-0000-0000-00009E020000}"/>
    <cellStyle name="PLAN1" xfId="608" xr:uid="{00000000-0005-0000-0000-00009F020000}"/>
    <cellStyle name="Porcentaje" xfId="609" xr:uid="{00000000-0005-0000-0000-0000A0020000}"/>
    <cellStyle name="Porcentaje 2" xfId="610" xr:uid="{00000000-0005-0000-0000-0000A1020000}"/>
    <cellStyle name="Porcentaje_Matrice indicia 2012 v5" xfId="611" xr:uid="{00000000-0005-0000-0000-0000A2020000}"/>
    <cellStyle name="Poste" xfId="22" xr:uid="{00000000-0005-0000-0000-0000A3020000}"/>
    <cellStyle name="Poste Ce" xfId="23" xr:uid="{00000000-0005-0000-0000-0000A4020000}"/>
    <cellStyle name="Poste CO2e" xfId="24" xr:uid="{00000000-0005-0000-0000-0000A5020000}"/>
    <cellStyle name="Pounds" xfId="612" xr:uid="{00000000-0005-0000-0000-0000A6020000}"/>
    <cellStyle name="Pounds (0)" xfId="613" xr:uid="{00000000-0005-0000-0000-0000A7020000}"/>
    <cellStyle name="Pounds (0) 2" xfId="614" xr:uid="{00000000-0005-0000-0000-0000A8020000}"/>
    <cellStyle name="Pounds (0)_Sites 2012 vs 2011" xfId="615" xr:uid="{00000000-0005-0000-0000-0000A9020000}"/>
    <cellStyle name="Pounds 10" xfId="616" xr:uid="{00000000-0005-0000-0000-0000AA020000}"/>
    <cellStyle name="Pounds 11" xfId="617" xr:uid="{00000000-0005-0000-0000-0000AB020000}"/>
    <cellStyle name="Pounds 12" xfId="618" xr:uid="{00000000-0005-0000-0000-0000AC020000}"/>
    <cellStyle name="Pounds 13" xfId="619" xr:uid="{00000000-0005-0000-0000-0000AD020000}"/>
    <cellStyle name="Pounds 14" xfId="620" xr:uid="{00000000-0005-0000-0000-0000AE020000}"/>
    <cellStyle name="Pounds 15" xfId="621" xr:uid="{00000000-0005-0000-0000-0000AF020000}"/>
    <cellStyle name="Pounds 16" xfId="622" xr:uid="{00000000-0005-0000-0000-0000B0020000}"/>
    <cellStyle name="Pounds 2" xfId="623" xr:uid="{00000000-0005-0000-0000-0000B1020000}"/>
    <cellStyle name="Pounds 3" xfId="624" xr:uid="{00000000-0005-0000-0000-0000B2020000}"/>
    <cellStyle name="Pounds 4" xfId="625" xr:uid="{00000000-0005-0000-0000-0000B3020000}"/>
    <cellStyle name="Pounds 5" xfId="626" xr:uid="{00000000-0005-0000-0000-0000B4020000}"/>
    <cellStyle name="Pounds 6" xfId="627" xr:uid="{00000000-0005-0000-0000-0000B5020000}"/>
    <cellStyle name="Pounds 7" xfId="628" xr:uid="{00000000-0005-0000-0000-0000B6020000}"/>
    <cellStyle name="Pounds 8" xfId="629" xr:uid="{00000000-0005-0000-0000-0000B7020000}"/>
    <cellStyle name="Pounds 9" xfId="630" xr:uid="{00000000-0005-0000-0000-0000B8020000}"/>
    <cellStyle name="Pounds_02 - Synthèse Wanadoo" xfId="631" xr:uid="{00000000-0005-0000-0000-0000B9020000}"/>
    <cellStyle name="Pourcentage" xfId="798" builtinId="5"/>
    <cellStyle name="Pourcentage 2" xfId="25" xr:uid="{00000000-0005-0000-0000-0000BB020000}"/>
    <cellStyle name="Pourcentage 3" xfId="26" xr:uid="{00000000-0005-0000-0000-0000BC020000}"/>
    <cellStyle name="Private" xfId="632" xr:uid="{00000000-0005-0000-0000-0000BD020000}"/>
    <cellStyle name="Private1" xfId="633" xr:uid="{00000000-0005-0000-0000-0000BE020000}"/>
    <cellStyle name="Private1 2" xfId="634" xr:uid="{00000000-0005-0000-0000-0000BF020000}"/>
    <cellStyle name="Prozent_Anadat" xfId="635" xr:uid="{00000000-0005-0000-0000-0000C0020000}"/>
    <cellStyle name="PSChar" xfId="636" xr:uid="{00000000-0005-0000-0000-0000C1020000}"/>
    <cellStyle name="PSDate" xfId="637" xr:uid="{00000000-0005-0000-0000-0000C2020000}"/>
    <cellStyle name="PSDec" xfId="638" xr:uid="{00000000-0005-0000-0000-0000C3020000}"/>
    <cellStyle name="PSHeading" xfId="639" xr:uid="{00000000-0005-0000-0000-0000C4020000}"/>
    <cellStyle name="PSInt" xfId="640" xr:uid="{00000000-0005-0000-0000-0000C5020000}"/>
    <cellStyle name="PSSpacer" xfId="641" xr:uid="{00000000-0005-0000-0000-0000C6020000}"/>
    <cellStyle name="results" xfId="642" xr:uid="{00000000-0005-0000-0000-0000C7020000}"/>
    <cellStyle name="Results % 3 dp" xfId="643" xr:uid="{00000000-0005-0000-0000-0000C8020000}"/>
    <cellStyle name="Results % 3 dp 2" xfId="644" xr:uid="{00000000-0005-0000-0000-0000C9020000}"/>
    <cellStyle name="Results % 3 dp_Sites 2012 vs 2011" xfId="645" xr:uid="{00000000-0005-0000-0000-0000CA020000}"/>
    <cellStyle name="results 10" xfId="646" xr:uid="{00000000-0005-0000-0000-0000CB020000}"/>
    <cellStyle name="results 11" xfId="647" xr:uid="{00000000-0005-0000-0000-0000CC020000}"/>
    <cellStyle name="results 12" xfId="648" xr:uid="{00000000-0005-0000-0000-0000CD020000}"/>
    <cellStyle name="results 13" xfId="649" xr:uid="{00000000-0005-0000-0000-0000CE020000}"/>
    <cellStyle name="results 14" xfId="650" xr:uid="{00000000-0005-0000-0000-0000CF020000}"/>
    <cellStyle name="results 15" xfId="651" xr:uid="{00000000-0005-0000-0000-0000D0020000}"/>
    <cellStyle name="results 16" xfId="652" xr:uid="{00000000-0005-0000-0000-0000D1020000}"/>
    <cellStyle name="results 2" xfId="653" xr:uid="{00000000-0005-0000-0000-0000D2020000}"/>
    <cellStyle name="results 3" xfId="654" xr:uid="{00000000-0005-0000-0000-0000D3020000}"/>
    <cellStyle name="Results 3 dp" xfId="655" xr:uid="{00000000-0005-0000-0000-0000D4020000}"/>
    <cellStyle name="Results 3 dp 2" xfId="656" xr:uid="{00000000-0005-0000-0000-0000D5020000}"/>
    <cellStyle name="Results 3 dp_Sites 2012 vs 2011" xfId="657" xr:uid="{00000000-0005-0000-0000-0000D6020000}"/>
    <cellStyle name="results 4" xfId="658" xr:uid="{00000000-0005-0000-0000-0000D7020000}"/>
    <cellStyle name="results 5" xfId="659" xr:uid="{00000000-0005-0000-0000-0000D8020000}"/>
    <cellStyle name="results 6" xfId="660" xr:uid="{00000000-0005-0000-0000-0000D9020000}"/>
    <cellStyle name="results 7" xfId="661" xr:uid="{00000000-0005-0000-0000-0000DA020000}"/>
    <cellStyle name="results 8" xfId="662" xr:uid="{00000000-0005-0000-0000-0000DB020000}"/>
    <cellStyle name="results 9" xfId="663" xr:uid="{00000000-0005-0000-0000-0000DC020000}"/>
    <cellStyle name="results_02 - Synthèse Wanadoo" xfId="664" xr:uid="{00000000-0005-0000-0000-0000DD020000}"/>
    <cellStyle name="RevList" xfId="665" xr:uid="{00000000-0005-0000-0000-0000DE020000}"/>
    <cellStyle name="RevList 2" xfId="666" xr:uid="{00000000-0005-0000-0000-0000DF020000}"/>
    <cellStyle name="RevList_Sites 2012 vs 2011" xfId="667" xr:uid="{00000000-0005-0000-0000-0000E0020000}"/>
    <cellStyle name="RHColumnHeading" xfId="668" xr:uid="{00000000-0005-0000-0000-0000E1020000}"/>
    <cellStyle name="RHHeading" xfId="669" xr:uid="{00000000-0005-0000-0000-0000E2020000}"/>
    <cellStyle name="RHJobTitle" xfId="670" xr:uid="{00000000-0005-0000-0000-0000E3020000}"/>
    <cellStyle name="RHSubTotal" xfId="671" xr:uid="{00000000-0005-0000-0000-0000E4020000}"/>
    <cellStyle name="Right" xfId="672" xr:uid="{00000000-0005-0000-0000-0000E5020000}"/>
    <cellStyle name="Right 2" xfId="673" xr:uid="{00000000-0005-0000-0000-0000E6020000}"/>
    <cellStyle name="Right_Sites 2012 vs 2011" xfId="674" xr:uid="{00000000-0005-0000-0000-0000E7020000}"/>
    <cellStyle name="Row Headings" xfId="675" xr:uid="{00000000-0005-0000-0000-0000E8020000}"/>
    <cellStyle name="Satisfaisant" xfId="676" xr:uid="{00000000-0005-0000-0000-0000E9020000}"/>
    <cellStyle name="Satisfaisant 2" xfId="834" xr:uid="{00000000-0005-0000-0000-0000EA020000}"/>
    <cellStyle name="Section name" xfId="677" xr:uid="{00000000-0005-0000-0000-0000EB020000}"/>
    <cellStyle name="Section name 2" xfId="678" xr:uid="{00000000-0005-0000-0000-0000EC020000}"/>
    <cellStyle name="Section name_Sites 2012 vs 2011" xfId="679" xr:uid="{00000000-0005-0000-0000-0000ED020000}"/>
    <cellStyle name="Sensitivity" xfId="680" xr:uid="{00000000-0005-0000-0000-0000EE020000}"/>
    <cellStyle name="Sensitivity 2" xfId="681" xr:uid="{00000000-0005-0000-0000-0000EF020000}"/>
    <cellStyle name="Sensitivity_Sites 2012 vs 2011" xfId="682" xr:uid="{00000000-0005-0000-0000-0000F0020000}"/>
    <cellStyle name="Separador de milhares [0]_IGP-M" xfId="683" xr:uid="{00000000-0005-0000-0000-0000F1020000}"/>
    <cellStyle name="Separador de milhares_IGP-M" xfId="684" xr:uid="{00000000-0005-0000-0000-0000F2020000}"/>
    <cellStyle name="Shaded" xfId="685" xr:uid="{00000000-0005-0000-0000-0000F3020000}"/>
    <cellStyle name="Shaded 2" xfId="686" xr:uid="{00000000-0005-0000-0000-0000F4020000}"/>
    <cellStyle name="Single Accounting" xfId="687" xr:uid="{00000000-0005-0000-0000-0000F5020000}"/>
    <cellStyle name="Single Accounting 2" xfId="688" xr:uid="{00000000-0005-0000-0000-0000F6020000}"/>
    <cellStyle name="Single Accounting_Sites 2012 vs 2011" xfId="689" xr:uid="{00000000-0005-0000-0000-0000F7020000}"/>
    <cellStyle name="Sortie" xfId="690" xr:uid="{00000000-0005-0000-0000-0000F8020000}"/>
    <cellStyle name="Sortie 2" xfId="835" xr:uid="{00000000-0005-0000-0000-0000F9020000}"/>
    <cellStyle name="Sous-poste" xfId="27" xr:uid="{00000000-0005-0000-0000-0000FA020000}"/>
    <cellStyle name="Spreadsheet title" xfId="691" xr:uid="{00000000-0005-0000-0000-0000FB020000}"/>
    <cellStyle name="Spreadsheet title 2" xfId="692" xr:uid="{00000000-0005-0000-0000-0000FC020000}"/>
    <cellStyle name="Spreadsheet title_Sites 2012 vs 2011" xfId="693" xr:uid="{00000000-0005-0000-0000-0000FD020000}"/>
    <cellStyle name="Standaard_Assumptions" xfId="694" xr:uid="{00000000-0005-0000-0000-0000FE020000}"/>
    <cellStyle name="Standard_airt-rev" xfId="695" xr:uid="{00000000-0005-0000-0000-0000FF020000}"/>
    <cellStyle name="STYL1 - Style1" xfId="696" xr:uid="{00000000-0005-0000-0000-000000030000}"/>
    <cellStyle name="Style 1" xfId="28" xr:uid="{00000000-0005-0000-0000-000001030000}"/>
    <cellStyle name="Style 1 2" xfId="697" xr:uid="{00000000-0005-0000-0000-000002030000}"/>
    <cellStyle name="Style 2" xfId="698" xr:uid="{00000000-0005-0000-0000-000003030000}"/>
    <cellStyle name="Style 3" xfId="699" xr:uid="{00000000-0005-0000-0000-000004030000}"/>
    <cellStyle name="Style 4" xfId="700" xr:uid="{00000000-0005-0000-0000-000005030000}"/>
    <cellStyle name="Subtotal" xfId="701" xr:uid="{00000000-0005-0000-0000-000006030000}"/>
    <cellStyle name="Sum" xfId="702" xr:uid="{00000000-0005-0000-0000-000007030000}"/>
    <cellStyle name="Sum 2" xfId="703" xr:uid="{00000000-0005-0000-0000-000008030000}"/>
    <cellStyle name="Summary" xfId="704" xr:uid="{00000000-0005-0000-0000-000009030000}"/>
    <cellStyle name="Table Col Head" xfId="705" xr:uid="{00000000-0005-0000-0000-00000A030000}"/>
    <cellStyle name="Table Head" xfId="706" xr:uid="{00000000-0005-0000-0000-00000B030000}"/>
    <cellStyle name="Table Source" xfId="707" xr:uid="{00000000-0005-0000-0000-00000C030000}"/>
    <cellStyle name="Table Sub Head" xfId="708" xr:uid="{00000000-0005-0000-0000-00000D030000}"/>
    <cellStyle name="Table Text" xfId="709" xr:uid="{00000000-0005-0000-0000-00000E030000}"/>
    <cellStyle name="Table Title" xfId="710" xr:uid="{00000000-0005-0000-0000-00000F030000}"/>
    <cellStyle name="Table Units" xfId="711" xr:uid="{00000000-0005-0000-0000-000010030000}"/>
    <cellStyle name="tableau" xfId="712" xr:uid="{00000000-0005-0000-0000-000011030000}"/>
    <cellStyle name="TableBase" xfId="713" xr:uid="{00000000-0005-0000-0000-000012030000}"/>
    <cellStyle name="TableHead" xfId="714" xr:uid="{00000000-0005-0000-0000-000013030000}"/>
    <cellStyle name="test" xfId="715" xr:uid="{00000000-0005-0000-0000-000014030000}"/>
    <cellStyle name="Text" xfId="716" xr:uid="{00000000-0005-0000-0000-000015030000}"/>
    <cellStyle name="Text 1" xfId="717" xr:uid="{00000000-0005-0000-0000-000016030000}"/>
    <cellStyle name="Text 2" xfId="718" xr:uid="{00000000-0005-0000-0000-000017030000}"/>
    <cellStyle name="Text Head 1" xfId="719" xr:uid="{00000000-0005-0000-0000-000018030000}"/>
    <cellStyle name="Text Head 2" xfId="720" xr:uid="{00000000-0005-0000-0000-000019030000}"/>
    <cellStyle name="Text Indent 1" xfId="721" xr:uid="{00000000-0005-0000-0000-00001A030000}"/>
    <cellStyle name="Text Indent 2" xfId="722" xr:uid="{00000000-0005-0000-0000-00001B030000}"/>
    <cellStyle name="Text_All Countries Indicia 2013 Q1 to Q3 (G2) Consolidation Matrix Template" xfId="723" xr:uid="{00000000-0005-0000-0000-00001C030000}"/>
    <cellStyle name="Texte explicatif" xfId="724" xr:uid="{00000000-0005-0000-0000-00001D030000}"/>
    <cellStyle name="Texte explicatif 2" xfId="836" xr:uid="{00000000-0005-0000-0000-00001E030000}"/>
    <cellStyle name="Tiitre1" xfId="725" xr:uid="{00000000-0005-0000-0000-00001F030000}"/>
    <cellStyle name="Tiitre1 2" xfId="726" xr:uid="{00000000-0005-0000-0000-000020030000}"/>
    <cellStyle name="Tiitre1_Sites 2012 vs 2011" xfId="727" xr:uid="{00000000-0005-0000-0000-000021030000}"/>
    <cellStyle name="Time" xfId="728" xr:uid="{00000000-0005-0000-0000-000022030000}"/>
    <cellStyle name="Time 2" xfId="729" xr:uid="{00000000-0005-0000-0000-000023030000}"/>
    <cellStyle name="Times 10" xfId="730" xr:uid="{00000000-0005-0000-0000-000024030000}"/>
    <cellStyle name="Times 10 2" xfId="731" xr:uid="{00000000-0005-0000-0000-000025030000}"/>
    <cellStyle name="Times 10_Sites 2012 vs 2011" xfId="732" xr:uid="{00000000-0005-0000-0000-000026030000}"/>
    <cellStyle name="Times 12" xfId="733" xr:uid="{00000000-0005-0000-0000-000027030000}"/>
    <cellStyle name="Titles" xfId="734" xr:uid="{00000000-0005-0000-0000-000028030000}"/>
    <cellStyle name="Titre 1" xfId="735" xr:uid="{00000000-0005-0000-0000-000029030000}"/>
    <cellStyle name="Titre 1" xfId="736" xr:uid="{00000000-0005-0000-0000-00002A030000}"/>
    <cellStyle name="Titre 1 2" xfId="837" xr:uid="{00000000-0005-0000-0000-00002B030000}"/>
    <cellStyle name="Titre 2" xfId="737" xr:uid="{00000000-0005-0000-0000-00002C030000}"/>
    <cellStyle name="Titre 2 2" xfId="838" xr:uid="{00000000-0005-0000-0000-00002D030000}"/>
    <cellStyle name="Titre 3" xfId="738" xr:uid="{00000000-0005-0000-0000-00002E030000}"/>
    <cellStyle name="Titre 3 2" xfId="839" xr:uid="{00000000-0005-0000-0000-00002F030000}"/>
    <cellStyle name="Titre 4" xfId="739" xr:uid="{00000000-0005-0000-0000-000030030000}"/>
    <cellStyle name="Titre 4 2" xfId="840" xr:uid="{00000000-0005-0000-0000-000031030000}"/>
    <cellStyle name="Titre3" xfId="740" xr:uid="{00000000-0005-0000-0000-000032030000}"/>
    <cellStyle name="titre4" xfId="741" xr:uid="{00000000-0005-0000-0000-000033030000}"/>
    <cellStyle name="To Financials" xfId="742" xr:uid="{00000000-0005-0000-0000-000034030000}"/>
    <cellStyle name="To Financials 2" xfId="743" xr:uid="{00000000-0005-0000-0000-000035030000}"/>
    <cellStyle name="To Financials_Sites 2012 vs 2011" xfId="744" xr:uid="{00000000-0005-0000-0000-000036030000}"/>
    <cellStyle name="To_Financial_statements" xfId="745" xr:uid="{00000000-0005-0000-0000-000037030000}"/>
    <cellStyle name="TOC 1" xfId="746" xr:uid="{00000000-0005-0000-0000-000038030000}"/>
    <cellStyle name="TOC 2" xfId="747" xr:uid="{00000000-0005-0000-0000-000039030000}"/>
    <cellStyle name="Tocopilla" xfId="748" xr:uid="{00000000-0005-0000-0000-00003A030000}"/>
    <cellStyle name="Total 2" xfId="749" xr:uid="{00000000-0005-0000-0000-00003B030000}"/>
    <cellStyle name="Total 3" xfId="750" xr:uid="{00000000-0005-0000-0000-00003C030000}"/>
    <cellStyle name="Total Column" xfId="751" xr:uid="{00000000-0005-0000-0000-00003D030000}"/>
    <cellStyle name="TotalRow" xfId="752" xr:uid="{00000000-0005-0000-0000-00003E030000}"/>
    <cellStyle name="Totals" xfId="753" xr:uid="{00000000-0005-0000-0000-00003F030000}"/>
    <cellStyle name="tsuka" xfId="754" xr:uid="{00000000-0005-0000-0000-000040030000}"/>
    <cellStyle name="tsuuka" xfId="755" xr:uid="{00000000-0005-0000-0000-000041030000}"/>
    <cellStyle name="Tusental (0)_pldt" xfId="756" xr:uid="{00000000-0005-0000-0000-000042030000}"/>
    <cellStyle name="Tusental_pldt" xfId="757" xr:uid="{00000000-0005-0000-0000-000043030000}"/>
    <cellStyle name="Uhrzeit" xfId="758" xr:uid="{00000000-0005-0000-0000-000044030000}"/>
    <cellStyle name="Undefined" xfId="759" xr:uid="{00000000-0005-0000-0000-000045030000}"/>
    <cellStyle name="UNITS" xfId="760" xr:uid="{00000000-0005-0000-0000-000046030000}"/>
    <cellStyle name="UNITS 2" xfId="761" xr:uid="{00000000-0005-0000-0000-000047030000}"/>
    <cellStyle name="Unprot" xfId="762" xr:uid="{00000000-0005-0000-0000-000048030000}"/>
    <cellStyle name="Unprot$" xfId="763" xr:uid="{00000000-0005-0000-0000-000049030000}"/>
    <cellStyle name="Unprot_Australia - Indicateurs Environnement H1 2010 for correction (2)" xfId="764" xr:uid="{00000000-0005-0000-0000-00004A030000}"/>
    <cellStyle name="Unprotect" xfId="765" xr:uid="{00000000-0005-0000-0000-00004B030000}"/>
    <cellStyle name="Unprotect 2" xfId="766" xr:uid="{00000000-0005-0000-0000-00004C030000}"/>
    <cellStyle name="Unprotect_Sites 2012 vs 2011" xfId="767" xr:uid="{00000000-0005-0000-0000-00004D030000}"/>
    <cellStyle name="Valuta (0)_pldt" xfId="768" xr:uid="{00000000-0005-0000-0000-00004E030000}"/>
    <cellStyle name="Valuta [0]_Assumptions" xfId="769" xr:uid="{00000000-0005-0000-0000-00004F030000}"/>
    <cellStyle name="Valuta_Assumptions" xfId="770" xr:uid="{00000000-0005-0000-0000-000050030000}"/>
    <cellStyle name="Vérification" xfId="771" xr:uid="{00000000-0005-0000-0000-000051030000}"/>
    <cellStyle name="Vérification 2" xfId="841" xr:uid="{00000000-0005-0000-0000-000052030000}"/>
    <cellStyle name="Währung [0]_revenue" xfId="772" xr:uid="{00000000-0005-0000-0000-000053030000}"/>
    <cellStyle name="Währung_airt-rev" xfId="773" xr:uid="{00000000-0005-0000-0000-000054030000}"/>
    <cellStyle name="White" xfId="774" xr:uid="{00000000-0005-0000-0000-000055030000}"/>
    <cellStyle name="White 2" xfId="775" xr:uid="{00000000-0005-0000-0000-000056030000}"/>
    <cellStyle name="White_Sites 2012 vs 2011" xfId="776" xr:uid="{00000000-0005-0000-0000-000057030000}"/>
    <cellStyle name="WhitePattern" xfId="777" xr:uid="{00000000-0005-0000-0000-000058030000}"/>
    <cellStyle name="WhitePattern1" xfId="778" xr:uid="{00000000-0005-0000-0000-000059030000}"/>
    <cellStyle name="WhiteText" xfId="779" xr:uid="{00000000-0005-0000-0000-00005A030000}"/>
    <cellStyle name="WhiteText 2" xfId="780" xr:uid="{00000000-0005-0000-0000-00005B030000}"/>
    <cellStyle name="WhiteText_Sites 2012 vs 2011" xfId="781" xr:uid="{00000000-0005-0000-0000-00005C030000}"/>
    <cellStyle name="wrap" xfId="782" xr:uid="{00000000-0005-0000-0000-00005D030000}"/>
    <cellStyle name="wrap 2" xfId="801" xr:uid="{00000000-0005-0000-0000-00005E030000}"/>
    <cellStyle name="Year" xfId="783" xr:uid="{00000000-0005-0000-0000-00005F030000}"/>
    <cellStyle name="Year 2" xfId="784" xr:uid="{00000000-0005-0000-0000-000060030000}"/>
    <cellStyle name="Yen" xfId="785" xr:uid="{00000000-0005-0000-0000-000061030000}"/>
    <cellStyle name="Yen 2" xfId="786" xr:uid="{00000000-0005-0000-0000-000062030000}"/>
    <cellStyle name="Обычный_Лист1" xfId="787" xr:uid="{00000000-0005-0000-0000-000063030000}"/>
    <cellStyle name="桁区切り [0.00]_0598mfr.xls グラフ 2" xfId="788" xr:uid="{00000000-0005-0000-0000-000064030000}"/>
    <cellStyle name="桁区切り_0598mfr.xls グラフ 2" xfId="789" xr:uid="{00000000-0005-0000-0000-000065030000}"/>
    <cellStyle name="標準_0598mfr.xls グラフ 2" xfId="790" xr:uid="{00000000-0005-0000-0000-000066030000}"/>
    <cellStyle name="通貨 [0.00]_0598mfr.xls グラフ 2" xfId="791" xr:uid="{00000000-0005-0000-0000-000067030000}"/>
    <cellStyle name="通貨_0598mfr.xls グラフ 2" xfId="792" xr:uid="{00000000-0005-0000-0000-000068030000}"/>
  </cellStyles>
  <dxfs count="30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colors>
    <mruColors>
      <color rgb="FFFFCCFF"/>
      <color rgb="FFFFFFCC"/>
      <color rgb="FF2AA9E2"/>
      <color rgb="FFC0E5F6"/>
      <color rgb="FF89CFEF"/>
      <color rgb="FF4AB4E6"/>
      <color rgb="FFFF99FF"/>
      <color rgb="FFFFFFF3"/>
      <color rgb="FFFFD54F"/>
      <color rgb="FFFF6D6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Eau en m3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Véhicules!$B$12</c:f>
              <c:strCache>
                <c:ptCount val="1"/>
                <c:pt idx="0">
                  <c:v>Consommation essence</c:v>
                </c:pt>
              </c:strCache>
            </c:strRef>
          </c:tx>
          <c:spPr>
            <a:solidFill>
              <a:srgbClr val="00CCFF"/>
            </a:solidFill>
            <a:ln>
              <a:solidFill>
                <a:srgbClr val="00CCFF"/>
              </a:solidFill>
            </a:ln>
          </c:spPr>
          <c:invertIfNegative val="0"/>
          <c:cat>
            <c:numRef>
              <c:f>Véhicules!$E$10:$I$10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cat>
          <c:val>
            <c:numRef>
              <c:f>Véhicules!$E$12:$I$12</c:f>
              <c:numCache>
                <c:formatCode>#\ ##0.00" L"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C25-42A2-B3E3-D00D924DCA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axId val="349054888"/>
        <c:axId val="349056456"/>
      </c:barChart>
      <c:lineChart>
        <c:grouping val="standard"/>
        <c:varyColors val="0"/>
        <c:ser>
          <c:idx val="0"/>
          <c:order val="0"/>
          <c:tx>
            <c:strRef>
              <c:f>Véhicules!$B$14</c:f>
              <c:strCache>
                <c:ptCount val="1"/>
              </c:strCache>
            </c:strRef>
          </c:tx>
          <c:spPr>
            <a:ln>
              <a:solidFill>
                <a:srgbClr val="FF99FF"/>
              </a:solidFill>
            </a:ln>
          </c:spPr>
          <c:marker>
            <c:spPr>
              <a:solidFill>
                <a:srgbClr val="FF99FF"/>
              </a:solidFill>
              <a:ln>
                <a:solidFill>
                  <a:srgbClr val="FF99FF"/>
                </a:solidFill>
              </a:ln>
            </c:spPr>
          </c:marker>
          <c:cat>
            <c:numRef>
              <c:f>Véhicules!$E$10:$I$10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cat>
          <c:val>
            <c:numRef>
              <c:f>Véhicules!$E$14:$I$14</c:f>
              <c:numCache>
                <c:formatCode>General</c:formatCode>
                <c:ptCount val="5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C25-42A2-B3E3-D00D924DCA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49057632"/>
        <c:axId val="349056848"/>
      </c:lineChart>
      <c:catAx>
        <c:axId val="349054888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349056456"/>
        <c:crosses val="autoZero"/>
        <c:auto val="1"/>
        <c:lblAlgn val="ctr"/>
        <c:lblOffset val="100"/>
        <c:noMultiLvlLbl val="0"/>
      </c:catAx>
      <c:valAx>
        <c:axId val="349056456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#\ ##0.00&quot; L&quot;" sourceLinked="1"/>
        <c:majorTickMark val="none"/>
        <c:minorTickMark val="none"/>
        <c:tickLblPos val="nextTo"/>
        <c:spPr>
          <a:ln w="9525">
            <a:noFill/>
          </a:ln>
        </c:spPr>
        <c:crossAx val="349054888"/>
        <c:crosses val="autoZero"/>
        <c:crossBetween val="between"/>
      </c:valAx>
      <c:valAx>
        <c:axId val="34905684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crossAx val="349057632"/>
        <c:crosses val="max"/>
        <c:crossBetween val="between"/>
      </c:valAx>
      <c:catAx>
        <c:axId val="34905763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49056848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spPr>
    <a:ln>
      <a:solidFill>
        <a:srgbClr val="4AB4E6"/>
      </a:solidFill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877093</xdr:colOff>
      <xdr:row>13</xdr:row>
      <xdr:rowOff>78581</xdr:rowOff>
    </xdr:from>
    <xdr:to>
      <xdr:col>31</xdr:col>
      <xdr:colOff>245269</xdr:colOff>
      <xdr:row>29</xdr:row>
      <xdr:rowOff>21430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E80C6CA-35AE-4350-9ABB-247C1D7CA6B5}" name="Tableau2" displayName="Tableau2" ref="A2:A9" totalsRowShown="0">
  <autoFilter ref="A2:A9" xr:uid="{3E80C6CA-35AE-4350-9ABB-247C1D7CA6B5}"/>
  <tableColumns count="1">
    <tableColumn id="1" xr3:uid="{07DAAB35-7BA7-49A6-BCD1-7DDFC9B20C0A}" name="Onglets du TDB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GD6"/>
  <sheetViews>
    <sheetView zoomScale="80" zoomScaleNormal="80" workbookViewId="0">
      <pane xSplit="6" ySplit="1" topLeftCell="G2" activePane="bottomRight" state="frozen"/>
      <selection pane="topRight" activeCell="G1" sqref="G1"/>
      <selection pane="bottomLeft" activeCell="A6" sqref="A6"/>
      <selection pane="bottomRight" activeCell="D13" sqref="D13"/>
    </sheetView>
  </sheetViews>
  <sheetFormatPr baseColWidth="10" defaultColWidth="11.453125" defaultRowHeight="15" outlineLevelCol="1"/>
  <cols>
    <col min="1" max="1" width="10.7265625" style="20" customWidth="1"/>
    <col min="2" max="2" width="21.26953125" style="24" customWidth="1"/>
    <col min="3" max="3" width="30.54296875" style="41" customWidth="1"/>
    <col min="4" max="4" width="50.453125" style="20" customWidth="1"/>
    <col min="5" max="5" width="13.1796875" style="21" customWidth="1"/>
    <col min="6" max="6" width="20.54296875" style="21" customWidth="1" outlineLevel="1"/>
    <col min="7" max="77" width="11.453125" style="19"/>
    <col min="78" max="78" width="13" style="19" bestFit="1" customWidth="1"/>
    <col min="79" max="79" width="12" style="19" bestFit="1" customWidth="1"/>
    <col min="80" max="80" width="18" style="19" bestFit="1" customWidth="1"/>
    <col min="81" max="81" width="11.453125" style="19" customWidth="1"/>
    <col min="82" max="82" width="12" style="19" customWidth="1"/>
    <col min="83" max="86" width="11.453125" style="19" customWidth="1"/>
    <col min="87" max="88" width="12" style="19" customWidth="1"/>
    <col min="89" max="89" width="11.453125" style="19" customWidth="1"/>
    <col min="90" max="90" width="11.453125" style="19"/>
    <col min="91" max="91" width="12.54296875" style="19" bestFit="1" customWidth="1"/>
    <col min="92" max="92" width="13.453125" style="19" customWidth="1"/>
    <col min="93" max="94" width="11.453125" style="19"/>
    <col min="95" max="95" width="13.81640625" style="19" customWidth="1"/>
    <col min="96" max="96" width="12" style="19" bestFit="1" customWidth="1"/>
    <col min="97" max="97" width="12" style="19" customWidth="1"/>
    <col min="98" max="98" width="11.453125" style="19"/>
    <col min="99" max="99" width="14" style="19" customWidth="1"/>
    <col min="100" max="100" width="12.7265625" style="19" customWidth="1"/>
    <col min="101" max="101" width="12.54296875" style="19" customWidth="1"/>
    <col min="102" max="102" width="15" style="19" customWidth="1"/>
    <col min="103" max="103" width="13.26953125" style="19" customWidth="1"/>
    <col min="104" max="104" width="13" style="19" customWidth="1"/>
    <col min="105" max="105" width="13.1796875" style="19" customWidth="1"/>
    <col min="106" max="106" width="12.54296875" style="19" customWidth="1"/>
    <col min="107" max="108" width="12.26953125" style="19" customWidth="1"/>
    <col min="109" max="109" width="12.7265625" style="19" customWidth="1"/>
    <col min="110" max="111" width="12.26953125" style="19" customWidth="1"/>
    <col min="112" max="113" width="12.453125" style="19" customWidth="1"/>
    <col min="114" max="114" width="18.1796875" style="19" customWidth="1"/>
    <col min="115" max="115" width="13.1796875" style="19" customWidth="1"/>
    <col min="116" max="116" width="12.7265625" style="19" customWidth="1"/>
    <col min="117" max="117" width="13.7265625" style="19" customWidth="1"/>
    <col min="118" max="118" width="14" style="19" customWidth="1"/>
    <col min="119" max="119" width="13.1796875" style="19" customWidth="1"/>
    <col min="120" max="121" width="12.54296875" style="19" customWidth="1"/>
    <col min="122" max="122" width="12.26953125" style="19" customWidth="1"/>
    <col min="123" max="123" width="13" style="19" bestFit="1" customWidth="1"/>
    <col min="124" max="125" width="12.7265625" style="19" bestFit="1" customWidth="1"/>
    <col min="126" max="126" width="13" style="19" customWidth="1"/>
    <col min="127" max="127" width="12.7265625" style="19" bestFit="1" customWidth="1"/>
    <col min="128" max="128" width="16" style="19" customWidth="1"/>
    <col min="129" max="130" width="12.453125" style="19" customWidth="1"/>
    <col min="131" max="132" width="11.7265625" style="19" bestFit="1" customWidth="1"/>
    <col min="133" max="133" width="14.1796875" style="19" customWidth="1"/>
    <col min="134" max="134" width="11.453125" style="19" bestFit="1" customWidth="1"/>
    <col min="135" max="135" width="12.1796875" style="19" customWidth="1"/>
    <col min="136" max="136" width="11.7265625" style="19" bestFit="1" customWidth="1"/>
    <col min="137" max="137" width="12.81640625" style="19" customWidth="1"/>
    <col min="138" max="139" width="12.26953125" style="19" customWidth="1"/>
    <col min="140" max="140" width="14.7265625" style="19" customWidth="1"/>
    <col min="141" max="141" width="11.7265625" style="19" bestFit="1" customWidth="1"/>
    <col min="142" max="143" width="12.7265625" style="19" customWidth="1"/>
    <col min="144" max="145" width="11.7265625" style="19" bestFit="1" customWidth="1"/>
    <col min="146" max="146" width="12.7265625" style="19" customWidth="1"/>
    <col min="147" max="147" width="11.7265625" style="19" bestFit="1" customWidth="1"/>
    <col min="148" max="148" width="12.81640625" style="19" customWidth="1"/>
    <col min="149" max="150" width="11.7265625" style="19" bestFit="1" customWidth="1"/>
    <col min="151" max="152" width="13.453125" style="19" bestFit="1" customWidth="1"/>
    <col min="153" max="153" width="13.1796875" style="19" bestFit="1" customWidth="1"/>
    <col min="154" max="155" width="11.54296875" style="19" bestFit="1" customWidth="1"/>
    <col min="156" max="158" width="12.54296875" style="19" bestFit="1" customWidth="1"/>
    <col min="159" max="159" width="12.81640625" style="19" bestFit="1" customWidth="1"/>
    <col min="160" max="160" width="11.26953125" style="19" bestFit="1" customWidth="1"/>
    <col min="161" max="162" width="11.453125" style="19"/>
    <col min="163" max="163" width="12.1796875" style="19" customWidth="1"/>
    <col min="164" max="169" width="12" style="19" bestFit="1" customWidth="1"/>
    <col min="170" max="170" width="11.81640625" style="19" customWidth="1"/>
    <col min="171" max="171" width="12.81640625" style="19" customWidth="1"/>
    <col min="172" max="172" width="13.26953125" style="19" customWidth="1"/>
    <col min="173" max="173" width="13.453125" style="19" customWidth="1"/>
    <col min="174" max="174" width="17.453125" style="19" customWidth="1"/>
    <col min="175" max="175" width="17.7265625" style="19" customWidth="1"/>
    <col min="176" max="176" width="14.453125" style="19" customWidth="1"/>
    <col min="177" max="177" width="13.7265625" style="19" customWidth="1"/>
    <col min="178" max="178" width="12.26953125" style="19" customWidth="1"/>
    <col min="179" max="179" width="13.54296875" style="19" customWidth="1"/>
    <col min="180" max="180" width="12.81640625" style="19" customWidth="1"/>
    <col min="181" max="185" width="11.453125" style="19"/>
    <col min="186" max="186" width="18.453125" style="19" customWidth="1"/>
    <col min="187" max="16384" width="11.453125" style="19"/>
  </cols>
  <sheetData>
    <row r="1" spans="1:186" s="131" customFormat="1" ht="12.75" customHeight="1">
      <c r="A1" s="132" t="s">
        <v>8</v>
      </c>
      <c r="B1" s="132" t="s">
        <v>63</v>
      </c>
      <c r="C1" s="133" t="s">
        <v>64</v>
      </c>
      <c r="D1" s="132" t="s">
        <v>60</v>
      </c>
      <c r="E1" s="134" t="s">
        <v>5</v>
      </c>
      <c r="F1" s="132" t="s">
        <v>110</v>
      </c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3"/>
      <c r="U1" s="123"/>
      <c r="V1" s="123"/>
      <c r="W1" s="123"/>
      <c r="X1" s="123"/>
      <c r="Y1" s="123"/>
      <c r="Z1" s="123"/>
      <c r="AA1" s="123"/>
      <c r="AB1" s="123"/>
      <c r="AC1" s="123"/>
      <c r="AD1" s="123"/>
      <c r="AE1" s="123"/>
      <c r="AF1" s="123"/>
      <c r="AG1" s="123"/>
      <c r="AH1" s="123"/>
      <c r="AI1" s="123"/>
      <c r="AJ1" s="123"/>
      <c r="AK1" s="123"/>
      <c r="AL1" s="123"/>
      <c r="AM1" s="123"/>
      <c r="AN1" s="123"/>
      <c r="AO1" s="123"/>
      <c r="AP1" s="123"/>
      <c r="AQ1" s="123"/>
      <c r="AR1" s="123"/>
      <c r="AS1" s="123"/>
      <c r="AT1" s="123"/>
      <c r="AU1" s="123"/>
      <c r="AV1" s="123"/>
      <c r="AW1" s="123"/>
      <c r="AX1" s="123"/>
      <c r="AY1" s="123"/>
      <c r="AZ1" s="123"/>
      <c r="BA1" s="123"/>
      <c r="BB1" s="123"/>
      <c r="BC1" s="123"/>
      <c r="BD1" s="123"/>
      <c r="BE1" s="123"/>
      <c r="BF1" s="123"/>
      <c r="BG1" s="123"/>
      <c r="BH1" s="123"/>
      <c r="BI1" s="123"/>
      <c r="BJ1" s="123"/>
      <c r="BK1" s="123"/>
      <c r="BL1" s="123"/>
      <c r="BM1" s="123"/>
      <c r="BN1" s="123"/>
      <c r="BO1" s="123"/>
      <c r="BP1" s="123"/>
      <c r="BQ1" s="123"/>
      <c r="BR1" s="123"/>
      <c r="BS1" s="123"/>
      <c r="BT1" s="123"/>
      <c r="BU1" s="123"/>
      <c r="BV1" s="123"/>
      <c r="BW1" s="123"/>
      <c r="BX1" s="123"/>
      <c r="BY1" s="123"/>
      <c r="BZ1" s="123"/>
      <c r="CA1" s="123"/>
      <c r="CB1" s="123"/>
      <c r="CC1" s="123"/>
      <c r="CD1" s="123"/>
      <c r="CE1" s="123"/>
      <c r="CF1" s="123"/>
      <c r="CG1" s="123"/>
      <c r="CH1" s="123"/>
      <c r="CI1" s="123"/>
      <c r="CJ1" s="123"/>
      <c r="CK1" s="123"/>
      <c r="CL1" s="123"/>
      <c r="CM1" s="123"/>
      <c r="CN1" s="123"/>
      <c r="CO1" s="123"/>
      <c r="CP1" s="123"/>
      <c r="CQ1" s="123"/>
      <c r="CR1" s="123"/>
      <c r="CS1" s="123"/>
      <c r="CT1" s="123"/>
      <c r="CU1" s="123"/>
      <c r="CV1" s="123"/>
      <c r="CW1" s="123"/>
      <c r="CX1" s="123"/>
      <c r="CY1" s="123"/>
      <c r="CZ1" s="123"/>
      <c r="DA1" s="123"/>
      <c r="DB1" s="123"/>
      <c r="DC1" s="123"/>
      <c r="DD1" s="123"/>
      <c r="DE1" s="123"/>
      <c r="DF1" s="123"/>
      <c r="DG1" s="123"/>
      <c r="DH1" s="123"/>
      <c r="DI1" s="123"/>
      <c r="DJ1" s="123"/>
      <c r="DK1" s="123">
        <v>1710.5</v>
      </c>
      <c r="DL1" s="123">
        <v>1468.4</v>
      </c>
      <c r="DM1" s="123">
        <v>1733.3</v>
      </c>
      <c r="DN1" s="123">
        <v>1459.5</v>
      </c>
      <c r="DO1" s="123">
        <v>1420.6</v>
      </c>
      <c r="DP1" s="123">
        <v>1677.5</v>
      </c>
      <c r="DQ1" s="123" t="e">
        <f>DQ2+DQ3+DQ4</f>
        <v>#REF!</v>
      </c>
      <c r="DR1" s="123" t="e">
        <f t="shared" ref="DR1:FV1" si="0">DR2+DR3+DR4</f>
        <v>#REF!</v>
      </c>
      <c r="DS1" s="123" t="e">
        <f t="shared" si="0"/>
        <v>#REF!</v>
      </c>
      <c r="DT1" s="123" t="e">
        <f t="shared" si="0"/>
        <v>#REF!</v>
      </c>
      <c r="DU1" s="123" t="e">
        <f t="shared" si="0"/>
        <v>#REF!</v>
      </c>
      <c r="DV1" s="123" t="e">
        <f t="shared" si="0"/>
        <v>#REF!</v>
      </c>
      <c r="DW1" s="123" t="e">
        <f t="shared" si="0"/>
        <v>#REF!</v>
      </c>
      <c r="DX1" s="123" t="e">
        <f t="shared" si="0"/>
        <v>#REF!</v>
      </c>
      <c r="DY1" s="123" t="e">
        <f t="shared" si="0"/>
        <v>#REF!</v>
      </c>
      <c r="DZ1" s="123" t="e">
        <f t="shared" si="0"/>
        <v>#REF!</v>
      </c>
      <c r="EA1" s="123" t="e">
        <f t="shared" si="0"/>
        <v>#REF!</v>
      </c>
      <c r="EB1" s="123" t="e">
        <f t="shared" si="0"/>
        <v>#REF!</v>
      </c>
      <c r="EC1" s="123" t="e">
        <f t="shared" si="0"/>
        <v>#REF!</v>
      </c>
      <c r="ED1" s="123" t="e">
        <f t="shared" si="0"/>
        <v>#REF!</v>
      </c>
      <c r="EE1" s="123" t="e">
        <f t="shared" si="0"/>
        <v>#REF!</v>
      </c>
      <c r="EF1" s="123" t="e">
        <f t="shared" si="0"/>
        <v>#REF!</v>
      </c>
      <c r="EG1" s="123" t="e">
        <f t="shared" si="0"/>
        <v>#REF!</v>
      </c>
      <c r="EH1" s="123" t="e">
        <f t="shared" si="0"/>
        <v>#REF!</v>
      </c>
      <c r="EI1" s="123" t="e">
        <f t="shared" si="0"/>
        <v>#REF!</v>
      </c>
      <c r="EJ1" s="123" t="e">
        <f t="shared" si="0"/>
        <v>#REF!</v>
      </c>
      <c r="EK1" s="123" t="e">
        <f t="shared" si="0"/>
        <v>#REF!</v>
      </c>
      <c r="EL1" s="123" t="e">
        <f t="shared" si="0"/>
        <v>#REF!</v>
      </c>
      <c r="EM1" s="123" t="e">
        <f t="shared" si="0"/>
        <v>#REF!</v>
      </c>
      <c r="EN1" s="123" t="e">
        <f t="shared" si="0"/>
        <v>#REF!</v>
      </c>
      <c r="EO1" s="123" t="e">
        <f t="shared" si="0"/>
        <v>#REF!</v>
      </c>
      <c r="EP1" s="123" t="e">
        <f t="shared" si="0"/>
        <v>#REF!</v>
      </c>
      <c r="EQ1" s="123" t="e">
        <f t="shared" si="0"/>
        <v>#REF!</v>
      </c>
      <c r="ER1" s="123" t="e">
        <f t="shared" si="0"/>
        <v>#REF!</v>
      </c>
      <c r="ES1" s="123" t="e">
        <f t="shared" si="0"/>
        <v>#REF!</v>
      </c>
      <c r="ET1" s="123" t="e">
        <f t="shared" si="0"/>
        <v>#REF!</v>
      </c>
      <c r="EU1" s="123" t="e">
        <f t="shared" si="0"/>
        <v>#REF!</v>
      </c>
      <c r="EV1" s="123" t="e">
        <f t="shared" si="0"/>
        <v>#REF!</v>
      </c>
      <c r="EW1" s="123" t="e">
        <f t="shared" si="0"/>
        <v>#REF!</v>
      </c>
      <c r="EX1" s="123" t="e">
        <f t="shared" si="0"/>
        <v>#REF!</v>
      </c>
      <c r="EY1" s="123" t="e">
        <f t="shared" si="0"/>
        <v>#REF!</v>
      </c>
      <c r="EZ1" s="123" t="e">
        <f t="shared" si="0"/>
        <v>#REF!</v>
      </c>
      <c r="FA1" s="123" t="e">
        <f t="shared" si="0"/>
        <v>#REF!</v>
      </c>
      <c r="FB1" s="123" t="e">
        <f t="shared" si="0"/>
        <v>#REF!</v>
      </c>
      <c r="FC1" s="123" t="e">
        <f t="shared" si="0"/>
        <v>#REF!</v>
      </c>
      <c r="FD1" s="123" t="e">
        <f t="shared" si="0"/>
        <v>#REF!</v>
      </c>
      <c r="FE1" s="123" t="e">
        <f t="shared" si="0"/>
        <v>#REF!</v>
      </c>
      <c r="FF1" s="123" t="e">
        <f t="shared" si="0"/>
        <v>#REF!</v>
      </c>
      <c r="FG1" s="123" t="e">
        <f t="shared" si="0"/>
        <v>#REF!</v>
      </c>
      <c r="FH1" s="123" t="e">
        <f t="shared" si="0"/>
        <v>#REF!</v>
      </c>
      <c r="FI1" s="123" t="e">
        <f t="shared" si="0"/>
        <v>#REF!</v>
      </c>
      <c r="FJ1" s="123" t="e">
        <f t="shared" si="0"/>
        <v>#REF!</v>
      </c>
      <c r="FK1" s="123" t="e">
        <f t="shared" si="0"/>
        <v>#REF!</v>
      </c>
      <c r="FL1" s="123" t="e">
        <f t="shared" si="0"/>
        <v>#REF!</v>
      </c>
      <c r="FM1" s="123" t="e">
        <f t="shared" si="0"/>
        <v>#REF!</v>
      </c>
      <c r="FN1" s="123" t="e">
        <f t="shared" si="0"/>
        <v>#REF!</v>
      </c>
      <c r="FO1" s="123" t="e">
        <f t="shared" si="0"/>
        <v>#REF!</v>
      </c>
      <c r="FP1" s="123" t="e">
        <f t="shared" si="0"/>
        <v>#REF!</v>
      </c>
      <c r="FQ1" s="123" t="e">
        <f t="shared" si="0"/>
        <v>#REF!</v>
      </c>
      <c r="FR1" s="123" t="e">
        <f t="shared" si="0"/>
        <v>#REF!</v>
      </c>
      <c r="FS1" s="123" t="e">
        <f t="shared" si="0"/>
        <v>#REF!</v>
      </c>
      <c r="FT1" s="123" t="e">
        <f t="shared" si="0"/>
        <v>#REF!</v>
      </c>
      <c r="FU1" s="123" t="e">
        <f t="shared" si="0"/>
        <v>#REF!</v>
      </c>
      <c r="FV1" s="123" t="e">
        <f t="shared" si="0"/>
        <v>#REF!</v>
      </c>
      <c r="FW1" s="123"/>
      <c r="FX1" s="123">
        <v>1305.590909090909</v>
      </c>
      <c r="FY1" s="123"/>
      <c r="FZ1" s="123"/>
      <c r="GA1" s="123"/>
      <c r="GB1" s="123"/>
      <c r="GC1" s="123"/>
      <c r="GD1" s="123"/>
    </row>
    <row r="2" spans="1:186" s="125" customFormat="1" ht="12.75" customHeight="1">
      <c r="A2" s="124" t="s">
        <v>8</v>
      </c>
      <c r="B2" s="124" t="s">
        <v>63</v>
      </c>
      <c r="C2" s="127" t="s">
        <v>64</v>
      </c>
      <c r="D2" s="124" t="s">
        <v>60</v>
      </c>
      <c r="E2" s="128" t="s">
        <v>5</v>
      </c>
      <c r="F2" s="124" t="s">
        <v>61</v>
      </c>
      <c r="DK2" s="125">
        <v>1710.5</v>
      </c>
      <c r="DL2" s="125">
        <v>1468.4</v>
      </c>
      <c r="DM2" s="125">
        <v>1733.3</v>
      </c>
      <c r="DN2" s="125">
        <v>1459.5</v>
      </c>
      <c r="DO2" s="125">
        <v>1420.6</v>
      </c>
      <c r="DP2" s="125">
        <v>1677.5</v>
      </c>
      <c r="DQ2" s="125">
        <v>1339.8</v>
      </c>
      <c r="DR2" s="125">
        <v>1133.5</v>
      </c>
      <c r="DS2" s="125">
        <v>1730.6</v>
      </c>
      <c r="DT2" s="125">
        <v>1697.4</v>
      </c>
      <c r="DU2" s="125">
        <v>1698</v>
      </c>
      <c r="DV2" s="125">
        <v>1500.8</v>
      </c>
      <c r="DW2" s="125">
        <v>1688.5</v>
      </c>
      <c r="DX2" s="125">
        <v>1845.2</v>
      </c>
      <c r="DY2" s="125">
        <v>1151</v>
      </c>
      <c r="DZ2" s="125">
        <v>1769.9</v>
      </c>
      <c r="EA2" s="126">
        <v>1630.25</v>
      </c>
      <c r="EB2" s="125">
        <v>1867</v>
      </c>
      <c r="EC2" s="125">
        <v>1494.8</v>
      </c>
      <c r="ED2" s="125">
        <v>1214.3</v>
      </c>
      <c r="EE2" s="125">
        <v>1822.7</v>
      </c>
      <c r="EF2" s="125">
        <v>1788.4</v>
      </c>
      <c r="EG2" s="125">
        <v>1773.9</v>
      </c>
      <c r="EH2" s="125">
        <v>1517.1</v>
      </c>
      <c r="EI2" s="125">
        <v>1761.3</v>
      </c>
      <c r="EJ2" s="125">
        <v>1719.6</v>
      </c>
      <c r="EK2" s="125">
        <v>1879.6</v>
      </c>
      <c r="EL2" s="125">
        <v>1650.9</v>
      </c>
      <c r="EM2" s="125">
        <v>1538.4</v>
      </c>
      <c r="EN2" s="126">
        <v>1564</v>
      </c>
      <c r="EO2" s="125">
        <v>1590.8</v>
      </c>
      <c r="EP2" s="125">
        <v>1262.0999999999999</v>
      </c>
      <c r="EQ2" s="125">
        <v>1875.1</v>
      </c>
      <c r="ER2" s="125">
        <v>1801.1</v>
      </c>
      <c r="ES2" s="125">
        <v>1767.2380952380952</v>
      </c>
      <c r="ET2" s="125">
        <v>1443.5454545454545</v>
      </c>
      <c r="EU2" s="125">
        <v>1638.608695652174</v>
      </c>
      <c r="EV2" s="125">
        <v>1596.65</v>
      </c>
      <c r="EW2" s="125">
        <v>851.4545454545455</v>
      </c>
      <c r="EX2" s="125">
        <v>50.590909090909093</v>
      </c>
      <c r="EY2" s="125">
        <v>66.714285714285708</v>
      </c>
      <c r="EZ2" s="125">
        <v>150.54545454545453</v>
      </c>
      <c r="FA2" s="125">
        <v>289.7</v>
      </c>
      <c r="FB2" s="125">
        <v>396</v>
      </c>
      <c r="FC2" s="125">
        <v>1111</v>
      </c>
      <c r="FD2" s="125">
        <v>936</v>
      </c>
      <c r="FE2" s="125">
        <v>163.85714285714286</v>
      </c>
      <c r="FF2" s="125">
        <v>140</v>
      </c>
      <c r="FG2" s="125">
        <v>158.28571428571428</v>
      </c>
      <c r="FH2" s="125">
        <v>176.7</v>
      </c>
      <c r="FI2" s="125">
        <v>226.30434782608697</v>
      </c>
      <c r="FJ2" s="125">
        <v>191.40909090909091</v>
      </c>
      <c r="FK2" s="125">
        <v>211.85714285714286</v>
      </c>
      <c r="FL2" s="125">
        <v>370.54545454545456</v>
      </c>
      <c r="FM2" s="125">
        <v>509</v>
      </c>
      <c r="FN2" s="125">
        <v>466</v>
      </c>
      <c r="FO2" s="125">
        <v>1008</v>
      </c>
      <c r="FP2" s="125">
        <v>1072</v>
      </c>
      <c r="FQ2" s="125">
        <v>952</v>
      </c>
      <c r="FR2" s="125">
        <v>781.56521739130437</v>
      </c>
      <c r="FS2" s="125">
        <v>573.71428571428567</v>
      </c>
      <c r="FT2" s="125">
        <v>848.6</v>
      </c>
      <c r="FU2" s="125">
        <v>1179</v>
      </c>
      <c r="FV2" s="125">
        <v>1111.105263157895</v>
      </c>
    </row>
    <row r="3" spans="1:186" s="125" customFormat="1" ht="12.75" customHeight="1">
      <c r="A3" s="124"/>
      <c r="B3" s="124"/>
      <c r="C3" s="127"/>
      <c r="D3" s="124" t="s">
        <v>111</v>
      </c>
      <c r="E3" s="128"/>
      <c r="F3" s="124" t="s">
        <v>110</v>
      </c>
      <c r="DQ3" s="125" t="e">
        <f>#REF!*DQ5</f>
        <v>#REF!</v>
      </c>
      <c r="DR3" s="125" t="e">
        <f>#REF!*DR5</f>
        <v>#REF!</v>
      </c>
      <c r="DS3" s="125" t="e">
        <f>#REF!*DS5</f>
        <v>#REF!</v>
      </c>
      <c r="DT3" s="125" t="e">
        <f>#REF!*DT5</f>
        <v>#REF!</v>
      </c>
      <c r="DU3" s="125" t="e">
        <f>#REF!*DU5</f>
        <v>#REF!</v>
      </c>
      <c r="DV3" s="125" t="e">
        <f>#REF!*DV5</f>
        <v>#REF!</v>
      </c>
      <c r="DW3" s="125" t="e">
        <f>#REF!*DW5</f>
        <v>#REF!</v>
      </c>
      <c r="DX3" s="125" t="e">
        <f>#REF!*DX5</f>
        <v>#REF!</v>
      </c>
      <c r="DY3" s="125" t="e">
        <f>#REF!*DY5</f>
        <v>#REF!</v>
      </c>
      <c r="DZ3" s="125" t="e">
        <f>#REF!*DZ5</f>
        <v>#REF!</v>
      </c>
      <c r="EA3" s="125" t="e">
        <f>#REF!*EA5</f>
        <v>#REF!</v>
      </c>
      <c r="EB3" s="125" t="e">
        <f>#REF!*EB5</f>
        <v>#REF!</v>
      </c>
      <c r="EC3" s="125" t="e">
        <f>#REF!*EC5</f>
        <v>#REF!</v>
      </c>
      <c r="ED3" s="125" t="e">
        <f>#REF!*ED5</f>
        <v>#REF!</v>
      </c>
      <c r="EE3" s="125" t="e">
        <f>#REF!*EE5</f>
        <v>#REF!</v>
      </c>
      <c r="EF3" s="125" t="e">
        <f>#REF!*EF5</f>
        <v>#REF!</v>
      </c>
      <c r="EG3" s="125" t="e">
        <f>#REF!*EG5</f>
        <v>#REF!</v>
      </c>
      <c r="EH3" s="125" t="e">
        <f>#REF!*EH5</f>
        <v>#REF!</v>
      </c>
      <c r="EI3" s="125" t="e">
        <f>#REF!*EI5</f>
        <v>#REF!</v>
      </c>
      <c r="EJ3" s="125" t="e">
        <f>#REF!*EJ5</f>
        <v>#REF!</v>
      </c>
      <c r="EK3" s="125" t="e">
        <f>#REF!*EK5</f>
        <v>#REF!</v>
      </c>
      <c r="EL3" s="125" t="e">
        <f>#REF!*EL5</f>
        <v>#REF!</v>
      </c>
      <c r="EM3" s="125" t="e">
        <f>#REF!*EM5</f>
        <v>#REF!</v>
      </c>
      <c r="EN3" s="125" t="e">
        <f>#REF!*EN5</f>
        <v>#REF!</v>
      </c>
      <c r="EO3" s="125" t="e">
        <f>#REF!*EO5</f>
        <v>#REF!</v>
      </c>
      <c r="EP3" s="125" t="e">
        <f>#REF!*EP5</f>
        <v>#REF!</v>
      </c>
      <c r="EQ3" s="125" t="e">
        <f>#REF!*EQ5</f>
        <v>#REF!</v>
      </c>
      <c r="ER3" s="125" t="e">
        <f>#REF!*ER5</f>
        <v>#REF!</v>
      </c>
      <c r="ES3" s="125" t="e">
        <f>#REF!*ES5</f>
        <v>#REF!</v>
      </c>
      <c r="ET3" s="125" t="e">
        <f>#REF!*ET5</f>
        <v>#REF!</v>
      </c>
      <c r="EU3" s="125" t="e">
        <f>#REF!*EU5</f>
        <v>#REF!</v>
      </c>
      <c r="EV3" s="125" t="e">
        <f>#REF!*EV5</f>
        <v>#REF!</v>
      </c>
      <c r="EW3" s="125" t="e">
        <f>#REF!*EW5</f>
        <v>#REF!</v>
      </c>
      <c r="EX3" s="125" t="e">
        <f>#REF!*EX5</f>
        <v>#REF!</v>
      </c>
      <c r="EY3" s="125" t="e">
        <f>#REF!*EY5</f>
        <v>#REF!</v>
      </c>
      <c r="EZ3" s="125" t="e">
        <f>#REF!*EZ5</f>
        <v>#REF!</v>
      </c>
      <c r="FA3" s="125" t="e">
        <f>#REF!*FA5</f>
        <v>#REF!</v>
      </c>
      <c r="FB3" s="125" t="e">
        <f>#REF!*FB5</f>
        <v>#REF!</v>
      </c>
      <c r="FC3" s="125" t="e">
        <f>#REF!*FC5</f>
        <v>#REF!</v>
      </c>
      <c r="FD3" s="125" t="e">
        <f>#REF!*FD5</f>
        <v>#REF!</v>
      </c>
      <c r="FE3" s="125" t="e">
        <f>#REF!*FE5</f>
        <v>#REF!</v>
      </c>
      <c r="FF3" s="125" t="e">
        <f>#REF!*FF5</f>
        <v>#REF!</v>
      </c>
      <c r="FG3" s="125" t="e">
        <f>#REF!*FG5</f>
        <v>#REF!</v>
      </c>
      <c r="FH3" s="125" t="e">
        <f>#REF!*FH5</f>
        <v>#REF!</v>
      </c>
      <c r="FI3" s="125" t="e">
        <f>#REF!*FI5</f>
        <v>#REF!</v>
      </c>
      <c r="FJ3" s="125" t="e">
        <f>#REF!*FJ5</f>
        <v>#REF!</v>
      </c>
      <c r="FK3" s="125" t="e">
        <f>#REF!*FK5</f>
        <v>#REF!</v>
      </c>
      <c r="FL3" s="125" t="e">
        <f>#REF!*FL5</f>
        <v>#REF!</v>
      </c>
      <c r="FM3" s="125" t="e">
        <f>#REF!*FM5</f>
        <v>#REF!</v>
      </c>
      <c r="FN3" s="125" t="e">
        <f>#REF!*FN5</f>
        <v>#REF!</v>
      </c>
      <c r="FO3" s="125" t="e">
        <f>#REF!*FO5</f>
        <v>#REF!</v>
      </c>
      <c r="FP3" s="125" t="e">
        <f>#REF!*FP5</f>
        <v>#REF!</v>
      </c>
      <c r="FQ3" s="125" t="e">
        <f>#REF!*FQ5</f>
        <v>#REF!</v>
      </c>
      <c r="FR3" s="125" t="e">
        <f>#REF!*FR5</f>
        <v>#REF!</v>
      </c>
      <c r="FS3" s="125" t="e">
        <f>#REF!*FS5</f>
        <v>#REF!</v>
      </c>
      <c r="FT3" s="125" t="e">
        <f>#REF!*FT5</f>
        <v>#REF!</v>
      </c>
      <c r="FU3" s="125" t="e">
        <f>#REF!*FU5</f>
        <v>#REF!</v>
      </c>
      <c r="FV3" s="125" t="e">
        <f>#REF!*FV5</f>
        <v>#REF!</v>
      </c>
      <c r="FW3" s="125" t="e">
        <f>#REF!*FW5</f>
        <v>#REF!</v>
      </c>
      <c r="FX3" s="125" t="e">
        <f>#REF!*FX5</f>
        <v>#REF!</v>
      </c>
      <c r="FY3" s="125" t="e">
        <f>#REF!*FY5</f>
        <v>#REF!</v>
      </c>
      <c r="FZ3" s="125" t="e">
        <f>#REF!*FZ5</f>
        <v>#REF!</v>
      </c>
      <c r="GA3" s="125" t="e">
        <f>#REF!*GA5</f>
        <v>#REF!</v>
      </c>
      <c r="GB3" s="125" t="e">
        <f>#REF!*GB5</f>
        <v>#REF!</v>
      </c>
      <c r="GC3" s="125" t="e">
        <f>#REF!*GC5</f>
        <v>#REF!</v>
      </c>
      <c r="GD3" s="125" t="e">
        <f>#REF!*GD5</f>
        <v>#REF!</v>
      </c>
    </row>
    <row r="4" spans="1:186" s="125" customFormat="1" ht="12.75" customHeight="1">
      <c r="A4" s="124"/>
      <c r="B4" s="124"/>
      <c r="C4" s="127"/>
      <c r="D4" s="124" t="s">
        <v>112</v>
      </c>
      <c r="E4" s="128"/>
      <c r="F4" s="124" t="s">
        <v>110</v>
      </c>
      <c r="DQ4" s="125" t="e">
        <f>#REF!*DQ5</f>
        <v>#REF!</v>
      </c>
      <c r="DR4" s="125" t="e">
        <f>#REF!*DR5</f>
        <v>#REF!</v>
      </c>
      <c r="DS4" s="125" t="e">
        <f>#REF!*DS5</f>
        <v>#REF!</v>
      </c>
      <c r="DT4" s="125" t="e">
        <f>#REF!*DT5</f>
        <v>#REF!</v>
      </c>
      <c r="DU4" s="125" t="e">
        <f>#REF!*DU5</f>
        <v>#REF!</v>
      </c>
      <c r="DV4" s="125" t="e">
        <f>#REF!*DV5</f>
        <v>#REF!</v>
      </c>
      <c r="DW4" s="125" t="e">
        <f>#REF!*DW5</f>
        <v>#REF!</v>
      </c>
      <c r="DX4" s="125" t="e">
        <f>#REF!*DX5</f>
        <v>#REF!</v>
      </c>
      <c r="DY4" s="125" t="e">
        <f>#REF!*DY5</f>
        <v>#REF!</v>
      </c>
      <c r="DZ4" s="125" t="e">
        <f>#REF!*DZ5</f>
        <v>#REF!</v>
      </c>
      <c r="EA4" s="125" t="e">
        <f>#REF!*EA5</f>
        <v>#REF!</v>
      </c>
      <c r="EB4" s="125" t="e">
        <f>#REF!*EB5</f>
        <v>#REF!</v>
      </c>
      <c r="EC4" s="125" t="e">
        <f>#REF!*EC5</f>
        <v>#REF!</v>
      </c>
      <c r="ED4" s="125" t="e">
        <f>#REF!*ED5</f>
        <v>#REF!</v>
      </c>
      <c r="EE4" s="125" t="e">
        <f>#REF!*EE5</f>
        <v>#REF!</v>
      </c>
      <c r="EF4" s="125" t="e">
        <f>#REF!*EF5</f>
        <v>#REF!</v>
      </c>
      <c r="EG4" s="125" t="e">
        <f>#REF!*EG5</f>
        <v>#REF!</v>
      </c>
      <c r="EH4" s="125" t="e">
        <f>#REF!*EH5</f>
        <v>#REF!</v>
      </c>
      <c r="EI4" s="125" t="e">
        <f>#REF!*EI5</f>
        <v>#REF!</v>
      </c>
      <c r="EJ4" s="125" t="e">
        <f>#REF!*EJ5</f>
        <v>#REF!</v>
      </c>
      <c r="EK4" s="125" t="e">
        <f>#REF!*EK5</f>
        <v>#REF!</v>
      </c>
      <c r="EL4" s="125" t="e">
        <f>#REF!*EL5</f>
        <v>#REF!</v>
      </c>
      <c r="EM4" s="125" t="e">
        <f>#REF!*EM5</f>
        <v>#REF!</v>
      </c>
      <c r="EN4" s="125" t="e">
        <f>#REF!*EN5</f>
        <v>#REF!</v>
      </c>
      <c r="EO4" s="125" t="e">
        <f>#REF!*EO5</f>
        <v>#REF!</v>
      </c>
      <c r="EP4" s="125" t="e">
        <f>#REF!*EP5</f>
        <v>#REF!</v>
      </c>
      <c r="EQ4" s="125" t="e">
        <f>#REF!*EQ5</f>
        <v>#REF!</v>
      </c>
      <c r="ER4" s="125" t="e">
        <f>#REF!*ER5</f>
        <v>#REF!</v>
      </c>
      <c r="ES4" s="125" t="e">
        <f>#REF!*ES5</f>
        <v>#REF!</v>
      </c>
      <c r="ET4" s="125" t="e">
        <f>#REF!*ET5</f>
        <v>#REF!</v>
      </c>
      <c r="EU4" s="125" t="e">
        <f>#REF!*EU5</f>
        <v>#REF!</v>
      </c>
      <c r="EV4" s="125" t="e">
        <f>#REF!*EV5</f>
        <v>#REF!</v>
      </c>
      <c r="EW4" s="125" t="e">
        <f>#REF!*EW5</f>
        <v>#REF!</v>
      </c>
      <c r="EX4" s="125" t="e">
        <f>#REF!*EX5</f>
        <v>#REF!</v>
      </c>
      <c r="EY4" s="125" t="e">
        <f>#REF!*EY5</f>
        <v>#REF!</v>
      </c>
      <c r="EZ4" s="125" t="e">
        <f>#REF!*EZ5</f>
        <v>#REF!</v>
      </c>
      <c r="FA4" s="125" t="e">
        <f>#REF!*FA5</f>
        <v>#REF!</v>
      </c>
      <c r="FB4" s="125" t="e">
        <f>#REF!*FB5</f>
        <v>#REF!</v>
      </c>
      <c r="FC4" s="125" t="e">
        <f>#REF!*FC5</f>
        <v>#REF!</v>
      </c>
      <c r="FD4" s="125" t="e">
        <f>#REF!*FD5</f>
        <v>#REF!</v>
      </c>
      <c r="FE4" s="125" t="e">
        <f>#REF!*FE5</f>
        <v>#REF!</v>
      </c>
      <c r="FF4" s="125" t="e">
        <f>#REF!*FF5</f>
        <v>#REF!</v>
      </c>
      <c r="FG4" s="125" t="e">
        <f>#REF!*FG5</f>
        <v>#REF!</v>
      </c>
      <c r="FH4" s="125" t="e">
        <f>#REF!*FH5</f>
        <v>#REF!</v>
      </c>
      <c r="FI4" s="125" t="e">
        <f>#REF!*FI5</f>
        <v>#REF!</v>
      </c>
      <c r="FJ4" s="125" t="e">
        <f>#REF!*FJ5</f>
        <v>#REF!</v>
      </c>
      <c r="FK4" s="125" t="e">
        <f>#REF!*FK5</f>
        <v>#REF!</v>
      </c>
      <c r="FL4" s="125" t="e">
        <f>#REF!*FL5</f>
        <v>#REF!</v>
      </c>
      <c r="FM4" s="125" t="e">
        <f>#REF!*FM5</f>
        <v>#REF!</v>
      </c>
      <c r="FN4" s="125" t="e">
        <f>#REF!*FN5</f>
        <v>#REF!</v>
      </c>
      <c r="FO4" s="125" t="e">
        <f>#REF!*FO5</f>
        <v>#REF!</v>
      </c>
      <c r="FP4" s="125" t="e">
        <f>#REF!*FP5</f>
        <v>#REF!</v>
      </c>
      <c r="FQ4" s="125" t="e">
        <f>#REF!*FQ5</f>
        <v>#REF!</v>
      </c>
      <c r="FR4" s="125" t="e">
        <f>#REF!*FR5</f>
        <v>#REF!</v>
      </c>
      <c r="FS4" s="125" t="e">
        <f>#REF!*FS5</f>
        <v>#REF!</v>
      </c>
      <c r="FT4" s="125" t="e">
        <f>#REF!*FT5</f>
        <v>#REF!</v>
      </c>
      <c r="FU4" s="125" t="e">
        <f>#REF!*FU5</f>
        <v>#REF!</v>
      </c>
      <c r="FV4" s="125" t="e">
        <f>#REF!*FV5</f>
        <v>#REF!</v>
      </c>
      <c r="FW4" s="125" t="e">
        <f>#REF!*FW5</f>
        <v>#REF!</v>
      </c>
      <c r="FX4" s="125" t="e">
        <f>#REF!*FX5</f>
        <v>#REF!</v>
      </c>
      <c r="FY4" s="125" t="e">
        <f>#REF!*FY5</f>
        <v>#REF!</v>
      </c>
      <c r="FZ4" s="125" t="e">
        <f>#REF!*FZ5</f>
        <v>#REF!</v>
      </c>
      <c r="GA4" s="125" t="e">
        <f>#REF!*GA5</f>
        <v>#REF!</v>
      </c>
      <c r="GB4" s="125" t="e">
        <f>#REF!*GB5</f>
        <v>#REF!</v>
      </c>
      <c r="GC4" s="125" t="e">
        <f>#REF!*GC5</f>
        <v>#REF!</v>
      </c>
      <c r="GD4" s="125" t="e">
        <f>#REF!*GD5</f>
        <v>#REF!</v>
      </c>
    </row>
    <row r="5" spans="1:186" s="125" customFormat="1" ht="12.75" customHeight="1">
      <c r="A5" s="124"/>
      <c r="B5" s="124"/>
      <c r="C5" s="127"/>
      <c r="D5" s="124" t="s">
        <v>113</v>
      </c>
      <c r="E5" s="128"/>
      <c r="F5" s="124" t="s">
        <v>110</v>
      </c>
      <c r="DQ5" s="130" t="e">
        <f>DQ2/(DQ6-#REF!-#REF!)</f>
        <v>#REF!</v>
      </c>
      <c r="DR5" s="130" t="e">
        <f>DR2/(DR6-#REF!-#REF!)</f>
        <v>#REF!</v>
      </c>
      <c r="DS5" s="130" t="e">
        <f>DS2/(DS6-#REF!-#REF!)</f>
        <v>#REF!</v>
      </c>
      <c r="DT5" s="130" t="e">
        <f>DT2/(DT6-#REF!-#REF!)</f>
        <v>#REF!</v>
      </c>
      <c r="DU5" s="130" t="e">
        <f>DU2/(DU6-#REF!-#REF!)</f>
        <v>#REF!</v>
      </c>
      <c r="DV5" s="130" t="e">
        <f>DV2/(DV6-#REF!-#REF!)</f>
        <v>#REF!</v>
      </c>
      <c r="DW5" s="130" t="e">
        <f>DW2/(DW6-#REF!-#REF!)</f>
        <v>#REF!</v>
      </c>
      <c r="DX5" s="130" t="e">
        <f>DX2/(DX6-#REF!-#REF!)</f>
        <v>#REF!</v>
      </c>
      <c r="DY5" s="130" t="e">
        <f>DY2/(DY6-#REF!-#REF!)</f>
        <v>#REF!</v>
      </c>
      <c r="DZ5" s="130" t="e">
        <f>DZ2/(DZ6-#REF!-#REF!)</f>
        <v>#REF!</v>
      </c>
      <c r="EA5" s="130" t="e">
        <f>EA2/(EA6-#REF!-#REF!)</f>
        <v>#REF!</v>
      </c>
      <c r="EB5" s="130" t="e">
        <f>EB2/(EB6-#REF!-#REF!)</f>
        <v>#REF!</v>
      </c>
      <c r="EC5" s="130" t="e">
        <f>EC2/(EC6-#REF!-#REF!)</f>
        <v>#REF!</v>
      </c>
      <c r="ED5" s="130" t="e">
        <f>ED2/(ED6-#REF!-#REF!)</f>
        <v>#REF!</v>
      </c>
      <c r="EE5" s="130" t="e">
        <f>EE2/(EE6-#REF!-#REF!)</f>
        <v>#REF!</v>
      </c>
      <c r="EF5" s="130" t="e">
        <f>EF2/(EF6-#REF!-#REF!)</f>
        <v>#REF!</v>
      </c>
      <c r="EG5" s="130" t="e">
        <f>EG2/(EG6-#REF!-#REF!)</f>
        <v>#REF!</v>
      </c>
      <c r="EH5" s="130" t="e">
        <f>EH2/(EH6-#REF!-#REF!)</f>
        <v>#REF!</v>
      </c>
      <c r="EI5" s="130" t="e">
        <f>EI2/(EI6-#REF!-#REF!)</f>
        <v>#REF!</v>
      </c>
      <c r="EJ5" s="130" t="e">
        <f>EJ2/(EJ6-#REF!-#REF!)</f>
        <v>#REF!</v>
      </c>
      <c r="EK5" s="130" t="e">
        <f>EK2/(EK6-#REF!-#REF!)</f>
        <v>#REF!</v>
      </c>
      <c r="EL5" s="130" t="e">
        <f>EL2/(EL6-#REF!-#REF!)</f>
        <v>#REF!</v>
      </c>
      <c r="EM5" s="130" t="e">
        <f>EM2/(EM6-#REF!-#REF!)</f>
        <v>#REF!</v>
      </c>
      <c r="EN5" s="130" t="e">
        <f>EN2/(EN6-#REF!-#REF!)</f>
        <v>#REF!</v>
      </c>
      <c r="EO5" s="130" t="e">
        <f>EO2/(EO6-#REF!-#REF!)</f>
        <v>#REF!</v>
      </c>
      <c r="EP5" s="130" t="e">
        <f>EP2/(EP6-#REF!-#REF!)</f>
        <v>#REF!</v>
      </c>
      <c r="EQ5" s="130" t="e">
        <f>EQ2/(EQ6-#REF!-#REF!)</f>
        <v>#REF!</v>
      </c>
      <c r="ER5" s="130" t="e">
        <f>ER2/(ER6-#REF!-#REF!)</f>
        <v>#REF!</v>
      </c>
      <c r="ES5" s="130" t="e">
        <f>ES2/(ES6-#REF!-#REF!)</f>
        <v>#REF!</v>
      </c>
      <c r="ET5" s="130" t="e">
        <f>ET2/(ET6-#REF!-#REF!)</f>
        <v>#REF!</v>
      </c>
      <c r="EU5" s="130" t="e">
        <f>EU2/(EU6-#REF!-#REF!)</f>
        <v>#REF!</v>
      </c>
      <c r="EV5" s="130" t="e">
        <f>EV2/(EV6-#REF!-#REF!)</f>
        <v>#REF!</v>
      </c>
      <c r="EW5" s="130" t="e">
        <f>EW2/(EW6-#REF!-#REF!)</f>
        <v>#REF!</v>
      </c>
      <c r="EX5" s="130" t="e">
        <f>EX2/(EX6-#REF!-#REF!)</f>
        <v>#REF!</v>
      </c>
      <c r="EY5" s="130" t="e">
        <f>EY2/(EY6-#REF!-#REF!)</f>
        <v>#REF!</v>
      </c>
      <c r="EZ5" s="130" t="e">
        <f>EZ2/(EZ6-#REF!-#REF!)</f>
        <v>#REF!</v>
      </c>
      <c r="FA5" s="130" t="e">
        <f>FA2/(FA6-#REF!-#REF!)</f>
        <v>#REF!</v>
      </c>
      <c r="FB5" s="130" t="e">
        <f>FB2/(FB6-#REF!-#REF!)</f>
        <v>#REF!</v>
      </c>
      <c r="FC5" s="130" t="e">
        <f>FC2/(FC6-#REF!-#REF!)</f>
        <v>#REF!</v>
      </c>
      <c r="FD5" s="130" t="e">
        <f>FD2/(FD6-#REF!-#REF!)</f>
        <v>#REF!</v>
      </c>
      <c r="FE5" s="130" t="e">
        <f>FE2/(FE6-#REF!-#REF!)</f>
        <v>#REF!</v>
      </c>
      <c r="FF5" s="130" t="e">
        <f>FF2/(FF6-#REF!-#REF!)</f>
        <v>#REF!</v>
      </c>
      <c r="FG5" s="130" t="e">
        <f>FG2/(FG6-#REF!-#REF!)</f>
        <v>#REF!</v>
      </c>
      <c r="FH5" s="130" t="e">
        <f>FH2/(FH6-#REF!-#REF!)</f>
        <v>#REF!</v>
      </c>
      <c r="FI5" s="130" t="e">
        <f>FI2/(FI6-#REF!-#REF!)</f>
        <v>#REF!</v>
      </c>
      <c r="FJ5" s="130" t="e">
        <f>FJ2/(FJ6-#REF!-#REF!)</f>
        <v>#REF!</v>
      </c>
      <c r="FK5" s="130" t="e">
        <f>FK2/(FK6-#REF!-#REF!)</f>
        <v>#REF!</v>
      </c>
      <c r="FL5" s="130" t="e">
        <f>FL2/(FL6-#REF!-#REF!)</f>
        <v>#REF!</v>
      </c>
      <c r="FM5" s="130" t="e">
        <f>FM2/(FM6-#REF!-#REF!)</f>
        <v>#REF!</v>
      </c>
      <c r="FN5" s="130" t="e">
        <f>FN2/(FN6-#REF!-#REF!)</f>
        <v>#REF!</v>
      </c>
      <c r="FO5" s="130" t="e">
        <f>FO2/(FO6-#REF!-#REF!)</f>
        <v>#REF!</v>
      </c>
      <c r="FP5" s="130" t="e">
        <f>FP2/(FP6-#REF!-#REF!)</f>
        <v>#REF!</v>
      </c>
      <c r="FQ5" s="130" t="e">
        <f>FQ2/(FQ6-#REF!-#REF!)</f>
        <v>#REF!</v>
      </c>
      <c r="FR5" s="130" t="e">
        <f>FR2/(FR6-#REF!-#REF!)</f>
        <v>#REF!</v>
      </c>
      <c r="FS5" s="130" t="e">
        <f>FS2/(FS6-#REF!-#REF!)</f>
        <v>#REF!</v>
      </c>
      <c r="FT5" s="130" t="e">
        <f>FT2/(FT6-#REF!-#REF!)</f>
        <v>#REF!</v>
      </c>
      <c r="FU5" s="130" t="e">
        <f>FU2/(FU6-#REF!-#REF!)</f>
        <v>#REF!</v>
      </c>
      <c r="FV5" s="130" t="e">
        <f>FV2/(FV6-#REF!-#REF!)</f>
        <v>#REF!</v>
      </c>
      <c r="FW5" s="130" t="e">
        <f>FW2/(FW6-#REF!-#REF!)</f>
        <v>#REF!</v>
      </c>
      <c r="FX5" s="130" t="e">
        <f>FX2/(FX6-#REF!-#REF!)</f>
        <v>#REF!</v>
      </c>
      <c r="FY5" s="130" t="e">
        <f>FY2/(FY6-#REF!-#REF!)</f>
        <v>#REF!</v>
      </c>
      <c r="FZ5" s="130" t="e">
        <f>FZ2/(FZ6-#REF!-#REF!)</f>
        <v>#REF!</v>
      </c>
      <c r="GA5" s="130" t="e">
        <f>GA2/(GA6-#REF!-#REF!)</f>
        <v>#REF!</v>
      </c>
      <c r="GB5" s="130" t="e">
        <f>GB2/(GB6-#REF!-#REF!)</f>
        <v>#REF!</v>
      </c>
      <c r="GC5" s="130" t="e">
        <f>GC2/(GC6-#REF!-#REF!)</f>
        <v>#REF!</v>
      </c>
      <c r="GD5" s="130" t="e">
        <f>GD2/(GD6-#REF!-#REF!)</f>
        <v>#REF!</v>
      </c>
    </row>
    <row r="6" spans="1:186" s="53" customFormat="1" ht="12.75" customHeight="1">
      <c r="A6" s="51" t="s">
        <v>8</v>
      </c>
      <c r="B6" s="51" t="s">
        <v>43</v>
      </c>
      <c r="C6" s="24" t="s">
        <v>51</v>
      </c>
      <c r="D6" s="60" t="s">
        <v>65</v>
      </c>
      <c r="E6" s="52" t="s">
        <v>5</v>
      </c>
      <c r="F6" s="51" t="s">
        <v>39</v>
      </c>
      <c r="G6" s="53" t="e">
        <f>#REF!+#REF!</f>
        <v>#REF!</v>
      </c>
      <c r="H6" s="53" t="e">
        <f>#REF!+#REF!</f>
        <v>#REF!</v>
      </c>
      <c r="I6" s="53" t="e">
        <f>#REF!+#REF!</f>
        <v>#REF!</v>
      </c>
      <c r="J6" s="53" t="e">
        <f>#REF!+#REF!</f>
        <v>#REF!</v>
      </c>
      <c r="K6" s="53" t="e">
        <f>#REF!+#REF!</f>
        <v>#REF!</v>
      </c>
      <c r="L6" s="53" t="e">
        <f>#REF!+#REF!</f>
        <v>#REF!</v>
      </c>
      <c r="M6" s="53" t="e">
        <f>#REF!+#REF!</f>
        <v>#REF!</v>
      </c>
      <c r="N6" s="53" t="e">
        <f>#REF!+#REF!</f>
        <v>#REF!</v>
      </c>
      <c r="O6" s="53" t="e">
        <f>#REF!+#REF!</f>
        <v>#REF!</v>
      </c>
      <c r="P6" s="53" t="e">
        <f>#REF!+#REF!</f>
        <v>#REF!</v>
      </c>
      <c r="Q6" s="53" t="e">
        <f>#REF!+#REF!</f>
        <v>#REF!</v>
      </c>
      <c r="R6" s="53" t="e">
        <f>#REF!+#REF!</f>
        <v>#REF!</v>
      </c>
      <c r="S6" s="53" t="e">
        <f>#REF!+#REF!</f>
        <v>#REF!</v>
      </c>
      <c r="T6" s="53" t="e">
        <f>#REF!+#REF!</f>
        <v>#REF!</v>
      </c>
      <c r="U6" s="53" t="e">
        <f>#REF!+#REF!</f>
        <v>#REF!</v>
      </c>
      <c r="V6" s="53" t="e">
        <f>#REF!+#REF!</f>
        <v>#REF!</v>
      </c>
      <c r="W6" s="53" t="e">
        <f>#REF!+#REF!</f>
        <v>#REF!</v>
      </c>
      <c r="X6" s="53" t="e">
        <f>#REF!+#REF!</f>
        <v>#REF!</v>
      </c>
      <c r="Y6" s="53" t="e">
        <f>#REF!+#REF!</f>
        <v>#REF!</v>
      </c>
      <c r="Z6" s="53" t="e">
        <f>#REF!+#REF!</f>
        <v>#REF!</v>
      </c>
      <c r="AA6" s="53" t="e">
        <f>#REF!+#REF!</f>
        <v>#REF!</v>
      </c>
      <c r="AB6" s="53" t="e">
        <f>#REF!+#REF!</f>
        <v>#REF!</v>
      </c>
      <c r="AC6" s="53" t="e">
        <f>#REF!+#REF!</f>
        <v>#REF!</v>
      </c>
      <c r="AD6" s="53" t="e">
        <f>#REF!+#REF!</f>
        <v>#REF!</v>
      </c>
      <c r="AE6" s="53" t="e">
        <f>#REF!+#REF!</f>
        <v>#REF!</v>
      </c>
      <c r="AF6" s="53" t="e">
        <f>#REF!+#REF!</f>
        <v>#REF!</v>
      </c>
      <c r="AG6" s="53" t="e">
        <f>#REF!+#REF!</f>
        <v>#REF!</v>
      </c>
      <c r="AH6" s="53" t="e">
        <f>#REF!+#REF!</f>
        <v>#REF!</v>
      </c>
      <c r="AI6" s="53" t="e">
        <f>#REF!+#REF!</f>
        <v>#REF!</v>
      </c>
      <c r="AJ6" s="53" t="e">
        <f>#REF!+#REF!</f>
        <v>#REF!</v>
      </c>
      <c r="AK6" s="53" t="e">
        <f>#REF!+#REF!</f>
        <v>#REF!</v>
      </c>
      <c r="AL6" s="53" t="e">
        <f>#REF!+#REF!</f>
        <v>#REF!</v>
      </c>
      <c r="AM6" s="53" t="e">
        <f>#REF!+#REF!</f>
        <v>#REF!</v>
      </c>
      <c r="AN6" s="53" t="e">
        <f>#REF!+#REF!</f>
        <v>#REF!</v>
      </c>
      <c r="AO6" s="53" t="e">
        <f>#REF!+#REF!</f>
        <v>#REF!</v>
      </c>
      <c r="AP6" s="53" t="e">
        <f>#REF!+#REF!</f>
        <v>#REF!</v>
      </c>
      <c r="AQ6" s="53" t="e">
        <f>#REF!+#REF!</f>
        <v>#REF!</v>
      </c>
      <c r="AR6" s="53" t="e">
        <f>#REF!+#REF!</f>
        <v>#REF!</v>
      </c>
      <c r="AS6" s="53" t="e">
        <f>#REF!+#REF!</f>
        <v>#REF!</v>
      </c>
      <c r="AT6" s="53" t="e">
        <f>#REF!+#REF!</f>
        <v>#REF!</v>
      </c>
      <c r="AU6" s="53" t="e">
        <f>#REF!+#REF!</f>
        <v>#REF!</v>
      </c>
      <c r="AV6" s="53" t="e">
        <f>#REF!+#REF!</f>
        <v>#REF!</v>
      </c>
      <c r="AW6" s="53" t="e">
        <f>#REF!+#REF!</f>
        <v>#REF!</v>
      </c>
      <c r="AX6" s="53" t="e">
        <f>#REF!+#REF!</f>
        <v>#REF!</v>
      </c>
      <c r="AY6" s="53" t="e">
        <f>#REF!+#REF!</f>
        <v>#REF!</v>
      </c>
      <c r="AZ6" s="53" t="e">
        <f>#REF!+#REF!</f>
        <v>#REF!</v>
      </c>
      <c r="BA6" s="53" t="e">
        <f>#REF!+#REF!</f>
        <v>#REF!</v>
      </c>
      <c r="BB6" s="53" t="e">
        <f>#REF!+#REF!</f>
        <v>#REF!</v>
      </c>
      <c r="BC6" s="53" t="e">
        <f>#REF!+#REF!</f>
        <v>#REF!</v>
      </c>
      <c r="BD6" s="53" t="e">
        <f>#REF!+#REF!</f>
        <v>#REF!</v>
      </c>
      <c r="BE6" s="53" t="e">
        <f>#REF!+#REF!</f>
        <v>#REF!</v>
      </c>
      <c r="BF6" s="53" t="e">
        <f>#REF!+#REF!</f>
        <v>#REF!</v>
      </c>
      <c r="BG6" s="53" t="e">
        <f>#REF!+#REF!</f>
        <v>#REF!</v>
      </c>
      <c r="BH6" s="53" t="e">
        <f>#REF!+#REF!</f>
        <v>#REF!</v>
      </c>
      <c r="BI6" s="53" t="e">
        <f>#REF!+#REF!</f>
        <v>#REF!</v>
      </c>
      <c r="BJ6" s="53" t="e">
        <f>#REF!+#REF!</f>
        <v>#REF!</v>
      </c>
      <c r="BK6" s="53" t="e">
        <f>#REF!+#REF!</f>
        <v>#REF!</v>
      </c>
      <c r="BL6" s="53" t="e">
        <f>#REF!+#REF!</f>
        <v>#REF!</v>
      </c>
      <c r="BM6" s="53" t="e">
        <f>#REF!+#REF!</f>
        <v>#REF!</v>
      </c>
      <c r="BN6" s="53" t="e">
        <f>#REF!+#REF!</f>
        <v>#REF!</v>
      </c>
      <c r="BO6" s="53" t="e">
        <f>#REF!+#REF!</f>
        <v>#REF!</v>
      </c>
      <c r="BP6" s="53" t="e">
        <f>#REF!+#REF!</f>
        <v>#REF!</v>
      </c>
      <c r="BQ6" s="53" t="e">
        <f>#REF!+#REF!</f>
        <v>#REF!</v>
      </c>
      <c r="BR6" s="53" t="e">
        <f>#REF!+#REF!</f>
        <v>#REF!</v>
      </c>
      <c r="BS6" s="53" t="e">
        <f>#REF!+#REF!</f>
        <v>#REF!</v>
      </c>
      <c r="BT6" s="53" t="e">
        <f>#REF!+#REF!</f>
        <v>#REF!</v>
      </c>
      <c r="BU6" s="53" t="e">
        <f>#REF!+#REF!</f>
        <v>#REF!</v>
      </c>
      <c r="BV6" s="53" t="e">
        <f>#REF!+#REF!</f>
        <v>#REF!</v>
      </c>
      <c r="BW6" s="53" t="e">
        <f>#REF!+#REF!</f>
        <v>#REF!</v>
      </c>
      <c r="BX6" s="53" t="e">
        <f>#REF!+#REF!</f>
        <v>#REF!</v>
      </c>
      <c r="BY6" s="53" t="e">
        <f>#REF!+#REF!</f>
        <v>#REF!</v>
      </c>
      <c r="BZ6" s="53" t="e">
        <f>#REF!+#REF!</f>
        <v>#REF!</v>
      </c>
      <c r="CA6" s="53" t="e">
        <f>#REF!+#REF!</f>
        <v>#REF!</v>
      </c>
      <c r="CB6" s="53" t="e">
        <f>#REF!+#REF!</f>
        <v>#REF!</v>
      </c>
      <c r="CC6" s="53" t="e">
        <f>#REF!+#REF!</f>
        <v>#REF!</v>
      </c>
      <c r="CD6" s="53" t="e">
        <f>#REF!+#REF!</f>
        <v>#REF!</v>
      </c>
      <c r="CE6" s="53" t="e">
        <f>#REF!+#REF!</f>
        <v>#REF!</v>
      </c>
      <c r="CF6" s="53" t="e">
        <f>#REF!+#REF!</f>
        <v>#REF!</v>
      </c>
      <c r="CG6" s="53" t="e">
        <f>#REF!+#REF!</f>
        <v>#REF!</v>
      </c>
      <c r="CH6" s="53" t="e">
        <f>#REF!+#REF!</f>
        <v>#REF!</v>
      </c>
      <c r="CI6" s="53" t="e">
        <f>#REF!+#REF!</f>
        <v>#REF!</v>
      </c>
      <c r="CJ6" s="53" t="e">
        <f>#REF!+#REF!</f>
        <v>#REF!</v>
      </c>
      <c r="CK6" s="53" t="e">
        <f>#REF!+#REF!</f>
        <v>#REF!</v>
      </c>
      <c r="CL6" s="53" t="e">
        <f>#REF!+#REF!</f>
        <v>#REF!</v>
      </c>
      <c r="CM6" s="53" t="e">
        <f>#REF!+#REF!</f>
        <v>#REF!</v>
      </c>
      <c r="CN6" s="53" t="e">
        <f>#REF!+#REF!</f>
        <v>#REF!</v>
      </c>
      <c r="CO6" s="53" t="e">
        <f>#REF!+#REF!</f>
        <v>#REF!</v>
      </c>
      <c r="CP6" s="53" t="e">
        <f>#REF!+#REF!</f>
        <v>#REF!</v>
      </c>
      <c r="CQ6" s="53" t="e">
        <f>#REF!+#REF!</f>
        <v>#REF!</v>
      </c>
      <c r="CR6" s="53" t="e">
        <f>#REF!+#REF!</f>
        <v>#REF!</v>
      </c>
      <c r="CS6" s="53" t="e">
        <f>#REF!+#REF!</f>
        <v>#REF!</v>
      </c>
      <c r="CT6" s="33" t="e">
        <f>SUM(#REF!)</f>
        <v>#REF!</v>
      </c>
      <c r="CU6" s="33" t="e">
        <f>SUM(#REF!)</f>
        <v>#REF!</v>
      </c>
      <c r="CV6" s="33" t="e">
        <f>SUM(#REF!)</f>
        <v>#REF!</v>
      </c>
      <c r="CW6" s="33" t="e">
        <f>SUM(#REF!)</f>
        <v>#REF!</v>
      </c>
      <c r="CX6" s="33" t="e">
        <f>SUM(#REF!)</f>
        <v>#REF!</v>
      </c>
      <c r="CY6" s="33" t="e">
        <f>SUM(#REF!)</f>
        <v>#REF!</v>
      </c>
      <c r="CZ6" s="33" t="e">
        <f>SUM(#REF!)</f>
        <v>#REF!</v>
      </c>
      <c r="DA6" s="33" t="e">
        <f>SUM(#REF!)</f>
        <v>#REF!</v>
      </c>
      <c r="DB6" s="33" t="e">
        <f>SUM(#REF!)</f>
        <v>#REF!</v>
      </c>
      <c r="DC6" s="33" t="e">
        <f>SUM(#REF!)</f>
        <v>#REF!</v>
      </c>
      <c r="DD6" s="33" t="e">
        <f>SUM(#REF!)</f>
        <v>#REF!</v>
      </c>
      <c r="DE6" s="33" t="e">
        <f>SUM(#REF!)</f>
        <v>#REF!</v>
      </c>
      <c r="DF6" s="33" t="e">
        <f>SUM(#REF!)</f>
        <v>#REF!</v>
      </c>
      <c r="DG6" s="33" t="e">
        <f>SUM(#REF!)</f>
        <v>#REF!</v>
      </c>
      <c r="DH6" s="33" t="e">
        <f>SUM(#REF!)</f>
        <v>#REF!</v>
      </c>
      <c r="DI6" s="33" t="e">
        <f>SUM(#REF!)</f>
        <v>#REF!</v>
      </c>
      <c r="DJ6" s="33" t="e">
        <f>SUM(#REF!)</f>
        <v>#REF!</v>
      </c>
      <c r="DK6" s="33" t="e">
        <f>SUM(#REF!)</f>
        <v>#REF!</v>
      </c>
      <c r="DL6" s="33" t="e">
        <f>SUM(#REF!)</f>
        <v>#REF!</v>
      </c>
      <c r="DM6" s="33" t="e">
        <f>SUM(#REF!)</f>
        <v>#REF!</v>
      </c>
      <c r="DN6" s="33" t="e">
        <f>SUM(#REF!)</f>
        <v>#REF!</v>
      </c>
      <c r="DO6" s="33" t="e">
        <f>SUM(#REF!)</f>
        <v>#REF!</v>
      </c>
      <c r="DP6" s="33" t="e">
        <f>SUM(#REF!)</f>
        <v>#REF!</v>
      </c>
      <c r="DQ6" s="33" t="e">
        <f>SUM(#REF!)</f>
        <v>#REF!</v>
      </c>
      <c r="DR6" s="33" t="e">
        <f>SUM(#REF!)</f>
        <v>#REF!</v>
      </c>
      <c r="DS6" s="33" t="e">
        <f>SUM(#REF!)</f>
        <v>#REF!</v>
      </c>
      <c r="DT6" s="33" t="e">
        <f>SUM(#REF!)</f>
        <v>#REF!</v>
      </c>
      <c r="DU6" s="33" t="e">
        <f>SUM(#REF!)</f>
        <v>#REF!</v>
      </c>
      <c r="DV6" s="33" t="e">
        <f>SUM(#REF!)</f>
        <v>#REF!</v>
      </c>
      <c r="DW6" s="33" t="e">
        <f>SUM(#REF!)</f>
        <v>#REF!</v>
      </c>
      <c r="DX6" s="33" t="e">
        <f>SUM(#REF!)</f>
        <v>#REF!</v>
      </c>
      <c r="DY6" s="33" t="e">
        <f>SUM(#REF!)</f>
        <v>#REF!</v>
      </c>
      <c r="DZ6" s="33" t="e">
        <f>SUM(#REF!)</f>
        <v>#REF!</v>
      </c>
      <c r="EA6" s="33" t="e">
        <f>SUM(#REF!)</f>
        <v>#REF!</v>
      </c>
      <c r="EB6" s="33" t="e">
        <f>SUM(#REF!)</f>
        <v>#REF!</v>
      </c>
      <c r="EC6" s="33" t="e">
        <f>SUM(#REF!)</f>
        <v>#REF!</v>
      </c>
      <c r="ED6" s="33" t="e">
        <f>SUM(#REF!)</f>
        <v>#REF!</v>
      </c>
      <c r="EE6" s="33" t="e">
        <f>SUM(#REF!)</f>
        <v>#REF!</v>
      </c>
      <c r="EF6" s="33" t="e">
        <f>SUM(#REF!)</f>
        <v>#REF!</v>
      </c>
      <c r="EG6" s="33" t="e">
        <f>SUM(#REF!)</f>
        <v>#REF!</v>
      </c>
      <c r="EH6" s="33" t="e">
        <f>SUM(#REF!)</f>
        <v>#REF!</v>
      </c>
      <c r="EI6" s="33" t="e">
        <f>SUM(#REF!)</f>
        <v>#REF!</v>
      </c>
      <c r="EJ6" s="33" t="e">
        <f>SUM(#REF!)</f>
        <v>#REF!</v>
      </c>
      <c r="EK6" s="33" t="e">
        <f>SUM(#REF!)</f>
        <v>#REF!</v>
      </c>
      <c r="EL6" s="33" t="e">
        <f>SUM(#REF!)</f>
        <v>#REF!</v>
      </c>
      <c r="EM6" s="33" t="e">
        <f>SUM(#REF!)</f>
        <v>#REF!</v>
      </c>
      <c r="EN6" s="33" t="e">
        <f>SUM(#REF!)</f>
        <v>#REF!</v>
      </c>
      <c r="EO6" s="33" t="e">
        <f>SUM(#REF!)</f>
        <v>#REF!</v>
      </c>
      <c r="EP6" s="33" t="e">
        <f>SUM(#REF!)</f>
        <v>#REF!</v>
      </c>
      <c r="EQ6" s="33" t="e">
        <f>SUM(#REF!)</f>
        <v>#REF!</v>
      </c>
      <c r="ER6" s="33" t="e">
        <f>SUM(#REF!)</f>
        <v>#REF!</v>
      </c>
      <c r="ES6" s="33" t="e">
        <f>SUM(#REF!)</f>
        <v>#REF!</v>
      </c>
      <c r="ET6" s="33" t="e">
        <f>SUM(#REF!)</f>
        <v>#REF!</v>
      </c>
      <c r="EU6" s="33" t="e">
        <f>SUM(#REF!)</f>
        <v>#REF!</v>
      </c>
      <c r="EV6" s="33" t="e">
        <f>SUM(#REF!)</f>
        <v>#REF!</v>
      </c>
      <c r="EW6" s="33" t="e">
        <f>SUM(#REF!)</f>
        <v>#REF!</v>
      </c>
      <c r="EX6" s="33" t="e">
        <f>SUM(#REF!)</f>
        <v>#REF!</v>
      </c>
      <c r="EY6" s="33" t="e">
        <f>SUM(#REF!)</f>
        <v>#REF!</v>
      </c>
      <c r="EZ6" s="33" t="e">
        <f>SUM(#REF!)</f>
        <v>#REF!</v>
      </c>
      <c r="FA6" s="33" t="e">
        <f>SUM(#REF!)</f>
        <v>#REF!</v>
      </c>
      <c r="FB6" s="33" t="e">
        <f>SUM(#REF!)</f>
        <v>#REF!</v>
      </c>
      <c r="FC6" s="33" t="e">
        <f>SUM(#REF!)</f>
        <v>#REF!</v>
      </c>
      <c r="FD6" s="33" t="e">
        <f>SUM(#REF!)</f>
        <v>#REF!</v>
      </c>
      <c r="FE6" s="33" t="e">
        <f>SUM(#REF!)</f>
        <v>#REF!</v>
      </c>
      <c r="FF6" s="33" t="e">
        <f>SUM(#REF!)</f>
        <v>#REF!</v>
      </c>
      <c r="FG6" s="33" t="e">
        <f>SUM(#REF!)</f>
        <v>#REF!</v>
      </c>
      <c r="FH6" s="33" t="e">
        <f>SUM(#REF!)</f>
        <v>#REF!</v>
      </c>
      <c r="FI6" s="33" t="e">
        <f>SUM(#REF!)</f>
        <v>#REF!</v>
      </c>
      <c r="FJ6" s="33" t="e">
        <f>SUM(#REF!)</f>
        <v>#REF!</v>
      </c>
      <c r="FK6" s="33" t="e">
        <f>SUM(#REF!)</f>
        <v>#REF!</v>
      </c>
      <c r="FL6" s="33" t="e">
        <f>SUM(#REF!)</f>
        <v>#REF!</v>
      </c>
      <c r="FM6" s="33" t="e">
        <f>SUM(#REF!)</f>
        <v>#REF!</v>
      </c>
      <c r="FN6" s="33" t="e">
        <f>SUM(#REF!)</f>
        <v>#REF!</v>
      </c>
      <c r="FO6" s="33" t="e">
        <f>SUM(#REF!)</f>
        <v>#REF!</v>
      </c>
      <c r="FP6" s="33" t="e">
        <f>SUM(#REF!)</f>
        <v>#REF!</v>
      </c>
      <c r="FQ6" s="33" t="e">
        <f>SUM(#REF!)</f>
        <v>#REF!</v>
      </c>
      <c r="FR6" s="33" t="e">
        <f>SUM(#REF!)</f>
        <v>#REF!</v>
      </c>
      <c r="FS6" s="33" t="e">
        <f>SUM(#REF!)</f>
        <v>#REF!</v>
      </c>
      <c r="FT6" s="33" t="e">
        <f>SUM(#REF!)</f>
        <v>#REF!</v>
      </c>
      <c r="FU6" s="33" t="e">
        <f>SUM(#REF!)</f>
        <v>#REF!</v>
      </c>
      <c r="FV6" s="33" t="e">
        <f>SUM(#REF!)</f>
        <v>#REF!</v>
      </c>
      <c r="FW6" s="33" t="e">
        <f>SUM(#REF!)</f>
        <v>#REF!</v>
      </c>
      <c r="FX6" s="33" t="e">
        <f>SUM(#REF!)</f>
        <v>#REF!</v>
      </c>
      <c r="FY6" s="33" t="e">
        <f>SUM(#REF!)</f>
        <v>#REF!</v>
      </c>
    </row>
  </sheetData>
  <sheetProtection formatCells="0" autoFilter="0"/>
  <phoneticPr fontId="0" type="noConversion"/>
  <printOptions horizontalCentered="1"/>
  <pageMargins left="0.70866141732283472" right="0.70866141732283472" top="0.59055118110236227" bottom="0.59055118110236227" header="0" footer="0.19685039370078741"/>
  <pageSetup paperSize="9" orientation="portrait" r:id="rId1"/>
  <headerFooter>
    <oddFooter>&amp;L&amp;F/&amp;A
Version imprimée le &amp;D non maîtrisée.
Seule la version disponible sur le sharepoint SME-OBS est valide.&amp;RDiffusion interne
&amp;P/&amp;N&amp;C&amp;1#&amp;"Helvetica 75 Bold"&amp;8&amp;KED7D31Orange Restricted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4">
    <tabColor rgb="FFF8B6E5"/>
  </sheetPr>
  <dimension ref="A1:BC101"/>
  <sheetViews>
    <sheetView showGridLines="0" showZeros="0" zoomScale="80" zoomScaleNormal="80" workbookViewId="0">
      <selection activeCell="R5" sqref="R5"/>
    </sheetView>
  </sheetViews>
  <sheetFormatPr baseColWidth="10" defaultColWidth="11.453125" defaultRowHeight="13.5"/>
  <cols>
    <col min="1" max="1" width="3.26953125" style="3" customWidth="1"/>
    <col min="2" max="3" width="10.7265625" style="3" customWidth="1"/>
    <col min="4" max="4" width="20" style="3" customWidth="1"/>
    <col min="5" max="5" width="19.81640625" style="3" customWidth="1"/>
    <col min="6" max="6" width="19.7265625" style="3" customWidth="1"/>
    <col min="7" max="7" width="21" style="3" customWidth="1"/>
    <col min="8" max="8" width="3.26953125" style="3" hidden="1" customWidth="1"/>
    <col min="9" max="9" width="8" style="61" customWidth="1"/>
    <col min="10" max="11" width="10.7265625" style="22" customWidth="1"/>
    <col min="12" max="12" width="3.26953125" style="3" customWidth="1"/>
    <col min="13" max="15" width="11.453125" style="27"/>
    <col min="16" max="16" width="12.7265625" style="3" bestFit="1" customWidth="1"/>
    <col min="17" max="21" width="11.453125" style="3"/>
    <col min="22" max="22" width="21.81640625" style="3" bestFit="1" customWidth="1"/>
    <col min="23" max="24" width="16.54296875" style="3" bestFit="1" customWidth="1"/>
    <col min="25" max="32" width="11.453125" style="3"/>
    <col min="33" max="33" width="17.1796875" style="3" bestFit="1" customWidth="1"/>
    <col min="34" max="35" width="18.453125" style="3" bestFit="1" customWidth="1"/>
    <col min="36" max="36" width="17.1796875" style="3" bestFit="1" customWidth="1"/>
    <col min="37" max="38" width="15.81640625" style="3" bestFit="1" customWidth="1"/>
    <col min="39" max="39" width="11.54296875" style="3" hidden="1" customWidth="1"/>
    <col min="40" max="40" width="11.453125" style="3"/>
    <col min="41" max="41" width="16.1796875" style="3" bestFit="1" customWidth="1"/>
    <col min="42" max="16384" width="11.453125" style="3"/>
  </cols>
  <sheetData>
    <row r="1" spans="1:55" ht="27" customHeight="1">
      <c r="A1" s="30"/>
      <c r="B1" s="30"/>
      <c r="C1" s="30"/>
      <c r="D1" s="30"/>
      <c r="E1" s="69" t="s">
        <v>26</v>
      </c>
      <c r="F1" s="16"/>
      <c r="K1" s="94"/>
      <c r="L1" s="91"/>
      <c r="M1" s="92"/>
      <c r="N1" s="92" t="s">
        <v>70</v>
      </c>
      <c r="O1" s="92"/>
      <c r="P1" s="93"/>
      <c r="Q1" s="90"/>
      <c r="R1" s="90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</row>
    <row r="2" spans="1:55" ht="14.5">
      <c r="E2" s="7" t="e">
        <f>IF(OR(#REF!="Année",#REF!="S1",#REF!="S2",#REF!="T1",#REF!="T2",#REF!="T3",#REF!="T4"),"",CONCATENATE("De ", VLOOKUP('Masqué glissante'!C3,'Masqué glissante'!$D$13:$E$25,2)," ",'Masqué glissante'!B7))</f>
        <v>#REF!</v>
      </c>
      <c r="F2" s="7" t="e">
        <f>IF(OR(#REF!="Année",#REF!="S1",#REF!="S2",#REF!="T1",#REF!="T2",#REF!="T3",#REF!="T4"),"",CONCATENATE("De ", VLOOKUP('Masqué glissante'!C3,'Masqué glissante'!$D$13:$E$25,2)," ",'Masqué glissante'!B5))</f>
        <v>#REF!</v>
      </c>
      <c r="G2" s="7" t="e">
        <f>IF(OR(#REF!="Année",#REF!="S1",#REF!="S2",#REF!="T1",#REF!="T2",#REF!="T3",#REF!="T4"),"",CONCATENATE("De ", VLOOKUP('Masqué glissante'!C3,'Masqué glissante'!$D$13:$E$25,2)," ",'Masqué glissante'!B3))</f>
        <v>#REF!</v>
      </c>
      <c r="H2" s="30"/>
      <c r="J2" s="29" t="s">
        <v>27</v>
      </c>
      <c r="K2" s="29" t="s">
        <v>27</v>
      </c>
      <c r="M2" s="43"/>
      <c r="N2" s="43"/>
      <c r="O2" s="43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</row>
    <row r="3" spans="1:55" ht="15">
      <c r="B3" s="6" t="s">
        <v>62</v>
      </c>
      <c r="C3" s="5"/>
      <c r="D3" s="5"/>
      <c r="E3" s="7" t="e">
        <f>IF(OR(#REF!="Année",#REF!="S1",#REF!="S2",#REF!="T1",#REF!="T2",#REF!="T3",#REF!="T4"),CONCATENATE(#REF!," ",#REF!-2),CONCATENATE("à"," ",#REF!," ",#REF!-2))</f>
        <v>#REF!</v>
      </c>
      <c r="F3" s="7" t="e">
        <f>IF(OR(#REF!="Année",#REF!="S1",#REF!="S2",#REF!="T1",#REF!="T2",#REF!="T3",#REF!="T4"),CONCATENATE(#REF!," ",#REF!-1),CONCATENATE("à"," ",#REF!," ",#REF!-1))</f>
        <v>#REF!</v>
      </c>
      <c r="G3" s="7" t="e">
        <f>IF(OR(#REF!="Année",#REF!="S1",#REF!="S2",#REF!="T1",#REF!="T2",#REF!="T3",#REF!="T4"),CONCATENATE(#REF!," ",#REF!),CONCATENATE("à"," ",#REF!," ",#REF!))</f>
        <v>#REF!</v>
      </c>
      <c r="H3" s="30"/>
      <c r="I3" s="77" t="s">
        <v>29</v>
      </c>
      <c r="J3" s="29" t="s">
        <v>28</v>
      </c>
      <c r="K3" s="32" t="s">
        <v>44</v>
      </c>
      <c r="M3" s="43"/>
      <c r="N3" s="43"/>
      <c r="O3" s="4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</row>
    <row r="4" spans="1:55" s="4" customFormat="1" ht="14.5">
      <c r="E4" s="18"/>
      <c r="F4" s="18"/>
      <c r="G4" s="18"/>
      <c r="H4" s="31"/>
      <c r="I4" s="62"/>
      <c r="J4" s="23"/>
      <c r="K4" s="23"/>
      <c r="M4" s="58" t="s">
        <v>59</v>
      </c>
      <c r="N4" s="57"/>
      <c r="O4" s="57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</row>
    <row r="5" spans="1:55" ht="14.5">
      <c r="B5" s="39" t="s">
        <v>46</v>
      </c>
      <c r="C5" s="16"/>
      <c r="D5" s="16"/>
      <c r="E5" s="72" t="e">
        <f>IF($M$5&lt;&gt;#REF!,"Non Significatif",AVERAGEIF(Données!#REF!,"N-2",Données!#REF!))</f>
        <v>#REF!</v>
      </c>
      <c r="F5" s="72" t="e">
        <f>IF($N$5&lt;&gt;#REF!,"Non Significatif",AVERAGEIF(Données!#REF!,"N-1",Données!#REF!))</f>
        <v>#REF!</v>
      </c>
      <c r="G5" s="72" t="e">
        <f>IF($O$5&lt;&gt;#REF!,"Non Significatif",AVERAGEIF(Données!#REF!,"N",Données!#REF!))</f>
        <v>#REF!</v>
      </c>
      <c r="H5" s="16"/>
      <c r="I5" s="73"/>
      <c r="J5" s="56" t="str">
        <f>IFERROR(G5/F5-100%,"")</f>
        <v/>
      </c>
      <c r="K5" s="40" t="str">
        <f>IFERROR(G5/E5-100%,"")</f>
        <v/>
      </c>
      <c r="M5" s="57" t="e">
        <f>SUMPRODUCT((Données!#REF!="N-2")*(ISNUMBER(Données!#REF!)))</f>
        <v>#REF!</v>
      </c>
      <c r="N5" s="57" t="e">
        <f>SUMPRODUCT((Données!#REF!="N-1")*(ISNUMBER(Données!#REF!)))</f>
        <v>#REF!</v>
      </c>
      <c r="O5" s="57" t="e">
        <f>SUMPRODUCT((Données!#REF!="N")*(ISNUMBER(Données!#REF!)))</f>
        <v>#REF!</v>
      </c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</row>
    <row r="6" spans="1:55" ht="14.5">
      <c r="B6" s="39" t="s">
        <v>52</v>
      </c>
      <c r="C6" s="16"/>
      <c r="D6" s="16"/>
      <c r="E6" s="72" t="e">
        <f>IF($M$5&lt;&gt;#REF!,"Non Significatif",AVERAGEIF(Données!#REF!,"N-2",Données!#REF!))</f>
        <v>#REF!</v>
      </c>
      <c r="F6" s="72" t="e">
        <f>IF($N$5&lt;&gt;#REF!,"Non Significatif",AVERAGEIF(Données!#REF!,"N-1",Données!#REF!))</f>
        <v>#REF!</v>
      </c>
      <c r="G6" s="72" t="e">
        <f>IF($O$5&lt;&gt;#REF!,"Non Significatif",AVERAGEIF(Données!#REF!,"N",Données!#REF!))</f>
        <v>#REF!</v>
      </c>
      <c r="H6" s="16"/>
      <c r="I6" s="73" t="e">
        <f>IF(#REF!="Année",SUMIF(Données!#REF!,"N",Données!#REF!),"")</f>
        <v>#REF!</v>
      </c>
      <c r="J6" s="56" t="str">
        <f>IFERROR(G6/F6-100%,"")</f>
        <v/>
      </c>
      <c r="K6" s="40" t="str">
        <f>IFERROR(G6/E6-100%,"")</f>
        <v/>
      </c>
      <c r="M6" s="57" t="e">
        <f>SUMPRODUCT((Données!#REF!="N-2")*(ISNUMBER(Données!#REF!)))</f>
        <v>#REF!</v>
      </c>
      <c r="N6" s="57" t="e">
        <f>SUMPRODUCT((Données!#REF!="N-1")*(ISNUMBER(Données!#REF!)))</f>
        <v>#REF!</v>
      </c>
      <c r="O6" s="57" t="e">
        <f>SUMPRODUCT((Données!#REF!="N")*(ISNUMBER(Données!#REF!)))</f>
        <v>#REF!</v>
      </c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</row>
    <row r="7" spans="1:55" ht="14.5">
      <c r="B7" s="16"/>
      <c r="C7" s="16"/>
      <c r="D7" s="16"/>
      <c r="E7" s="74"/>
      <c r="F7" s="74"/>
      <c r="G7" s="74"/>
      <c r="H7" s="16"/>
      <c r="I7" s="73"/>
      <c r="J7" s="56"/>
      <c r="K7" s="40"/>
      <c r="M7" s="58" t="s">
        <v>59</v>
      </c>
      <c r="N7" s="57"/>
      <c r="O7" s="5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</row>
    <row r="8" spans="1:55" ht="14.5">
      <c r="B8" s="38"/>
      <c r="C8" s="16"/>
      <c r="D8" s="16"/>
      <c r="E8" s="75"/>
      <c r="F8" s="75"/>
      <c r="G8" s="75"/>
      <c r="H8" s="16"/>
      <c r="I8" s="73"/>
      <c r="J8" s="56"/>
      <c r="K8" s="40"/>
      <c r="M8" s="57" t="e">
        <f>(SUMPRODUCT((Données!#REF!="N-2")*(ISNUMBER(Données!#REF!))))</f>
        <v>#REF!</v>
      </c>
      <c r="N8" s="57" t="e">
        <f>(SUMPRODUCT((Données!#REF!="N-1")*(ISNUMBER(Données!#REF!))))</f>
        <v>#REF!</v>
      </c>
      <c r="O8" s="57" t="e">
        <f>(SUMPRODUCT((Données!#REF!="N")*(ISNUMBER(Données!#REF!))))</f>
        <v>#REF!</v>
      </c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</row>
    <row r="9" spans="1:55" ht="14.5">
      <c r="B9" s="39" t="s">
        <v>47</v>
      </c>
      <c r="C9" s="16"/>
      <c r="D9" s="16"/>
      <c r="E9" s="72" t="e">
        <f>IF($M$5&lt;&gt;#REF!,"Non Significatif",AVERAGEIF(Données!#REF!,"N-2",Données!#REF!))</f>
        <v>#REF!</v>
      </c>
      <c r="F9" s="72" t="e">
        <f>IF($N$5&lt;&gt;#REF!,"Non Significatif",AVERAGEIF(Données!#REF!,"N-1",Données!#REF!))</f>
        <v>#REF!</v>
      </c>
      <c r="G9" s="72" t="e">
        <f>IF($O$5&lt;&gt;#REF!,"Non Significatif",AVERAGEIF(Données!#REF!,"N",Données!#REF!))</f>
        <v>#REF!</v>
      </c>
      <c r="H9" s="16"/>
      <c r="I9" s="73" t="e">
        <f>IF(#REF!="Année",SUMIF(Données!#REF!,"N",Données!#REF!),"")</f>
        <v>#REF!</v>
      </c>
      <c r="J9" s="56" t="str">
        <f>IFERROR(G9/F9-100%,"")</f>
        <v/>
      </c>
      <c r="K9" s="40" t="str">
        <f>IFERROR(G9/E9-100%,"")</f>
        <v/>
      </c>
      <c r="M9" s="57" t="e">
        <f>SUMPRODUCT((Données!#REF!="N-2")*(ISNUMBER(Données!#REF!)))</f>
        <v>#REF!</v>
      </c>
      <c r="N9" s="57" t="e">
        <f>SUMPRODUCT((Données!#REF!="N-1")*(ISNUMBER(Données!#REF!)))</f>
        <v>#REF!</v>
      </c>
      <c r="O9" s="57" t="e">
        <f>SUMPRODUCT((Données!#REF!="N")*(ISNUMBER(Données!#REF!)))</f>
        <v>#REF!</v>
      </c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</row>
    <row r="10" spans="1:55" ht="14.5">
      <c r="B10" s="39" t="s">
        <v>48</v>
      </c>
      <c r="C10" s="16"/>
      <c r="D10" s="16"/>
      <c r="E10" s="72" t="e">
        <f>IF($M$5&lt;&gt;#REF!,"Non Significatif",AVERAGEIF(Données!#REF!,"N-2",Données!#REF!))</f>
        <v>#REF!</v>
      </c>
      <c r="F10" s="72" t="e">
        <f>IF($N$5&lt;&gt;#REF!,"Non Significatif",AVERAGEIF(Données!#REF!,"N-1",Données!#REF!))</f>
        <v>#REF!</v>
      </c>
      <c r="G10" s="72" t="e">
        <f>IF($O$5&lt;&gt;#REF!,"Non Significatif",AVERAGEIF(Données!#REF!,"N",Données!#REF!))</f>
        <v>#REF!</v>
      </c>
      <c r="H10" s="16"/>
      <c r="I10" s="73" t="e">
        <f>IF(#REF!="Année",SUMIF(Données!#REF!,"N",Données!#REF!),"")</f>
        <v>#REF!</v>
      </c>
      <c r="J10" s="56" t="str">
        <f>IFERROR(G10/F10-100%,"")</f>
        <v/>
      </c>
      <c r="K10" s="40" t="str">
        <f>IFERROR(G10/E10-100%,"")</f>
        <v/>
      </c>
      <c r="M10" s="57" t="e">
        <f>SUMPRODUCT((Données!#REF!="N-2")*(ISNUMBER(Données!#REF!)))</f>
        <v>#REF!</v>
      </c>
      <c r="N10" s="57" t="e">
        <f>SUMPRODUCT((Données!#REF!="N-1")*(ISNUMBER(Données!#REF!)))</f>
        <v>#REF!</v>
      </c>
      <c r="O10" s="57" t="e">
        <f>SUMPRODUCT((Données!#REF!="N")*(ISNUMBER(Données!#REF!)))</f>
        <v>#REF!</v>
      </c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</row>
    <row r="11" spans="1:55" ht="14.5">
      <c r="B11" s="39" t="s">
        <v>49</v>
      </c>
      <c r="C11" s="16"/>
      <c r="D11" s="16"/>
      <c r="E11" s="72" t="e">
        <f>IF($M$5&lt;&gt;#REF!,"Non Significatif",AVERAGEIF(Données!#REF!,"N-2",Données!#REF!))</f>
        <v>#REF!</v>
      </c>
      <c r="F11" s="72" t="e">
        <f>IF($N$5&lt;&gt;#REF!,"Non Significatif",AVERAGEIF(Données!#REF!,"N-1",Données!#REF!))</f>
        <v>#REF!</v>
      </c>
      <c r="G11" s="72" t="e">
        <f>IF($O$5&lt;&gt;#REF!,"Non Significatif",AVERAGEIF(Données!#REF!,"N",Données!#REF!))</f>
        <v>#REF!</v>
      </c>
      <c r="H11" s="16"/>
      <c r="I11" s="73" t="e">
        <f>IF(#REF!="Année",SUMIF(Données!#REF!,"N",Données!#REF!),"")</f>
        <v>#REF!</v>
      </c>
      <c r="J11" s="56" t="str">
        <f>IFERROR(G11/F11-100%,"")</f>
        <v/>
      </c>
      <c r="K11" s="40" t="str">
        <f>IFERROR(G11/E11-100%,"")</f>
        <v/>
      </c>
      <c r="M11" s="57" t="e">
        <f>SUMPRODUCT((Données!#REF!="N-2")*(ISNUMBER(Données!#REF!)))</f>
        <v>#REF!</v>
      </c>
      <c r="N11" s="57" t="e">
        <f>SUMPRODUCT((Données!#REF!="N-1")*(ISNUMBER(Données!#REF!)))</f>
        <v>#REF!</v>
      </c>
      <c r="O11" s="57" t="e">
        <f>SUMPRODUCT((Données!#REF!="N")*(ISNUMBER(Données!#REF!)))</f>
        <v>#REF!</v>
      </c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</row>
    <row r="12" spans="1:55" ht="14.5">
      <c r="B12" s="16"/>
      <c r="C12" s="16"/>
      <c r="D12" s="16"/>
      <c r="E12" s="75"/>
      <c r="F12" s="75"/>
      <c r="G12" s="75"/>
      <c r="H12" s="16"/>
      <c r="I12" s="73"/>
      <c r="J12" s="56"/>
      <c r="K12" s="40"/>
      <c r="M12" s="57" t="e">
        <f>(SUMPRODUCT((Données!#REF!="N-2")*(ISNUMBER(Données!#REF!))))</f>
        <v>#REF!</v>
      </c>
      <c r="N12" s="57" t="e">
        <f>(SUMPRODUCT((Données!#REF!="N-1")*(ISNUMBER(Données!#REF!))))</f>
        <v>#REF!</v>
      </c>
      <c r="O12" s="57" t="e">
        <f>(SUMPRODUCT((Données!#REF!="N")*(ISNUMBER(Données!#REF!))))</f>
        <v>#REF!</v>
      </c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</row>
    <row r="13" spans="1:55" ht="14.5">
      <c r="B13" s="16"/>
      <c r="C13" s="16"/>
      <c r="D13" s="16"/>
      <c r="E13" s="75"/>
      <c r="F13" s="75"/>
      <c r="G13" s="75"/>
      <c r="H13" s="16"/>
      <c r="I13" s="73"/>
      <c r="J13" s="56"/>
      <c r="K13" s="40"/>
      <c r="M13" s="57" t="e">
        <f>(SUMPRODUCT((Données!#REF!="N-2")*(ISNUMBER(Données!#REF!))))</f>
        <v>#REF!</v>
      </c>
      <c r="N13" s="57" t="e">
        <f>(SUMPRODUCT((Données!#REF!="N-1")*(ISNUMBER(Données!#REF!))))</f>
        <v>#REF!</v>
      </c>
      <c r="O13" s="57" t="e">
        <f>(SUMPRODUCT((Données!#REF!="N")*(ISNUMBER(Données!#REF!))))</f>
        <v>#REF!</v>
      </c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</row>
    <row r="14" spans="1:55" ht="14.5">
      <c r="B14" s="38" t="s">
        <v>55</v>
      </c>
      <c r="C14" s="16"/>
      <c r="D14" s="16"/>
      <c r="E14" s="72" t="e">
        <f>IF($M$5&lt;&gt;#REF!,"Non Significatif",AVERAGEIF(Données!#REF!,"N-2",Données!#REF!))</f>
        <v>#REF!</v>
      </c>
      <c r="F14" s="72" t="e">
        <f>IF($N$5&lt;&gt;#REF!,"Non Significatif",AVERAGEIF(Données!#REF!,"N-1",Données!#REF!))</f>
        <v>#REF!</v>
      </c>
      <c r="G14" s="72" t="e">
        <f>IF($O$5&lt;&gt;#REF!,"Non Significatif",AVERAGEIF(Données!#REF!,"N",Données!#REF!))</f>
        <v>#REF!</v>
      </c>
      <c r="H14" s="16"/>
      <c r="I14" s="73" t="e">
        <f>IF(#REF!="Année",SUMIF(Données!#REF!,"N",Données!#REF!),"")</f>
        <v>#REF!</v>
      </c>
      <c r="J14" s="56" t="str">
        <f>IFERROR(G14/F14-100%,"")</f>
        <v/>
      </c>
      <c r="K14" s="40" t="str">
        <f>IFERROR(G14/E14-100%,"")</f>
        <v/>
      </c>
      <c r="M14" s="57" t="e">
        <f>SUMPRODUCT((Données!#REF!="N-2")*(ISNUMBER(Données!#REF!)))</f>
        <v>#REF!</v>
      </c>
      <c r="N14" s="57" t="e">
        <f>SUMPRODUCT((Données!#REF!="N-1")*(ISNUMBER(Données!#REF!)))</f>
        <v>#REF!</v>
      </c>
      <c r="O14" s="57" t="e">
        <f>SUMPRODUCT((Données!#REF!="N")*(ISNUMBER(Données!#REF!)))</f>
        <v>#REF!</v>
      </c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</row>
    <row r="15" spans="1:55" ht="14.5">
      <c r="B15" s="38" t="s">
        <v>56</v>
      </c>
      <c r="C15" s="16"/>
      <c r="D15" s="16"/>
      <c r="E15" s="72" t="e">
        <f>IF($M$5&lt;&gt;#REF!,"Non Significatif",AVERAGEIF(Données!#REF!,"N-2",Données!#REF!))</f>
        <v>#REF!</v>
      </c>
      <c r="F15" s="72" t="e">
        <f>IF($N$5&lt;&gt;#REF!,"Non Significatif",AVERAGEIF(Données!#REF!,"N-1",Données!#REF!))</f>
        <v>#REF!</v>
      </c>
      <c r="G15" s="72" t="e">
        <f>IF($O$5&lt;&gt;#REF!,"Non Significatif",AVERAGEIF(Données!#REF!,"N",Données!#REF!))</f>
        <v>#REF!</v>
      </c>
      <c r="H15" s="16"/>
      <c r="I15" s="73" t="e">
        <f>IF(#REF!="Année",SUMIF(Données!#REF!,"N",Données!#REF!),"")</f>
        <v>#REF!</v>
      </c>
      <c r="J15" s="56" t="str">
        <f>IFERROR(G15/F15-100%,"")</f>
        <v/>
      </c>
      <c r="K15" s="40" t="str">
        <f>IFERROR(G15/E15-100%,"")</f>
        <v/>
      </c>
      <c r="M15" s="57" t="e">
        <f>SUMPRODUCT((Données!#REF!="N-2")*(ISNUMBER(Données!#REF!)))</f>
        <v>#REF!</v>
      </c>
      <c r="N15" s="57" t="e">
        <f>SUMPRODUCT((Données!#REF!="N-1")*(ISNUMBER(Données!#REF!)))</f>
        <v>#REF!</v>
      </c>
      <c r="O15" s="57" t="e">
        <f>SUMPRODUCT((Données!#REF!="N")*(ISNUMBER(Données!#REF!)))</f>
        <v>#REF!</v>
      </c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</row>
    <row r="16" spans="1:55" ht="14.5">
      <c r="B16" s="38" t="s">
        <v>57</v>
      </c>
      <c r="C16" s="16"/>
      <c r="D16" s="16"/>
      <c r="E16" s="72" t="e">
        <f>IF($M$5&lt;&gt;#REF!,"Non Significatif",AVERAGEIF(Données!#REF!,"N-2",Données!#REF!))</f>
        <v>#REF!</v>
      </c>
      <c r="F16" s="72" t="e">
        <f>IF($N$5&lt;&gt;#REF!,"Non Significatif",AVERAGEIF(Données!#REF!,"N-1",Données!#REF!))</f>
        <v>#REF!</v>
      </c>
      <c r="G16" s="72" t="e">
        <f>IF($O$5&lt;&gt;#REF!,"Non Significatif",AVERAGEIF(Données!#REF!,"N",Données!#REF!))</f>
        <v>#REF!</v>
      </c>
      <c r="H16" s="16"/>
      <c r="I16" s="73" t="e">
        <f>IF(#REF!="Année",SUMIF(Données!#REF!,"N",Données!#REF!),"")</f>
        <v>#REF!</v>
      </c>
      <c r="J16" s="56" t="str">
        <f>IFERROR(G16/F16-100%,"")</f>
        <v/>
      </c>
      <c r="K16" s="40" t="str">
        <f>IFERROR(G16/E16-100%,"")</f>
        <v/>
      </c>
      <c r="M16" s="57" t="e">
        <f>SUMPRODUCT((Données!#REF!="N-2")*(ISNUMBER(Données!#REF!)))</f>
        <v>#REF!</v>
      </c>
      <c r="N16" s="57" t="e">
        <f>SUMPRODUCT((Données!#REF!="N-1")*(ISNUMBER(Données!#REF!)))</f>
        <v>#REF!</v>
      </c>
      <c r="O16" s="57" t="e">
        <f>SUMPRODUCT((Données!#REF!="N")*(ISNUMBER(Données!#REF!)))</f>
        <v>#REF!</v>
      </c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</row>
    <row r="17" spans="1:55" ht="14.5">
      <c r="B17" s="16"/>
      <c r="C17" s="39"/>
      <c r="D17" s="16"/>
      <c r="E17" s="75"/>
      <c r="F17" s="75"/>
      <c r="G17" s="75"/>
      <c r="H17" s="16"/>
      <c r="I17" s="73"/>
      <c r="J17" s="56"/>
      <c r="K17" s="40"/>
      <c r="M17" s="57" t="e">
        <f>(SUMPRODUCT((Données!#REF!="N-2")*(ISNUMBER(Données!#REF!))))</f>
        <v>#REF!</v>
      </c>
      <c r="N17" s="57" t="e">
        <f>(SUMPRODUCT((Données!#REF!="N-1")*(ISNUMBER(Données!#REF!))))</f>
        <v>#REF!</v>
      </c>
      <c r="O17" s="57" t="e">
        <f>(SUMPRODUCT((Données!#REF!="N")*(ISNUMBER(Données!#REF!))))</f>
        <v>#REF!</v>
      </c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</row>
    <row r="18" spans="1:55" ht="14.5">
      <c r="B18" s="16"/>
      <c r="C18" s="16"/>
      <c r="D18" s="16"/>
      <c r="E18" s="74"/>
      <c r="F18" s="74"/>
      <c r="G18" s="74"/>
      <c r="H18" s="16"/>
      <c r="I18" s="73"/>
      <c r="J18" s="56"/>
      <c r="K18" s="40"/>
      <c r="M18" s="57"/>
      <c r="N18" s="57"/>
      <c r="O18" s="57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</row>
    <row r="19" spans="1:55" ht="14.5">
      <c r="B19" s="39" t="s">
        <v>53</v>
      </c>
      <c r="C19" s="16"/>
      <c r="D19" s="16"/>
      <c r="E19" s="72" t="e">
        <f>IF($M$5&lt;&gt;#REF!,"Non Significatif",AVERAGEIF(Données!#REF!,"N-2",Données!#REF!))</f>
        <v>#REF!</v>
      </c>
      <c r="F19" s="72" t="e">
        <f>IF($N$5&lt;&gt;#REF!,"Non Significatif",AVERAGEIF(Données!#REF!,"N-1",Données!#REF!))</f>
        <v>#REF!</v>
      </c>
      <c r="G19" s="72" t="e">
        <f>IF($O$5&lt;&gt;#REF!,"Non Significatif",AVERAGEIF(Données!#REF!,"N",Données!#REF!))</f>
        <v>#REF!</v>
      </c>
      <c r="H19" s="16"/>
      <c r="I19" s="73"/>
      <c r="J19" s="56" t="str">
        <f>IFERROR(G19/F19-100%,"")</f>
        <v/>
      </c>
      <c r="K19" s="40" t="str">
        <f>IFERROR(G19/E19-100%,"")</f>
        <v/>
      </c>
      <c r="M19" s="57" t="e">
        <f>SUMPRODUCT((Données!#REF!="N-2")*(ISNUMBER(Données!#REF!)))</f>
        <v>#REF!</v>
      </c>
      <c r="N19" s="57" t="e">
        <f>SUMPRODUCT((Données!#REF!="N-1")*(ISNUMBER(Données!#REF!)))</f>
        <v>#REF!</v>
      </c>
      <c r="O19" s="57" t="e">
        <f>SUMPRODUCT((Données!#REF!="N")*(ISNUMBER(Données!#REF!)))</f>
        <v>#REF!</v>
      </c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</row>
    <row r="20" spans="1:55" ht="14.5">
      <c r="B20" s="39" t="s">
        <v>50</v>
      </c>
      <c r="C20" s="16"/>
      <c r="D20" s="16"/>
      <c r="E20" s="76" t="e">
        <f>IF($M$5&lt;&gt;#REF!,"Non Significatif",AVERAGEIF(Données!#REF!,"N-2",Données!#REF!))</f>
        <v>#REF!</v>
      </c>
      <c r="F20" s="72" t="e">
        <f>IF($N$5&lt;&gt;#REF!,"Non Significatif",AVERAGEIF(Données!#REF!,"N-1",Données!#REF!))</f>
        <v>#REF!</v>
      </c>
      <c r="G20" s="72" t="e">
        <f>IF($O$5&lt;&gt;#REF!,"Non Significatif",AVERAGEIF(Données!#REF!,"N",Données!#REF!))</f>
        <v>#REF!</v>
      </c>
      <c r="H20" s="16"/>
      <c r="I20" s="73" t="e">
        <f>IF(#REF!="Année",SUMIF(Données!#REF!,"N",Données!#REF!),"")</f>
        <v>#REF!</v>
      </c>
      <c r="J20" s="56" t="str">
        <f>IFERROR(G20/F20-100%,"")</f>
        <v/>
      </c>
      <c r="K20" s="40" t="str">
        <f>IFERROR(G20/E20-100%,"")</f>
        <v/>
      </c>
      <c r="M20" s="57" t="e">
        <f>SUMPRODUCT((Données!#REF!="N-2")*(ISNUMBER(Données!#REF!)))</f>
        <v>#REF!</v>
      </c>
      <c r="N20" s="57" t="e">
        <f>SUMPRODUCT((Données!#REF!="N-1")*(ISNUMBER(Données!#REF!)))</f>
        <v>#REF!</v>
      </c>
      <c r="O20" s="57" t="e">
        <f>SUMPRODUCT((Données!#REF!="N")*(ISNUMBER(Données!#REF!)))</f>
        <v>#REF!</v>
      </c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</row>
    <row r="21" spans="1:55" ht="14.5">
      <c r="A21" s="26"/>
      <c r="F21" s="86"/>
      <c r="G21" s="86"/>
      <c r="I21" s="64"/>
      <c r="J21" s="17"/>
      <c r="K21" s="17"/>
      <c r="M21" s="59" t="s">
        <v>59</v>
      </c>
      <c r="N21" s="57"/>
      <c r="O21" s="57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</row>
    <row r="22" spans="1:55" ht="14.5">
      <c r="B22" s="36"/>
      <c r="C22" s="67" t="s">
        <v>45</v>
      </c>
      <c r="D22" s="36"/>
      <c r="E22" s="70" t="e">
        <f>E19/E20</f>
        <v>#REF!</v>
      </c>
      <c r="F22" s="87" t="e">
        <f>F19/F20</f>
        <v>#REF!</v>
      </c>
      <c r="G22" s="87" t="e">
        <f>G19/G20</f>
        <v>#REF!</v>
      </c>
      <c r="H22" s="36"/>
      <c r="I22" s="63">
        <v>0.04</v>
      </c>
      <c r="J22" s="56" t="str">
        <f>IFERROR(G22/F22-100%,"")</f>
        <v/>
      </c>
      <c r="K22" s="40" t="str">
        <f>IFERROR(G22/E22-100%,"")</f>
        <v/>
      </c>
      <c r="M22" s="57" t="e">
        <f>((SUMPRODUCT((Données!#REF!="N-2")*(ISNUMBER(Données!#REF!))))+(SUMPRODUCT((Données!#REF!="N-2")*(ISNUMBER(Données!#REF!))))+(SUMPRODUCT((Données!#REF!="N-2")*(ISNUMBER(Données!#REF!)))))/3</f>
        <v>#REF!</v>
      </c>
      <c r="N22" s="57" t="e">
        <f>((SUMPRODUCT((Données!#REF!="N-1")*(ISNUMBER(Données!#REF!))))+(SUMPRODUCT((Données!#REF!="N-1")*(ISNUMBER(Données!#REF!))))+(SUMPRODUCT((Données!#REF!="N-1")*(ISNUMBER(Données!#REF!)))))/3</f>
        <v>#REF!</v>
      </c>
      <c r="O22" s="57" t="e">
        <f>((SUMPRODUCT((Données!#REF!="N")*(ISNUMBER(Données!#REF!))))+(SUMPRODUCT((Données!#REF!="N")*(ISNUMBER(Données!#REF!))))+(SUMPRODUCT((Données!#REF!="N")*(ISNUMBER(Données!#REF!)))))/3</f>
        <v>#REF!</v>
      </c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</row>
    <row r="23" spans="1:55" ht="14.5">
      <c r="J23" s="48"/>
      <c r="K23" s="48"/>
      <c r="L23" s="16"/>
      <c r="M23" s="57"/>
      <c r="N23" s="57"/>
      <c r="O23" s="57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</row>
    <row r="24" spans="1:55" ht="14.5">
      <c r="B24" s="68" t="s">
        <v>58</v>
      </c>
      <c r="C24" s="36"/>
      <c r="D24" s="36"/>
      <c r="E24" s="71" t="e">
        <f>E19/E5</f>
        <v>#REF!</v>
      </c>
      <c r="F24" s="71" t="e">
        <f>F19/F5</f>
        <v>#REF!</v>
      </c>
      <c r="G24" s="71" t="e">
        <f>G19/G5</f>
        <v>#REF!</v>
      </c>
      <c r="H24" s="36"/>
      <c r="I24" s="63">
        <v>0.02</v>
      </c>
      <c r="J24" s="48" t="str">
        <f>IFERROR(G24/F24-100%,"")</f>
        <v/>
      </c>
      <c r="K24" s="46" t="str">
        <f>IFERROR(G24/E24-100%,"")</f>
        <v/>
      </c>
      <c r="M24" s="57" t="e">
        <f>(SUMPRODUCT((Données!#REF!="N-2")*(ISNUMBER(Données!#REF!))))</f>
        <v>#REF!</v>
      </c>
      <c r="N24" s="57" t="e">
        <f>(SUMPRODUCT((Données!#REF!="N-1")*(ISNUMBER(Données!#REF!))))</f>
        <v>#REF!</v>
      </c>
      <c r="O24" s="57" t="e">
        <f>(SUMPRODUCT((Données!#REF!="N")*(ISNUMBER(Données!#REF!))))</f>
        <v>#REF!</v>
      </c>
      <c r="AD24"/>
      <c r="AE24"/>
      <c r="AF24"/>
      <c r="AG24"/>
      <c r="AH24"/>
      <c r="AI24"/>
      <c r="AJ24"/>
      <c r="AK24"/>
      <c r="AL24"/>
      <c r="AM24"/>
      <c r="AN24"/>
    </row>
    <row r="25" spans="1:55">
      <c r="G25" s="16"/>
      <c r="H25" s="16"/>
      <c r="I25" s="66"/>
      <c r="J25" s="50"/>
      <c r="K25" s="40"/>
      <c r="L25" s="16"/>
      <c r="M25" s="27" t="e">
        <f>(SUMPRODUCT((Données!#REF!="N-2")*(ISNUMBER(Données!#REF!))))</f>
        <v>#REF!</v>
      </c>
      <c r="N25" s="27" t="e">
        <f>(SUMPRODUCT((Données!#REF!="N-1")*(ISNUMBER(Données!#REF!))))</f>
        <v>#REF!</v>
      </c>
      <c r="O25" s="27" t="e">
        <f>(SUMPRODUCT((Données!#REF!="N")*(ISNUMBER(Données!#REF!))))</f>
        <v>#REF!</v>
      </c>
    </row>
    <row r="26" spans="1:55">
      <c r="I26" s="64"/>
      <c r="J26" s="17"/>
      <c r="K26" s="17"/>
      <c r="M26" s="27" t="e">
        <f>(SUMPRODUCT((Données!#REF!="N-2")*(ISNUMBER(Données!#REF!))))</f>
        <v>#REF!</v>
      </c>
      <c r="N26" s="27" t="e">
        <f>(SUMPRODUCT((Données!#REF!="N-1")*(ISNUMBER(Données!#REF!))))</f>
        <v>#REF!</v>
      </c>
      <c r="O26" s="27" t="e">
        <f>(SUMPRODUCT((Données!#REF!="N")*(ISNUMBER(Données!#REF!))))</f>
        <v>#REF!</v>
      </c>
    </row>
    <row r="27" spans="1:55">
      <c r="G27" s="65"/>
      <c r="I27" s="64"/>
      <c r="J27" s="17"/>
      <c r="K27" s="17"/>
      <c r="M27" s="27" t="e">
        <f>(SUMPRODUCT((Données!#REF!="N-2")*(ISNUMBER(Données!#REF!))))</f>
        <v>#REF!</v>
      </c>
      <c r="N27" s="27" t="e">
        <f>(SUMPRODUCT((Données!#REF!="N-1")*(ISNUMBER(Données!#REF!))))</f>
        <v>#REF!</v>
      </c>
      <c r="O27" s="27" t="e">
        <f>(SUMPRODUCT((Données!#REF!="N")*(ISNUMBER(Données!#REF!))))</f>
        <v>#REF!</v>
      </c>
    </row>
    <row r="28" spans="1:55">
      <c r="I28" s="64"/>
      <c r="J28" s="17"/>
      <c r="K28" s="17"/>
      <c r="M28" s="27" t="e">
        <f>(SUMPRODUCT((Données!#REF!="N-2")*(ISNUMBER(Données!#REF!))))</f>
        <v>#REF!</v>
      </c>
      <c r="N28" s="27" t="e">
        <f>(SUMPRODUCT((Données!#REF!="N-1")*(ISNUMBER(Données!#REF!))))</f>
        <v>#REF!</v>
      </c>
      <c r="O28" s="27" t="e">
        <f>(SUMPRODUCT((Données!#REF!="N")*(ISNUMBER(Données!#REF!))))</f>
        <v>#REF!</v>
      </c>
    </row>
    <row r="29" spans="1:55">
      <c r="I29" s="64"/>
      <c r="J29" s="17"/>
      <c r="K29" s="17"/>
      <c r="M29" s="27" t="e">
        <f>(SUMPRODUCT((Données!#REF!="N-2")*(ISNUMBER(Données!#REF!))))</f>
        <v>#REF!</v>
      </c>
      <c r="N29" s="27" t="e">
        <f>(SUMPRODUCT((Données!#REF!="N-1")*(ISNUMBER(Données!#REF!))))</f>
        <v>#REF!</v>
      </c>
      <c r="O29" s="27" t="e">
        <f>(SUMPRODUCT((Données!#REF!="N")*(ISNUMBER(Données!#REF!))))</f>
        <v>#REF!</v>
      </c>
    </row>
    <row r="30" spans="1:55">
      <c r="I30" s="64"/>
      <c r="J30" s="17"/>
      <c r="K30" s="17"/>
      <c r="M30" s="27" t="e">
        <f>(SUMPRODUCT((Données!#REF!="N-2")*(ISNUMBER(Données!#REF!))))</f>
        <v>#REF!</v>
      </c>
      <c r="N30" s="27" t="e">
        <f>(SUMPRODUCT((Données!#REF!="N-1")*(ISNUMBER(Données!#REF!))))</f>
        <v>#REF!</v>
      </c>
      <c r="O30" s="27" t="e">
        <f>(SUMPRODUCT((Données!#REF!="N")*(ISNUMBER(Données!#REF!))))</f>
        <v>#REF!</v>
      </c>
    </row>
    <row r="31" spans="1:55">
      <c r="I31" s="64"/>
      <c r="J31" s="17"/>
      <c r="K31" s="17"/>
      <c r="M31" s="27" t="e">
        <f>(SUMPRODUCT((Données!#REF!="N-2")*(ISNUMBER(Données!#REF!))))</f>
        <v>#REF!</v>
      </c>
      <c r="N31" s="27" t="e">
        <f>(SUMPRODUCT((Données!#REF!="N-1")*(ISNUMBER(Données!#REF!))))</f>
        <v>#REF!</v>
      </c>
      <c r="O31" s="27" t="e">
        <f>(SUMPRODUCT((Données!#REF!="N")*(ISNUMBER(Données!#REF!))))</f>
        <v>#REF!</v>
      </c>
    </row>
    <row r="32" spans="1:55">
      <c r="I32" s="64"/>
      <c r="J32" s="17"/>
      <c r="K32" s="17"/>
    </row>
    <row r="33" spans="9:11">
      <c r="I33" s="64"/>
      <c r="J33" s="17"/>
      <c r="K33" s="17"/>
    </row>
    <row r="34" spans="9:11">
      <c r="I34" s="64"/>
      <c r="J34" s="17"/>
      <c r="K34" s="17"/>
    </row>
    <row r="77" spans="1:13" ht="14.5">
      <c r="A77"/>
      <c r="B77"/>
      <c r="C77"/>
      <c r="D77"/>
      <c r="E77"/>
      <c r="F77"/>
      <c r="G77"/>
      <c r="H77"/>
      <c r="I77"/>
      <c r="J77"/>
      <c r="K77"/>
      <c r="L77"/>
      <c r="M77"/>
    </row>
    <row r="78" spans="1:13" ht="14.5">
      <c r="A78"/>
      <c r="B78"/>
      <c r="C78"/>
      <c r="D78"/>
      <c r="E78"/>
      <c r="F78"/>
      <c r="G78"/>
      <c r="H78"/>
      <c r="I78"/>
      <c r="J78"/>
      <c r="K78"/>
      <c r="L78"/>
      <c r="M78"/>
    </row>
    <row r="79" spans="1:13" ht="14.5">
      <c r="A79"/>
      <c r="B79"/>
      <c r="C79"/>
      <c r="D79"/>
      <c r="E79"/>
      <c r="F79"/>
      <c r="G79"/>
      <c r="H79"/>
      <c r="I79"/>
      <c r="J79"/>
      <c r="K79"/>
      <c r="L79"/>
      <c r="M79"/>
    </row>
    <row r="80" spans="1:13" ht="14.5">
      <c r="A80"/>
      <c r="B80"/>
      <c r="C80"/>
      <c r="D80"/>
      <c r="E80"/>
      <c r="F80"/>
      <c r="G80"/>
      <c r="H80"/>
      <c r="I80"/>
      <c r="J80"/>
      <c r="K80"/>
      <c r="L80"/>
      <c r="M80"/>
    </row>
    <row r="81" spans="1:13" ht="14.5">
      <c r="A81"/>
      <c r="B81"/>
      <c r="C81"/>
      <c r="D81"/>
      <c r="E81"/>
      <c r="F81"/>
      <c r="G81"/>
      <c r="H81"/>
      <c r="I81"/>
      <c r="J81"/>
      <c r="K81"/>
      <c r="L81"/>
      <c r="M81"/>
    </row>
    <row r="82" spans="1:13" ht="14.5">
      <c r="A82"/>
      <c r="B82"/>
      <c r="C82"/>
      <c r="D82"/>
      <c r="E82"/>
      <c r="F82"/>
      <c r="G82"/>
      <c r="H82"/>
      <c r="I82"/>
      <c r="J82"/>
      <c r="K82"/>
      <c r="L82"/>
      <c r="M82"/>
    </row>
    <row r="83" spans="1:13" ht="14.5">
      <c r="A83"/>
      <c r="B83"/>
      <c r="C83"/>
      <c r="D83"/>
      <c r="E83"/>
      <c r="F83"/>
      <c r="G83"/>
      <c r="H83"/>
      <c r="I83"/>
      <c r="J83"/>
      <c r="K83"/>
      <c r="L83"/>
      <c r="M83"/>
    </row>
    <row r="84" spans="1:13" ht="14.5">
      <c r="A84"/>
      <c r="B84"/>
      <c r="C84"/>
      <c r="D84"/>
      <c r="E84"/>
      <c r="F84"/>
      <c r="G84"/>
      <c r="H84"/>
      <c r="I84"/>
      <c r="J84"/>
      <c r="K84"/>
      <c r="L84"/>
      <c r="M84"/>
    </row>
    <row r="85" spans="1:13" ht="14.5">
      <c r="A85"/>
      <c r="B85"/>
      <c r="C85"/>
      <c r="D85"/>
      <c r="E85"/>
      <c r="F85"/>
      <c r="G85"/>
      <c r="H85"/>
      <c r="I85"/>
      <c r="J85"/>
      <c r="K85"/>
      <c r="L85"/>
      <c r="M85"/>
    </row>
    <row r="86" spans="1:13" ht="14.5">
      <c r="A86"/>
      <c r="B86"/>
      <c r="C86"/>
      <c r="D86"/>
      <c r="E86"/>
      <c r="F86"/>
      <c r="G86"/>
      <c r="H86"/>
      <c r="I86"/>
      <c r="J86"/>
      <c r="K86"/>
      <c r="L86"/>
      <c r="M86"/>
    </row>
    <row r="87" spans="1:13" ht="14.5">
      <c r="A87"/>
      <c r="B87"/>
      <c r="C87"/>
      <c r="D87"/>
      <c r="E87"/>
      <c r="F87"/>
      <c r="G87"/>
      <c r="H87"/>
      <c r="I87"/>
      <c r="J87"/>
      <c r="K87"/>
      <c r="L87"/>
      <c r="M87"/>
    </row>
    <row r="88" spans="1:13" ht="14.5">
      <c r="A88"/>
      <c r="B88"/>
      <c r="C88"/>
      <c r="D88"/>
      <c r="E88"/>
      <c r="F88"/>
      <c r="G88"/>
      <c r="H88"/>
      <c r="I88"/>
      <c r="J88"/>
      <c r="K88"/>
      <c r="L88"/>
      <c r="M88"/>
    </row>
    <row r="89" spans="1:13" ht="14.5">
      <c r="A89"/>
      <c r="B89"/>
      <c r="C89"/>
      <c r="D89"/>
      <c r="E89"/>
      <c r="F89"/>
      <c r="G89"/>
      <c r="H89"/>
      <c r="I89"/>
      <c r="J89"/>
      <c r="K89"/>
      <c r="L89"/>
      <c r="M89"/>
    </row>
    <row r="90" spans="1:13" ht="14.5">
      <c r="A90"/>
      <c r="B90"/>
      <c r="C90"/>
      <c r="D90"/>
      <c r="E90"/>
      <c r="F90"/>
      <c r="G90"/>
      <c r="H90"/>
      <c r="I90"/>
      <c r="J90"/>
      <c r="K90"/>
      <c r="L90"/>
      <c r="M90"/>
    </row>
    <row r="91" spans="1:13" ht="14.5">
      <c r="A91"/>
      <c r="B91"/>
      <c r="C91"/>
      <c r="D91"/>
      <c r="E91"/>
      <c r="F91"/>
      <c r="G91"/>
      <c r="H91"/>
      <c r="I91"/>
      <c r="J91"/>
      <c r="K91"/>
      <c r="L91"/>
      <c r="M91"/>
    </row>
    <row r="92" spans="1:13" ht="14.5">
      <c r="A92"/>
      <c r="B92"/>
      <c r="C92"/>
      <c r="D92"/>
      <c r="E92"/>
      <c r="F92"/>
      <c r="G92"/>
      <c r="H92"/>
      <c r="I92"/>
      <c r="J92"/>
      <c r="K92"/>
      <c r="L92"/>
      <c r="M92"/>
    </row>
    <row r="93" spans="1:13" ht="14.5">
      <c r="A93"/>
      <c r="B93"/>
      <c r="C93"/>
      <c r="D93"/>
      <c r="E93"/>
      <c r="F93"/>
      <c r="G93"/>
      <c r="H93"/>
      <c r="I93"/>
      <c r="J93"/>
      <c r="K93"/>
      <c r="L93"/>
      <c r="M93"/>
    </row>
    <row r="94" spans="1:13" ht="14.5">
      <c r="A94"/>
      <c r="B94"/>
      <c r="C94"/>
      <c r="D94"/>
      <c r="E94"/>
      <c r="F94"/>
      <c r="G94"/>
      <c r="H94"/>
      <c r="I94"/>
      <c r="J94"/>
      <c r="K94"/>
      <c r="L94"/>
      <c r="M94"/>
    </row>
    <row r="95" spans="1:13" ht="14.5">
      <c r="A95"/>
      <c r="B95"/>
      <c r="C95"/>
      <c r="D95"/>
      <c r="E95"/>
      <c r="F95"/>
      <c r="G95"/>
      <c r="H95"/>
      <c r="I95"/>
      <c r="J95"/>
      <c r="K95"/>
      <c r="L95"/>
      <c r="M95"/>
    </row>
    <row r="96" spans="1:13" ht="14.5">
      <c r="A96"/>
      <c r="B96"/>
      <c r="C96"/>
      <c r="D96"/>
      <c r="E96"/>
      <c r="F96"/>
      <c r="G96"/>
      <c r="H96"/>
      <c r="I96"/>
      <c r="J96"/>
      <c r="K96"/>
      <c r="L96"/>
      <c r="M96"/>
    </row>
    <row r="97" spans="1:13" ht="14.5">
      <c r="A97"/>
      <c r="B97"/>
      <c r="C97"/>
      <c r="D97"/>
      <c r="E97"/>
      <c r="F97"/>
      <c r="G97"/>
      <c r="H97"/>
      <c r="I97"/>
      <c r="J97"/>
      <c r="K97"/>
      <c r="L97"/>
      <c r="M97"/>
    </row>
    <row r="98" spans="1:13" ht="14.5">
      <c r="A98"/>
      <c r="B98"/>
      <c r="C98"/>
      <c r="D98"/>
      <c r="E98"/>
      <c r="F98"/>
      <c r="G98"/>
      <c r="H98"/>
      <c r="I98"/>
      <c r="J98"/>
      <c r="K98"/>
      <c r="L98"/>
      <c r="M98"/>
    </row>
    <row r="99" spans="1:13" ht="14.5">
      <c r="A99"/>
      <c r="B99"/>
      <c r="C99"/>
      <c r="D99"/>
      <c r="E99"/>
      <c r="F99"/>
      <c r="G99"/>
      <c r="H99"/>
      <c r="I99"/>
      <c r="J99"/>
      <c r="K99"/>
      <c r="L99"/>
      <c r="M99"/>
    </row>
    <row r="100" spans="1:13" ht="14.5">
      <c r="A100"/>
      <c r="B100"/>
      <c r="C100"/>
      <c r="D100"/>
      <c r="E100"/>
      <c r="F100"/>
      <c r="G100"/>
      <c r="H100"/>
      <c r="I100"/>
      <c r="J100"/>
      <c r="K100"/>
      <c r="L100"/>
      <c r="M100"/>
    </row>
    <row r="101" spans="1:13" ht="14.5">
      <c r="A101"/>
      <c r="B101"/>
      <c r="C101"/>
      <c r="D101"/>
      <c r="E101"/>
      <c r="F101"/>
      <c r="G101"/>
      <c r="H101"/>
      <c r="I101"/>
      <c r="J101"/>
      <c r="K101"/>
      <c r="L101"/>
      <c r="M101"/>
    </row>
  </sheetData>
  <conditionalFormatting sqref="G5:G6 E8:G8">
    <cfRule type="containsText" dxfId="29" priority="103" operator="containsText" text="Non Significatif">
      <formula>NOT(ISERROR(SEARCH("Non Significatif",E5)))</formula>
    </cfRule>
  </conditionalFormatting>
  <conditionalFormatting sqref="E5:F6">
    <cfRule type="containsText" dxfId="28" priority="102" operator="containsText" text="Non Significatif">
      <formula>NOT(ISERROR(SEARCH("Non Significatif",E5)))</formula>
    </cfRule>
  </conditionalFormatting>
  <conditionalFormatting sqref="E12:G13">
    <cfRule type="containsText" dxfId="27" priority="98" operator="containsText" text="Non Significatif">
      <formula>NOT(ISERROR(SEARCH("Non Significatif",E12)))</formula>
    </cfRule>
  </conditionalFormatting>
  <conditionalFormatting sqref="E17:G17">
    <cfRule type="containsText" dxfId="26" priority="96" operator="containsText" text="Non Significatif">
      <formula>NOT(ISERROR(SEARCH("Non Significatif",E17)))</formula>
    </cfRule>
  </conditionalFormatting>
  <conditionalFormatting sqref="G9">
    <cfRule type="containsText" dxfId="25" priority="56" operator="containsText" text="Non Significatif">
      <formula>NOT(ISERROR(SEARCH("Non Significatif",G9)))</formula>
    </cfRule>
  </conditionalFormatting>
  <conditionalFormatting sqref="E9:F9">
    <cfRule type="containsText" dxfId="24" priority="55" operator="containsText" text="Non Significatif">
      <formula>NOT(ISERROR(SEARCH("Non Significatif",E9)))</formula>
    </cfRule>
  </conditionalFormatting>
  <conditionalFormatting sqref="G10">
    <cfRule type="containsText" dxfId="23" priority="49" operator="containsText" text="Non Significatif">
      <formula>NOT(ISERROR(SEARCH("Non Significatif",G10)))</formula>
    </cfRule>
  </conditionalFormatting>
  <conditionalFormatting sqref="E10:F10">
    <cfRule type="containsText" dxfId="22" priority="48" operator="containsText" text="Non Significatif">
      <formula>NOT(ISERROR(SEARCH("Non Significatif",E10)))</formula>
    </cfRule>
  </conditionalFormatting>
  <conditionalFormatting sqref="G11">
    <cfRule type="containsText" dxfId="21" priority="42" operator="containsText" text="Non Significatif">
      <formula>NOT(ISERROR(SEARCH("Non Significatif",G11)))</formula>
    </cfRule>
  </conditionalFormatting>
  <conditionalFormatting sqref="E11:F11">
    <cfRule type="containsText" dxfId="20" priority="41" operator="containsText" text="Non Significatif">
      <formula>NOT(ISERROR(SEARCH("Non Significatif",E11)))</formula>
    </cfRule>
  </conditionalFormatting>
  <conditionalFormatting sqref="G14">
    <cfRule type="containsText" dxfId="19" priority="35" operator="containsText" text="Non Significatif">
      <formula>NOT(ISERROR(SEARCH("Non Significatif",G14)))</formula>
    </cfRule>
  </conditionalFormatting>
  <conditionalFormatting sqref="E14:F14">
    <cfRule type="containsText" dxfId="18" priority="34" operator="containsText" text="Non Significatif">
      <formula>NOT(ISERROR(SEARCH("Non Significatif",E14)))</formula>
    </cfRule>
  </conditionalFormatting>
  <conditionalFormatting sqref="G15">
    <cfRule type="containsText" dxfId="17" priority="28" operator="containsText" text="Non Significatif">
      <formula>NOT(ISERROR(SEARCH("Non Significatif",G15)))</formula>
    </cfRule>
  </conditionalFormatting>
  <conditionalFormatting sqref="E15:F15">
    <cfRule type="containsText" dxfId="16" priority="27" operator="containsText" text="Non Significatif">
      <formula>NOT(ISERROR(SEARCH("Non Significatif",E15)))</formula>
    </cfRule>
  </conditionalFormatting>
  <conditionalFormatting sqref="G16">
    <cfRule type="containsText" dxfId="15" priority="21" operator="containsText" text="Non Significatif">
      <formula>NOT(ISERROR(SEARCH("Non Significatif",G16)))</formula>
    </cfRule>
  </conditionalFormatting>
  <conditionalFormatting sqref="E16:F16">
    <cfRule type="containsText" dxfId="14" priority="20" operator="containsText" text="Non Significatif">
      <formula>NOT(ISERROR(SEARCH("Non Significatif",E16)))</formula>
    </cfRule>
  </conditionalFormatting>
  <conditionalFormatting sqref="G19">
    <cfRule type="containsText" dxfId="13" priority="4" operator="containsText" text="Non Significatif">
      <formula>NOT(ISERROR(SEARCH("Non Significatif",G19)))</formula>
    </cfRule>
  </conditionalFormatting>
  <conditionalFormatting sqref="E19:F19">
    <cfRule type="containsText" dxfId="12" priority="3" operator="containsText" text="Non Significatif">
      <formula>NOT(ISERROR(SEARCH("Non Significatif",E19)))</formula>
    </cfRule>
  </conditionalFormatting>
  <conditionalFormatting sqref="G20">
    <cfRule type="containsText" dxfId="11" priority="2" operator="containsText" text="Non Significatif">
      <formula>NOT(ISERROR(SEARCH("Non Significatif",G20)))</formula>
    </cfRule>
  </conditionalFormatting>
  <conditionalFormatting sqref="E20:F20">
    <cfRule type="containsText" dxfId="10" priority="1" operator="containsText" text="Non Significatif">
      <formula>NOT(ISERROR(SEARCH("Non Significatif",E20)))</formula>
    </cfRule>
  </conditionalFormatting>
  <hyperlinks>
    <hyperlink ref="E1" location="'TDB - Islands'!B21" display="&lt;&lt; retour TBD" xr:uid="{00000000-0004-0000-0500-000000000000}"/>
  </hyperlinks>
  <printOptions horizontalCentered="1"/>
  <pageMargins left="0.23622047244094491" right="0.23622047244094491" top="0.59055118110236227" bottom="0.59055118110236227" header="0" footer="0.19685039370078741"/>
  <pageSetup paperSize="9" orientation="landscape" r:id="rId1"/>
  <headerFooter>
    <oddFooter>&amp;L&amp;F/&amp;A
Version imprimée le &amp;D non maîtrisée.
Seule la version disponible sur le sharepoint SME-OBS est valide.&amp;RDiffusion interne
&amp;P/&amp;N&amp;C&amp;1#&amp;"Helvetica 75 Bold"&amp;8&amp;KED7D31Orange Restricted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9">
    <tabColor rgb="FF00B0F0"/>
  </sheetPr>
  <dimension ref="A1:BG81"/>
  <sheetViews>
    <sheetView showGridLines="0" showZeros="0" zoomScale="80" zoomScaleNormal="80" workbookViewId="0">
      <selection activeCell="H16" sqref="H16:I16"/>
    </sheetView>
  </sheetViews>
  <sheetFormatPr baseColWidth="10" defaultColWidth="11.453125" defaultRowHeight="13.5"/>
  <cols>
    <col min="1" max="1" width="3.26953125" style="3" customWidth="1"/>
    <col min="2" max="4" width="10.7265625" style="3" customWidth="1"/>
    <col min="5" max="5" width="20.7265625" style="3" customWidth="1"/>
    <col min="6" max="8" width="22.7265625" style="3" customWidth="1"/>
    <col min="9" max="9" width="19.1796875" style="3" bestFit="1" customWidth="1"/>
    <col min="10" max="11" width="3.26953125" style="3" customWidth="1"/>
    <col min="12" max="12" width="10.7265625" style="22" customWidth="1"/>
    <col min="13" max="13" width="13.7265625" style="22" customWidth="1"/>
    <col min="14" max="15" width="10.7265625" style="22" customWidth="1"/>
    <col min="16" max="16" width="3.26953125" style="3" customWidth="1"/>
    <col min="17" max="17" width="5.81640625" style="3" customWidth="1"/>
    <col min="18" max="18" width="3.7265625" style="3" bestFit="1" customWidth="1"/>
    <col min="19" max="19" width="4.7265625" style="27" customWidth="1"/>
    <col min="20" max="21" width="4.26953125" style="27" customWidth="1"/>
    <col min="22" max="22" width="12.7265625" style="3" bestFit="1" customWidth="1"/>
    <col min="23" max="23" width="11.453125" style="3"/>
    <col min="24" max="24" width="29.453125" style="3" bestFit="1" customWidth="1"/>
    <col min="25" max="25" width="19.26953125" style="3" customWidth="1"/>
    <col min="26" max="26" width="19.1796875" style="3" customWidth="1"/>
    <col min="27" max="27" width="21.81640625" style="3" bestFit="1" customWidth="1"/>
    <col min="28" max="28" width="19.54296875" style="3" customWidth="1"/>
    <col min="29" max="29" width="19.453125" style="3" customWidth="1"/>
    <col min="30" max="38" width="11.453125" style="3"/>
    <col min="39" max="39" width="17.1796875" style="3" customWidth="1"/>
    <col min="40" max="41" width="18.453125" style="3" customWidth="1"/>
    <col min="42" max="42" width="17.1796875" style="3" customWidth="1"/>
    <col min="43" max="44" width="18.453125" style="3" bestFit="1" customWidth="1"/>
    <col min="45" max="45" width="19.54296875" style="3" bestFit="1" customWidth="1"/>
    <col min="46" max="46" width="11.54296875" style="3" customWidth="1"/>
    <col min="47" max="52" width="11.453125" style="3"/>
    <col min="53" max="59" width="18" style="3" bestFit="1" customWidth="1"/>
    <col min="60" max="16384" width="11.453125" style="3"/>
  </cols>
  <sheetData>
    <row r="1" spans="1:59" ht="12.75" customHeight="1">
      <c r="A1" s="98"/>
      <c r="B1" s="99" t="s">
        <v>26</v>
      </c>
      <c r="C1" s="30"/>
      <c r="D1" s="16"/>
      <c r="E1" s="16"/>
      <c r="F1" s="16"/>
      <c r="H1" s="16"/>
      <c r="X1" s="99" t="s">
        <v>26</v>
      </c>
      <c r="Y1" s="89"/>
      <c r="Z1" s="89"/>
      <c r="AA1" s="89"/>
      <c r="AB1" s="16"/>
      <c r="AD1" s="22"/>
      <c r="AE1" s="22"/>
      <c r="AI1" s="89"/>
      <c r="AJ1" s="89"/>
      <c r="AK1" s="89"/>
      <c r="AL1" s="89"/>
      <c r="AM1" s="89"/>
      <c r="AN1" s="89"/>
      <c r="AO1" s="89"/>
      <c r="AP1" s="89"/>
      <c r="AQ1" s="89"/>
      <c r="AR1" s="89"/>
      <c r="AS1" s="89"/>
      <c r="AT1" s="89"/>
      <c r="AU1" s="89"/>
    </row>
    <row r="2" spans="1:59" ht="18">
      <c r="A2" s="96"/>
      <c r="B2" s="96" t="s">
        <v>90</v>
      </c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X2" s="96" t="s">
        <v>92</v>
      </c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89"/>
      <c r="AK2" s="89"/>
      <c r="AL2" s="89"/>
      <c r="AM2" s="89"/>
      <c r="AN2" s="89"/>
      <c r="AO2" s="89"/>
      <c r="AP2" s="89"/>
      <c r="AQ2" s="89"/>
      <c r="AR2" s="89"/>
      <c r="AS2" s="89"/>
      <c r="AT2" s="89"/>
      <c r="AU2" s="89"/>
    </row>
    <row r="3" spans="1:59" ht="12.75" customHeight="1">
      <c r="A3" s="16"/>
      <c r="B3" s="78" t="s">
        <v>96</v>
      </c>
      <c r="C3" s="16"/>
      <c r="D3" s="16"/>
      <c r="E3" s="16"/>
      <c r="F3" s="16"/>
      <c r="G3" s="28"/>
      <c r="H3" s="16"/>
      <c r="Y3" s="84" t="e">
        <f t="shared" ref="Y3:AC6" si="0">E9</f>
        <v>#REF!</v>
      </c>
      <c r="Z3" s="84" t="e">
        <f t="shared" si="0"/>
        <v>#REF!</v>
      </c>
      <c r="AA3" s="84" t="e">
        <f t="shared" si="0"/>
        <v>#REF!</v>
      </c>
      <c r="AB3" s="84" t="e">
        <f t="shared" si="0"/>
        <v>#REF!</v>
      </c>
      <c r="AC3" s="84" t="e">
        <f t="shared" si="0"/>
        <v>#REF!</v>
      </c>
      <c r="AD3" s="77" t="s">
        <v>27</v>
      </c>
      <c r="AE3" s="77" t="s">
        <v>27</v>
      </c>
      <c r="AF3" s="77" t="s">
        <v>27</v>
      </c>
      <c r="AG3" s="77" t="s">
        <v>27</v>
      </c>
      <c r="AH3" s="89"/>
      <c r="AI3" s="89"/>
      <c r="AJ3" s="89"/>
      <c r="AK3" s="89"/>
      <c r="AL3" s="89"/>
      <c r="AM3" s="89"/>
      <c r="AN3" s="89"/>
      <c r="AO3" s="89"/>
      <c r="AP3" s="89"/>
      <c r="AQ3" s="89"/>
      <c r="AR3" s="89"/>
      <c r="AS3" s="89"/>
      <c r="AT3" s="89"/>
      <c r="AU3" s="89"/>
    </row>
    <row r="4" spans="1:59" ht="12.75" customHeight="1">
      <c r="A4" s="16"/>
      <c r="B4" s="78" t="s">
        <v>88</v>
      </c>
      <c r="C4" s="16"/>
      <c r="D4" s="16"/>
      <c r="E4" s="16"/>
      <c r="F4" s="16"/>
      <c r="G4" s="28"/>
      <c r="H4" s="16"/>
      <c r="X4" s="6"/>
      <c r="Y4" s="84" t="e">
        <f t="shared" si="0"/>
        <v>#REF!</v>
      </c>
      <c r="Z4" s="84" t="e">
        <f t="shared" si="0"/>
        <v>#REF!</v>
      </c>
      <c r="AA4" s="84" t="e">
        <f t="shared" si="0"/>
        <v>#REF!</v>
      </c>
      <c r="AB4" s="84" t="e">
        <f t="shared" si="0"/>
        <v>#REF!</v>
      </c>
      <c r="AC4" s="84" t="e">
        <f t="shared" si="0"/>
        <v>#REF!</v>
      </c>
      <c r="AD4" s="77" t="s">
        <v>28</v>
      </c>
      <c r="AE4" s="77" t="s">
        <v>44</v>
      </c>
      <c r="AF4" s="77" t="s">
        <v>72</v>
      </c>
      <c r="AG4" s="77" t="s">
        <v>71</v>
      </c>
      <c r="AH4" s="89"/>
      <c r="AI4" s="89"/>
      <c r="AJ4" s="89"/>
      <c r="AK4" s="89"/>
      <c r="AL4" s="89"/>
      <c r="AM4" s="89"/>
      <c r="AN4" s="89"/>
      <c r="AO4" s="89"/>
      <c r="AP4" s="89"/>
      <c r="AQ4" s="89"/>
      <c r="AR4" s="89"/>
      <c r="AS4" s="89"/>
      <c r="AT4" s="89"/>
      <c r="AU4" s="89"/>
      <c r="AX4" s="89"/>
      <c r="AY4" s="89"/>
      <c r="AZ4" s="89"/>
      <c r="BA4" s="89"/>
      <c r="BB4" s="89"/>
      <c r="BC4" s="89"/>
      <c r="BD4" s="89"/>
      <c r="BE4" s="89"/>
      <c r="BF4" s="89"/>
      <c r="BG4" s="89"/>
    </row>
    <row r="5" spans="1:59" ht="12.75" customHeight="1">
      <c r="A5" s="16"/>
      <c r="B5" s="78" t="s">
        <v>89</v>
      </c>
      <c r="C5" s="16"/>
      <c r="D5" s="16"/>
      <c r="E5" s="16"/>
      <c r="F5" s="16"/>
      <c r="G5" s="28"/>
      <c r="H5" s="16"/>
      <c r="X5" s="4"/>
      <c r="Y5" s="77" t="e">
        <f t="shared" si="0"/>
        <v>#REF!</v>
      </c>
      <c r="Z5" s="77" t="e">
        <f t="shared" si="0"/>
        <v>#REF!</v>
      </c>
      <c r="AA5" s="77" t="e">
        <f t="shared" si="0"/>
        <v>#REF!</v>
      </c>
      <c r="AB5" s="77" t="e">
        <f t="shared" si="0"/>
        <v>#REF!</v>
      </c>
      <c r="AC5" s="77" t="e">
        <f t="shared" si="0"/>
        <v>#REF!</v>
      </c>
      <c r="AD5" s="23"/>
      <c r="AE5" s="23"/>
      <c r="AF5" s="4"/>
      <c r="AG5" s="4"/>
      <c r="AH5" s="89"/>
      <c r="AI5" s="89"/>
      <c r="AJ5" s="89"/>
      <c r="AK5" s="89"/>
      <c r="AL5" s="89"/>
      <c r="AM5" s="89"/>
      <c r="AN5" s="89"/>
      <c r="AO5" s="89"/>
      <c r="AP5" s="89"/>
      <c r="AQ5" s="89"/>
      <c r="AR5" s="89"/>
      <c r="AS5" s="89"/>
      <c r="AT5" s="89"/>
      <c r="AU5" s="89"/>
      <c r="AX5" s="89"/>
      <c r="AY5" s="89"/>
      <c r="AZ5" s="89"/>
      <c r="BA5" s="89"/>
      <c r="BB5" s="89"/>
      <c r="BC5" s="89"/>
      <c r="BD5" s="89"/>
      <c r="BE5" s="89"/>
      <c r="BF5" s="89"/>
      <c r="BG5" s="89"/>
    </row>
    <row r="6" spans="1:59" ht="14.5">
      <c r="A6" s="16"/>
      <c r="C6" s="16"/>
      <c r="D6" s="16"/>
      <c r="E6" s="16"/>
      <c r="F6" s="16"/>
      <c r="G6" s="28"/>
      <c r="H6" s="16"/>
      <c r="X6" s="100" t="s">
        <v>54</v>
      </c>
      <c r="Y6" s="113" t="e">
        <f t="shared" si="0"/>
        <v>#REF!</v>
      </c>
      <c r="Z6" s="113" t="e">
        <f t="shared" si="0"/>
        <v>#REF!</v>
      </c>
      <c r="AA6" s="113" t="e">
        <f t="shared" si="0"/>
        <v>#REF!</v>
      </c>
      <c r="AB6" s="113" t="e">
        <f t="shared" si="0"/>
        <v>#REF!</v>
      </c>
      <c r="AC6" s="113" t="e">
        <f t="shared" si="0"/>
        <v>#REF!</v>
      </c>
      <c r="AD6" s="101" t="str">
        <f t="shared" ref="AD6:AG7" si="1">L12</f>
        <v/>
      </c>
      <c r="AE6" s="101" t="str">
        <f t="shared" si="1"/>
        <v/>
      </c>
      <c r="AF6" s="101" t="str">
        <f t="shared" si="1"/>
        <v/>
      </c>
      <c r="AG6" s="102" t="str">
        <f t="shared" si="1"/>
        <v/>
      </c>
      <c r="AH6" s="89"/>
      <c r="AI6" s="89"/>
      <c r="AJ6" s="89"/>
      <c r="AK6" s="89"/>
      <c r="AL6" s="89"/>
      <c r="AM6" s="89"/>
      <c r="AN6" s="89"/>
      <c r="AO6" s="89"/>
      <c r="AP6" s="89"/>
      <c r="AQ6" s="89"/>
      <c r="AR6" s="89"/>
      <c r="AS6" s="89"/>
      <c r="AT6" s="89"/>
      <c r="AU6" s="89"/>
      <c r="AX6" s="89"/>
      <c r="AY6" s="89"/>
      <c r="AZ6" s="89"/>
      <c r="BA6" s="89"/>
      <c r="BB6" s="89"/>
      <c r="BC6" s="89"/>
      <c r="BD6" s="89"/>
      <c r="BE6" s="89"/>
      <c r="BF6" s="89"/>
      <c r="BG6" s="89"/>
    </row>
    <row r="7" spans="1:59" ht="14.5">
      <c r="A7" s="16"/>
      <c r="C7" s="16"/>
      <c r="D7" s="16"/>
      <c r="E7" s="119" t="s">
        <v>100</v>
      </c>
      <c r="F7" s="119" t="s">
        <v>99</v>
      </c>
      <c r="G7" s="120" t="s">
        <v>42</v>
      </c>
      <c r="H7" s="119" t="s">
        <v>41</v>
      </c>
      <c r="I7" s="107" t="s">
        <v>40</v>
      </c>
      <c r="X7" s="103" t="s">
        <v>101</v>
      </c>
      <c r="Y7" s="114">
        <f>IFERROR(E14,"")</f>
        <v>0</v>
      </c>
      <c r="Z7" s="114">
        <f t="shared" ref="Z7:AC7" si="2">IFERROR(F14,"")</f>
        <v>0</v>
      </c>
      <c r="AA7" s="114">
        <f t="shared" si="2"/>
        <v>0</v>
      </c>
      <c r="AB7" s="114">
        <f t="shared" si="2"/>
        <v>0</v>
      </c>
      <c r="AC7" s="114">
        <f t="shared" si="2"/>
        <v>0</v>
      </c>
      <c r="AD7" s="104" t="str">
        <f t="shared" si="1"/>
        <v/>
      </c>
      <c r="AE7" s="104" t="str">
        <f t="shared" si="1"/>
        <v/>
      </c>
      <c r="AF7" s="104" t="str">
        <f t="shared" si="1"/>
        <v/>
      </c>
      <c r="AG7" s="104" t="str">
        <f t="shared" si="1"/>
        <v/>
      </c>
      <c r="AH7" s="104"/>
      <c r="AI7" s="89"/>
      <c r="AJ7" s="89"/>
      <c r="AK7" s="89"/>
      <c r="AL7" s="89"/>
      <c r="AM7" s="89"/>
      <c r="AN7" s="89"/>
      <c r="AO7" s="89"/>
      <c r="AP7" s="89"/>
      <c r="AQ7" s="89"/>
      <c r="AR7" s="89"/>
      <c r="AS7" s="89"/>
      <c r="AT7" s="89"/>
      <c r="AU7" s="89"/>
      <c r="AX7" s="89"/>
      <c r="AY7" s="89"/>
      <c r="AZ7" s="89"/>
      <c r="BA7" s="89"/>
      <c r="BB7" s="89"/>
      <c r="BC7" s="89"/>
      <c r="BD7" s="89"/>
      <c r="BE7" s="89"/>
      <c r="BF7" s="89"/>
      <c r="BG7" s="89"/>
    </row>
    <row r="8" spans="1:59" ht="18">
      <c r="A8" s="96"/>
      <c r="B8" s="96" t="s">
        <v>105</v>
      </c>
      <c r="C8" s="96"/>
      <c r="D8" s="96"/>
      <c r="E8" s="96"/>
      <c r="F8" s="96"/>
      <c r="G8" s="96"/>
      <c r="H8" s="96"/>
      <c r="I8" s="96"/>
      <c r="J8" s="96"/>
      <c r="K8" s="96"/>
      <c r="L8" s="96"/>
      <c r="M8" s="96"/>
      <c r="N8" s="96"/>
      <c r="O8" s="96"/>
      <c r="P8" s="96"/>
      <c r="Q8" s="96"/>
      <c r="R8" s="96"/>
      <c r="S8" s="96"/>
      <c r="T8" s="96"/>
      <c r="U8" s="96"/>
      <c r="V8" s="96"/>
      <c r="X8" s="25" t="s">
        <v>94</v>
      </c>
      <c r="Y8" s="105">
        <f t="shared" ref="Y8:AC9" si="3">E52</f>
        <v>0</v>
      </c>
      <c r="Z8" s="105">
        <f t="shared" si="3"/>
        <v>0</v>
      </c>
      <c r="AA8" s="105">
        <f t="shared" si="3"/>
        <v>0</v>
      </c>
      <c r="AB8" s="105">
        <f t="shared" si="3"/>
        <v>0</v>
      </c>
      <c r="AC8" s="106">
        <f t="shared" si="3"/>
        <v>0</v>
      </c>
      <c r="AD8" s="47"/>
      <c r="AE8" s="17"/>
      <c r="AI8" s="89"/>
      <c r="AJ8" s="89"/>
      <c r="AK8" s="89"/>
      <c r="AL8" s="89"/>
      <c r="AM8" s="89"/>
      <c r="AN8" s="89"/>
      <c r="AO8" s="89"/>
      <c r="AP8" s="89"/>
      <c r="AQ8" s="89"/>
      <c r="AR8" s="89"/>
      <c r="AS8" s="89"/>
      <c r="AT8" s="89"/>
      <c r="AU8" s="89"/>
      <c r="AX8" s="89"/>
      <c r="AY8" s="89"/>
      <c r="AZ8" s="89"/>
      <c r="BA8" s="89"/>
      <c r="BB8" s="89"/>
      <c r="BC8" s="89"/>
      <c r="BD8" s="89"/>
      <c r="BE8" s="89"/>
      <c r="BF8" s="89"/>
      <c r="BG8" s="89"/>
    </row>
    <row r="9" spans="1:59" s="4" customFormat="1" ht="14.5">
      <c r="A9" s="3"/>
      <c r="B9" s="3"/>
      <c r="C9" s="3"/>
      <c r="D9" s="3"/>
      <c r="E9" s="7" t="e">
        <f>IF(OR(#REF!="Année",#REF!="S1",#REF!="S2",#REF!="T1",#REF!="T2",#REF!="T3",#REF!="T4"),"",CONCATENATE("De ", VLOOKUP('Masqué glissante'!C3,'Masqué glissante'!$D$13:$E$25,2)," ",'Masqué glissante'!B11))</f>
        <v>#REF!</v>
      </c>
      <c r="F9" s="7" t="e">
        <f>IF(OR(#REF!="Année",#REF!="S1",#REF!="S2",#REF!="T1",#REF!="T2",#REF!="T3",#REF!="T4"),"",CONCATENATE("De ", VLOOKUP('Masqué glissante'!C3,'Masqué glissante'!$D$13:$E$25,2)," ",'Masqué glissante'!B9))</f>
        <v>#REF!</v>
      </c>
      <c r="G9" s="7" t="e">
        <f>IF(OR(#REF!="Année",#REF!="S1",#REF!="S2",#REF!="T1",#REF!="T2",#REF!="T3",#REF!="T4"),"",CONCATENATE("De ", VLOOKUP('Masqué glissante'!C3,'Masqué glissante'!$D$13:$E$25,2)," ",'Masqué glissante'!B7))</f>
        <v>#REF!</v>
      </c>
      <c r="H9" s="7" t="e">
        <f>IF(OR(#REF!="Année",#REF!="S1",#REF!="S2",#REF!="T1",#REF!="T2",#REF!="T3",#REF!="T4"),"",CONCATENATE("De ", VLOOKUP('Masqué glissante'!C3,'Masqué glissante'!$D$13:$E$25,2)," ",'Masqué glissante'!B5))</f>
        <v>#REF!</v>
      </c>
      <c r="I9" s="7" t="e">
        <f>IF(OR(#REF!="Année",#REF!="S1",#REF!="S2",#REF!="T1",#REF!="T2",#REF!="T3",#REF!="T4"),"",CONCATENATE("De ", VLOOKUP('Masqué glissante'!C3,'Masqué glissante'!$D$13:$E$25,2)," ",'Masqué glissante'!B3))</f>
        <v>#REF!</v>
      </c>
      <c r="J9" s="16"/>
      <c r="K9" s="34"/>
      <c r="L9" s="29" t="s">
        <v>27</v>
      </c>
      <c r="M9" s="29" t="s">
        <v>27</v>
      </c>
      <c r="N9" s="29" t="s">
        <v>27</v>
      </c>
      <c r="O9" s="29" t="s">
        <v>27</v>
      </c>
      <c r="P9" s="3"/>
      <c r="Q9" s="108"/>
      <c r="R9" s="108"/>
      <c r="S9" s="108"/>
      <c r="T9" s="108"/>
      <c r="U9" s="108"/>
      <c r="V9" s="108"/>
      <c r="X9" s="25" t="s">
        <v>95</v>
      </c>
      <c r="Y9" s="105">
        <f t="shared" si="3"/>
        <v>0</v>
      </c>
      <c r="Z9" s="105">
        <f t="shared" si="3"/>
        <v>0</v>
      </c>
      <c r="AA9" s="105">
        <f t="shared" si="3"/>
        <v>0</v>
      </c>
      <c r="AB9" s="105">
        <f t="shared" si="3"/>
        <v>0</v>
      </c>
      <c r="AC9" s="106">
        <f t="shared" si="3"/>
        <v>0</v>
      </c>
      <c r="AD9" s="47"/>
      <c r="AE9" s="17"/>
      <c r="AF9" s="3"/>
      <c r="AG9" s="3"/>
      <c r="AH9" s="3"/>
      <c r="AI9" s="89"/>
      <c r="AJ9" s="89"/>
      <c r="AK9" s="89"/>
      <c r="AL9" s="89"/>
      <c r="AM9" s="89"/>
      <c r="AN9" s="89"/>
      <c r="AO9" s="89"/>
      <c r="AP9" s="89"/>
      <c r="AQ9" s="89"/>
      <c r="AR9" s="89"/>
      <c r="AS9" s="89"/>
      <c r="AT9" s="89"/>
      <c r="AU9" s="89"/>
      <c r="AX9" s="89"/>
      <c r="AY9" s="89"/>
      <c r="AZ9" s="89"/>
      <c r="BA9" s="89"/>
      <c r="BB9" s="89"/>
      <c r="BC9" s="89"/>
      <c r="BD9" s="89"/>
      <c r="BE9" s="89"/>
      <c r="BF9" s="89"/>
      <c r="BG9" s="89"/>
    </row>
    <row r="10" spans="1:59" ht="15">
      <c r="B10" s="6"/>
      <c r="C10" s="5"/>
      <c r="D10" s="5"/>
      <c r="E10" s="7" t="e">
        <f>IF(OR(#REF!="Année",#REF!="S1",#REF!="S2",#REF!="T1",#REF!="T2",#REF!="T3",#REF!="T4"),CONCATENATE(#REF!," ",#REF!-4),CONCATENATE("à"," ",#REF!," ",#REF!-4))</f>
        <v>#REF!</v>
      </c>
      <c r="F10" s="7" t="e">
        <f>IF(OR(#REF!="Année",#REF!="S1",#REF!="S2",#REF!="T1",#REF!="T2",#REF!="T3",#REF!="T4"),CONCATENATE(#REF!," ",#REF!-3),CONCATENATE("à"," ",#REF!," ",#REF!-3))</f>
        <v>#REF!</v>
      </c>
      <c r="G10" s="7" t="e">
        <f>IF(OR(#REF!="Année",#REF!="S1",#REF!="S2",#REF!="T1",#REF!="T2",#REF!="T3",#REF!="T4"),CONCATENATE(#REF!," ",#REF!-2),CONCATENATE("à"," ",#REF!," ",#REF!-2))</f>
        <v>#REF!</v>
      </c>
      <c r="H10" s="7" t="e">
        <f>IF(OR(#REF!="Année",#REF!="S1",#REF!="S2",#REF!="T1",#REF!="T2",#REF!="T3",#REF!="T4"),CONCATENATE(#REF!," ",#REF!-1),CONCATENATE("à"," ",#REF!," ",#REF!-1))</f>
        <v>#REF!</v>
      </c>
      <c r="I10" s="7" t="e">
        <f>IF(OR(#REF!="Année",#REF!="S1",#REF!="S2",#REF!="T1",#REF!="T2",#REF!="T3",#REF!="T4"),CONCATENATE(#REF!," ",#REF!),CONCATENATE("à"," ",#REF!," ",#REF!))</f>
        <v>#REF!</v>
      </c>
      <c r="J10" s="16"/>
      <c r="K10" s="34"/>
      <c r="L10" s="29" t="s">
        <v>28</v>
      </c>
      <c r="M10" s="32" t="s">
        <v>44</v>
      </c>
      <c r="N10" s="32" t="s">
        <v>72</v>
      </c>
      <c r="O10" s="32" t="s">
        <v>71</v>
      </c>
      <c r="Q10" s="108"/>
      <c r="R10" s="108"/>
      <c r="S10" s="108"/>
      <c r="T10" s="108"/>
      <c r="U10" s="108"/>
      <c r="V10" s="108"/>
      <c r="AA10" s="9"/>
      <c r="AB10" s="9"/>
      <c r="AC10" s="9"/>
      <c r="AD10" s="47"/>
      <c r="AE10" s="17"/>
      <c r="AI10" s="89"/>
      <c r="AJ10" s="89"/>
      <c r="AK10" s="89"/>
      <c r="AL10" s="89"/>
      <c r="AM10" s="89"/>
      <c r="AN10" s="89"/>
      <c r="AO10" s="89"/>
      <c r="AP10" s="89"/>
      <c r="AQ10" s="89"/>
      <c r="AR10" s="89"/>
      <c r="AS10" s="89"/>
      <c r="AT10" s="89"/>
      <c r="AU10" s="89"/>
      <c r="AX10" s="89"/>
      <c r="AY10" s="89"/>
      <c r="AZ10" s="89"/>
      <c r="BA10" s="89"/>
      <c r="BB10" s="89"/>
      <c r="BC10" s="89"/>
      <c r="BD10" s="89"/>
      <c r="BE10" s="89"/>
      <c r="BF10" s="89"/>
      <c r="BG10" s="89"/>
    </row>
    <row r="11" spans="1:59" ht="14.5">
      <c r="A11" s="4"/>
      <c r="B11" s="4"/>
      <c r="C11" s="4"/>
      <c r="D11" s="4"/>
      <c r="E11" s="88" t="e">
        <f t="shared" ref="E11:I11" si="4">RIGHT(E10,4)</f>
        <v>#REF!</v>
      </c>
      <c r="F11" s="88" t="e">
        <f t="shared" si="4"/>
        <v>#REF!</v>
      </c>
      <c r="G11" s="88" t="e">
        <f t="shared" si="4"/>
        <v>#REF!</v>
      </c>
      <c r="H11" s="88" t="e">
        <f t="shared" si="4"/>
        <v>#REF!</v>
      </c>
      <c r="I11" s="88" t="e">
        <f t="shared" si="4"/>
        <v>#REF!</v>
      </c>
      <c r="J11" s="44"/>
      <c r="K11" s="4"/>
      <c r="L11" s="23"/>
      <c r="M11" s="23"/>
      <c r="N11" s="23"/>
      <c r="O11" s="23"/>
      <c r="P11" s="4"/>
      <c r="Q11" s="116" t="s">
        <v>104</v>
      </c>
      <c r="R11" s="108"/>
      <c r="S11" s="108"/>
      <c r="T11" s="108"/>
      <c r="U11" s="108"/>
      <c r="V11" s="108"/>
      <c r="AA11" s="79"/>
      <c r="AB11" s="79"/>
      <c r="AC11" s="9"/>
      <c r="AD11" s="47"/>
      <c r="AE11" s="17"/>
      <c r="AI11" s="89"/>
      <c r="AJ11" s="89"/>
      <c r="AK11" s="89"/>
      <c r="AL11" s="89"/>
      <c r="AM11" s="89"/>
      <c r="AN11" s="89"/>
      <c r="AO11" s="89"/>
      <c r="AP11" s="89"/>
      <c r="AQ11" s="89"/>
      <c r="AR11" s="89"/>
      <c r="AS11" s="89"/>
      <c r="AT11" s="89"/>
      <c r="AU11" s="89"/>
      <c r="AX11" s="89"/>
      <c r="AY11" s="89"/>
      <c r="AZ11" s="89"/>
      <c r="BA11" s="89"/>
      <c r="BB11" s="89"/>
      <c r="BC11" s="89"/>
      <c r="BD11" s="89"/>
      <c r="BE11" s="89"/>
      <c r="BF11" s="89"/>
      <c r="BG11" s="89"/>
    </row>
    <row r="12" spans="1:59" ht="18">
      <c r="A12" s="25"/>
      <c r="B12" s="35" t="s">
        <v>102</v>
      </c>
      <c r="C12" s="36"/>
      <c r="D12" s="36"/>
      <c r="E12" s="115" t="e">
        <f>IF($Q$12&lt;&gt;#REF!,"Non Significatif",SUMIF(Données!#REF!,E$7,Données!#REF!))</f>
        <v>#REF!</v>
      </c>
      <c r="F12" s="115" t="e">
        <f>IF($Q$12&lt;&gt;#REF!,"Non Significatif",SUMIF(Données!#REF!,F$7,Données!#REF!))</f>
        <v>#REF!</v>
      </c>
      <c r="G12" s="115" t="e">
        <f>IF($Q$12&lt;&gt;#REF!,"Non Significatif",SUMIF(Données!#REF!,G$7,Données!#REF!))</f>
        <v>#REF!</v>
      </c>
      <c r="H12" s="115" t="e">
        <f>IF($Q$12&lt;&gt;#REF!,"Non Significatif",SUMIF(Données!#REF!,H$7,Données!#REF!))</f>
        <v>#REF!</v>
      </c>
      <c r="I12" s="115" t="e">
        <f>IF($Q$12&lt;&gt;#REF!,"Non Significatif",SUMIF(Données!#REF!,I$7,Données!#REF!))</f>
        <v>#REF!</v>
      </c>
      <c r="J12" s="115" t="e">
        <f>IF($Q$12&lt;&gt;#REF!,"Non Significatif",SUMIF(Données!#REF!,J$7,Données!#REF!))</f>
        <v>#REF!</v>
      </c>
      <c r="K12" s="115" t="e">
        <f>IF($Q$12&lt;&gt;#REF!,"Non Significatif",SUMIF(Données!#REF!,K$7,Données!#REF!))</f>
        <v>#REF!</v>
      </c>
      <c r="L12" s="45" t="str">
        <f>IFERROR(I12/H12-100%,"")</f>
        <v/>
      </c>
      <c r="M12" s="37" t="str">
        <f>IFERROR(I12/G12-100%,"")</f>
        <v/>
      </c>
      <c r="N12" s="37" t="str">
        <f>IFERROR(I12/F12-100%,"")</f>
        <v/>
      </c>
      <c r="O12" s="37" t="str">
        <f>IFERROR(I12/E12-100%,"")</f>
        <v/>
      </c>
      <c r="Q12" s="108" t="e">
        <f>SUMPRODUCT((Données!#REF!=E$7)*(ISNUMBER(Données!#REF!)))</f>
        <v>#REF!</v>
      </c>
      <c r="R12" s="108" t="e">
        <f>SUMPRODUCT((Données!#REF!=F$7)*(ISNUMBER(Données!#REF!)))</f>
        <v>#REF!</v>
      </c>
      <c r="S12" s="108" t="e">
        <f>SUMPRODUCT((Données!#REF!=G$7)*(ISNUMBER(Données!#REF!)))</f>
        <v>#REF!</v>
      </c>
      <c r="T12" s="108" t="e">
        <f>SUMPRODUCT((Données!#REF!=H$7)*(ISNUMBER(Données!#REF!)))</f>
        <v>#REF!</v>
      </c>
      <c r="U12" s="108" t="e">
        <f>SUMPRODUCT((Données!#REF!=I$7)*(ISNUMBER(Données!#REF!)))</f>
        <v>#REF!</v>
      </c>
      <c r="V12" s="108"/>
      <c r="X12" s="96" t="s">
        <v>91</v>
      </c>
      <c r="Y12" s="96"/>
      <c r="Z12" s="96"/>
      <c r="AA12" s="96"/>
      <c r="AB12" s="96"/>
      <c r="AC12" s="96"/>
      <c r="AD12" s="96"/>
      <c r="AE12" s="96"/>
      <c r="AF12" s="96"/>
      <c r="AG12" s="96"/>
      <c r="AH12" s="96"/>
      <c r="AI12" s="96"/>
      <c r="AJ12" s="95"/>
      <c r="AK12" s="89"/>
      <c r="AL12" s="89"/>
      <c r="AM12" s="89"/>
      <c r="AN12" s="89"/>
      <c r="AO12" s="89"/>
      <c r="AP12" s="89"/>
      <c r="AQ12" s="89"/>
      <c r="AR12" s="89"/>
      <c r="AS12" s="89"/>
      <c r="AT12" s="89"/>
      <c r="AU12" s="89"/>
      <c r="AX12" s="89"/>
      <c r="AY12" s="89"/>
      <c r="AZ12" s="89"/>
      <c r="BA12" s="89"/>
      <c r="BB12" s="89"/>
      <c r="BC12" s="89"/>
      <c r="BD12" s="89"/>
      <c r="BE12" s="89"/>
      <c r="BF12" s="89"/>
      <c r="BG12" s="89"/>
    </row>
    <row r="13" spans="1:59" ht="14.5">
      <c r="B13" s="35" t="s">
        <v>103</v>
      </c>
      <c r="C13" s="36"/>
      <c r="D13" s="36"/>
      <c r="E13" s="115" t="e">
        <f>IF($Q$12&lt;&gt;#REF!,"Non Significatif",SUMIF(Données!#REF!,E$7,Données!#REF!))</f>
        <v>#REF!</v>
      </c>
      <c r="F13" s="115" t="e">
        <f>IF($Q$12&lt;&gt;#REF!,"Non Significatif",SUMIF(Données!#REF!,F$7,Données!#REF!))</f>
        <v>#REF!</v>
      </c>
      <c r="G13" s="115" t="e">
        <f>IF($Q$12&lt;&gt;#REF!,"Non Significatif",SUMIF(Données!#REF!,G$7,Données!#REF!))</f>
        <v>#REF!</v>
      </c>
      <c r="H13" s="115" t="e">
        <f>IF($Q$12&lt;&gt;#REF!,"Non Significatif",SUMIF(Données!#REF!,H$7,Données!#REF!))</f>
        <v>#REF!</v>
      </c>
      <c r="I13" s="115" t="e">
        <f>IF($Q$12&lt;&gt;#REF!,"Non Significatif",SUMIF(Données!#REF!,I$7,Données!#REF!))</f>
        <v>#REF!</v>
      </c>
      <c r="J13" s="115" t="e">
        <f>IF($Q$12&lt;&gt;#REF!,"Non Significatif",SUMIF(Données!#REF!,J$7,Données!#REF!))</f>
        <v>#REF!</v>
      </c>
      <c r="K13" s="115" t="e">
        <f>IF($Q$12&lt;&gt;#REF!,"Non Significatif",SUMIF(Données!#REF!,K$7,Données!#REF!))</f>
        <v>#REF!</v>
      </c>
      <c r="L13" s="49" t="str">
        <f>IFERROR(I13/H13-100%,"")</f>
        <v/>
      </c>
      <c r="M13" s="37" t="str">
        <f>IFERROR(I13/G13-100%,"")</f>
        <v/>
      </c>
      <c r="N13" s="37" t="str">
        <f>IFERROR(I13/F13-100%,"")</f>
        <v/>
      </c>
      <c r="O13" s="37" t="str">
        <f>IFERROR(I13/E13-100%,"")</f>
        <v/>
      </c>
      <c r="Q13" s="108" t="e">
        <f>SUMPRODUCT((Données!#REF!=E$7)*(ISNUMBER(Données!#REF!)))</f>
        <v>#REF!</v>
      </c>
      <c r="R13" s="108" t="e">
        <f>SUMPRODUCT((Données!#REF!=F$7)*(ISNUMBER(Données!#REF!)))</f>
        <v>#REF!</v>
      </c>
      <c r="S13" s="108" t="e">
        <f>SUMPRODUCT((Données!#REF!=G$7)*(ISNUMBER(Données!#REF!)))</f>
        <v>#REF!</v>
      </c>
      <c r="T13" s="108" t="e">
        <f>SUMPRODUCT((Données!#REF!=H$7)*(ISNUMBER(Données!#REF!)))</f>
        <v>#REF!</v>
      </c>
      <c r="U13" s="108" t="e">
        <f>SUMPRODUCT((Données!#REF!=I$7)*(ISNUMBER(Données!#REF!)))</f>
        <v>#REF!</v>
      </c>
      <c r="V13" s="108"/>
      <c r="AA13" s="9"/>
      <c r="AB13" s="9"/>
      <c r="AC13" s="9"/>
      <c r="AD13" s="47"/>
      <c r="AE13" s="17"/>
      <c r="AI13" s="42"/>
      <c r="AJ13" s="42"/>
      <c r="AK13" s="89"/>
      <c r="AL13" s="89"/>
      <c r="AM13" s="89"/>
      <c r="AN13" s="89"/>
      <c r="AO13" s="89"/>
      <c r="AP13" s="89"/>
      <c r="AQ13" s="89"/>
      <c r="AR13" s="89"/>
      <c r="AS13" s="89"/>
      <c r="AT13" s="89"/>
      <c r="AU13" s="89"/>
      <c r="AX13" s="89"/>
      <c r="AY13" s="89"/>
      <c r="AZ13" s="89"/>
      <c r="BA13" s="89"/>
      <c r="BB13" s="89"/>
      <c r="BC13" s="89"/>
      <c r="BD13" s="89"/>
      <c r="BE13" s="89"/>
      <c r="BF13" s="89"/>
      <c r="BG13" s="89"/>
    </row>
    <row r="14" spans="1:59" ht="14.5">
      <c r="B14"/>
      <c r="C14"/>
      <c r="D14"/>
      <c r="E14"/>
      <c r="F14"/>
      <c r="G14"/>
      <c r="H14"/>
      <c r="I14"/>
      <c r="J14"/>
      <c r="K14"/>
      <c r="L14" t="str">
        <f>IFERROR(I14/H14-100%,"")</f>
        <v/>
      </c>
      <c r="M14" t="str">
        <f>IFERROR(I14/G14-100%,"")</f>
        <v/>
      </c>
      <c r="N14" t="str">
        <f>IFERROR(I14/F14-100%,"")</f>
        <v/>
      </c>
      <c r="O14" t="str">
        <f>IFERROR(I14/E14-100%,"")</f>
        <v/>
      </c>
      <c r="Q14" s="116" t="s">
        <v>108</v>
      </c>
      <c r="R14" s="108"/>
      <c r="S14" s="108"/>
      <c r="T14" s="108"/>
      <c r="U14" s="108"/>
      <c r="V14" s="108"/>
      <c r="AA14" s="9"/>
      <c r="AB14" s="9"/>
      <c r="AC14" s="9"/>
      <c r="AD14" s="47"/>
      <c r="AE14" s="17"/>
      <c r="AI14" s="42"/>
      <c r="AJ14" s="42"/>
      <c r="AK14" s="89"/>
      <c r="AL14" s="89"/>
      <c r="AM14" s="89"/>
      <c r="AN14" s="89"/>
      <c r="AO14" s="89"/>
      <c r="AP14" s="89"/>
      <c r="AQ14" s="89"/>
      <c r="AR14" s="89"/>
      <c r="AS14" s="89"/>
      <c r="AT14" s="89"/>
      <c r="AU14" s="89"/>
      <c r="AX14" s="89"/>
      <c r="AY14" s="89"/>
      <c r="AZ14" s="89"/>
      <c r="BA14" s="89"/>
      <c r="BB14" s="89"/>
      <c r="BC14" s="89"/>
      <c r="BD14" s="89"/>
      <c r="BE14" s="89"/>
      <c r="BF14" s="89"/>
      <c r="BG14" s="89"/>
    </row>
    <row r="15" spans="1:59" ht="14.5">
      <c r="B15" t="s">
        <v>106</v>
      </c>
      <c r="C15"/>
      <c r="D15"/>
      <c r="E15" s="117" t="e">
        <f>IF($Q$12&lt;&gt;#REF!,"Non Significatif",SUMIF(Données!#REF!,E$7,Données!#REF!))*1000</f>
        <v>#REF!</v>
      </c>
      <c r="F15" s="117" t="e">
        <f>IF($Q$12&lt;&gt;#REF!,"Non Significatif",SUMIF(Données!#REF!,F$7,Données!#REF!))*1000</f>
        <v>#REF!</v>
      </c>
      <c r="G15" s="117" t="e">
        <f>IF($Q$12&lt;&gt;#REF!,"Non Significatif",SUMIF(Données!#REF!,G$7,Données!#REF!))*1000</f>
        <v>#REF!</v>
      </c>
      <c r="H15" s="117" t="e">
        <f>IF($Q$12&lt;&gt;#REF!,"Non Significatif",SUMIF(Données!#REF!,H$7,Données!#REF!))*1000</f>
        <v>#REF!</v>
      </c>
      <c r="I15" s="117" t="e">
        <f>IF($Q$12&lt;&gt;#REF!,"Non Significatif",SUMIF(Données!#REF!,I$7,Données!#REF!))*1000</f>
        <v>#REF!</v>
      </c>
      <c r="J15" s="115" t="e">
        <f>IF($Q$12&lt;&gt;#REF!,"Non Significatif",SUMIF(Données!#REF!,J$7,Données!#REF!))</f>
        <v>#REF!</v>
      </c>
      <c r="K15" s="115" t="e">
        <f>IF($Q$12&lt;&gt;#REF!,"Non Significatif",SUMIF(Données!#REF!,K$7,Données!#REF!))</f>
        <v>#REF!</v>
      </c>
      <c r="L15" s="49" t="str">
        <f>IFERROR(I15/H15-100%,"")</f>
        <v/>
      </c>
      <c r="M15" s="37" t="str">
        <f>IFERROR(I15/G15-100%,"")</f>
        <v/>
      </c>
      <c r="N15" s="37" t="str">
        <f>IFERROR(I15/F15-100%,"")</f>
        <v/>
      </c>
      <c r="O15" s="37" t="str">
        <f>IFERROR(I15/E15-100%,"")</f>
        <v/>
      </c>
      <c r="Q15" s="108" t="e">
        <f>(SUMPRODUCT((Données!#REF!=E$7)*(ISNUMBER(Données!#REF!))))</f>
        <v>#REF!</v>
      </c>
      <c r="R15" s="108" t="e">
        <f>(SUMPRODUCT((Données!#REF!=F$7)*(ISNUMBER(Données!#REF!))))</f>
        <v>#REF!</v>
      </c>
      <c r="S15" s="108" t="e">
        <f>(SUMPRODUCT((Données!#REF!=G$7)*(ISNUMBER(Données!#REF!))))</f>
        <v>#REF!</v>
      </c>
      <c r="T15" s="108" t="e">
        <f>(SUMPRODUCT((Données!#REF!=H$7)*(ISNUMBER(Données!#REF!))))</f>
        <v>#REF!</v>
      </c>
      <c r="U15" s="108" t="e">
        <f>(SUMPRODUCT((Données!#REF!=I$7)*(ISNUMBER(Données!#REF!))))</f>
        <v>#REF!</v>
      </c>
      <c r="V15" s="108"/>
      <c r="AA15" s="9"/>
      <c r="AB15" s="9"/>
      <c r="AC15" s="9"/>
      <c r="AD15" s="47"/>
      <c r="AE15" s="17"/>
      <c r="AI15" s="42"/>
      <c r="AJ15" s="42"/>
      <c r="AK15" s="89"/>
      <c r="AL15" s="89"/>
      <c r="AM15" s="89"/>
      <c r="AN15" s="89"/>
      <c r="AO15" s="89"/>
      <c r="AP15" s="89"/>
      <c r="AQ15" s="89"/>
      <c r="AR15" s="89"/>
      <c r="AS15" s="89"/>
      <c r="AT15" s="89"/>
      <c r="AU15" s="89"/>
      <c r="AX15" s="89"/>
      <c r="AY15" s="89"/>
      <c r="AZ15" s="89"/>
      <c r="BA15" s="89"/>
      <c r="BB15" s="89"/>
      <c r="BC15" s="89"/>
      <c r="BD15" s="89"/>
      <c r="BE15" s="89"/>
      <c r="BF15" s="89"/>
      <c r="BG15" s="89"/>
    </row>
    <row r="16" spans="1:59" ht="14.5">
      <c r="B16" t="s">
        <v>107</v>
      </c>
      <c r="C16"/>
      <c r="D16"/>
      <c r="E16" s="118" t="e">
        <f>E15/(IF($Q$12&lt;&gt;#REF!,"Non Significatif",AVERAGEIF(Données!#REF!,E$7,Données!#REF!)))</f>
        <v>#REF!</v>
      </c>
      <c r="F16" s="118" t="e">
        <f>F15/(IF($Q$12&lt;&gt;#REF!,"Non Significatif",AVERAGEIF(Données!#REF!,F$7,Données!#REF!)))</f>
        <v>#REF!</v>
      </c>
      <c r="G16" s="118" t="e">
        <f>G15/(IF($Q$12&lt;&gt;#REF!,"Non Significatif",AVERAGEIF(Données!#REF!,G$7,Données!#REF!)))</f>
        <v>#REF!</v>
      </c>
      <c r="H16" s="122" t="e">
        <f>H15/(IF($Q$12&lt;&gt;#REF!,"Non Significatif",AVERAGEIF(Données!#REF!,H$7,Données!#REF!)))</f>
        <v>#REF!</v>
      </c>
      <c r="I16" s="122" t="e">
        <f>I15/(IF($Q$12&lt;&gt;#REF!,"Non Significatif",AVERAGEIF(Données!#REF!,I$7,Données!#REF!)))</f>
        <v>#REF!</v>
      </c>
      <c r="J16" s="16"/>
      <c r="K16" s="17"/>
      <c r="L16" s="49" t="str">
        <f t="shared" ref="L16:L17" si="5">IFERROR(I16/H16-100%,"")</f>
        <v/>
      </c>
      <c r="M16" s="37" t="str">
        <f t="shared" ref="M16:M17" si="6">IFERROR(I16/G16-100%,"")</f>
        <v/>
      </c>
      <c r="N16" s="37" t="str">
        <f t="shared" ref="N16:N17" si="7">IFERROR(I16/F16-100%,"")</f>
        <v/>
      </c>
      <c r="O16" s="37" t="str">
        <f t="shared" ref="O16:O17" si="8">IFERROR(I16/E16-100%,"")</f>
        <v/>
      </c>
      <c r="V16" s="110" t="s">
        <v>86</v>
      </c>
      <c r="AA16" s="9"/>
      <c r="AB16" s="9"/>
      <c r="AC16" s="9"/>
      <c r="AD16" s="47"/>
      <c r="AE16" s="17"/>
      <c r="AI16" s="42"/>
      <c r="AJ16" s="42"/>
      <c r="AK16" s="89"/>
      <c r="AL16" s="89"/>
      <c r="AM16" s="89"/>
      <c r="AN16" s="89"/>
      <c r="AO16" s="89"/>
      <c r="AP16" s="89"/>
      <c r="AQ16" s="89"/>
      <c r="AR16" s="89"/>
      <c r="AS16" s="89"/>
      <c r="AT16" s="89"/>
      <c r="AU16" s="89"/>
      <c r="AX16" s="89"/>
      <c r="AY16" s="89"/>
      <c r="AZ16" s="89"/>
      <c r="BA16" s="89"/>
      <c r="BB16" s="89"/>
      <c r="BC16" s="89"/>
      <c r="BD16" s="89"/>
      <c r="BE16" s="89"/>
      <c r="BF16" s="89"/>
      <c r="BG16" s="89"/>
    </row>
    <row r="17" spans="1:59" ht="14.5">
      <c r="B17" t="s">
        <v>109</v>
      </c>
      <c r="C17"/>
      <c r="D17"/>
      <c r="E17" s="117"/>
      <c r="F17" s="117"/>
      <c r="G17" s="117"/>
      <c r="H17" s="121" t="e">
        <f>H15/52</f>
        <v>#REF!</v>
      </c>
      <c r="I17" s="121" t="e">
        <f>I15/52</f>
        <v>#REF!</v>
      </c>
      <c r="J17" s="16"/>
      <c r="K17" s="17"/>
      <c r="L17" s="49" t="str">
        <f t="shared" si="5"/>
        <v/>
      </c>
      <c r="M17" s="37" t="str">
        <f t="shared" si="6"/>
        <v/>
      </c>
      <c r="N17" s="37" t="str">
        <f t="shared" si="7"/>
        <v/>
      </c>
      <c r="O17" s="37" t="str">
        <f t="shared" si="8"/>
        <v/>
      </c>
      <c r="Q17" s="108" t="e">
        <f>(SUMPRODUCT((Données!#REF!="N-4")*(ISNUMBER(Données!#REF!))))</f>
        <v>#REF!</v>
      </c>
      <c r="R17" s="108" t="e">
        <f>(SUMPRODUCT((Données!#REF!="N-3")*(ISNUMBER(Données!#REF!))))</f>
        <v>#REF!</v>
      </c>
      <c r="S17" s="108" t="e">
        <f>(SUMPRODUCT((Données!#REF!="N-2")*(ISNUMBER(Données!#REF!))))</f>
        <v>#REF!</v>
      </c>
      <c r="T17" s="108" t="e">
        <f>(SUMPRODUCT((Données!#REF!="N-1")*(ISNUMBER(Données!#REF!))))</f>
        <v>#REF!</v>
      </c>
      <c r="U17" s="108" t="e">
        <f>(SUMPRODUCT((Données!#REF!="N")*(ISNUMBER(Données!#REF!))))</f>
        <v>#REF!</v>
      </c>
      <c r="V17" s="110" t="s">
        <v>83</v>
      </c>
      <c r="AA17" s="9"/>
      <c r="AB17" s="9"/>
      <c r="AC17" s="9"/>
      <c r="AD17" s="47"/>
      <c r="AE17" s="17"/>
      <c r="AI17" s="42"/>
      <c r="AJ17" s="42"/>
      <c r="AK17" s="89"/>
      <c r="AL17" s="89"/>
      <c r="AM17" s="89"/>
      <c r="AN17" s="89"/>
      <c r="AO17" s="89"/>
      <c r="AP17" s="89"/>
      <c r="AQ17" s="89"/>
      <c r="AR17" s="89"/>
      <c r="AS17" s="89"/>
      <c r="AT17" s="89"/>
      <c r="AU17" s="89"/>
      <c r="AX17" s="89"/>
      <c r="AY17" s="89"/>
      <c r="AZ17" s="89"/>
      <c r="BA17" s="89"/>
      <c r="BB17" s="89"/>
      <c r="BC17" s="89"/>
      <c r="BD17" s="89"/>
      <c r="BE17" s="89"/>
      <c r="BF17" s="89"/>
      <c r="BG17" s="89"/>
    </row>
    <row r="18" spans="1:59" ht="14.5">
      <c r="B18"/>
      <c r="C18"/>
      <c r="D18"/>
      <c r="E18"/>
      <c r="F18"/>
      <c r="G18"/>
      <c r="H18"/>
      <c r="I18"/>
      <c r="J18" s="16"/>
      <c r="K18" s="17"/>
      <c r="L18" s="54" t="str">
        <f t="shared" ref="L18:L27" si="9">IFERROR(I18/H18-100%,"")</f>
        <v/>
      </c>
      <c r="M18" s="55" t="str">
        <f t="shared" ref="M18:M27" si="10">IFERROR(I18/G18-100%,"")</f>
        <v/>
      </c>
      <c r="N18" s="55" t="str">
        <f t="shared" ref="N18:N24" si="11">IFERROR(I18/F18-100%,"")</f>
        <v/>
      </c>
      <c r="O18" s="55" t="str">
        <f t="shared" ref="O18:O24" si="12">IFERROR(I18/E18-100%,"")</f>
        <v/>
      </c>
      <c r="Q18" s="108" t="e">
        <f>(SUMPRODUCT((Données!#REF!="N-4")*(ISNUMBER(Données!#REF!))))</f>
        <v>#REF!</v>
      </c>
      <c r="R18" s="108" t="e">
        <f>(SUMPRODUCT((Données!#REF!="N-3")*(ISNUMBER(Données!#REF!))))</f>
        <v>#REF!</v>
      </c>
      <c r="S18" s="108" t="e">
        <f>(SUMPRODUCT((Données!#REF!="N-2")*(ISNUMBER(Données!#REF!))))</f>
        <v>#REF!</v>
      </c>
      <c r="T18" s="108" t="e">
        <f>(SUMPRODUCT((Données!#REF!="N-1")*(ISNUMBER(Données!#REF!))))</f>
        <v>#REF!</v>
      </c>
      <c r="U18" s="108" t="e">
        <f>(SUMPRODUCT((Données!#REF!="N")*(ISNUMBER(Données!#REF!))))</f>
        <v>#REF!</v>
      </c>
      <c r="V18" s="110" t="s">
        <v>87</v>
      </c>
      <c r="AA18" s="9"/>
      <c r="AB18" s="9"/>
      <c r="AC18" s="9"/>
      <c r="AD18" s="47"/>
      <c r="AE18" s="17"/>
      <c r="AI18" s="42"/>
      <c r="AJ18" s="42"/>
      <c r="AK18" s="89"/>
      <c r="AL18" s="89"/>
      <c r="AM18" s="89"/>
      <c r="AN18" s="89"/>
      <c r="AO18" s="89"/>
      <c r="AP18" s="89"/>
      <c r="AQ18" s="89"/>
      <c r="AR18" s="89"/>
      <c r="AS18" s="89"/>
      <c r="AT18" s="89"/>
      <c r="AU18" s="89"/>
      <c r="AX18" s="89"/>
      <c r="AY18" s="89"/>
      <c r="AZ18" s="89"/>
      <c r="BA18" s="89"/>
      <c r="BB18" s="89"/>
      <c r="BC18" s="89"/>
      <c r="BD18" s="89"/>
      <c r="BE18" s="89"/>
      <c r="BF18" s="89"/>
      <c r="BG18" s="89"/>
    </row>
    <row r="19" spans="1:59" ht="14.5">
      <c r="B19"/>
      <c r="C19"/>
      <c r="D19"/>
      <c r="E19"/>
      <c r="F19"/>
      <c r="G19"/>
      <c r="H19"/>
      <c r="I19"/>
      <c r="J19" s="16"/>
      <c r="K19" s="17"/>
      <c r="L19" s="54" t="str">
        <f t="shared" si="9"/>
        <v/>
      </c>
      <c r="M19" s="55" t="str">
        <f t="shared" si="10"/>
        <v/>
      </c>
      <c r="N19" s="55" t="str">
        <f t="shared" si="11"/>
        <v/>
      </c>
      <c r="O19" s="55" t="str">
        <f t="shared" si="12"/>
        <v/>
      </c>
      <c r="Q19" s="108" t="e">
        <f>(SUMPRODUCT((Données!#REF!="N-4")*(ISNUMBER(Données!#REF!))))</f>
        <v>#REF!</v>
      </c>
      <c r="R19" s="108" t="e">
        <f>(SUMPRODUCT((Données!#REF!="N-3")*(ISNUMBER(Données!#REF!))))</f>
        <v>#REF!</v>
      </c>
      <c r="S19" s="108" t="e">
        <f>(SUMPRODUCT((Données!#REF!="N-2")*(ISNUMBER(Données!#REF!))))</f>
        <v>#REF!</v>
      </c>
      <c r="T19" s="108" t="e">
        <f>(SUMPRODUCT((Données!#REF!="N-1")*(ISNUMBER(Données!#REF!))))</f>
        <v>#REF!</v>
      </c>
      <c r="U19" s="108" t="e">
        <f>(SUMPRODUCT((Données!#REF!="N")*(ISNUMBER(Données!#REF!))))</f>
        <v>#REF!</v>
      </c>
      <c r="V19" s="110" t="s">
        <v>78</v>
      </c>
      <c r="X19" s="25"/>
      <c r="AA19" s="9"/>
      <c r="AB19" s="9"/>
      <c r="AC19" s="9"/>
      <c r="AD19" s="47"/>
      <c r="AE19" s="17"/>
      <c r="AI19" s="42"/>
      <c r="AJ19" s="42"/>
      <c r="AK19" s="89"/>
      <c r="AL19" s="89"/>
      <c r="AM19" s="89"/>
      <c r="AN19" s="89"/>
      <c r="AO19" s="89"/>
      <c r="AP19" s="89"/>
      <c r="AQ19" s="89"/>
      <c r="AR19" s="89"/>
      <c r="AS19" s="89"/>
      <c r="AT19" s="89"/>
      <c r="AU19" s="89"/>
      <c r="AX19" s="89"/>
      <c r="AY19" s="89"/>
      <c r="AZ19" s="89"/>
      <c r="BA19" s="89"/>
      <c r="BB19" s="89"/>
      <c r="BC19" s="89"/>
      <c r="BD19" s="89"/>
      <c r="BE19" s="89"/>
      <c r="BF19" s="89"/>
      <c r="BG19" s="89"/>
    </row>
    <row r="20" spans="1:59" ht="14.5">
      <c r="B20"/>
      <c r="C20"/>
      <c r="D20"/>
      <c r="E20"/>
      <c r="F20"/>
      <c r="G20"/>
      <c r="H20"/>
      <c r="I20"/>
      <c r="J20" s="16"/>
      <c r="K20" s="17"/>
      <c r="L20" s="54" t="str">
        <f t="shared" si="9"/>
        <v/>
      </c>
      <c r="M20" s="55" t="str">
        <f t="shared" si="10"/>
        <v/>
      </c>
      <c r="N20" s="55" t="str">
        <f t="shared" si="11"/>
        <v/>
      </c>
      <c r="O20" s="55" t="str">
        <f t="shared" si="12"/>
        <v/>
      </c>
      <c r="Q20" s="108" t="e">
        <f>(SUMPRODUCT((Données!#REF!="N-4")*(ISNUMBER(Données!#REF!))))</f>
        <v>#REF!</v>
      </c>
      <c r="R20" s="108" t="e">
        <f>(SUMPRODUCT((Données!#REF!="N-3")*(ISNUMBER(Données!#REF!))))</f>
        <v>#REF!</v>
      </c>
      <c r="S20" s="108" t="e">
        <f>(SUMPRODUCT((Données!#REF!="N-2")*(ISNUMBER(Données!#REF!))))</f>
        <v>#REF!</v>
      </c>
      <c r="T20" s="108" t="e">
        <f>(SUMPRODUCT((Données!#REF!="N-1")*(ISNUMBER(Données!#REF!))))</f>
        <v>#REF!</v>
      </c>
      <c r="U20" s="108" t="e">
        <f>(SUMPRODUCT((Données!#REF!="N")*(ISNUMBER(Données!#REF!))))</f>
        <v>#REF!</v>
      </c>
      <c r="V20" s="110" t="s">
        <v>79</v>
      </c>
      <c r="X20" s="25"/>
      <c r="AA20" s="9"/>
      <c r="AB20" s="9"/>
      <c r="AC20" s="9"/>
      <c r="AD20" s="47"/>
      <c r="AE20" s="17"/>
      <c r="AI20" s="42"/>
      <c r="AJ20" s="42"/>
      <c r="AK20" s="89"/>
      <c r="AL20" s="89"/>
      <c r="AM20" s="89"/>
      <c r="AN20" s="89"/>
      <c r="AO20" s="89"/>
      <c r="AP20" s="89"/>
      <c r="AQ20" s="89"/>
      <c r="AR20" s="89"/>
      <c r="AS20" s="89"/>
      <c r="AT20" s="89"/>
      <c r="AU20" s="89"/>
      <c r="AX20" s="89"/>
      <c r="AY20" s="89"/>
      <c r="AZ20" s="89"/>
      <c r="BA20" s="89"/>
      <c r="BB20" s="89"/>
      <c r="BC20" s="89"/>
      <c r="BD20" s="89"/>
      <c r="BE20" s="89"/>
      <c r="BF20" s="89"/>
      <c r="BG20" s="89"/>
    </row>
    <row r="21" spans="1:59" ht="14.5">
      <c r="B21"/>
      <c r="C21"/>
      <c r="D21"/>
      <c r="E21"/>
      <c r="F21"/>
      <c r="G21"/>
      <c r="H21"/>
      <c r="I21"/>
      <c r="J21" s="16"/>
      <c r="K21" s="17"/>
      <c r="L21" s="54" t="str">
        <f t="shared" si="9"/>
        <v/>
      </c>
      <c r="M21" s="55" t="str">
        <f t="shared" si="10"/>
        <v/>
      </c>
      <c r="N21" s="55" t="str">
        <f t="shared" si="11"/>
        <v/>
      </c>
      <c r="O21" s="55" t="str">
        <f t="shared" si="12"/>
        <v/>
      </c>
      <c r="Q21" s="108" t="e">
        <f>(SUMPRODUCT((Données!#REF!="N-4")*(ISNUMBER(Données!#REF!))))</f>
        <v>#REF!</v>
      </c>
      <c r="R21" s="108" t="e">
        <f>(SUMPRODUCT((Données!#REF!="N-3")*(ISNUMBER(Données!#REF!))))</f>
        <v>#REF!</v>
      </c>
      <c r="S21" s="108" t="e">
        <f>(SUMPRODUCT((Données!#REF!="N-2")*(ISNUMBER(Données!#REF!))))</f>
        <v>#REF!</v>
      </c>
      <c r="T21" s="108" t="e">
        <f>(SUMPRODUCT((Données!#REF!="N-1")*(ISNUMBER(Données!#REF!))))</f>
        <v>#REF!</v>
      </c>
      <c r="U21" s="108" t="e">
        <f>(SUMPRODUCT((Données!#REF!="N")*(ISNUMBER(Données!#REF!))))</f>
        <v>#REF!</v>
      </c>
      <c r="V21" s="110" t="s">
        <v>80</v>
      </c>
      <c r="X21" s="25"/>
      <c r="AA21" s="9"/>
      <c r="AB21" s="9"/>
      <c r="AC21" s="9"/>
      <c r="AD21" s="47"/>
      <c r="AE21" s="17"/>
      <c r="AI21" s="42"/>
      <c r="AJ21" s="42"/>
      <c r="AK21" s="89"/>
      <c r="AL21" s="89"/>
      <c r="AM21" s="89"/>
      <c r="AN21" s="89"/>
      <c r="AO21" s="89"/>
      <c r="AP21" s="89"/>
      <c r="AQ21" s="89"/>
      <c r="AR21" s="89"/>
      <c r="AS21" s="89"/>
      <c r="AT21" s="89"/>
      <c r="AU21" s="89"/>
      <c r="AX21" s="89"/>
      <c r="AY21" s="89"/>
      <c r="AZ21" s="89"/>
      <c r="BA21" s="89"/>
      <c r="BB21" s="89"/>
      <c r="BC21" s="89"/>
      <c r="BD21" s="89"/>
      <c r="BE21" s="89"/>
      <c r="BF21" s="89"/>
      <c r="BG21" s="89"/>
    </row>
    <row r="22" spans="1:59" ht="14.5">
      <c r="B22"/>
      <c r="C22"/>
      <c r="D22"/>
      <c r="E22"/>
      <c r="F22"/>
      <c r="G22"/>
      <c r="H22"/>
      <c r="I22"/>
      <c r="J22" s="16"/>
      <c r="K22" s="17"/>
      <c r="L22" s="54" t="str">
        <f t="shared" si="9"/>
        <v/>
      </c>
      <c r="M22" s="55" t="str">
        <f t="shared" si="10"/>
        <v/>
      </c>
      <c r="N22" s="55" t="str">
        <f t="shared" si="11"/>
        <v/>
      </c>
      <c r="O22" s="55" t="str">
        <f t="shared" si="12"/>
        <v/>
      </c>
      <c r="Q22" s="108" t="e">
        <f>(SUMPRODUCT((Données!#REF!="N-4")*(ISNUMBER(Données!#REF!))))</f>
        <v>#REF!</v>
      </c>
      <c r="R22" s="108" t="e">
        <f>(SUMPRODUCT((Données!#REF!="N-3")*(ISNUMBER(Données!#REF!))))</f>
        <v>#REF!</v>
      </c>
      <c r="S22" s="108" t="e">
        <f>(SUMPRODUCT((Données!#REF!="N-2")*(ISNUMBER(Données!#REF!))))</f>
        <v>#REF!</v>
      </c>
      <c r="T22" s="108" t="e">
        <f>(SUMPRODUCT((Données!#REF!="N-1")*(ISNUMBER(Données!#REF!))))</f>
        <v>#REF!</v>
      </c>
      <c r="U22" s="108" t="e">
        <f>(SUMPRODUCT((Données!#REF!="N")*(ISNUMBER(Données!#REF!))))</f>
        <v>#REF!</v>
      </c>
      <c r="V22" s="110" t="s">
        <v>81</v>
      </c>
      <c r="X22" s="25"/>
      <c r="AA22" s="9"/>
      <c r="AB22" s="9"/>
      <c r="AC22" s="9"/>
      <c r="AD22" s="47"/>
      <c r="AE22" s="17"/>
      <c r="AI22" s="42"/>
      <c r="AJ22" s="42"/>
      <c r="AK22" s="89"/>
      <c r="AL22" s="89"/>
      <c r="AM22" s="89"/>
      <c r="AN22" s="89"/>
      <c r="AO22" s="89"/>
      <c r="AP22" s="89"/>
      <c r="AQ22" s="89"/>
      <c r="AR22" s="89"/>
      <c r="AS22" s="89"/>
      <c r="AT22" s="89"/>
      <c r="AU22" s="89"/>
      <c r="AX22" s="89"/>
      <c r="AY22" s="89"/>
      <c r="AZ22" s="89"/>
      <c r="BA22" s="89"/>
      <c r="BB22" s="89"/>
      <c r="BC22" s="89"/>
      <c r="BD22" s="89"/>
      <c r="BE22" s="89"/>
      <c r="BF22" s="89"/>
      <c r="BG22" s="89"/>
    </row>
    <row r="23" spans="1:59" ht="14.5">
      <c r="B23"/>
      <c r="C23"/>
      <c r="D23"/>
      <c r="E23"/>
      <c r="F23"/>
      <c r="G23"/>
      <c r="H23"/>
      <c r="I23"/>
      <c r="J23" s="16"/>
      <c r="K23" s="17"/>
      <c r="L23" s="54" t="str">
        <f t="shared" si="9"/>
        <v/>
      </c>
      <c r="M23" s="55" t="str">
        <f t="shared" si="10"/>
        <v/>
      </c>
      <c r="N23" s="55" t="str">
        <f t="shared" si="11"/>
        <v/>
      </c>
      <c r="O23" s="55" t="str">
        <f t="shared" si="12"/>
        <v/>
      </c>
      <c r="Q23" s="108"/>
      <c r="R23" s="108"/>
      <c r="S23" s="108" t="e">
        <f>(SUMPRODUCT((Données!#REF!="N-2")*(ISNUMBER(Données!#REF!))))</f>
        <v>#REF!</v>
      </c>
      <c r="T23" s="108" t="e">
        <f>(SUMPRODUCT((Données!#REF!="N-1")*(ISNUMBER(Données!#REF!))))</f>
        <v>#REF!</v>
      </c>
      <c r="U23" s="108" t="e">
        <f>(SUMPRODUCT((Données!#REF!="N")*(ISNUMBER(Données!#REF!))))</f>
        <v>#REF!</v>
      </c>
      <c r="V23" s="110" t="s">
        <v>82</v>
      </c>
      <c r="AA23" s="2"/>
      <c r="AB23" s="2"/>
      <c r="AC23" s="2"/>
      <c r="AD23" s="47"/>
      <c r="AE23" s="17"/>
      <c r="AI23" s="42"/>
      <c r="AJ23" s="42"/>
      <c r="AK23" s="89"/>
      <c r="AL23" s="89"/>
      <c r="AM23" s="89"/>
      <c r="AN23" s="89"/>
      <c r="AO23" s="89"/>
      <c r="AP23" s="89"/>
      <c r="AQ23" s="89"/>
      <c r="AR23" s="89"/>
      <c r="AS23" s="89"/>
      <c r="AT23" s="89"/>
      <c r="AU23" s="89"/>
      <c r="AX23" s="89"/>
      <c r="AY23" s="89"/>
      <c r="AZ23" s="89"/>
      <c r="BA23" s="89"/>
      <c r="BB23" s="89"/>
      <c r="BC23" s="89"/>
      <c r="BD23" s="89"/>
      <c r="BE23" s="89"/>
      <c r="BF23" s="89"/>
      <c r="BG23" s="89"/>
    </row>
    <row r="24" spans="1:59" ht="14.5">
      <c r="B24"/>
      <c r="C24"/>
      <c r="D24"/>
      <c r="E24"/>
      <c r="F24"/>
      <c r="G24"/>
      <c r="H24"/>
      <c r="I24"/>
      <c r="J24" s="16"/>
      <c r="K24" s="17"/>
      <c r="L24" s="54" t="str">
        <f t="shared" si="9"/>
        <v/>
      </c>
      <c r="M24" s="55" t="str">
        <f t="shared" si="10"/>
        <v/>
      </c>
      <c r="N24" s="55" t="str">
        <f t="shared" si="11"/>
        <v/>
      </c>
      <c r="O24" s="55" t="str">
        <f t="shared" si="12"/>
        <v/>
      </c>
      <c r="Q24" s="108" t="e">
        <f>(SUMPRODUCT((Données!#REF!="N-4")*(ISNUMBER(Données!#REF!))))</f>
        <v>#REF!</v>
      </c>
      <c r="R24" s="108" t="e">
        <f>(SUMPRODUCT((Données!#REF!="N-3")*(ISNUMBER(Données!#REF!))))</f>
        <v>#REF!</v>
      </c>
      <c r="S24" s="108" t="e">
        <f>(SUMPRODUCT((Données!#REF!="N-2")*(ISNUMBER(Données!#REF!))))</f>
        <v>#REF!</v>
      </c>
      <c r="T24" s="108" t="e">
        <f>(SUMPRODUCT((Données!#REF!="N-1")*(ISNUMBER(Données!#REF!))))</f>
        <v>#REF!</v>
      </c>
      <c r="U24" s="108" t="e">
        <f>(SUMPRODUCT((Données!#REF!="N")*(ISNUMBER(Données!#REF!))))</f>
        <v>#REF!</v>
      </c>
      <c r="V24" s="110" t="s">
        <v>77</v>
      </c>
      <c r="AA24" s="89"/>
      <c r="AB24" s="89"/>
      <c r="AC24" s="8"/>
      <c r="AD24" s="47"/>
      <c r="AE24" s="17"/>
      <c r="AI24" s="42"/>
      <c r="AJ24" s="42"/>
      <c r="AK24" s="89"/>
      <c r="AL24" s="89"/>
      <c r="AM24" s="89"/>
      <c r="AN24" s="89"/>
      <c r="AO24" s="89"/>
      <c r="AP24" s="89"/>
      <c r="AQ24" s="89"/>
      <c r="AR24" s="89"/>
      <c r="AS24" s="89"/>
      <c r="AT24" s="89"/>
      <c r="AU24" s="89"/>
      <c r="AX24" s="89"/>
      <c r="AY24" s="89"/>
      <c r="AZ24" s="89"/>
      <c r="BA24" s="89"/>
      <c r="BB24" s="89"/>
      <c r="BC24" s="89"/>
      <c r="BD24" s="89"/>
      <c r="BE24" s="89"/>
      <c r="BF24" s="89"/>
      <c r="BG24" s="89"/>
    </row>
    <row r="25" spans="1:59" ht="14.5">
      <c r="B25"/>
      <c r="C25"/>
      <c r="D25"/>
      <c r="E25"/>
      <c r="F25"/>
      <c r="G25"/>
      <c r="H25"/>
      <c r="I25"/>
      <c r="J25" s="16"/>
      <c r="K25" s="17"/>
      <c r="L25" s="81" t="str">
        <f t="shared" si="9"/>
        <v/>
      </c>
      <c r="M25" s="82" t="str">
        <f t="shared" si="10"/>
        <v/>
      </c>
      <c r="N25" s="82"/>
      <c r="O25" s="82"/>
      <c r="Q25" s="108" t="e">
        <f>(SUMPRODUCT((Données!#REF!="N-4")*(ISNUMBER(Données!#REF!))))</f>
        <v>#REF!</v>
      </c>
      <c r="R25" s="108" t="e">
        <f>(SUMPRODUCT((Données!#REF!="N-3")*(ISNUMBER(Données!#REF!))))</f>
        <v>#REF!</v>
      </c>
      <c r="S25" s="108" t="e">
        <f>(SUMPRODUCT((Données!#REF!="N-2")*(ISNUMBER(Données!#REF!))))</f>
        <v>#REF!</v>
      </c>
      <c r="T25" s="108" t="e">
        <f>(SUMPRODUCT((Données!#REF!="N-1")*(ISNUMBER(Données!#REF!))))</f>
        <v>#REF!</v>
      </c>
      <c r="U25" s="108" t="e">
        <f>(SUMPRODUCT((Données!#REF!="N")*(ISNUMBER(Données!#REF!))))</f>
        <v>#REF!</v>
      </c>
      <c r="V25" s="110" t="s">
        <v>76</v>
      </c>
      <c r="AA25" s="89"/>
      <c r="AB25" s="89"/>
      <c r="AI25" s="42"/>
      <c r="AJ25" s="42"/>
      <c r="AK25" s="89"/>
      <c r="AL25" s="89"/>
      <c r="AM25" s="89"/>
      <c r="AN25" s="89"/>
      <c r="AO25" s="89"/>
      <c r="AP25" s="89"/>
      <c r="AQ25" s="89"/>
      <c r="AR25" s="89"/>
      <c r="AS25" s="89"/>
      <c r="AT25" s="89"/>
      <c r="AU25" s="89"/>
      <c r="AX25" s="89"/>
      <c r="AY25" s="89"/>
      <c r="AZ25" s="89"/>
      <c r="BA25" s="89"/>
      <c r="BB25" s="89"/>
      <c r="BC25" s="89"/>
      <c r="BD25" s="89"/>
      <c r="BE25" s="89"/>
      <c r="BF25" s="89"/>
      <c r="BG25" s="89"/>
    </row>
    <row r="26" spans="1:59" ht="14.5">
      <c r="B26"/>
      <c r="C26"/>
      <c r="D26"/>
      <c r="E26"/>
      <c r="F26"/>
      <c r="G26"/>
      <c r="H26"/>
      <c r="I26"/>
      <c r="J26" s="16"/>
      <c r="K26" s="17"/>
      <c r="L26" s="81" t="str">
        <f t="shared" si="9"/>
        <v/>
      </c>
      <c r="M26" s="82" t="str">
        <f t="shared" si="10"/>
        <v/>
      </c>
      <c r="N26" s="82"/>
      <c r="O26" s="82"/>
      <c r="Q26" s="111" t="e">
        <f>(SUMPRODUCT((Données!#REF!="N-4")*(ISNUMBER(Données!#REF!))))</f>
        <v>#REF!</v>
      </c>
      <c r="R26" s="111" t="e">
        <f>(SUMPRODUCT((Données!#REF!="N-3")*(ISNUMBER(Données!#REF!))))</f>
        <v>#REF!</v>
      </c>
      <c r="S26" s="111" t="e">
        <f>(SUMPRODUCT((Données!#REF!="N-2")*(ISNUMBER(Données!#REF!))))</f>
        <v>#REF!</v>
      </c>
      <c r="T26" s="111" t="e">
        <f>(SUMPRODUCT((Données!#REF!="N-1")*(ISNUMBER(Données!#REF!))))</f>
        <v>#REF!</v>
      </c>
      <c r="U26" s="111" t="e">
        <f>(SUMPRODUCT((Données!#REF!="N")*(ISNUMBER(Données!#REF!))))</f>
        <v>#REF!</v>
      </c>
      <c r="V26" s="110" t="s">
        <v>75</v>
      </c>
      <c r="AA26" s="89"/>
      <c r="AB26" s="89"/>
      <c r="AI26" s="42"/>
      <c r="AJ26" s="42"/>
      <c r="AK26" s="89"/>
      <c r="AL26" s="89"/>
      <c r="AM26" s="89"/>
      <c r="AN26" s="89"/>
      <c r="AO26" s="89"/>
      <c r="AP26" s="89"/>
      <c r="AQ26" s="89"/>
      <c r="AR26" s="89"/>
      <c r="AS26" s="89"/>
      <c r="AT26" s="89"/>
      <c r="AU26" s="89"/>
      <c r="AX26" s="89"/>
      <c r="AY26" s="89"/>
      <c r="AZ26" s="89"/>
      <c r="BA26" s="89"/>
      <c r="BB26" s="89"/>
      <c r="BC26" s="89"/>
      <c r="BD26" s="89"/>
      <c r="BE26" s="89"/>
      <c r="BF26" s="89"/>
      <c r="BG26" s="89"/>
    </row>
    <row r="27" spans="1:59" ht="14.5">
      <c r="B27"/>
      <c r="C27"/>
      <c r="D27"/>
      <c r="E27"/>
      <c r="F27"/>
      <c r="G27"/>
      <c r="H27"/>
      <c r="I27"/>
      <c r="J27" s="16"/>
      <c r="K27" s="17"/>
      <c r="L27" s="81" t="str">
        <f t="shared" si="9"/>
        <v/>
      </c>
      <c r="M27" s="82" t="str">
        <f t="shared" si="10"/>
        <v/>
      </c>
      <c r="N27" s="82"/>
      <c r="O27" s="82"/>
      <c r="Q27" s="108" t="e">
        <f>(SUMPRODUCT((Données!#REF!="N-4")*(ISNUMBER(Données!#REF!))))</f>
        <v>#REF!</v>
      </c>
      <c r="R27" s="108" t="e">
        <f>(SUMPRODUCT((Données!#REF!="N-3")*(ISNUMBER(Données!#REF!))))</f>
        <v>#REF!</v>
      </c>
      <c r="S27" s="108" t="e">
        <f>(SUMPRODUCT((Données!#REF!="N-2")*(ISNUMBER(Données!#REF!))))</f>
        <v>#REF!</v>
      </c>
      <c r="T27" s="108" t="e">
        <f>(SUMPRODUCT((Données!#REF!="N-1")*(ISNUMBER(Données!#REF!))))</f>
        <v>#REF!</v>
      </c>
      <c r="U27" s="108" t="e">
        <f>(SUMPRODUCT((Données!#REF!="N")*(ISNUMBER(Données!#REF!))))</f>
        <v>#REF!</v>
      </c>
      <c r="V27" s="110" t="s">
        <v>74</v>
      </c>
      <c r="AA27" s="89"/>
      <c r="AB27" s="89"/>
      <c r="AI27" s="42"/>
      <c r="AJ27" s="42"/>
      <c r="AK27" s="89"/>
      <c r="AL27" s="89"/>
      <c r="AM27" s="89"/>
      <c r="AN27" s="89"/>
      <c r="AO27" s="89"/>
      <c r="AP27" s="89"/>
      <c r="AQ27" s="89"/>
      <c r="AR27" s="89"/>
      <c r="AS27" s="89"/>
      <c r="AT27" s="89"/>
      <c r="AU27" s="89"/>
      <c r="AX27" s="89"/>
      <c r="AY27" s="89"/>
      <c r="AZ27" s="89"/>
      <c r="BA27" s="89"/>
      <c r="BB27" s="89"/>
      <c r="BC27" s="89"/>
      <c r="BD27" s="89"/>
      <c r="BE27" s="89"/>
      <c r="BF27" s="89"/>
      <c r="BG27" s="89"/>
    </row>
    <row r="28" spans="1:59" ht="14.5">
      <c r="B28"/>
      <c r="C28"/>
      <c r="D28"/>
      <c r="E28"/>
      <c r="F28"/>
      <c r="G28"/>
      <c r="H28"/>
      <c r="I28"/>
      <c r="J28" s="16"/>
      <c r="K28" s="89"/>
      <c r="L28" s="83"/>
      <c r="M28" s="82"/>
      <c r="N28" s="82"/>
      <c r="O28" s="82"/>
      <c r="Q28" s="108" t="e">
        <f>(SUMPRODUCT((Données!#REF!="N-4")*(ISNUMBER(Données!#REF!))))</f>
        <v>#REF!</v>
      </c>
      <c r="R28" s="108" t="e">
        <f>(SUMPRODUCT((Données!#REF!="N-3")*(ISNUMBER(Données!#REF!))))</f>
        <v>#REF!</v>
      </c>
      <c r="S28" s="108" t="e">
        <f>(SUMPRODUCT((Données!#REF!="N-2")*(ISNUMBER(Données!#REF!))))</f>
        <v>#REF!</v>
      </c>
      <c r="T28" s="108" t="e">
        <f>(SUMPRODUCT((Données!#REF!="N-1")*(ISNUMBER(Données!#REF!))))</f>
        <v>#REF!</v>
      </c>
      <c r="U28" s="108" t="e">
        <f>(SUMPRODUCT((Données!#REF!="N")*(ISNUMBER(Données!#REF!))))</f>
        <v>#REF!</v>
      </c>
      <c r="V28" s="110" t="s">
        <v>73</v>
      </c>
      <c r="AA28" s="89"/>
      <c r="AB28" s="89"/>
      <c r="AI28" s="42"/>
      <c r="AK28" s="89"/>
      <c r="AL28" s="89"/>
      <c r="AM28" s="89"/>
      <c r="AN28" s="89"/>
      <c r="AO28" s="89"/>
      <c r="AP28" s="89"/>
      <c r="AQ28" s="89"/>
      <c r="AR28" s="89"/>
      <c r="AS28" s="89"/>
      <c r="AT28" s="89"/>
      <c r="AU28" s="89"/>
      <c r="AX28" s="89"/>
      <c r="AY28" s="89"/>
      <c r="AZ28" s="89"/>
      <c r="BA28" s="89"/>
      <c r="BB28" s="89"/>
      <c r="BC28" s="89"/>
      <c r="BD28" s="89"/>
      <c r="BE28" s="89"/>
      <c r="BF28" s="89"/>
      <c r="BG28" s="89"/>
    </row>
    <row r="29" spans="1:59" ht="14.5">
      <c r="B29"/>
      <c r="C29"/>
      <c r="D29"/>
      <c r="E29"/>
      <c r="F29"/>
      <c r="G29"/>
      <c r="H29"/>
      <c r="I29"/>
      <c r="J29" s="16"/>
      <c r="K29" s="17"/>
      <c r="L29" s="81"/>
      <c r="M29" s="82"/>
      <c r="N29" s="82"/>
      <c r="O29" s="82"/>
      <c r="Q29" s="108"/>
      <c r="R29" s="108"/>
      <c r="S29" s="108"/>
      <c r="T29" s="108"/>
      <c r="U29" s="108"/>
      <c r="V29" s="108"/>
      <c r="AK29" s="89"/>
      <c r="AL29" s="89"/>
      <c r="AM29" s="89"/>
      <c r="AN29" s="89"/>
      <c r="AO29" s="89"/>
      <c r="AP29" s="89"/>
      <c r="AQ29" s="89"/>
      <c r="AR29" s="89"/>
      <c r="AS29" s="89"/>
      <c r="AT29" s="89"/>
      <c r="AU29" s="89"/>
      <c r="AX29" s="89"/>
      <c r="AY29" s="89"/>
      <c r="AZ29" s="89"/>
      <c r="BA29" s="89"/>
      <c r="BB29" s="89"/>
      <c r="BC29" s="89"/>
      <c r="BD29" s="89"/>
      <c r="BE29" s="89"/>
      <c r="BF29" s="89"/>
      <c r="BG29" s="89"/>
    </row>
    <row r="30" spans="1:59" ht="14.5">
      <c r="B30"/>
      <c r="C30"/>
      <c r="D30"/>
      <c r="E30"/>
      <c r="F30"/>
      <c r="G30"/>
      <c r="H30"/>
      <c r="I30"/>
      <c r="J30" s="16"/>
      <c r="K30" s="17"/>
      <c r="L30" s="81"/>
      <c r="M30" s="82"/>
      <c r="N30" s="82"/>
      <c r="O30" s="82"/>
      <c r="Q30" s="108"/>
      <c r="R30" s="108"/>
      <c r="S30" s="108"/>
      <c r="T30" s="108"/>
      <c r="U30" s="108"/>
      <c r="V30" s="108"/>
      <c r="AK30" s="89"/>
      <c r="AL30" s="89"/>
      <c r="AM30" s="89"/>
      <c r="AN30" s="89"/>
      <c r="AO30" s="89"/>
      <c r="AP30" s="89"/>
      <c r="AQ30" s="89"/>
      <c r="AR30" s="89"/>
      <c r="AS30" s="89"/>
      <c r="AT30" s="89"/>
      <c r="AU30" s="89"/>
      <c r="AX30" s="89"/>
      <c r="AY30" s="89"/>
      <c r="AZ30" s="89"/>
      <c r="BA30" s="89"/>
      <c r="BB30" s="89"/>
      <c r="BC30" s="89"/>
      <c r="BD30" s="89"/>
      <c r="BE30" s="89"/>
      <c r="BF30" s="89"/>
      <c r="BG30" s="89"/>
    </row>
    <row r="31" spans="1:59" ht="14.5">
      <c r="A31"/>
      <c r="B31"/>
      <c r="C31"/>
      <c r="D31"/>
      <c r="E31"/>
      <c r="F31"/>
      <c r="G31"/>
      <c r="H31"/>
      <c r="I31"/>
      <c r="J31" s="97"/>
      <c r="K31" s="80"/>
      <c r="L31" s="81" t="str">
        <f>IFERROR(I31/H31-100%,"")</f>
        <v/>
      </c>
      <c r="M31" s="82" t="str">
        <f>IFERROR(I31/G31-100%,"")</f>
        <v/>
      </c>
      <c r="N31" s="82"/>
      <c r="O31" s="82"/>
      <c r="Q31" s="108"/>
      <c r="R31" s="108"/>
      <c r="S31" s="108"/>
      <c r="T31" s="108"/>
      <c r="U31" s="108"/>
      <c r="V31" s="108"/>
      <c r="AK31" s="89"/>
      <c r="AL31" s="89"/>
      <c r="AM31" s="89"/>
      <c r="AN31" s="89"/>
      <c r="AO31" s="89"/>
      <c r="AP31" s="89"/>
      <c r="AQ31" s="89"/>
      <c r="AR31" s="89"/>
      <c r="AS31" s="89"/>
      <c r="AT31" s="89"/>
      <c r="AU31" s="89"/>
      <c r="AX31" s="89"/>
      <c r="AY31" s="89"/>
      <c r="AZ31" s="89"/>
      <c r="BA31" s="89"/>
      <c r="BB31" s="89"/>
      <c r="BC31" s="89"/>
      <c r="BD31" s="89"/>
      <c r="BE31" s="89"/>
      <c r="BF31" s="89"/>
      <c r="BG31" s="89"/>
    </row>
    <row r="32" spans="1:59" ht="14.5">
      <c r="A32"/>
      <c r="B32"/>
      <c r="C32"/>
      <c r="D32"/>
      <c r="E32"/>
      <c r="F32"/>
      <c r="G32"/>
      <c r="H32"/>
      <c r="I32"/>
      <c r="J32" s="16"/>
      <c r="K32" s="17"/>
      <c r="L32" s="17"/>
      <c r="M32" s="17"/>
      <c r="N32" s="17"/>
      <c r="O32" s="17"/>
      <c r="Q32" s="108"/>
      <c r="R32" s="108"/>
      <c r="S32" s="108"/>
      <c r="T32" s="108"/>
      <c r="U32" s="108"/>
      <c r="V32" s="108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</row>
    <row r="33" spans="1:47" ht="14.5">
      <c r="A33"/>
      <c r="B33"/>
      <c r="C33"/>
      <c r="D33"/>
      <c r="E33"/>
      <c r="F33"/>
      <c r="G33"/>
      <c r="H33"/>
      <c r="I33"/>
      <c r="K33" s="17"/>
      <c r="L33" s="17"/>
      <c r="M33" s="17"/>
      <c r="N33" s="17"/>
      <c r="O33" s="17"/>
      <c r="Q33" s="108"/>
      <c r="R33" s="108"/>
      <c r="S33" s="108"/>
      <c r="T33" s="108"/>
      <c r="U33" s="108"/>
      <c r="V33" s="108"/>
      <c r="AK33" s="89"/>
      <c r="AL33" s="89"/>
      <c r="AM33" s="89"/>
      <c r="AN33" s="89"/>
      <c r="AO33" s="89"/>
      <c r="AP33" s="89"/>
      <c r="AQ33" s="89"/>
      <c r="AR33" s="89"/>
      <c r="AS33" s="89"/>
      <c r="AT33" s="89"/>
      <c r="AU33" s="89"/>
    </row>
    <row r="34" spans="1:47" ht="14.5">
      <c r="B34"/>
      <c r="C34"/>
      <c r="D34"/>
      <c r="E34"/>
      <c r="F34"/>
      <c r="G34"/>
      <c r="H34"/>
      <c r="I34"/>
      <c r="K34" s="17"/>
      <c r="L34" s="17"/>
      <c r="M34" s="17"/>
      <c r="N34" s="17"/>
      <c r="O34" s="17"/>
      <c r="Q34" s="108"/>
      <c r="R34" s="108"/>
      <c r="S34" s="108"/>
      <c r="T34" s="108"/>
      <c r="U34" s="108"/>
      <c r="V34" s="108"/>
    </row>
    <row r="35" spans="1:47" ht="14.5">
      <c r="B35"/>
      <c r="C35"/>
      <c r="D35"/>
      <c r="E35"/>
      <c r="F35"/>
      <c r="G35"/>
      <c r="H35"/>
      <c r="I35"/>
      <c r="K35" s="17"/>
      <c r="L35" s="17"/>
      <c r="M35" s="17"/>
      <c r="N35" s="17"/>
      <c r="O35" s="17"/>
      <c r="Q35" s="108"/>
      <c r="R35" s="108"/>
      <c r="S35" s="108"/>
      <c r="T35" s="108"/>
      <c r="U35" s="108"/>
      <c r="V35" s="108"/>
    </row>
    <row r="36" spans="1:47" ht="14.5">
      <c r="B36"/>
      <c r="C36"/>
      <c r="D36"/>
      <c r="E36"/>
      <c r="F36"/>
      <c r="G36"/>
      <c r="H36"/>
      <c r="I36"/>
      <c r="J36" s="89"/>
      <c r="K36" s="17"/>
      <c r="L36" s="54"/>
      <c r="M36" s="55"/>
      <c r="N36" s="55"/>
      <c r="O36" s="55"/>
      <c r="Q36" s="112" t="s">
        <v>38</v>
      </c>
      <c r="R36" s="108"/>
      <c r="S36" s="108"/>
      <c r="T36" s="108"/>
      <c r="U36" s="108"/>
      <c r="V36" s="108"/>
    </row>
    <row r="37" spans="1:47" ht="14.5">
      <c r="B37"/>
      <c r="C37"/>
      <c r="D37"/>
      <c r="E37"/>
      <c r="F37"/>
      <c r="G37"/>
      <c r="H37"/>
      <c r="I37"/>
      <c r="J37" s="89"/>
      <c r="K37" s="85"/>
      <c r="L37" s="54" t="str">
        <f t="shared" ref="L37:L49" si="13">IFERROR(I37/H37-100%,"")</f>
        <v/>
      </c>
      <c r="M37" s="55" t="str">
        <f t="shared" ref="M37:M49" si="14">IFERROR(I37/G37-100%,"")</f>
        <v/>
      </c>
      <c r="N37" s="55"/>
      <c r="O37" s="55"/>
      <c r="Q37" s="108" t="e">
        <f>((SUMPRODUCT((Données!#REF!="N-4")*(ISNUMBER(Données!#REF!))))+(SUMPRODUCT((Données!#REF!="N-4")*(ISNUMBER(Données!#REF!))))+(SUMPRODUCT((Données!#REF!="N-4")*(ISNUMBER(Données!#REF!)))))/3</f>
        <v>#REF!</v>
      </c>
      <c r="R37" s="108" t="e">
        <f>((SUMPRODUCT((Données!#REF!="N-3")*(ISNUMBER(Données!#REF!))))+(SUMPRODUCT((Données!#REF!="N-3")*(ISNUMBER(Données!#REF!))))+(SUMPRODUCT((Données!#REF!="N-3")*(ISNUMBER(Données!#REF!)))))/3</f>
        <v>#REF!</v>
      </c>
      <c r="S37" s="108" t="e">
        <f>((SUMPRODUCT((Données!#REF!="N-2")*(ISNUMBER(Données!#REF!))))+(SUMPRODUCT((Données!#REF!="N-2")*(ISNUMBER(Données!#REF!))))+(SUMPRODUCT((Données!#REF!="N-2")*(ISNUMBER(Données!#REF!)))))/3</f>
        <v>#REF!</v>
      </c>
      <c r="T37" s="108" t="e">
        <f>((SUMPRODUCT((Données!#REF!="N-1")*(ISNUMBER(Données!#REF!))))+(SUMPRODUCT((Données!#REF!="N-1")*(ISNUMBER(Données!#REF!))))+(SUMPRODUCT((Données!#REF!="N-1")*(ISNUMBER(Données!#REF!)))))/3</f>
        <v>#REF!</v>
      </c>
      <c r="U37" s="108" t="e">
        <f>((SUMPRODUCT((Données!#REF!="N")*(ISNUMBER(Données!#REF!))))+(SUMPRODUCT((Données!#REF!="N")*(ISNUMBER(Données!#REF!))))+(SUMPRODUCT((Données!#REF!="N")*(ISNUMBER(Données!#REF!)))))/3</f>
        <v>#REF!</v>
      </c>
      <c r="V37" s="110" t="s">
        <v>85</v>
      </c>
    </row>
    <row r="38" spans="1:47" ht="14.5">
      <c r="B38"/>
      <c r="C38"/>
      <c r="D38"/>
      <c r="E38"/>
      <c r="F38"/>
      <c r="G38"/>
      <c r="H38"/>
      <c r="I38"/>
      <c r="J38" s="89"/>
      <c r="K38" s="85"/>
      <c r="L38" s="54" t="str">
        <f t="shared" si="13"/>
        <v/>
      </c>
      <c r="M38" s="55" t="str">
        <f t="shared" si="14"/>
        <v/>
      </c>
      <c r="N38" s="55"/>
      <c r="O38" s="55"/>
      <c r="Q38" s="108" t="e">
        <f>(SUMPRODUCT((Données!#REF!="N-4")*(ISNUMBER(Données!#REF!))))</f>
        <v>#REF!</v>
      </c>
      <c r="R38" s="108" t="e">
        <f>(SUMPRODUCT((Données!#REF!="N-3")*(ISNUMBER(Données!#REF!))))</f>
        <v>#REF!</v>
      </c>
      <c r="S38" s="108" t="e">
        <f>(SUMPRODUCT((Données!#REF!="N-2")*(ISNUMBER(Données!#REF!))))</f>
        <v>#REF!</v>
      </c>
      <c r="T38" s="108" t="e">
        <f>(SUMPRODUCT((Données!#REF!="N-1")*(ISNUMBER(Données!#REF!))))</f>
        <v>#REF!</v>
      </c>
      <c r="U38" s="108" t="e">
        <f>(SUMPRODUCT((Données!#REF!="N")*(ISNUMBER(Données!#REF!))))</f>
        <v>#REF!</v>
      </c>
      <c r="V38" s="110" t="s">
        <v>83</v>
      </c>
    </row>
    <row r="39" spans="1:47" ht="14.5">
      <c r="B39"/>
      <c r="C39"/>
      <c r="D39"/>
      <c r="E39"/>
      <c r="F39"/>
      <c r="G39"/>
      <c r="H39"/>
      <c r="I39"/>
      <c r="J39" s="89"/>
      <c r="K39" s="85"/>
      <c r="L39" s="54" t="str">
        <f t="shared" si="13"/>
        <v/>
      </c>
      <c r="M39" s="55" t="str">
        <f t="shared" si="14"/>
        <v/>
      </c>
      <c r="N39" s="55"/>
      <c r="O39" s="55"/>
      <c r="Q39" s="108" t="e">
        <f>(SUMPRODUCT((Données!#REF!="N-4")*(ISNUMBER(Données!#REF!))))</f>
        <v>#REF!</v>
      </c>
      <c r="R39" s="108" t="e">
        <f>(SUMPRODUCT((Données!#REF!="N-3")*(ISNUMBER(Données!#REF!))))</f>
        <v>#REF!</v>
      </c>
      <c r="S39" s="108" t="e">
        <f>(SUMPRODUCT((Données!#REF!="N-2")*(ISNUMBER(Données!#REF!))))</f>
        <v>#REF!</v>
      </c>
      <c r="T39" s="108" t="e">
        <f>(SUMPRODUCT((Données!#REF!="N-1")*(ISNUMBER(Données!#REF!))))</f>
        <v>#REF!</v>
      </c>
      <c r="U39" s="108" t="e">
        <f>(SUMPRODUCT((Données!#REF!="N")*(ISNUMBER(Données!#REF!))))</f>
        <v>#REF!</v>
      </c>
      <c r="V39" s="110" t="s">
        <v>84</v>
      </c>
    </row>
    <row r="40" spans="1:47" ht="14.5">
      <c r="B40"/>
      <c r="C40"/>
      <c r="D40"/>
      <c r="E40"/>
      <c r="F40"/>
      <c r="G40"/>
      <c r="H40"/>
      <c r="I40"/>
      <c r="J40" s="89"/>
      <c r="K40" s="85"/>
      <c r="L40" s="54" t="str">
        <f t="shared" si="13"/>
        <v/>
      </c>
      <c r="M40" s="55" t="str">
        <f t="shared" si="14"/>
        <v/>
      </c>
      <c r="N40" s="55"/>
      <c r="O40" s="55"/>
      <c r="Q40" s="108"/>
      <c r="R40" s="108"/>
      <c r="S40" s="108"/>
      <c r="T40" s="108"/>
      <c r="U40" s="108"/>
      <c r="V40" s="110"/>
    </row>
    <row r="41" spans="1:47" ht="14.5">
      <c r="B41"/>
      <c r="C41"/>
      <c r="D41"/>
      <c r="E41"/>
      <c r="F41"/>
      <c r="G41"/>
      <c r="H41"/>
      <c r="I41"/>
      <c r="J41" s="89"/>
      <c r="K41" s="85"/>
      <c r="L41" s="54" t="str">
        <f t="shared" si="13"/>
        <v/>
      </c>
      <c r="M41" s="55" t="str">
        <f t="shared" si="14"/>
        <v/>
      </c>
      <c r="N41" s="55"/>
      <c r="O41" s="55"/>
      <c r="Q41" s="108" t="e">
        <f>(SUMPRODUCT((Données!#REF!="N-4")*(ISNUMBER(Données!#REF!))))</f>
        <v>#REF!</v>
      </c>
      <c r="R41" s="108" t="e">
        <f>(SUMPRODUCT((Données!#REF!="N-3")*(ISNUMBER(Données!#REF!))))</f>
        <v>#REF!</v>
      </c>
      <c r="S41" s="108" t="e">
        <f>(SUMPRODUCT((Données!#REF!="N-2")*(ISNUMBER(Données!#REF!))))</f>
        <v>#REF!</v>
      </c>
      <c r="T41" s="108" t="e">
        <f>(SUMPRODUCT((Données!#REF!="N-1")*(ISNUMBER(Données!#REF!))))</f>
        <v>#REF!</v>
      </c>
      <c r="U41" s="108" t="e">
        <f>(SUMPRODUCT((Données!#REF!="N")*(ISNUMBER(Données!#REF!))))</f>
        <v>#REF!</v>
      </c>
      <c r="V41" s="110" t="s">
        <v>78</v>
      </c>
    </row>
    <row r="42" spans="1:47" ht="14.5">
      <c r="B42"/>
      <c r="C42"/>
      <c r="D42"/>
      <c r="E42"/>
      <c r="F42"/>
      <c r="G42"/>
      <c r="H42"/>
      <c r="I42"/>
      <c r="J42" s="89"/>
      <c r="K42" s="85"/>
      <c r="L42" s="54" t="str">
        <f t="shared" si="13"/>
        <v/>
      </c>
      <c r="M42" s="55" t="str">
        <f t="shared" si="14"/>
        <v/>
      </c>
      <c r="N42" s="55"/>
      <c r="O42" s="55"/>
      <c r="Q42" s="108" t="e">
        <f>(SUMPRODUCT((Données!#REF!="N-4")*(ISNUMBER(Données!#REF!))))</f>
        <v>#REF!</v>
      </c>
      <c r="R42" s="108" t="e">
        <f>(SUMPRODUCT((Données!#REF!="N-3")*(ISNUMBER(Données!#REF!))))</f>
        <v>#REF!</v>
      </c>
      <c r="S42" s="108" t="e">
        <f>(SUMPRODUCT((Données!#REF!="N-2")*(ISNUMBER(Données!#REF!))))</f>
        <v>#REF!</v>
      </c>
      <c r="T42" s="108" t="e">
        <f>(SUMPRODUCT((Données!#REF!="N-1")*(ISNUMBER(Données!#REF!))))</f>
        <v>#REF!</v>
      </c>
      <c r="U42" s="108" t="e">
        <f>(SUMPRODUCT((Données!#REF!="N")*(ISNUMBER(Données!#REF!))))</f>
        <v>#REF!</v>
      </c>
      <c r="V42" s="110" t="s">
        <v>79</v>
      </c>
    </row>
    <row r="43" spans="1:47" ht="14.5">
      <c r="B43"/>
      <c r="C43"/>
      <c r="D43"/>
      <c r="E43"/>
      <c r="F43"/>
      <c r="G43"/>
      <c r="H43"/>
      <c r="I43"/>
      <c r="J43" s="89"/>
      <c r="K43" s="85"/>
      <c r="L43" s="54" t="str">
        <f t="shared" si="13"/>
        <v/>
      </c>
      <c r="M43" s="55" t="str">
        <f t="shared" si="14"/>
        <v/>
      </c>
      <c r="N43" s="55"/>
      <c r="O43" s="55"/>
      <c r="Q43" s="108" t="e">
        <f>(SUMPRODUCT((Données!#REF!="N-4")*(ISNUMBER(Données!#REF!))))</f>
        <v>#REF!</v>
      </c>
      <c r="R43" s="108" t="e">
        <f>(SUMPRODUCT((Données!#REF!="N-3")*(ISNUMBER(Données!#REF!))))</f>
        <v>#REF!</v>
      </c>
      <c r="S43" s="108" t="e">
        <f>(SUMPRODUCT((Données!#REF!="N-2")*(ISNUMBER(Données!#REF!))))</f>
        <v>#REF!</v>
      </c>
      <c r="T43" s="108" t="e">
        <f>(SUMPRODUCT((Données!#REF!="N-1")*(ISNUMBER(Données!#REF!))))</f>
        <v>#REF!</v>
      </c>
      <c r="U43" s="108" t="e">
        <f>(SUMPRODUCT((Données!#REF!="N")*(ISNUMBER(Données!#REF!))))</f>
        <v>#REF!</v>
      </c>
      <c r="V43" s="110" t="s">
        <v>80</v>
      </c>
    </row>
    <row r="44" spans="1:47" ht="14.5">
      <c r="B44"/>
      <c r="C44"/>
      <c r="D44"/>
      <c r="E44"/>
      <c r="F44"/>
      <c r="G44"/>
      <c r="H44"/>
      <c r="I44"/>
      <c r="J44" s="89"/>
      <c r="K44" s="85"/>
      <c r="L44" s="54" t="str">
        <f t="shared" si="13"/>
        <v/>
      </c>
      <c r="M44" s="55" t="str">
        <f t="shared" si="14"/>
        <v/>
      </c>
      <c r="N44" s="55"/>
      <c r="O44" s="55"/>
      <c r="Q44" s="108" t="e">
        <f>(SUMPRODUCT((Données!#REF!="N-4")*(ISNUMBER(Données!#REF!))))</f>
        <v>#REF!</v>
      </c>
      <c r="R44" s="108" t="e">
        <f>(SUMPRODUCT((Données!#REF!="N-3")*(ISNUMBER(Données!#REF!))))</f>
        <v>#REF!</v>
      </c>
      <c r="S44" s="108" t="e">
        <f>(SUMPRODUCT((Données!#REF!="N-2")*(ISNUMBER(Données!#REF!))))</f>
        <v>#REF!</v>
      </c>
      <c r="T44" s="108" t="e">
        <f>(SUMPRODUCT((Données!#REF!="N-1")*(ISNUMBER(Données!#REF!))))</f>
        <v>#REF!</v>
      </c>
      <c r="U44" s="108" t="e">
        <f>(SUMPRODUCT((Données!#REF!="N")*(ISNUMBER(Données!#REF!))))</f>
        <v>#REF!</v>
      </c>
      <c r="V44" s="110" t="s">
        <v>81</v>
      </c>
    </row>
    <row r="45" spans="1:47" ht="14.5">
      <c r="B45"/>
      <c r="C45"/>
      <c r="D45"/>
      <c r="E45"/>
      <c r="F45"/>
      <c r="G45"/>
      <c r="H45"/>
      <c r="I45"/>
      <c r="J45" s="89"/>
      <c r="K45" s="85"/>
      <c r="L45" s="54" t="str">
        <f t="shared" si="13"/>
        <v/>
      </c>
      <c r="M45" s="55" t="str">
        <f t="shared" si="14"/>
        <v/>
      </c>
      <c r="N45" s="55"/>
      <c r="O45" s="55"/>
      <c r="Q45" s="108" t="e">
        <f>(SUMPRODUCT((Données!#REF!="N-4")*(ISNUMBER(Données!#REF!))))</f>
        <v>#REF!</v>
      </c>
      <c r="R45" s="108" t="e">
        <f>(SUMPRODUCT((Données!#REF!="N-3")*(ISNUMBER(Données!#REF!))))</f>
        <v>#REF!</v>
      </c>
      <c r="S45" s="108" t="e">
        <f>(SUMPRODUCT((Données!#REF!="N-2")*(ISNUMBER(Données!#REF!))))</f>
        <v>#REF!</v>
      </c>
      <c r="T45" s="108" t="e">
        <f>(SUMPRODUCT((Données!#REF!="N-1")*(ISNUMBER(Données!#REF!))))</f>
        <v>#REF!</v>
      </c>
      <c r="U45" s="108" t="e">
        <f>(SUMPRODUCT((Données!#REF!="N")*(ISNUMBER(Données!#REF!))))</f>
        <v>#REF!</v>
      </c>
      <c r="V45" s="110" t="s">
        <v>82</v>
      </c>
    </row>
    <row r="46" spans="1:47" ht="14.5">
      <c r="B46"/>
      <c r="C46"/>
      <c r="D46"/>
      <c r="E46"/>
      <c r="F46"/>
      <c r="G46"/>
      <c r="H46"/>
      <c r="I46"/>
      <c r="J46" s="89"/>
      <c r="K46" s="85"/>
      <c r="L46" s="54" t="str">
        <f t="shared" si="13"/>
        <v/>
      </c>
      <c r="M46" s="55" t="str">
        <f t="shared" si="14"/>
        <v/>
      </c>
      <c r="N46" s="55"/>
      <c r="O46" s="55"/>
      <c r="Q46" s="108" t="e">
        <f>(SUMPRODUCT((Données!#REF!="N-4")*(ISNUMBER(Données!#REF!))))</f>
        <v>#REF!</v>
      </c>
      <c r="R46" s="108" t="e">
        <f>(SUMPRODUCT((Données!#REF!="N-3")*(ISNUMBER(Données!#REF!))))</f>
        <v>#REF!</v>
      </c>
      <c r="S46" s="108" t="e">
        <f>(SUMPRODUCT((Données!#REF!="N-2")*(ISNUMBER(Données!#REF!))))</f>
        <v>#REF!</v>
      </c>
      <c r="T46" s="108" t="e">
        <f>(SUMPRODUCT((Données!#REF!="N-1")*(ISNUMBER(Données!#REF!))))</f>
        <v>#REF!</v>
      </c>
      <c r="U46" s="108" t="e">
        <f>(SUMPRODUCT((Données!#REF!="N")*(ISNUMBER(Données!#REF!))))</f>
        <v>#REF!</v>
      </c>
      <c r="V46" s="110" t="s">
        <v>77</v>
      </c>
    </row>
    <row r="47" spans="1:47" ht="14.5">
      <c r="B47"/>
      <c r="C47"/>
      <c r="D47"/>
      <c r="E47"/>
      <c r="F47"/>
      <c r="G47"/>
      <c r="H47"/>
      <c r="I47"/>
      <c r="J47" s="89"/>
      <c r="K47" s="85"/>
      <c r="L47" s="54" t="str">
        <f t="shared" si="13"/>
        <v/>
      </c>
      <c r="M47" s="55" t="str">
        <f t="shared" si="14"/>
        <v/>
      </c>
      <c r="N47" s="55"/>
      <c r="O47" s="55"/>
      <c r="Q47" s="108" t="e">
        <f>(SUMPRODUCT((Données!#REF!="N-4")*(ISNUMBER(Données!#REF!))))</f>
        <v>#REF!</v>
      </c>
      <c r="R47" s="108" t="e">
        <f>(SUMPRODUCT((Données!#REF!="N-3")*(ISNUMBER(Données!#REF!))))</f>
        <v>#REF!</v>
      </c>
      <c r="S47" s="108" t="e">
        <f>(SUMPRODUCT((Données!#REF!="N-2")*(ISNUMBER(Données!#REF!))))</f>
        <v>#REF!</v>
      </c>
      <c r="T47" s="108" t="e">
        <f>(SUMPRODUCT((Données!#REF!="N-1")*(ISNUMBER(Données!#REF!))))</f>
        <v>#REF!</v>
      </c>
      <c r="U47" s="108" t="e">
        <f>(SUMPRODUCT((Données!#REF!="N")*(ISNUMBER(Données!#REF!))))</f>
        <v>#REF!</v>
      </c>
      <c r="V47" s="110" t="s">
        <v>76</v>
      </c>
    </row>
    <row r="48" spans="1:47" ht="14.5">
      <c r="B48"/>
      <c r="C48"/>
      <c r="D48"/>
      <c r="E48"/>
      <c r="F48"/>
      <c r="G48"/>
      <c r="H48"/>
      <c r="I48"/>
      <c r="J48" s="89"/>
      <c r="K48" s="85"/>
      <c r="L48" s="54" t="str">
        <f t="shared" si="13"/>
        <v/>
      </c>
      <c r="M48" s="55" t="str">
        <f t="shared" si="14"/>
        <v/>
      </c>
      <c r="N48" s="55"/>
      <c r="O48" s="55"/>
      <c r="Q48" s="108" t="e">
        <f>(SUMPRODUCT((Données!#REF!="N-4")*(ISNUMBER(Données!#REF!))))</f>
        <v>#REF!</v>
      </c>
      <c r="R48" s="108" t="e">
        <f>(SUMPRODUCT((Données!#REF!="N-3")*(ISNUMBER(Données!#REF!))))</f>
        <v>#REF!</v>
      </c>
      <c r="S48" s="108" t="e">
        <f>(SUMPRODUCT((Données!#REF!="N-2")*(ISNUMBER(Données!#REF!))))</f>
        <v>#REF!</v>
      </c>
      <c r="T48" s="108" t="e">
        <f>(SUMPRODUCT((Données!#REF!="N-1")*(ISNUMBER(Données!#REF!))))</f>
        <v>#REF!</v>
      </c>
      <c r="U48" s="108" t="e">
        <f>(SUMPRODUCT((Données!#REF!="N")*(ISNUMBER(Données!#REF!))))</f>
        <v>#REF!</v>
      </c>
      <c r="V48" s="110" t="s">
        <v>75</v>
      </c>
    </row>
    <row r="49" spans="1:22" ht="14.5">
      <c r="B49"/>
      <c r="C49"/>
      <c r="D49"/>
      <c r="E49"/>
      <c r="F49"/>
      <c r="G49"/>
      <c r="H49"/>
      <c r="I49"/>
      <c r="J49" s="89"/>
      <c r="K49" s="85"/>
      <c r="L49" s="54" t="str">
        <f t="shared" si="13"/>
        <v/>
      </c>
      <c r="M49" s="55" t="str">
        <f t="shared" si="14"/>
        <v/>
      </c>
      <c r="N49" s="55"/>
      <c r="O49" s="55"/>
      <c r="Q49" s="108" t="e">
        <f>(SUMPRODUCT((Données!#REF!="N-4")*(ISNUMBER(Données!#REF!))))</f>
        <v>#REF!</v>
      </c>
      <c r="R49" s="108" t="e">
        <f>(SUMPRODUCT((Données!#REF!="N-3")*(ISNUMBER(Données!#REF!))))</f>
        <v>#REF!</v>
      </c>
      <c r="S49" s="108" t="e">
        <f>(SUMPRODUCT((Données!#REF!="N-2")*(ISNUMBER(Données!#REF!))))</f>
        <v>#REF!</v>
      </c>
      <c r="T49" s="108" t="e">
        <f>(SUMPRODUCT((Données!#REF!="N-1")*(ISNUMBER(Données!#REF!))))</f>
        <v>#REF!</v>
      </c>
      <c r="U49" s="108" t="e">
        <f>(SUMPRODUCT((Données!#REF!="N")*(ISNUMBER(Données!#REF!))))</f>
        <v>#REF!</v>
      </c>
      <c r="V49" s="110" t="s">
        <v>74</v>
      </c>
    </row>
    <row r="50" spans="1:22" ht="14.5">
      <c r="B50"/>
      <c r="C50"/>
      <c r="D50"/>
      <c r="E50"/>
      <c r="F50"/>
      <c r="G50"/>
      <c r="H50"/>
      <c r="I50"/>
      <c r="K50" s="17"/>
      <c r="L50" s="17"/>
      <c r="M50" s="17"/>
      <c r="N50" s="17"/>
      <c r="O50" s="17"/>
      <c r="Q50" s="108" t="e">
        <f>(SUMPRODUCT((Données!#REF!="N-4")*(ISNUMBER(Données!#REF!))))</f>
        <v>#REF!</v>
      </c>
      <c r="R50" s="108" t="e">
        <f>(SUMPRODUCT((Données!#REF!="N-3")*(ISNUMBER(Données!#REF!))))</f>
        <v>#REF!</v>
      </c>
      <c r="S50" s="108" t="e">
        <f>(SUMPRODUCT((Données!#REF!="N-2")*(ISNUMBER(Données!#REF!))))</f>
        <v>#REF!</v>
      </c>
      <c r="T50" s="108" t="e">
        <f>(SUMPRODUCT((Données!#REF!="N-1")*(ISNUMBER(Données!#REF!))))</f>
        <v>#REF!</v>
      </c>
      <c r="U50" s="108" t="e">
        <f>(SUMPRODUCT((Données!#REF!="N")*(ISNUMBER(Données!#REF!))))</f>
        <v>#REF!</v>
      </c>
      <c r="V50" s="110" t="s">
        <v>73</v>
      </c>
    </row>
    <row r="51" spans="1:22" ht="14.5">
      <c r="B51"/>
      <c r="C51"/>
      <c r="D51"/>
      <c r="E51"/>
      <c r="F51"/>
      <c r="G51"/>
      <c r="H51"/>
      <c r="I51"/>
      <c r="K51" s="17"/>
      <c r="L51" s="17"/>
      <c r="M51" s="17"/>
      <c r="N51" s="17"/>
      <c r="O51" s="17"/>
      <c r="Q51" s="108"/>
      <c r="R51" s="108"/>
      <c r="S51" s="108"/>
      <c r="T51" s="108"/>
      <c r="U51" s="108"/>
      <c r="V51" s="108"/>
    </row>
    <row r="52" spans="1:22" ht="14.5">
      <c r="B52"/>
      <c r="C52"/>
      <c r="D52"/>
      <c r="E52"/>
      <c r="F52"/>
      <c r="G52"/>
      <c r="H52"/>
      <c r="I52"/>
      <c r="K52" s="17"/>
      <c r="L52" s="17"/>
      <c r="M52" s="17"/>
      <c r="N52" s="17"/>
      <c r="O52" s="17"/>
      <c r="Q52" s="109" t="s">
        <v>93</v>
      </c>
      <c r="R52" s="108"/>
      <c r="S52" s="108"/>
      <c r="T52" s="108"/>
      <c r="U52" s="108"/>
      <c r="V52" s="108"/>
    </row>
    <row r="53" spans="1:22" ht="14.5">
      <c r="B53"/>
      <c r="C53"/>
      <c r="D53"/>
      <c r="E53"/>
      <c r="F53"/>
      <c r="G53"/>
      <c r="H53"/>
      <c r="I53"/>
      <c r="K53" s="17"/>
      <c r="L53" s="17"/>
      <c r="M53" s="17"/>
      <c r="N53" s="17"/>
      <c r="O53" s="17"/>
      <c r="Q53" s="108" t="e">
        <f>(SUMPRODUCT((Données!#REF!="N-4")*(ISNUMBER(Données!#REF!))))</f>
        <v>#REF!</v>
      </c>
      <c r="R53" s="108" t="e">
        <f>(SUMPRODUCT((Données!#REF!="N-3")*(ISNUMBER(Données!#REF!))))</f>
        <v>#REF!</v>
      </c>
      <c r="S53" s="108" t="e">
        <f>(SUMPRODUCT((Données!#REF!="N-2")*(ISNUMBER(Données!#REF!))))</f>
        <v>#REF!</v>
      </c>
      <c r="T53" s="108" t="e">
        <f>(SUMPRODUCT((Données!#REF!="N-1")*(ISNUMBER(Données!#REF!))))</f>
        <v>#REF!</v>
      </c>
      <c r="U53" s="108" t="e">
        <f>(SUMPRODUCT((Données!#REF!="N")*(ISNUMBER(Données!#REF!))))</f>
        <v>#REF!</v>
      </c>
      <c r="V53" s="108"/>
    </row>
    <row r="54" spans="1:22" ht="14.5">
      <c r="B54"/>
      <c r="C54"/>
      <c r="D54"/>
      <c r="E54"/>
      <c r="F54"/>
      <c r="G54"/>
      <c r="H54"/>
      <c r="I54"/>
      <c r="K54" s="17"/>
      <c r="L54" s="17"/>
      <c r="M54" s="17"/>
      <c r="N54" s="17"/>
      <c r="O54" s="17"/>
      <c r="Q54" s="108"/>
      <c r="R54" s="108"/>
      <c r="S54" s="108"/>
      <c r="T54" s="108"/>
      <c r="U54" s="108"/>
      <c r="V54" s="108"/>
    </row>
    <row r="55" spans="1:22" ht="14.5">
      <c r="B55"/>
      <c r="C55"/>
      <c r="D55"/>
      <c r="E55"/>
      <c r="F55"/>
      <c r="G55"/>
      <c r="H55"/>
      <c r="I55"/>
      <c r="K55" s="17"/>
      <c r="L55" s="17"/>
      <c r="M55" s="17"/>
      <c r="N55" s="17"/>
      <c r="O55" s="17"/>
      <c r="Q55" s="108"/>
      <c r="R55" s="108"/>
      <c r="S55" s="108"/>
      <c r="T55" s="108"/>
      <c r="U55" s="108"/>
      <c r="V55" s="108"/>
    </row>
    <row r="56" spans="1:22" ht="14.5">
      <c r="B56"/>
      <c r="C56"/>
      <c r="D56"/>
      <c r="E56"/>
      <c r="F56"/>
      <c r="G56"/>
      <c r="H56"/>
      <c r="I56"/>
      <c r="K56" s="17"/>
      <c r="L56" s="17"/>
      <c r="M56" s="17"/>
      <c r="N56" s="17"/>
      <c r="O56" s="17"/>
      <c r="Q56" s="43"/>
      <c r="R56" s="43"/>
      <c r="S56" s="43"/>
      <c r="T56" s="43"/>
      <c r="U56" s="43"/>
    </row>
    <row r="57" spans="1:22" ht="14.5">
      <c r="B57"/>
      <c r="C57"/>
      <c r="D57"/>
      <c r="E57"/>
      <c r="F57"/>
      <c r="G57"/>
      <c r="H57"/>
      <c r="I57"/>
      <c r="K57" s="17"/>
      <c r="L57" s="17"/>
      <c r="M57" s="17"/>
      <c r="N57" s="17"/>
      <c r="O57" s="17"/>
      <c r="Q57" s="43"/>
      <c r="R57" s="43"/>
      <c r="S57" s="43"/>
      <c r="T57" s="43"/>
      <c r="U57" s="43"/>
    </row>
    <row r="58" spans="1:22" ht="14.5">
      <c r="B58"/>
      <c r="C58"/>
      <c r="D58"/>
      <c r="E58"/>
      <c r="F58"/>
      <c r="G58"/>
      <c r="H58"/>
      <c r="I58"/>
      <c r="K58" s="17"/>
      <c r="L58" s="17"/>
      <c r="M58" s="17"/>
      <c r="N58" s="17"/>
      <c r="O58" s="17"/>
      <c r="Q58" s="43"/>
      <c r="R58" s="43"/>
      <c r="S58" s="43"/>
      <c r="T58" s="43"/>
      <c r="U58" s="43"/>
    </row>
    <row r="59" spans="1:22" ht="18">
      <c r="A59" s="96"/>
      <c r="B59"/>
      <c r="C59"/>
      <c r="D59"/>
      <c r="E59"/>
      <c r="F59"/>
      <c r="G59"/>
      <c r="H59"/>
      <c r="I59"/>
      <c r="J59" s="96"/>
      <c r="K59" s="96"/>
      <c r="L59" s="96"/>
      <c r="M59" s="96"/>
      <c r="N59" s="96"/>
      <c r="O59" s="96"/>
      <c r="P59" s="96"/>
      <c r="Q59" s="96"/>
      <c r="R59" s="96"/>
      <c r="S59" s="96"/>
      <c r="T59" s="96"/>
      <c r="U59" s="96"/>
      <c r="V59" s="96"/>
    </row>
    <row r="60" spans="1:22" ht="14.5">
      <c r="B60"/>
      <c r="C60"/>
      <c r="D60"/>
      <c r="E60"/>
      <c r="F60"/>
      <c r="G60"/>
      <c r="H60"/>
      <c r="I60"/>
    </row>
    <row r="61" spans="1:22" ht="14.5">
      <c r="B61"/>
      <c r="C61"/>
      <c r="D61"/>
      <c r="E61"/>
      <c r="F61"/>
      <c r="G61"/>
      <c r="H61"/>
      <c r="I61"/>
    </row>
    <row r="62" spans="1:22" ht="14.5">
      <c r="B62"/>
      <c r="C62"/>
      <c r="D62"/>
      <c r="E62"/>
      <c r="F62"/>
      <c r="G62"/>
      <c r="H62"/>
      <c r="I62"/>
    </row>
    <row r="63" spans="1:22" ht="14.5">
      <c r="B63"/>
      <c r="C63"/>
      <c r="D63"/>
      <c r="E63"/>
      <c r="F63"/>
      <c r="G63"/>
      <c r="H63"/>
      <c r="I63"/>
    </row>
    <row r="64" spans="1:22" ht="14.5">
      <c r="B64"/>
      <c r="C64"/>
      <c r="D64"/>
      <c r="E64"/>
      <c r="F64"/>
      <c r="G64"/>
      <c r="H64"/>
      <c r="I64"/>
    </row>
    <row r="65" spans="2:15" ht="14.5">
      <c r="B65"/>
      <c r="C65"/>
      <c r="D65"/>
      <c r="E65"/>
      <c r="F65"/>
      <c r="G65"/>
      <c r="H65"/>
      <c r="I65"/>
    </row>
    <row r="66" spans="2:15" ht="14.5">
      <c r="B66"/>
      <c r="C66"/>
      <c r="D66"/>
      <c r="E66"/>
      <c r="F66"/>
      <c r="G66"/>
      <c r="H66"/>
      <c r="I66"/>
    </row>
    <row r="67" spans="2:15" ht="14.5">
      <c r="B67"/>
      <c r="C67"/>
      <c r="D67"/>
      <c r="E67"/>
      <c r="F67"/>
      <c r="G67"/>
      <c r="H67"/>
      <c r="I67"/>
    </row>
    <row r="68" spans="2:15" ht="14.5">
      <c r="B68"/>
      <c r="C68"/>
      <c r="D68"/>
      <c r="E68"/>
      <c r="F68"/>
      <c r="G68"/>
      <c r="H68"/>
      <c r="I68"/>
    </row>
    <row r="69" spans="2:15" ht="14.5">
      <c r="B69"/>
      <c r="C69"/>
      <c r="D69"/>
      <c r="E69"/>
      <c r="F69"/>
      <c r="G69"/>
      <c r="H69"/>
      <c r="I69"/>
      <c r="L69" s="54" t="str">
        <f t="shared" ref="L69" si="15">IFERROR(I69/H69-100%,"")</f>
        <v/>
      </c>
    </row>
    <row r="70" spans="2:15" ht="14.5">
      <c r="B70"/>
      <c r="C70"/>
      <c r="D70"/>
      <c r="E70"/>
      <c r="F70"/>
      <c r="G70"/>
      <c r="H70"/>
      <c r="I70"/>
    </row>
    <row r="71" spans="2:15" ht="14.5">
      <c r="B71"/>
      <c r="C71"/>
      <c r="D71"/>
      <c r="E71"/>
      <c r="F71"/>
      <c r="G71"/>
      <c r="H71"/>
      <c r="I71"/>
    </row>
    <row r="72" spans="2:15" ht="14.5">
      <c r="B72"/>
      <c r="C72"/>
      <c r="D72"/>
      <c r="E72"/>
      <c r="F72"/>
      <c r="G72"/>
      <c r="H72"/>
      <c r="I72"/>
    </row>
    <row r="73" spans="2:15" ht="14.5">
      <c r="B73"/>
      <c r="C73"/>
      <c r="D73"/>
      <c r="E73"/>
      <c r="F73"/>
      <c r="G73"/>
      <c r="H73"/>
      <c r="I73"/>
    </row>
    <row r="74" spans="2:15" ht="14.5">
      <c r="B74"/>
      <c r="C74"/>
      <c r="D74"/>
      <c r="E74"/>
      <c r="F74"/>
      <c r="G74"/>
      <c r="H74"/>
      <c r="I74"/>
      <c r="L74" s="54" t="str">
        <f t="shared" ref="L74:L78" si="16">IFERROR(I74/H74-100%,"")</f>
        <v/>
      </c>
    </row>
    <row r="75" spans="2:15" ht="14.5">
      <c r="B75"/>
      <c r="C75"/>
      <c r="D75"/>
      <c r="E75"/>
      <c r="F75"/>
      <c r="G75"/>
      <c r="H75"/>
      <c r="I75"/>
    </row>
    <row r="76" spans="2:15" ht="14.5">
      <c r="B76"/>
      <c r="C76"/>
      <c r="D76"/>
      <c r="E76"/>
      <c r="F76"/>
      <c r="G76"/>
      <c r="H76"/>
      <c r="I76"/>
      <c r="L76" s="54" t="str">
        <f t="shared" si="16"/>
        <v/>
      </c>
      <c r="M76" s="55" t="str">
        <f t="shared" ref="M76" si="17">IFERROR(I76/G76-100%,"")</f>
        <v/>
      </c>
      <c r="N76" s="55"/>
      <c r="O76" s="55"/>
    </row>
    <row r="77" spans="2:15" ht="14.5">
      <c r="B77"/>
      <c r="C77"/>
      <c r="D77"/>
      <c r="E77"/>
      <c r="F77"/>
      <c r="G77"/>
      <c r="H77"/>
      <c r="I77"/>
    </row>
    <row r="78" spans="2:15" ht="14.5">
      <c r="B78"/>
      <c r="C78"/>
      <c r="D78"/>
      <c r="E78"/>
      <c r="F78"/>
      <c r="G78"/>
      <c r="H78"/>
      <c r="I78"/>
      <c r="L78" s="54" t="str">
        <f t="shared" si="16"/>
        <v/>
      </c>
    </row>
    <row r="79" spans="2:15" ht="14.5">
      <c r="B79"/>
      <c r="C79"/>
      <c r="D79"/>
      <c r="E79"/>
      <c r="F79"/>
      <c r="G79"/>
      <c r="H79"/>
      <c r="I79"/>
    </row>
    <row r="80" spans="2:15" ht="14.5">
      <c r="B80"/>
      <c r="C80"/>
      <c r="D80"/>
      <c r="E80"/>
      <c r="F80"/>
      <c r="G80"/>
      <c r="H80"/>
      <c r="I80"/>
    </row>
    <row r="81" spans="2:9" ht="14.5">
      <c r="B81"/>
      <c r="C81"/>
      <c r="D81"/>
      <c r="E81"/>
      <c r="F81"/>
      <c r="G81"/>
      <c r="H81"/>
      <c r="I81"/>
    </row>
  </sheetData>
  <conditionalFormatting sqref="AA10:AC10 AA11:AB11">
    <cfRule type="containsText" dxfId="9" priority="20" operator="containsText" text="Non Significatif">
      <formula>NOT(ISERROR(SEARCH("Non Significatif",AA10)))</formula>
    </cfRule>
  </conditionalFormatting>
  <conditionalFormatting sqref="E12:K13">
    <cfRule type="containsText" dxfId="8" priority="19" operator="containsText" text="Non Significatif">
      <formula>NOT(ISERROR(SEARCH("Non Significatif",E12)))</formula>
    </cfRule>
  </conditionalFormatting>
  <conditionalFormatting sqref="AC24">
    <cfRule type="containsText" dxfId="7" priority="13" operator="containsText" text="Non Significatif">
      <formula>NOT(ISERROR(SEARCH("Non Significatif",AC24)))</formula>
    </cfRule>
  </conditionalFormatting>
  <conditionalFormatting sqref="AA13:AC18 AC11">
    <cfRule type="containsText" dxfId="6" priority="12" operator="containsText" text="Non Significatif">
      <formula>NOT(ISERROR(SEARCH("Non Significatif",AA11)))</formula>
    </cfRule>
  </conditionalFormatting>
  <conditionalFormatting sqref="AA19:AC19">
    <cfRule type="containsText" dxfId="5" priority="11" operator="containsText" text="Non Significatif">
      <formula>NOT(ISERROR(SEARCH("Non Significatif",AA19)))</formula>
    </cfRule>
  </conditionalFormatting>
  <conditionalFormatting sqref="AA20:AC22">
    <cfRule type="containsText" dxfId="4" priority="10" operator="containsText" text="Non Significatif">
      <formula>NOT(ISERROR(SEARCH("Non Significatif",AA20)))</formula>
    </cfRule>
  </conditionalFormatting>
  <conditionalFormatting sqref="AA11:AB11">
    <cfRule type="cellIs" dxfId="3" priority="8" operator="greaterThan">
      <formula>0</formula>
    </cfRule>
    <cfRule type="cellIs" dxfId="2" priority="9" operator="lessThan">
      <formula>0</formula>
    </cfRule>
  </conditionalFormatting>
  <conditionalFormatting sqref="E15:K15 E16:I16">
    <cfRule type="containsText" dxfId="1" priority="2" operator="containsText" text="Non Significatif">
      <formula>NOT(ISERROR(SEARCH("Non Significatif",E15)))</formula>
    </cfRule>
  </conditionalFormatting>
  <conditionalFormatting sqref="E17:I17">
    <cfRule type="containsText" dxfId="0" priority="1" operator="containsText" text="Non Significatif">
      <formula>NOT(ISERROR(SEARCH("Non Significatif",E17)))</formula>
    </cfRule>
  </conditionalFormatting>
  <hyperlinks>
    <hyperlink ref="B1" location="'TDB - Islands'!B21" display="&lt;&lt; retour TBD" xr:uid="{00000000-0004-0000-0E00-000000000000}"/>
    <hyperlink ref="B3" location="Eau!AF7" display="RD" xr:uid="{00000000-0004-0000-0E00-000001000000}"/>
    <hyperlink ref="B4" location="Eau!AC24" display="Graphique" xr:uid="{00000000-0004-0000-0E00-000002000000}"/>
    <hyperlink ref="X1" location="'TDB - Islands'!B21" display="&lt;&lt; retour TBD" xr:uid="{00000000-0004-0000-0E00-000003000000}"/>
    <hyperlink ref="B5" location="Eau!A77" display="Anciens indicateurs" xr:uid="{00000000-0004-0000-0E00-000004000000}"/>
  </hyperlinks>
  <printOptions horizontalCentered="1"/>
  <pageMargins left="0.23622047244094491" right="0.23622047244094491" top="0.59055118110236227" bottom="0.59055118110236227" header="0" footer="0.19685039370078741"/>
  <pageSetup paperSize="9" orientation="landscape" r:id="rId1"/>
  <headerFooter>
    <oddFooter>&amp;L&amp;F/&amp;A
Version imprimée le &amp;D non maîtrisée.
Seule la version disponible sur le sharepoint SME-OBS est valide.&amp;RDiffusion interne
&amp;P/&amp;N&amp;C&amp;1#&amp;"Helvetica 75 Bold"&amp;8&amp;KED7D31Orange Restricted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Feuil10"/>
  <dimension ref="A1:M16"/>
  <sheetViews>
    <sheetView workbookViewId="0">
      <selection activeCell="A16" sqref="A16"/>
    </sheetView>
  </sheetViews>
  <sheetFormatPr baseColWidth="10" defaultColWidth="11.453125" defaultRowHeight="14.5"/>
  <cols>
    <col min="1" max="1" width="11.453125" style="1"/>
    <col min="4" max="6" width="11.453125" style="1"/>
  </cols>
  <sheetData>
    <row r="1" spans="1:13">
      <c r="A1" s="1">
        <v>2008</v>
      </c>
    </row>
    <row r="2" spans="1:13">
      <c r="A2" s="1">
        <v>2009</v>
      </c>
      <c r="C2" s="10"/>
      <c r="D2" s="11"/>
      <c r="E2" s="11"/>
      <c r="F2" s="11"/>
      <c r="G2" s="10"/>
      <c r="H2" s="10"/>
      <c r="I2" s="10"/>
      <c r="J2" s="10"/>
      <c r="K2" s="10"/>
      <c r="L2" s="10"/>
      <c r="M2" s="10"/>
    </row>
    <row r="3" spans="1:13">
      <c r="A3" s="1">
        <v>2010</v>
      </c>
    </row>
    <row r="4" spans="1:13">
      <c r="A4" s="1">
        <v>2011</v>
      </c>
    </row>
    <row r="5" spans="1:13">
      <c r="A5" s="1">
        <v>2012</v>
      </c>
    </row>
    <row r="6" spans="1:13">
      <c r="A6" s="1">
        <v>2013</v>
      </c>
    </row>
    <row r="7" spans="1:13">
      <c r="A7" s="1">
        <v>2014</v>
      </c>
    </row>
    <row r="8" spans="1:13">
      <c r="A8" s="1">
        <v>2015</v>
      </c>
    </row>
    <row r="9" spans="1:13">
      <c r="A9" s="1">
        <v>2016</v>
      </c>
    </row>
    <row r="10" spans="1:13">
      <c r="A10" s="1">
        <v>2017</v>
      </c>
    </row>
    <row r="11" spans="1:13">
      <c r="A11" s="1">
        <v>2018</v>
      </c>
    </row>
    <row r="12" spans="1:13">
      <c r="A12" s="1">
        <v>2019</v>
      </c>
    </row>
    <row r="13" spans="1:13">
      <c r="A13" s="1">
        <v>2020</v>
      </c>
    </row>
    <row r="14" spans="1:13">
      <c r="A14" s="1">
        <v>2021</v>
      </c>
    </row>
    <row r="15" spans="1:13">
      <c r="A15" s="1">
        <v>2022</v>
      </c>
    </row>
    <row r="16" spans="1:13">
      <c r="A16" s="1">
        <v>2023</v>
      </c>
    </row>
  </sheetData>
  <phoneticPr fontId="0" type="noConversion"/>
  <pageMargins left="0.7" right="0.7" top="0.75" bottom="0.75" header="0.3" footer="0.3"/>
  <pageSetup paperSize="9" orientation="portrait" r:id="rId1"/>
  <headerFooter>
    <oddFooter>&amp;C&amp;1#&amp;"Helvetica 75 Bold"&amp;8&amp;KED7D31Orange Restricted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Feuil6"/>
  <dimension ref="A1:C19"/>
  <sheetViews>
    <sheetView workbookViewId="0">
      <selection activeCell="B1" sqref="B1"/>
    </sheetView>
  </sheetViews>
  <sheetFormatPr baseColWidth="10" defaultColWidth="11.453125" defaultRowHeight="14.5"/>
  <sheetData>
    <row r="1" spans="1:3">
      <c r="A1" s="10" t="s">
        <v>9</v>
      </c>
      <c r="C1" t="s">
        <v>36</v>
      </c>
    </row>
    <row r="2" spans="1:3">
      <c r="A2" s="10" t="s">
        <v>30</v>
      </c>
      <c r="C2" t="s">
        <v>37</v>
      </c>
    </row>
    <row r="3" spans="1:3">
      <c r="A3" s="10" t="s">
        <v>31</v>
      </c>
    </row>
    <row r="4" spans="1:3">
      <c r="A4" s="10" t="s">
        <v>32</v>
      </c>
    </row>
    <row r="5" spans="1:3">
      <c r="A5" s="10" t="s">
        <v>33</v>
      </c>
    </row>
    <row r="6" spans="1:3">
      <c r="A6" s="10" t="s">
        <v>34</v>
      </c>
    </row>
    <row r="7" spans="1:3">
      <c r="A7" s="10" t="s">
        <v>35</v>
      </c>
    </row>
    <row r="8" spans="1:3">
      <c r="A8" s="10" t="s">
        <v>11</v>
      </c>
    </row>
    <row r="9" spans="1:3">
      <c r="A9" s="10" t="s">
        <v>12</v>
      </c>
    </row>
    <row r="10" spans="1:3">
      <c r="A10" s="10" t="s">
        <v>0</v>
      </c>
    </row>
    <row r="11" spans="1:3">
      <c r="A11" s="10" t="s">
        <v>1</v>
      </c>
    </row>
    <row r="12" spans="1:3">
      <c r="A12" s="10" t="s">
        <v>2</v>
      </c>
    </row>
    <row r="13" spans="1:3">
      <c r="A13" s="10" t="s">
        <v>3</v>
      </c>
    </row>
    <row r="14" spans="1:3">
      <c r="A14" s="10" t="s">
        <v>13</v>
      </c>
    </row>
    <row r="15" spans="1:3">
      <c r="A15" s="10" t="s">
        <v>4</v>
      </c>
    </row>
    <row r="16" spans="1:3">
      <c r="A16" s="10" t="s">
        <v>14</v>
      </c>
    </row>
    <row r="17" spans="1:1">
      <c r="A17" s="10" t="s">
        <v>15</v>
      </c>
    </row>
    <row r="18" spans="1:1">
      <c r="A18" s="10" t="s">
        <v>16</v>
      </c>
    </row>
    <row r="19" spans="1:1">
      <c r="A19" s="10" t="s">
        <v>17</v>
      </c>
    </row>
  </sheetData>
  <phoneticPr fontId="0" type="noConversion"/>
  <pageMargins left="0.7" right="0.7" top="0.75" bottom="0.75" header="0.3" footer="0.3"/>
  <pageSetup paperSize="9" orientation="portrait" r:id="rId1"/>
  <headerFooter>
    <oddFooter>&amp;C&amp;1#&amp;"Helvetica 75 Bold"&amp;8&amp;KED7D31Orange Restricted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52175E-E892-4948-815C-893D81F267F3}">
  <sheetPr codeName="Feuil23"/>
  <dimension ref="A1:F19"/>
  <sheetViews>
    <sheetView tabSelected="1" topLeftCell="A8" workbookViewId="0">
      <selection activeCell="E19" sqref="E19"/>
    </sheetView>
  </sheetViews>
  <sheetFormatPr baseColWidth="10" defaultRowHeight="14.5"/>
  <cols>
    <col min="1" max="1" width="29.7265625" bestFit="1" customWidth="1"/>
    <col min="2" max="2" width="32.6328125" customWidth="1"/>
    <col min="3" max="3" width="29.6328125" customWidth="1"/>
    <col min="4" max="4" width="26.453125" bestFit="1" customWidth="1"/>
    <col min="5" max="5" width="27.1796875" bestFit="1" customWidth="1"/>
  </cols>
  <sheetData>
    <row r="1" spans="1:6" s="89" customFormat="1"/>
    <row r="2" spans="1:6" s="89" customFormat="1">
      <c r="A2" s="89" t="s">
        <v>118</v>
      </c>
    </row>
    <row r="3" spans="1:6" s="89" customFormat="1">
      <c r="A3" s="89" t="s">
        <v>115</v>
      </c>
    </row>
    <row r="4" spans="1:6" s="89" customFormat="1">
      <c r="A4" s="89" t="s">
        <v>114</v>
      </c>
    </row>
    <row r="5" spans="1:6" s="89" customFormat="1">
      <c r="A5" s="89" t="s">
        <v>97</v>
      </c>
    </row>
    <row r="6" spans="1:6" s="89" customFormat="1">
      <c r="A6" s="89" t="s">
        <v>6</v>
      </c>
    </row>
    <row r="7" spans="1:6" s="89" customFormat="1">
      <c r="A7" s="89" t="s">
        <v>116</v>
      </c>
    </row>
    <row r="8" spans="1:6" s="89" customFormat="1">
      <c r="A8" s="89" t="s">
        <v>7</v>
      </c>
    </row>
    <row r="9" spans="1:6" s="89" customFormat="1">
      <c r="A9" s="89" t="s">
        <v>117</v>
      </c>
    </row>
    <row r="10" spans="1:6" s="89" customFormat="1"/>
    <row r="11" spans="1:6" s="89" customFormat="1"/>
    <row r="12" spans="1:6">
      <c r="A12" s="129" t="s">
        <v>10</v>
      </c>
    </row>
    <row r="13" spans="1:6" s="89" customFormat="1">
      <c r="B13" s="12" t="s">
        <v>122</v>
      </c>
      <c r="C13" s="12" t="s">
        <v>123</v>
      </c>
    </row>
    <row r="14" spans="1:6" s="135" customFormat="1">
      <c r="A14" s="135" t="s">
        <v>128</v>
      </c>
      <c r="B14" s="136" t="s">
        <v>51</v>
      </c>
      <c r="C14" s="136" t="s">
        <v>64</v>
      </c>
    </row>
    <row r="15" spans="1:6">
      <c r="A15" t="s">
        <v>119</v>
      </c>
      <c r="B15" s="12" t="str" cm="1">
        <f t="array" ref="B15">TrouverOccurrences(B14,Données!$C:$C)</f>
        <v>6</v>
      </c>
      <c r="C15" s="12" t="str" cm="1">
        <f t="array" ref="C15">TrouverOccurrences(C14,Données!$C:$C)</f>
        <v>1 et 2</v>
      </c>
      <c r="D15" s="12" t="e" cm="1">
        <f t="array" ref="D15">TrouverOccurrences(D14,Données!$C:$C)</f>
        <v>#VALUE!</v>
      </c>
      <c r="E15" s="12" t="e" cm="1">
        <f t="array" ref="E15">TrouverOccurrences(E14,Données!$C:$C)</f>
        <v>#VALUE!</v>
      </c>
      <c r="F15" s="12" t="e" cm="1">
        <f t="array" ref="F15">TrouverOccurrences(F14,Données!$C:$C)</f>
        <v>#VALUE!</v>
      </c>
    </row>
    <row r="16" spans="1:6">
      <c r="A16" t="s">
        <v>98</v>
      </c>
      <c r="B16" s="137" t="s">
        <v>39</v>
      </c>
      <c r="C16" s="137" t="s">
        <v>39</v>
      </c>
    </row>
    <row r="17" spans="1:3">
      <c r="A17" t="s">
        <v>126</v>
      </c>
      <c r="B17" t="s">
        <v>127</v>
      </c>
      <c r="C17" s="89" t="s">
        <v>127</v>
      </c>
    </row>
    <row r="18" spans="1:3" s="89" customFormat="1">
      <c r="A18" s="89" t="s">
        <v>120</v>
      </c>
      <c r="B18" s="89" t="s">
        <v>5</v>
      </c>
      <c r="C18" s="89" t="s">
        <v>5</v>
      </c>
    </row>
    <row r="19" spans="1:3" ht="60" customHeight="1">
      <c r="A19" t="s">
        <v>121</v>
      </c>
      <c r="B19" s="137" t="s">
        <v>124</v>
      </c>
      <c r="C19" s="138" t="s">
        <v>125</v>
      </c>
    </row>
  </sheetData>
  <pageMargins left="0.7" right="0.7" top="0.75" bottom="0.75" header="0.3" footer="0.3"/>
  <pageSetup orientation="portrait" r:id="rId1"/>
  <headerFooter>
    <oddFooter>&amp;C&amp;1#&amp;"Helvetica 75 Bold"&amp;8&amp;KED7D31Orange Restricted</oddFooter>
  </headerFooter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Feuil8"/>
  <dimension ref="A1:E31"/>
  <sheetViews>
    <sheetView workbookViewId="0">
      <selection activeCell="D11" sqref="D11"/>
    </sheetView>
  </sheetViews>
  <sheetFormatPr baseColWidth="10" defaultColWidth="11.453125" defaultRowHeight="14.5"/>
  <cols>
    <col min="2" max="3" width="11.453125" style="12"/>
    <col min="4" max="4" width="11.453125" style="1"/>
  </cols>
  <sheetData>
    <row r="1" spans="1:5">
      <c r="B1" s="12" t="s">
        <v>9</v>
      </c>
      <c r="C1" s="12" t="s">
        <v>18</v>
      </c>
      <c r="D1" s="1" t="s">
        <v>19</v>
      </c>
    </row>
    <row r="2" spans="1:5">
      <c r="A2" t="s">
        <v>20</v>
      </c>
      <c r="B2" s="12" t="e">
        <f>#REF!</f>
        <v>#REF!</v>
      </c>
      <c r="C2" s="12" t="e">
        <f>VLOOKUP(#REF!,'Masqué glissante'!A13:B31,2,FALSE)</f>
        <v>#REF!</v>
      </c>
      <c r="D2" s="1" t="e">
        <f>SUMIFS(Données!#REF!,Données!#REF!,'Masqué glissante'!B2,Données!#REF!,'Masqué glissante'!C2)</f>
        <v>#REF!</v>
      </c>
    </row>
    <row r="3" spans="1:5">
      <c r="A3" t="s">
        <v>21</v>
      </c>
      <c r="B3" s="12" t="e">
        <f>HLOOKUP(D3,Données!#REF!,3)</f>
        <v>#REF!</v>
      </c>
      <c r="C3" s="12" t="e">
        <f>HLOOKUP(D3,Données!#REF!,4)</f>
        <v>#REF!</v>
      </c>
      <c r="D3" s="1" t="e">
        <f>IF(OR(#REF!="S1",#REF!="S2"),D2-5,IF(OR(#REF!="T1",#REF!="T2",#REF!="T3",#REF!="T4"),D2-2,IF(#REF!="Glissante",D2-11,IF(#REF!="Janvier",D2,IF(#REF!="Février",D2-1,IF(#REF!="Mars",D2-2,IF(#REF!="Avril",D2-3,IF(#REF!="Mai",D2-4,IF(#REF!="Juin",D2-5,IF(#REF!="Juillet",D2-6,IF(#REF!="Août",D2-7,IF(#REF!="Septembre",D2-8,IF(#REF!="Octobre",D2-9,IF(#REF!="Novembre",D2-10,IF(#REF!="Décembre",D2-11,D2-11)))))))))))))))</f>
        <v>#REF!</v>
      </c>
    </row>
    <row r="4" spans="1:5">
      <c r="A4" t="s">
        <v>22</v>
      </c>
      <c r="B4" s="12" t="e">
        <f>HLOOKUP(D4,Données!#REF!,3)</f>
        <v>#REF!</v>
      </c>
      <c r="C4" s="12" t="e">
        <f>HLOOKUP(D4,Données!#REF!,4)</f>
        <v>#REF!</v>
      </c>
      <c r="D4" s="1" t="e">
        <f>IF(OR(#REF!="S1",#REF!="S2"),D2-12,IF(OR(#REF!="T1",#REF!="T2",#REF!="T3",#REF!="T4"),D2-12,IF(OR(#REF!="Janvier",#REF!="Février",#REF!="Mars",#REF!="Avril",#REF!="Mai",#REF!="Juin",#REF!="Juillet",#REF!="Août",#REF!="Septembre",#REF!="Octobre",#REF!="Novembre",#REF!="Décembre"),D2-12,D3-1)))</f>
        <v>#REF!</v>
      </c>
    </row>
    <row r="5" spans="1:5">
      <c r="A5" t="s">
        <v>23</v>
      </c>
      <c r="B5" s="12" t="e">
        <f>HLOOKUP(D5,Données!#REF!,3)</f>
        <v>#REF!</v>
      </c>
      <c r="C5" s="12" t="e">
        <f>HLOOKUP(D5,Données!#REF!,4)</f>
        <v>#REF!</v>
      </c>
      <c r="D5" s="1" t="e">
        <f>IF(OR(#REF!="S1",#REF!="S2"),D4-5,IF(OR(#REF!="T1",#REF!="T2",#REF!="T3",#REF!="T4"),D4-2,IF(#REF!="Glissante",D4-11,IF(#REF!="Janvier",D4,IF(#REF!="Février",D4-1,IF(#REF!="Mars",D4-2,IF(#REF!="Avril",D4-3,IF(#REF!="Mai",D4-4,IF(#REF!="Juin",D4-5,IF(#REF!="Juillet",D4-6,IF(#REF!="Août",D4-7,IF(#REF!="Septembre",D4-8,IF(#REF!="Octobre",D4-9,IF(#REF!="Novembre",D4-10,IF(#REF!="Décembre",D4-11,D4-11)))))))))))))))</f>
        <v>#REF!</v>
      </c>
    </row>
    <row r="6" spans="1:5">
      <c r="A6" t="s">
        <v>24</v>
      </c>
      <c r="B6" s="12" t="e">
        <f>HLOOKUP(D6,Données!#REF!,3)</f>
        <v>#REF!</v>
      </c>
      <c r="C6" s="12" t="e">
        <f>HLOOKUP(D6,Données!#REF!,4)</f>
        <v>#REF!</v>
      </c>
      <c r="D6" s="1" t="e">
        <f>IF(OR(#REF!="S1",#REF!="S2"),D2-24,IF(OR(#REF!="T1",#REF!="T2",#REF!="T3",#REF!="T4"),D2-24,IF(OR(#REF!="Janvier",#REF!="Février",#REF!="Mars",#REF!="Avril",#REF!="Mai",#REF!="Juin",#REF!="Juillet",#REF!="Août",#REF!="Septembre",#REF!="Octobre",#REF!="Novembre",#REF!="Décembre"),D2-24,D5-1)))</f>
        <v>#REF!</v>
      </c>
    </row>
    <row r="7" spans="1:5">
      <c r="A7" t="s">
        <v>25</v>
      </c>
      <c r="B7" s="12" t="e">
        <f>HLOOKUP(D7,Données!#REF!,3)</f>
        <v>#REF!</v>
      </c>
      <c r="C7" s="12" t="e">
        <f>HLOOKUP(D7,Données!#REF!,4)</f>
        <v>#REF!</v>
      </c>
      <c r="D7" s="1" t="e">
        <f>IF(OR(#REF!="S1",#REF!="S2"),D6-5,IF(OR(#REF!="T1",#REF!="T2",#REF!="T3",#REF!="T4"),D6-2,IF(#REF!="Glissante",D6-11,IF(#REF!="Janvier",D6,IF(#REF!="Février",D6-1,IF(#REF!="Mars",D6-2,IF(#REF!="Avril",D6-3,IF(#REF!="Mai",D6-4,IF(#REF!="Juin",D6-5,IF(#REF!="Juillet",D6-6,IF(#REF!="Août",D6-7,IF(#REF!="Septembre",D6-8,IF(#REF!="Octobre",D6-9,IF(#REF!="Novembre",D6-10,IF(#REF!="Décembre",D6-11,D6-11)))))))))))))))</f>
        <v>#REF!</v>
      </c>
    </row>
    <row r="8" spans="1:5" s="89" customFormat="1">
      <c r="A8" s="89" t="s">
        <v>66</v>
      </c>
      <c r="B8" s="12" t="e">
        <f>HLOOKUP(D8,Données!#REF!,3)</f>
        <v>#REF!</v>
      </c>
      <c r="C8" s="12" t="e">
        <f>HLOOKUP(D8,Données!#REF!,4)</f>
        <v>#REF!</v>
      </c>
      <c r="D8" s="1" t="e">
        <f>IF(OR(#REF!="S1",#REF!="S2"),D2-36,IF(OR(#REF!="T1",#REF!="T2",#REF!="T3",#REF!="T4"),D2-36,IF(OR(#REF!="Janvier",#REF!="Février",#REF!="Mars",#REF!="Avril",#REF!="Mai",#REF!="Juin",#REF!="Juillet",#REF!="Août",#REF!="Septembre",#REF!="Octobre",#REF!="Novembre",#REF!="Décembre"),D2-36,D7-1)))</f>
        <v>#REF!</v>
      </c>
    </row>
    <row r="9" spans="1:5" s="89" customFormat="1">
      <c r="A9" s="89" t="s">
        <v>67</v>
      </c>
      <c r="B9" s="12" t="e">
        <f>HLOOKUP(D9,Données!#REF!,3)</f>
        <v>#REF!</v>
      </c>
      <c r="C9" s="12" t="e">
        <f>HLOOKUP(D9,Données!#REF!,4)</f>
        <v>#REF!</v>
      </c>
      <c r="D9" s="1" t="e">
        <f>IF(OR(#REF!="S1",#REF!="S2"),D8-5,IF(OR(#REF!="T1",#REF!="T2",#REF!="T3",#REF!="T4"),D8-2,IF(#REF!="Glissante",D8-11,IF(#REF!="Janvier",D8,IF(#REF!="Février",D8-1,IF(#REF!="Mars",D8-2,IF(#REF!="Avril",D8-3,IF(#REF!="Mai",D8-4,IF(#REF!="Juin",D8-5,IF(#REF!="Juillet",D8-6,IF(#REF!="Août",D8-7,IF(#REF!="Septembre",D8-8,IF(#REF!="Octobre",D8-9,IF(#REF!="Novembre",D8-10,IF(#REF!="Décembre",D8-11,D8-11)))))))))))))))</f>
        <v>#REF!</v>
      </c>
    </row>
    <row r="10" spans="1:5" s="89" customFormat="1">
      <c r="A10" s="89" t="s">
        <v>68</v>
      </c>
      <c r="B10" s="12" t="e">
        <f>HLOOKUP(D10,Données!#REF!,3)</f>
        <v>#REF!</v>
      </c>
      <c r="C10" s="12" t="e">
        <f>HLOOKUP(D10,Données!#REF!,4)</f>
        <v>#REF!</v>
      </c>
      <c r="D10" s="1" t="e">
        <f>IF(OR(#REF!="S1",#REF!="S2"),D4-36,IF(OR(#REF!="T1",#REF!="T2",#REF!="T3",#REF!="T4"),D4-36,IF(OR(#REF!="Janvier",#REF!="Février",#REF!="Mars",#REF!="Avril",#REF!="Mai",#REF!="Juin",#REF!="Juillet",#REF!="Août",#REF!="Septembre",#REF!="Octobre",#REF!="Novembre",#REF!="Décembre"),D4-36,D9-1)))</f>
        <v>#REF!</v>
      </c>
    </row>
    <row r="11" spans="1:5" s="89" customFormat="1">
      <c r="A11" s="89" t="s">
        <v>69</v>
      </c>
      <c r="B11" s="12" t="e">
        <f>HLOOKUP(D11,Données!#REF!,3)</f>
        <v>#REF!</v>
      </c>
      <c r="C11" s="12" t="e">
        <f>HLOOKUP(D11,Données!#REF!,4)</f>
        <v>#REF!</v>
      </c>
      <c r="D11" s="1" t="e">
        <f>IF(OR(#REF!="S1",#REF!="S2"),D10-5,IF(OR(#REF!="T1",#REF!="T2",#REF!="T3",#REF!="T4"),D10-2,IF(#REF!="Glissante",D10-11,IF(#REF!="Janvier",D10,IF(#REF!="Février",D10-1,IF(#REF!="Mars",D10-2,IF(#REF!="Avril",D10-3,IF(#REF!="Mai",D10-4,IF(#REF!="Juin",D10-5,IF(#REF!="Juillet",D10-6,IF(#REF!="Août",D10-7,IF(#REF!="Septembre",D10-8,IF(#REF!="Octobre",D10-9,IF(#REF!="Novembre",D10-10,IF(#REF!="Décembre",D10-11,D10-11)))))))))))))))</f>
        <v>#REF!</v>
      </c>
    </row>
    <row r="13" spans="1:5">
      <c r="A13" s="15" t="s">
        <v>9</v>
      </c>
      <c r="B13" s="15">
        <v>12</v>
      </c>
      <c r="D13" s="13">
        <v>1</v>
      </c>
      <c r="E13" s="14" t="s">
        <v>11</v>
      </c>
    </row>
    <row r="14" spans="1:5">
      <c r="A14" s="15" t="s">
        <v>4</v>
      </c>
      <c r="B14" s="15">
        <v>8</v>
      </c>
      <c r="D14" s="13">
        <v>2</v>
      </c>
      <c r="E14" s="14" t="s">
        <v>12</v>
      </c>
    </row>
    <row r="15" spans="1:5">
      <c r="A15" s="15" t="s">
        <v>1</v>
      </c>
      <c r="B15" s="15">
        <v>4</v>
      </c>
      <c r="D15" s="13">
        <v>3</v>
      </c>
      <c r="E15" s="14" t="s">
        <v>0</v>
      </c>
    </row>
    <row r="16" spans="1:5">
      <c r="A16" s="15" t="s">
        <v>17</v>
      </c>
      <c r="B16" s="15">
        <v>12</v>
      </c>
      <c r="D16" s="13">
        <v>4</v>
      </c>
      <c r="E16" s="14" t="s">
        <v>1</v>
      </c>
    </row>
    <row r="17" spans="1:5">
      <c r="A17" s="15" t="s">
        <v>12</v>
      </c>
      <c r="B17" s="15">
        <v>2</v>
      </c>
      <c r="D17" s="13">
        <v>5</v>
      </c>
      <c r="E17" s="14" t="s">
        <v>2</v>
      </c>
    </row>
    <row r="18" spans="1:5">
      <c r="A18" s="15" t="s">
        <v>11</v>
      </c>
      <c r="B18" s="15">
        <v>1</v>
      </c>
      <c r="D18" s="13">
        <v>6</v>
      </c>
      <c r="E18" s="14" t="s">
        <v>3</v>
      </c>
    </row>
    <row r="19" spans="1:5">
      <c r="A19" s="15" t="s">
        <v>13</v>
      </c>
      <c r="B19" s="15">
        <v>7</v>
      </c>
      <c r="D19" s="13">
        <v>7</v>
      </c>
      <c r="E19" s="14" t="s">
        <v>13</v>
      </c>
    </row>
    <row r="20" spans="1:5">
      <c r="A20" s="15" t="s">
        <v>3</v>
      </c>
      <c r="B20" s="15">
        <v>6</v>
      </c>
      <c r="D20" s="13">
        <v>8</v>
      </c>
      <c r="E20" s="14" t="s">
        <v>4</v>
      </c>
    </row>
    <row r="21" spans="1:5">
      <c r="A21" s="15" t="s">
        <v>2</v>
      </c>
      <c r="B21" s="15">
        <v>5</v>
      </c>
      <c r="D21" s="13">
        <v>9</v>
      </c>
      <c r="E21" s="14" t="s">
        <v>14</v>
      </c>
    </row>
    <row r="22" spans="1:5">
      <c r="A22" s="15" t="s">
        <v>0</v>
      </c>
      <c r="B22" s="15">
        <v>3</v>
      </c>
      <c r="D22" s="13">
        <v>10</v>
      </c>
      <c r="E22" s="14" t="s">
        <v>15</v>
      </c>
    </row>
    <row r="23" spans="1:5">
      <c r="A23" s="15" t="s">
        <v>16</v>
      </c>
      <c r="B23" s="15">
        <v>11</v>
      </c>
      <c r="D23" s="13">
        <v>11</v>
      </c>
      <c r="E23" s="14" t="s">
        <v>16</v>
      </c>
    </row>
    <row r="24" spans="1:5">
      <c r="A24" s="15" t="s">
        <v>15</v>
      </c>
      <c r="B24" s="15">
        <v>10</v>
      </c>
      <c r="D24" s="13">
        <v>12</v>
      </c>
      <c r="E24" s="14" t="s">
        <v>17</v>
      </c>
    </row>
    <row r="25" spans="1:5" s="13" customFormat="1">
      <c r="A25" s="15" t="s">
        <v>30</v>
      </c>
      <c r="B25" s="15">
        <v>6</v>
      </c>
      <c r="C25" s="15"/>
      <c r="D25" s="13">
        <v>13</v>
      </c>
      <c r="E25" s="15" t="s">
        <v>9</v>
      </c>
    </row>
    <row r="26" spans="1:5">
      <c r="A26" s="15" t="s">
        <v>31</v>
      </c>
      <c r="B26" s="15">
        <v>12</v>
      </c>
    </row>
    <row r="27" spans="1:5">
      <c r="A27" s="15" t="s">
        <v>14</v>
      </c>
      <c r="B27" s="15">
        <v>9</v>
      </c>
    </row>
    <row r="28" spans="1:5">
      <c r="A28" s="15" t="s">
        <v>32</v>
      </c>
      <c r="B28" s="15">
        <v>3</v>
      </c>
    </row>
    <row r="29" spans="1:5">
      <c r="A29" s="15" t="s">
        <v>33</v>
      </c>
      <c r="B29" s="15">
        <v>6</v>
      </c>
    </row>
    <row r="30" spans="1:5">
      <c r="A30" s="15" t="s">
        <v>34</v>
      </c>
      <c r="B30" s="15">
        <v>9</v>
      </c>
    </row>
    <row r="31" spans="1:5">
      <c r="A31" s="15" t="s">
        <v>35</v>
      </c>
      <c r="B31" s="15">
        <v>12</v>
      </c>
    </row>
  </sheetData>
  <phoneticPr fontId="0" type="noConversion"/>
  <pageMargins left="0.7" right="0.7" top="0.75" bottom="0.75" header="0.3" footer="0.3"/>
  <pageSetup paperSize="9" orientation="portrait" r:id="rId1"/>
  <headerFooter>
    <oddFooter>&amp;C&amp;1#&amp;"Helvetica 75 Bold"&amp;8&amp;KED7D31Orange Restricted</oddFooter>
  </headerFooter>
</worksheet>
</file>

<file path=docMetadata/LabelInfo.xml><?xml version="1.0" encoding="utf-8"?>
<clbl:labelList xmlns:clbl="http://schemas.microsoft.com/office/2020/mipLabelMetadata">
  <clbl:label id="{e6c818a6-e1a0-4a6e-a969-20d857c5dc62}" enabled="1" method="Standard" siteId="{90c7a20a-f34b-40bf-bc48-b9253b6f5d20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5</vt:i4>
      </vt:variant>
    </vt:vector>
  </HeadingPairs>
  <TitlesOfParts>
    <vt:vector size="12" baseType="lpstr">
      <vt:lpstr>Données</vt:lpstr>
      <vt:lpstr>OS</vt:lpstr>
      <vt:lpstr>Véhicules</vt:lpstr>
      <vt:lpstr>Masqué années</vt:lpstr>
      <vt:lpstr>Masqué période</vt:lpstr>
      <vt:lpstr>Fiche label</vt:lpstr>
      <vt:lpstr>Masqué glissante</vt:lpstr>
      <vt:lpstr>années</vt:lpstr>
      <vt:lpstr>mois</vt:lpstr>
      <vt:lpstr>typeannee</vt:lpstr>
      <vt:lpstr>OS!Zone_d_impression</vt:lpstr>
      <vt:lpstr>Véhicules!Zone_d_impression</vt:lpstr>
    </vt:vector>
  </TitlesOfParts>
  <Company>ORANGE FT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ISLANDS_ENR10.1_202010</dc:title>
  <dc:subject>Performance environnementale</dc:subject>
  <dc:creator>PIOGER Frederique SCE/FIN</dc:creator>
  <cp:lastModifiedBy>VIGNET Elisa OBS/FIN</cp:lastModifiedBy>
  <cp:lastPrinted>2020-02-05T08:09:50Z</cp:lastPrinted>
  <dcterms:created xsi:type="dcterms:W3CDTF">2013-04-19T11:04:46Z</dcterms:created>
  <dcterms:modified xsi:type="dcterms:W3CDTF">2023-08-08T09:28:50Z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6c818a6-e1a0-4a6e-a969-20d857c5dc62_Enabled">
    <vt:lpwstr>true</vt:lpwstr>
  </property>
  <property fmtid="{D5CDD505-2E9C-101B-9397-08002B2CF9AE}" pid="3" name="MSIP_Label_e6c818a6-e1a0-4a6e-a969-20d857c5dc62_SetDate">
    <vt:lpwstr>2023-02-20T16:08:01Z</vt:lpwstr>
  </property>
  <property fmtid="{D5CDD505-2E9C-101B-9397-08002B2CF9AE}" pid="4" name="MSIP_Label_e6c818a6-e1a0-4a6e-a969-20d857c5dc62_Method">
    <vt:lpwstr>Standard</vt:lpwstr>
  </property>
  <property fmtid="{D5CDD505-2E9C-101B-9397-08002B2CF9AE}" pid="5" name="MSIP_Label_e6c818a6-e1a0-4a6e-a969-20d857c5dc62_Name">
    <vt:lpwstr>Orange_restricted_internal.2</vt:lpwstr>
  </property>
  <property fmtid="{D5CDD505-2E9C-101B-9397-08002B2CF9AE}" pid="6" name="MSIP_Label_e6c818a6-e1a0-4a6e-a969-20d857c5dc62_SiteId">
    <vt:lpwstr>90c7a20a-f34b-40bf-bc48-b9253b6f5d20</vt:lpwstr>
  </property>
  <property fmtid="{D5CDD505-2E9C-101B-9397-08002B2CF9AE}" pid="7" name="MSIP_Label_e6c818a6-e1a0-4a6e-a969-20d857c5dc62_ActionId">
    <vt:lpwstr>63c20b7a-0af5-46dc-89d3-72f4ea8ce2be</vt:lpwstr>
  </property>
  <property fmtid="{D5CDD505-2E9C-101B-9397-08002B2CF9AE}" pid="8" name="MSIP_Label_e6c818a6-e1a0-4a6e-a969-20d857c5dc62_ContentBits">
    <vt:lpwstr>2</vt:lpwstr>
  </property>
</Properties>
</file>