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F74EF55-863B-421E-9D2A-36D009255099}" xr6:coauthVersionLast="36" xr6:coauthVersionMax="47" xr10:uidLastSave="{00000000-0000-0000-0000-000000000000}"/>
  <bookViews>
    <workbookView xWindow="-28920" yWindow="-9168" windowWidth="29040" windowHeight="15720" xr2:uid="{00000000-000D-0000-FFFF-FFFF00000000}"/>
  </bookViews>
  <sheets>
    <sheet name="base de données" sheetId="1" r:id="rId1"/>
    <sheet name="Référence pour le calcul" sheetId="5" r:id="rId2"/>
    <sheet name="calcul notes" sheetId="16" r:id="rId3"/>
    <sheet name="résultat" sheetId="2" r:id="rId4"/>
    <sheet name="Historique d'inventaire" sheetId="15" r:id="rId5"/>
  </sheets>
  <definedNames>
    <definedName name="_xlnm._FilterDatabase" localSheetId="0" hidden="1">'base de données'!$A$1:$J$228</definedName>
    <definedName name="_xlnm._FilterDatabase" localSheetId="2" hidden="1">'calcul notes'!$A$2:$T$2</definedName>
    <definedName name="CMUP">'base de données'!$J:$J</definedName>
    <definedName name="Code_Matière">'base de données'!$B:$B</definedName>
    <definedName name="Date_entrée">'base de données'!$F:$F</definedName>
    <definedName name="Date_Sortie">'base de données'!$H:$H</definedName>
    <definedName name="Désignation">'base de données'!$C:$C</definedName>
    <definedName name="Emplacement_Principal">'base de données'!$D:$D</definedName>
    <definedName name="Entrée_qté">'base de données'!$E:$E</definedName>
    <definedName name="Qté_Stock_magasin">'base de données'!$I:$I</definedName>
    <definedName name="Référence_Article">'base de données'!$A:$A</definedName>
    <definedName name="Sortie_qté">'base de données'!$G:$G</definedName>
  </definedNames>
  <calcPr calcId="191029"/>
</workbook>
</file>

<file path=xl/calcChain.xml><?xml version="1.0" encoding="utf-8"?>
<calcChain xmlns="http://schemas.openxmlformats.org/spreadsheetml/2006/main">
  <c r="F24" i="2" l="1"/>
  <c r="E24" i="2"/>
  <c r="F23" i="2"/>
  <c r="E23" i="2"/>
  <c r="F22" i="2"/>
  <c r="E22" i="2"/>
  <c r="F21" i="2"/>
  <c r="E21" i="2"/>
  <c r="F20" i="2"/>
  <c r="E20" i="2"/>
  <c r="F19" i="2"/>
  <c r="E19" i="2"/>
  <c r="F18" i="2"/>
  <c r="E18" i="2"/>
  <c r="F17" i="2"/>
  <c r="E17" i="2"/>
  <c r="F16" i="2"/>
  <c r="E16" i="2"/>
  <c r="F15" i="2"/>
  <c r="E15" i="2"/>
  <c r="F14" i="2"/>
  <c r="E14" i="2"/>
  <c r="F13" i="2"/>
  <c r="E13" i="2"/>
  <c r="F12" i="2"/>
  <c r="E12" i="2"/>
  <c r="F11" i="2"/>
  <c r="E11" i="2"/>
  <c r="F10" i="2"/>
  <c r="E10" i="2"/>
  <c r="F9" i="2"/>
  <c r="E9" i="2"/>
  <c r="F8" i="2"/>
  <c r="E8" i="2"/>
  <c r="F7" i="2"/>
  <c r="E7" i="2"/>
  <c r="F6" i="2"/>
  <c r="E6" i="2"/>
  <c r="F5" i="2"/>
  <c r="E5" i="2"/>
  <c r="K4" i="16"/>
  <c r="K5" i="16"/>
  <c r="K6" i="16"/>
  <c r="K7" i="16"/>
  <c r="K8" i="16"/>
  <c r="K9" i="16"/>
  <c r="K10" i="16"/>
  <c r="K11" i="16"/>
  <c r="K12" i="16"/>
  <c r="K13" i="16"/>
  <c r="K14" i="16"/>
  <c r="K15" i="16"/>
  <c r="K16" i="16"/>
  <c r="K17" i="16"/>
  <c r="K18" i="16"/>
  <c r="K19" i="16"/>
  <c r="K20" i="16"/>
  <c r="K21" i="16"/>
  <c r="K22" i="16"/>
  <c r="K23" i="16"/>
  <c r="K24" i="16"/>
  <c r="K25" i="16"/>
  <c r="K26" i="16"/>
  <c r="K27" i="16"/>
  <c r="K28" i="16"/>
  <c r="K29" i="16"/>
  <c r="K30" i="16"/>
  <c r="K31" i="16"/>
  <c r="K32" i="16"/>
  <c r="K33" i="16"/>
  <c r="K34" i="16"/>
  <c r="K35" i="16"/>
  <c r="K36" i="16"/>
  <c r="K37" i="16"/>
  <c r="K38" i="16"/>
  <c r="K39" i="16"/>
  <c r="K40" i="16"/>
  <c r="K41" i="16"/>
  <c r="K42" i="16"/>
  <c r="K43" i="16"/>
  <c r="K44" i="16"/>
  <c r="K45" i="16"/>
  <c r="K46" i="16"/>
  <c r="K47" i="16"/>
  <c r="K48" i="16"/>
  <c r="K49" i="16"/>
  <c r="K50" i="16"/>
  <c r="K51" i="16"/>
  <c r="K52" i="16"/>
  <c r="K53" i="16"/>
  <c r="K54" i="16"/>
  <c r="K55" i="16"/>
  <c r="K56" i="16"/>
  <c r="K57" i="16"/>
  <c r="K58" i="16"/>
  <c r="K59" i="16"/>
  <c r="K60" i="16"/>
  <c r="K61" i="16"/>
  <c r="K62" i="16"/>
  <c r="K63" i="16"/>
  <c r="K64" i="16"/>
  <c r="K65" i="16"/>
  <c r="K66" i="16"/>
  <c r="K67" i="16"/>
  <c r="K68" i="16"/>
  <c r="K69" i="16"/>
  <c r="K70" i="16"/>
  <c r="K71" i="16"/>
  <c r="K72" i="16"/>
  <c r="K73" i="16"/>
  <c r="K74" i="16"/>
  <c r="K75" i="16"/>
  <c r="K76" i="16"/>
  <c r="K77" i="16"/>
  <c r="K78" i="16"/>
  <c r="K79" i="16"/>
  <c r="K80" i="16"/>
  <c r="K81" i="16"/>
  <c r="K82" i="16"/>
  <c r="K83" i="16"/>
  <c r="K84" i="16"/>
  <c r="K85" i="16"/>
  <c r="K86" i="16"/>
  <c r="K87" i="16"/>
  <c r="K88" i="16"/>
  <c r="K89" i="16"/>
  <c r="K90" i="16"/>
  <c r="K91" i="16"/>
  <c r="K92" i="16"/>
  <c r="K93" i="16"/>
  <c r="K94" i="16"/>
  <c r="K95" i="16"/>
  <c r="K96" i="16"/>
  <c r="K97" i="16"/>
  <c r="K98" i="16"/>
  <c r="K99" i="16"/>
  <c r="K100" i="16"/>
  <c r="K101" i="16"/>
  <c r="K102" i="16"/>
  <c r="K103" i="16"/>
  <c r="K104" i="16"/>
  <c r="K105" i="16"/>
  <c r="K106" i="16"/>
  <c r="K107" i="16"/>
  <c r="K108" i="16"/>
  <c r="K109" i="16"/>
  <c r="K110" i="16"/>
  <c r="K111" i="16"/>
  <c r="K112" i="16"/>
  <c r="K113" i="16"/>
  <c r="K114" i="16"/>
  <c r="K115" i="16"/>
  <c r="K116" i="16"/>
  <c r="K117" i="16"/>
  <c r="K118" i="16"/>
  <c r="K119" i="16"/>
  <c r="K120" i="16"/>
  <c r="K121" i="16"/>
  <c r="K122" i="16"/>
  <c r="K123" i="16"/>
  <c r="K124" i="16"/>
  <c r="K125" i="16"/>
  <c r="K126" i="16"/>
  <c r="K127" i="16"/>
  <c r="K128" i="16"/>
  <c r="K129" i="16"/>
  <c r="K130" i="16"/>
  <c r="K131" i="16"/>
  <c r="K132" i="16"/>
  <c r="K133" i="16"/>
  <c r="K134" i="16"/>
  <c r="K135" i="16"/>
  <c r="K136" i="16"/>
  <c r="K137" i="16"/>
  <c r="K138" i="16"/>
  <c r="K139" i="16"/>
  <c r="K140" i="16"/>
  <c r="K141" i="16"/>
  <c r="K142" i="16"/>
  <c r="K143" i="16"/>
  <c r="K144" i="16"/>
  <c r="K145" i="16"/>
  <c r="K146" i="16"/>
  <c r="K147" i="16"/>
  <c r="K148" i="16"/>
  <c r="K149" i="16"/>
  <c r="K150" i="16"/>
  <c r="K151" i="16"/>
  <c r="K152" i="16"/>
  <c r="K153" i="16"/>
  <c r="K154" i="16"/>
  <c r="K155" i="16"/>
  <c r="K156" i="16"/>
  <c r="K157" i="16"/>
  <c r="K158" i="16"/>
  <c r="K159" i="16"/>
  <c r="K160" i="16"/>
  <c r="K161" i="16"/>
  <c r="K162" i="16"/>
  <c r="K163" i="16"/>
  <c r="K164" i="16"/>
  <c r="K165" i="16"/>
  <c r="K166" i="16"/>
  <c r="K167" i="16"/>
  <c r="K168" i="16"/>
  <c r="K169" i="16"/>
  <c r="K170" i="16"/>
  <c r="K171" i="16"/>
  <c r="K172" i="16"/>
  <c r="K173" i="16"/>
  <c r="K174" i="16"/>
  <c r="K175" i="16"/>
  <c r="K176" i="16"/>
  <c r="K177" i="16"/>
  <c r="K178" i="16"/>
  <c r="K179" i="16"/>
  <c r="K180" i="16"/>
  <c r="K181" i="16"/>
  <c r="K182" i="16"/>
  <c r="K183" i="16"/>
  <c r="K184" i="16"/>
  <c r="K185" i="16"/>
  <c r="K186" i="16"/>
  <c r="K187" i="16"/>
  <c r="K188" i="16"/>
  <c r="K189" i="16"/>
  <c r="K190" i="16"/>
  <c r="K191" i="16"/>
  <c r="K192" i="16"/>
  <c r="K193" i="16"/>
  <c r="K194" i="16"/>
  <c r="K195" i="16"/>
  <c r="K3" i="16"/>
  <c r="H4" i="16"/>
  <c r="H5" i="16"/>
  <c r="H6" i="16"/>
  <c r="H7" i="16"/>
  <c r="H8" i="16"/>
  <c r="H9" i="16"/>
  <c r="H10" i="16"/>
  <c r="H11" i="16"/>
  <c r="H12" i="16"/>
  <c r="H13" i="16"/>
  <c r="H14" i="16"/>
  <c r="H15" i="16"/>
  <c r="H16" i="16"/>
  <c r="H17" i="16"/>
  <c r="H18" i="16"/>
  <c r="H19" i="16"/>
  <c r="H20" i="16"/>
  <c r="H21" i="16"/>
  <c r="H22" i="16"/>
  <c r="H23" i="16"/>
  <c r="H24" i="16"/>
  <c r="H25" i="16"/>
  <c r="H26" i="16"/>
  <c r="H27" i="16"/>
  <c r="H28" i="16"/>
  <c r="H29" i="16"/>
  <c r="H30" i="16"/>
  <c r="H31" i="16"/>
  <c r="H32" i="16"/>
  <c r="H33" i="16"/>
  <c r="H34" i="16"/>
  <c r="H35" i="16"/>
  <c r="H36" i="16"/>
  <c r="H37" i="16"/>
  <c r="H38" i="16"/>
  <c r="H39" i="16"/>
  <c r="H40" i="16"/>
  <c r="H41" i="16"/>
  <c r="H42" i="16"/>
  <c r="H43" i="16"/>
  <c r="H44" i="16"/>
  <c r="H45" i="16"/>
  <c r="H46" i="16"/>
  <c r="H47" i="16"/>
  <c r="H48" i="16"/>
  <c r="H49" i="16"/>
  <c r="H50" i="16"/>
  <c r="H51" i="16"/>
  <c r="H52" i="16"/>
  <c r="H53" i="16"/>
  <c r="H54" i="16"/>
  <c r="H55" i="16"/>
  <c r="H56" i="16"/>
  <c r="H57" i="16"/>
  <c r="H58" i="16"/>
  <c r="H59" i="16"/>
  <c r="H60" i="16"/>
  <c r="H61" i="16"/>
  <c r="H62" i="16"/>
  <c r="H63" i="16"/>
  <c r="H64" i="16"/>
  <c r="H65" i="16"/>
  <c r="H66" i="16"/>
  <c r="H67" i="16"/>
  <c r="H68" i="16"/>
  <c r="H69" i="16"/>
  <c r="H70" i="16"/>
  <c r="H71" i="16"/>
  <c r="H72" i="16"/>
  <c r="H73" i="16"/>
  <c r="H74" i="16"/>
  <c r="H75" i="16"/>
  <c r="H76" i="16"/>
  <c r="H77" i="16"/>
  <c r="H78" i="16"/>
  <c r="H79" i="16"/>
  <c r="H80" i="16"/>
  <c r="H81" i="16"/>
  <c r="H82" i="16"/>
  <c r="H83" i="16"/>
  <c r="H84" i="16"/>
  <c r="H85" i="16"/>
  <c r="H86" i="16"/>
  <c r="H87" i="16"/>
  <c r="H88" i="16"/>
  <c r="H89" i="16"/>
  <c r="H90" i="16"/>
  <c r="H91" i="16"/>
  <c r="H92" i="16"/>
  <c r="H93" i="16"/>
  <c r="H94" i="16"/>
  <c r="H95" i="16"/>
  <c r="H96" i="16"/>
  <c r="H97" i="16"/>
  <c r="H98" i="16"/>
  <c r="H99" i="16"/>
  <c r="H100" i="16"/>
  <c r="H101" i="16"/>
  <c r="H102" i="16"/>
  <c r="H103" i="16"/>
  <c r="H104" i="16"/>
  <c r="H105" i="16"/>
  <c r="H106" i="16"/>
  <c r="H107" i="16"/>
  <c r="H108" i="16"/>
  <c r="H109" i="16"/>
  <c r="H110" i="16"/>
  <c r="H111" i="16"/>
  <c r="H112" i="16"/>
  <c r="H113" i="16"/>
  <c r="H114" i="16"/>
  <c r="H115" i="16"/>
  <c r="H116" i="16"/>
  <c r="H117" i="16"/>
  <c r="H118" i="16"/>
  <c r="H119" i="16"/>
  <c r="H120" i="16"/>
  <c r="H121" i="16"/>
  <c r="H122" i="16"/>
  <c r="H123" i="16"/>
  <c r="H124" i="16"/>
  <c r="H125" i="16"/>
  <c r="H126" i="16"/>
  <c r="H127" i="16"/>
  <c r="H128" i="16"/>
  <c r="H129" i="16"/>
  <c r="H130" i="16"/>
  <c r="H131" i="16"/>
  <c r="H132" i="16"/>
  <c r="H133" i="16"/>
  <c r="H134" i="16"/>
  <c r="H135" i="16"/>
  <c r="H136" i="16"/>
  <c r="H137" i="16"/>
  <c r="H138" i="16"/>
  <c r="H139" i="16"/>
  <c r="H140" i="16"/>
  <c r="H141" i="16"/>
  <c r="H142" i="16"/>
  <c r="H143" i="16"/>
  <c r="H144" i="16"/>
  <c r="H145" i="16"/>
  <c r="H146" i="16"/>
  <c r="H147" i="16"/>
  <c r="H148" i="16"/>
  <c r="H149" i="16"/>
  <c r="H150" i="16"/>
  <c r="H151" i="16"/>
  <c r="H152" i="16"/>
  <c r="H153" i="16"/>
  <c r="H154" i="16"/>
  <c r="H155" i="16"/>
  <c r="H156" i="16"/>
  <c r="H157" i="16"/>
  <c r="H158" i="16"/>
  <c r="H159" i="16"/>
  <c r="H160" i="16"/>
  <c r="H161" i="16"/>
  <c r="H162" i="16"/>
  <c r="H163" i="16"/>
  <c r="H164" i="16"/>
  <c r="H165" i="16"/>
  <c r="H166" i="16"/>
  <c r="H167" i="16"/>
  <c r="H168" i="16"/>
  <c r="H169" i="16"/>
  <c r="H170" i="16"/>
  <c r="H171" i="16"/>
  <c r="H172" i="16"/>
  <c r="H173" i="16"/>
  <c r="H174" i="16"/>
  <c r="H175" i="16"/>
  <c r="H176" i="16"/>
  <c r="H177" i="16"/>
  <c r="H178" i="16"/>
  <c r="H179" i="16"/>
  <c r="H180" i="16"/>
  <c r="H181" i="16"/>
  <c r="H182" i="16"/>
  <c r="H183" i="16"/>
  <c r="H184" i="16"/>
  <c r="H185" i="16"/>
  <c r="H186" i="16"/>
  <c r="H187" i="16"/>
  <c r="H188" i="16"/>
  <c r="H189" i="16"/>
  <c r="H190" i="16"/>
  <c r="H191" i="16"/>
  <c r="H192" i="16"/>
  <c r="H193" i="16"/>
  <c r="H194" i="16"/>
  <c r="H195" i="16"/>
  <c r="H3" i="16"/>
  <c r="G4" i="16"/>
  <c r="G5" i="16"/>
  <c r="I5" i="16" s="1"/>
  <c r="G6" i="16"/>
  <c r="G7" i="16"/>
  <c r="G8" i="16"/>
  <c r="I8" i="16" s="1"/>
  <c r="G9" i="16"/>
  <c r="I9" i="16" s="1"/>
  <c r="G10" i="16"/>
  <c r="I10" i="16" s="1"/>
  <c r="G11" i="16"/>
  <c r="G12" i="16"/>
  <c r="G13" i="16"/>
  <c r="I13" i="16" s="1"/>
  <c r="G14" i="16"/>
  <c r="G15" i="16"/>
  <c r="G16" i="16"/>
  <c r="I16" i="16" s="1"/>
  <c r="G17" i="16"/>
  <c r="G18" i="16"/>
  <c r="G19" i="16"/>
  <c r="G20" i="16"/>
  <c r="G21" i="16"/>
  <c r="I21" i="16" s="1"/>
  <c r="G22" i="16"/>
  <c r="G23" i="16"/>
  <c r="G24" i="16"/>
  <c r="I24" i="16" s="1"/>
  <c r="G25" i="16"/>
  <c r="I25" i="16" s="1"/>
  <c r="G26" i="16"/>
  <c r="I26" i="16" s="1"/>
  <c r="G27" i="16"/>
  <c r="G28" i="16"/>
  <c r="G29" i="16"/>
  <c r="I29" i="16" s="1"/>
  <c r="G30" i="16"/>
  <c r="G31" i="16"/>
  <c r="G32" i="16"/>
  <c r="I32" i="16" s="1"/>
  <c r="G33" i="16"/>
  <c r="G34" i="16"/>
  <c r="G35" i="16"/>
  <c r="G36" i="16"/>
  <c r="G37" i="16"/>
  <c r="I37" i="16" s="1"/>
  <c r="G38" i="16"/>
  <c r="G39" i="16"/>
  <c r="G40" i="16"/>
  <c r="I40" i="16" s="1"/>
  <c r="G41" i="16"/>
  <c r="I41" i="16" s="1"/>
  <c r="G42" i="16"/>
  <c r="I42" i="16" s="1"/>
  <c r="G43" i="16"/>
  <c r="G44" i="16"/>
  <c r="G45" i="16"/>
  <c r="I45" i="16" s="1"/>
  <c r="G46" i="16"/>
  <c r="G47" i="16"/>
  <c r="G48" i="16"/>
  <c r="I48" i="16" s="1"/>
  <c r="G49" i="16"/>
  <c r="G50" i="16"/>
  <c r="G51" i="16"/>
  <c r="G52" i="16"/>
  <c r="G53" i="16"/>
  <c r="I53" i="16" s="1"/>
  <c r="G54" i="16"/>
  <c r="G55" i="16"/>
  <c r="G56" i="16"/>
  <c r="I56" i="16" s="1"/>
  <c r="G57" i="16"/>
  <c r="I57" i="16" s="1"/>
  <c r="G58" i="16"/>
  <c r="I58" i="16" s="1"/>
  <c r="G59" i="16"/>
  <c r="G60" i="16"/>
  <c r="G61" i="16"/>
  <c r="I61" i="16" s="1"/>
  <c r="G62" i="16"/>
  <c r="G63" i="16"/>
  <c r="G64" i="16"/>
  <c r="I64" i="16" s="1"/>
  <c r="G65" i="16"/>
  <c r="G66" i="16"/>
  <c r="G67" i="16"/>
  <c r="G68" i="16"/>
  <c r="G69" i="16"/>
  <c r="I69" i="16" s="1"/>
  <c r="G70" i="16"/>
  <c r="G71" i="16"/>
  <c r="G72" i="16"/>
  <c r="I72" i="16" s="1"/>
  <c r="G73" i="16"/>
  <c r="I73" i="16" s="1"/>
  <c r="G74" i="16"/>
  <c r="I74" i="16" s="1"/>
  <c r="G75" i="16"/>
  <c r="G76" i="16"/>
  <c r="G77" i="16"/>
  <c r="I77" i="16" s="1"/>
  <c r="G78" i="16"/>
  <c r="G79" i="16"/>
  <c r="G80" i="16"/>
  <c r="I80" i="16" s="1"/>
  <c r="G81" i="16"/>
  <c r="G82" i="16"/>
  <c r="G83" i="16"/>
  <c r="G84" i="16"/>
  <c r="G85" i="16"/>
  <c r="I85" i="16" s="1"/>
  <c r="G86" i="16"/>
  <c r="G87" i="16"/>
  <c r="G88" i="16"/>
  <c r="I88" i="16" s="1"/>
  <c r="G89" i="16"/>
  <c r="I89" i="16" s="1"/>
  <c r="G90" i="16"/>
  <c r="I90" i="16" s="1"/>
  <c r="G91" i="16"/>
  <c r="G92" i="16"/>
  <c r="G93" i="16"/>
  <c r="I93" i="16" s="1"/>
  <c r="G94" i="16"/>
  <c r="G95" i="16"/>
  <c r="G96" i="16"/>
  <c r="I96" i="16" s="1"/>
  <c r="G97" i="16"/>
  <c r="G98" i="16"/>
  <c r="G99" i="16"/>
  <c r="G100" i="16"/>
  <c r="G101" i="16"/>
  <c r="I101" i="16" s="1"/>
  <c r="G102" i="16"/>
  <c r="G103" i="16"/>
  <c r="G104" i="16"/>
  <c r="I104" i="16" s="1"/>
  <c r="G105" i="16"/>
  <c r="I105" i="16" s="1"/>
  <c r="G106" i="16"/>
  <c r="I106" i="16" s="1"/>
  <c r="G107" i="16"/>
  <c r="G108" i="16"/>
  <c r="G109" i="16"/>
  <c r="I109" i="16" s="1"/>
  <c r="G110" i="16"/>
  <c r="G111" i="16"/>
  <c r="G112" i="16"/>
  <c r="I112" i="16" s="1"/>
  <c r="G113" i="16"/>
  <c r="G114" i="16"/>
  <c r="G115" i="16"/>
  <c r="G116" i="16"/>
  <c r="G117" i="16"/>
  <c r="I117" i="16" s="1"/>
  <c r="G118" i="16"/>
  <c r="G119" i="16"/>
  <c r="G120" i="16"/>
  <c r="I120" i="16" s="1"/>
  <c r="G121" i="16"/>
  <c r="I121" i="16" s="1"/>
  <c r="G122" i="16"/>
  <c r="I122" i="16" s="1"/>
  <c r="G123" i="16"/>
  <c r="G124" i="16"/>
  <c r="G125" i="16"/>
  <c r="I125" i="16" s="1"/>
  <c r="G126" i="16"/>
  <c r="G127" i="16"/>
  <c r="G128" i="16"/>
  <c r="I128" i="16" s="1"/>
  <c r="G129" i="16"/>
  <c r="G130" i="16"/>
  <c r="G131" i="16"/>
  <c r="G132" i="16"/>
  <c r="G133" i="16"/>
  <c r="I133" i="16" s="1"/>
  <c r="G134" i="16"/>
  <c r="G135" i="16"/>
  <c r="G136" i="16"/>
  <c r="I136" i="16" s="1"/>
  <c r="G137" i="16"/>
  <c r="I137" i="16" s="1"/>
  <c r="G138" i="16"/>
  <c r="I138" i="16" s="1"/>
  <c r="G139" i="16"/>
  <c r="G140" i="16"/>
  <c r="G141" i="16"/>
  <c r="I141" i="16" s="1"/>
  <c r="G142" i="16"/>
  <c r="G143" i="16"/>
  <c r="G144" i="16"/>
  <c r="I144" i="16" s="1"/>
  <c r="G145" i="16"/>
  <c r="G146" i="16"/>
  <c r="G147" i="16"/>
  <c r="G148" i="16"/>
  <c r="G149" i="16"/>
  <c r="I149" i="16" s="1"/>
  <c r="G150" i="16"/>
  <c r="G151" i="16"/>
  <c r="G152" i="16"/>
  <c r="I152" i="16" s="1"/>
  <c r="G153" i="16"/>
  <c r="I153" i="16" s="1"/>
  <c r="G154" i="16"/>
  <c r="I154" i="16" s="1"/>
  <c r="G155" i="16"/>
  <c r="G156" i="16"/>
  <c r="G157" i="16"/>
  <c r="I157" i="16" s="1"/>
  <c r="G158" i="16"/>
  <c r="G159" i="16"/>
  <c r="G160" i="16"/>
  <c r="I160" i="16" s="1"/>
  <c r="G161" i="16"/>
  <c r="G162" i="16"/>
  <c r="G163" i="16"/>
  <c r="G164" i="16"/>
  <c r="G165" i="16"/>
  <c r="G166" i="16"/>
  <c r="G167" i="16"/>
  <c r="G168" i="16"/>
  <c r="I168" i="16" s="1"/>
  <c r="G169" i="16"/>
  <c r="I169" i="16" s="1"/>
  <c r="G170" i="16"/>
  <c r="I170" i="16" s="1"/>
  <c r="G171" i="16"/>
  <c r="G172" i="16"/>
  <c r="G173" i="16"/>
  <c r="I173" i="16" s="1"/>
  <c r="G174" i="16"/>
  <c r="G175" i="16"/>
  <c r="G176" i="16"/>
  <c r="I176" i="16" s="1"/>
  <c r="G177" i="16"/>
  <c r="G178" i="16"/>
  <c r="G179" i="16"/>
  <c r="G180" i="16"/>
  <c r="G181" i="16"/>
  <c r="I181" i="16" s="1"/>
  <c r="G182" i="16"/>
  <c r="G183" i="16"/>
  <c r="G184" i="16"/>
  <c r="I184" i="16" s="1"/>
  <c r="G185" i="16"/>
  <c r="I185" i="16" s="1"/>
  <c r="G186" i="16"/>
  <c r="I186" i="16" s="1"/>
  <c r="G187" i="16"/>
  <c r="G188" i="16"/>
  <c r="G189" i="16"/>
  <c r="I189" i="16" s="1"/>
  <c r="G190" i="16"/>
  <c r="G191" i="16"/>
  <c r="G192" i="16"/>
  <c r="I192" i="16" s="1"/>
  <c r="G193" i="16"/>
  <c r="G194" i="16"/>
  <c r="G195" i="16"/>
  <c r="G3" i="16"/>
  <c r="E5" i="16"/>
  <c r="E6" i="16"/>
  <c r="E7" i="16"/>
  <c r="E8" i="16"/>
  <c r="E9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36" i="16"/>
  <c r="E37" i="16"/>
  <c r="E38" i="16"/>
  <c r="E39" i="16"/>
  <c r="E40" i="16"/>
  <c r="E41" i="16"/>
  <c r="E42" i="16"/>
  <c r="E43" i="16"/>
  <c r="E44" i="16"/>
  <c r="E45" i="16"/>
  <c r="E46" i="16"/>
  <c r="E47" i="16"/>
  <c r="E48" i="16"/>
  <c r="E49" i="16"/>
  <c r="E50" i="16"/>
  <c r="E51" i="16"/>
  <c r="E52" i="16"/>
  <c r="E53" i="16"/>
  <c r="E54" i="16"/>
  <c r="E55" i="16"/>
  <c r="E56" i="16"/>
  <c r="E57" i="16"/>
  <c r="E58" i="16"/>
  <c r="E59" i="16"/>
  <c r="E60" i="16"/>
  <c r="E61" i="16"/>
  <c r="E62" i="16"/>
  <c r="E63" i="16"/>
  <c r="E64" i="16"/>
  <c r="E65" i="16"/>
  <c r="E66" i="16"/>
  <c r="E67" i="16"/>
  <c r="E68" i="16"/>
  <c r="E69" i="16"/>
  <c r="E70" i="16"/>
  <c r="E71" i="16"/>
  <c r="E72" i="16"/>
  <c r="E73" i="16"/>
  <c r="E74" i="16"/>
  <c r="E75" i="16"/>
  <c r="E76" i="16"/>
  <c r="E77" i="16"/>
  <c r="E78" i="16"/>
  <c r="E79" i="16"/>
  <c r="E80" i="16"/>
  <c r="E81" i="16"/>
  <c r="E82" i="16"/>
  <c r="E83" i="16"/>
  <c r="E84" i="16"/>
  <c r="E85" i="16"/>
  <c r="E86" i="16"/>
  <c r="E87" i="16"/>
  <c r="E88" i="16"/>
  <c r="E89" i="16"/>
  <c r="E90" i="16"/>
  <c r="E91" i="16"/>
  <c r="E92" i="16"/>
  <c r="E93" i="16"/>
  <c r="E94" i="16"/>
  <c r="E95" i="16"/>
  <c r="E96" i="16"/>
  <c r="E97" i="16"/>
  <c r="E98" i="16"/>
  <c r="E99" i="16"/>
  <c r="E100" i="16"/>
  <c r="E101" i="16"/>
  <c r="E102" i="16"/>
  <c r="E103" i="16"/>
  <c r="E104" i="16"/>
  <c r="E105" i="16"/>
  <c r="E106" i="16"/>
  <c r="E107" i="16"/>
  <c r="E108" i="16"/>
  <c r="E109" i="16"/>
  <c r="E110" i="16"/>
  <c r="E111" i="16"/>
  <c r="E112" i="16"/>
  <c r="E113" i="16"/>
  <c r="E114" i="16"/>
  <c r="E115" i="16"/>
  <c r="E116" i="16"/>
  <c r="E117" i="16"/>
  <c r="E118" i="16"/>
  <c r="E119" i="16"/>
  <c r="E120" i="16"/>
  <c r="E121" i="16"/>
  <c r="E122" i="16"/>
  <c r="E123" i="16"/>
  <c r="E124" i="16"/>
  <c r="E125" i="16"/>
  <c r="E126" i="16"/>
  <c r="E127" i="16"/>
  <c r="E128" i="16"/>
  <c r="E129" i="16"/>
  <c r="E130" i="16"/>
  <c r="E131" i="16"/>
  <c r="E132" i="16"/>
  <c r="E133" i="16"/>
  <c r="E134" i="16"/>
  <c r="E135" i="16"/>
  <c r="E136" i="16"/>
  <c r="E137" i="16"/>
  <c r="E138" i="16"/>
  <c r="E139" i="16"/>
  <c r="E140" i="16"/>
  <c r="E141" i="16"/>
  <c r="E142" i="16"/>
  <c r="E143" i="16"/>
  <c r="E144" i="16"/>
  <c r="E145" i="16"/>
  <c r="E146" i="16"/>
  <c r="E147" i="16"/>
  <c r="E148" i="16"/>
  <c r="E149" i="16"/>
  <c r="E150" i="16"/>
  <c r="E151" i="16"/>
  <c r="E152" i="16"/>
  <c r="E153" i="16"/>
  <c r="E154" i="16"/>
  <c r="E155" i="16"/>
  <c r="E156" i="16"/>
  <c r="E157" i="16"/>
  <c r="E158" i="16"/>
  <c r="E159" i="16"/>
  <c r="E160" i="16"/>
  <c r="E161" i="16"/>
  <c r="E162" i="16"/>
  <c r="E163" i="16"/>
  <c r="E164" i="16"/>
  <c r="E165" i="16"/>
  <c r="E166" i="16"/>
  <c r="E167" i="16"/>
  <c r="E168" i="16"/>
  <c r="E169" i="16"/>
  <c r="E170" i="16"/>
  <c r="E171" i="16"/>
  <c r="E172" i="16"/>
  <c r="E173" i="16"/>
  <c r="E174" i="16"/>
  <c r="E175" i="16"/>
  <c r="E176" i="16"/>
  <c r="E177" i="16"/>
  <c r="E178" i="16"/>
  <c r="E179" i="16"/>
  <c r="E180" i="16"/>
  <c r="E181" i="16"/>
  <c r="E182" i="16"/>
  <c r="E183" i="16"/>
  <c r="E184" i="16"/>
  <c r="E185" i="16"/>
  <c r="E186" i="16"/>
  <c r="E187" i="16"/>
  <c r="E188" i="16"/>
  <c r="E189" i="16"/>
  <c r="E190" i="16"/>
  <c r="E191" i="16"/>
  <c r="E192" i="16"/>
  <c r="E193" i="16"/>
  <c r="E194" i="16"/>
  <c r="E195" i="16"/>
  <c r="I183" i="16" l="1"/>
  <c r="I167" i="16"/>
  <c r="I151" i="16"/>
  <c r="I135" i="16"/>
  <c r="I119" i="16"/>
  <c r="I103" i="16"/>
  <c r="I87" i="16"/>
  <c r="I71" i="16"/>
  <c r="I55" i="16"/>
  <c r="I39" i="16"/>
  <c r="I23" i="16"/>
  <c r="I7" i="16"/>
  <c r="I182" i="16"/>
  <c r="I166" i="16"/>
  <c r="I150" i="16"/>
  <c r="I134" i="16"/>
  <c r="I118" i="16"/>
  <c r="I102" i="16"/>
  <c r="I86" i="16"/>
  <c r="I70" i="16"/>
  <c r="I54" i="16"/>
  <c r="I38" i="16"/>
  <c r="I22" i="16"/>
  <c r="I6" i="16"/>
  <c r="I165" i="16"/>
  <c r="I3" i="16"/>
  <c r="I180" i="16"/>
  <c r="I164" i="16"/>
  <c r="I148" i="16"/>
  <c r="I132" i="16"/>
  <c r="I116" i="16"/>
  <c r="I100" i="16"/>
  <c r="I84" i="16"/>
  <c r="I68" i="16"/>
  <c r="I52" i="16"/>
  <c r="I36" i="16"/>
  <c r="I20" i="16"/>
  <c r="I4" i="16"/>
  <c r="I195" i="16"/>
  <c r="I179" i="16"/>
  <c r="I163" i="16"/>
  <c r="I147" i="16"/>
  <c r="I131" i="16"/>
  <c r="I115" i="16"/>
  <c r="I99" i="16"/>
  <c r="I83" i="16"/>
  <c r="I67" i="16"/>
  <c r="I51" i="16"/>
  <c r="I35" i="16"/>
  <c r="I19" i="16"/>
  <c r="I194" i="16"/>
  <c r="I178" i="16"/>
  <c r="I162" i="16"/>
  <c r="I146" i="16"/>
  <c r="I130" i="16"/>
  <c r="I114" i="16"/>
  <c r="I98" i="16"/>
  <c r="I82" i="16"/>
  <c r="I66" i="16"/>
  <c r="I50" i="16"/>
  <c r="I34" i="16"/>
  <c r="I18" i="16"/>
  <c r="I193" i="16"/>
  <c r="I177" i="16"/>
  <c r="I161" i="16"/>
  <c r="I145" i="16"/>
  <c r="I129" i="16"/>
  <c r="I113" i="16"/>
  <c r="I97" i="16"/>
  <c r="I81" i="16"/>
  <c r="I65" i="16"/>
  <c r="I49" i="16"/>
  <c r="I33" i="16"/>
  <c r="I17" i="16"/>
  <c r="I191" i="16"/>
  <c r="I175" i="16"/>
  <c r="I159" i="16"/>
  <c r="I143" i="16"/>
  <c r="I127" i="16"/>
  <c r="I111" i="16"/>
  <c r="I95" i="16"/>
  <c r="I79" i="16"/>
  <c r="I63" i="16"/>
  <c r="I47" i="16"/>
  <c r="I31" i="16"/>
  <c r="I15" i="16"/>
  <c r="I190" i="16"/>
  <c r="I174" i="16"/>
  <c r="I158" i="16"/>
  <c r="I142" i="16"/>
  <c r="I126" i="16"/>
  <c r="I110" i="16"/>
  <c r="I94" i="16"/>
  <c r="I78" i="16"/>
  <c r="I62" i="16"/>
  <c r="I46" i="16"/>
  <c r="I30" i="16"/>
  <c r="I14" i="16"/>
  <c r="I188" i="16"/>
  <c r="I172" i="16"/>
  <c r="I156" i="16"/>
  <c r="I140" i="16"/>
  <c r="I124" i="16"/>
  <c r="I108" i="16"/>
  <c r="I92" i="16"/>
  <c r="I76" i="16"/>
  <c r="I60" i="16"/>
  <c r="I44" i="16"/>
  <c r="I28" i="16"/>
  <c r="I12" i="16"/>
  <c r="I187" i="16"/>
  <c r="I171" i="16"/>
  <c r="I155" i="16"/>
  <c r="I139" i="16"/>
  <c r="I123" i="16"/>
  <c r="I107" i="16"/>
  <c r="I91" i="16"/>
  <c r="I75" i="16"/>
  <c r="I59" i="16"/>
  <c r="I43" i="16"/>
  <c r="I27" i="16"/>
  <c r="I11" i="16"/>
  <c r="AL3" i="5"/>
  <c r="AL4" i="5" s="1"/>
  <c r="AK3" i="5"/>
  <c r="B6" i="5"/>
  <c r="F3" i="16" l="1"/>
  <c r="F4" i="16"/>
  <c r="F20" i="16"/>
  <c r="F36" i="16"/>
  <c r="F52" i="16"/>
  <c r="F68" i="16"/>
  <c r="F84" i="16"/>
  <c r="F100" i="16"/>
  <c r="F116" i="16"/>
  <c r="F132" i="16"/>
  <c r="F148" i="16"/>
  <c r="F164" i="16"/>
  <c r="F180" i="16"/>
  <c r="F85" i="16"/>
  <c r="F133" i="16"/>
  <c r="F181" i="16"/>
  <c r="F153" i="16"/>
  <c r="F138" i="16"/>
  <c r="F60" i="16"/>
  <c r="F111" i="16"/>
  <c r="F176" i="16"/>
  <c r="F113" i="16"/>
  <c r="F114" i="16"/>
  <c r="F5" i="16"/>
  <c r="F21" i="16"/>
  <c r="F37" i="16"/>
  <c r="F53" i="16"/>
  <c r="F69" i="16"/>
  <c r="F101" i="16"/>
  <c r="F117" i="16"/>
  <c r="F149" i="16"/>
  <c r="F165" i="16"/>
  <c r="F137" i="16"/>
  <c r="F122" i="16"/>
  <c r="F76" i="16"/>
  <c r="F79" i="16"/>
  <c r="F6" i="16"/>
  <c r="F22" i="16"/>
  <c r="F38" i="16"/>
  <c r="F54" i="16"/>
  <c r="F70" i="16"/>
  <c r="F86" i="16"/>
  <c r="F102" i="16"/>
  <c r="F118" i="16"/>
  <c r="F134" i="16"/>
  <c r="F150" i="16"/>
  <c r="F166" i="16"/>
  <c r="F182" i="16"/>
  <c r="F185" i="16"/>
  <c r="F155" i="16"/>
  <c r="F140" i="16"/>
  <c r="F127" i="16"/>
  <c r="F144" i="16"/>
  <c r="F129" i="16"/>
  <c r="F178" i="16"/>
  <c r="F115" i="16"/>
  <c r="F7" i="16"/>
  <c r="F23" i="16"/>
  <c r="F39" i="16"/>
  <c r="F55" i="16"/>
  <c r="F71" i="16"/>
  <c r="F87" i="16"/>
  <c r="F103" i="16"/>
  <c r="F119" i="16"/>
  <c r="F135" i="16"/>
  <c r="F151" i="16"/>
  <c r="F167" i="16"/>
  <c r="F183" i="16"/>
  <c r="F121" i="16"/>
  <c r="F170" i="16"/>
  <c r="F44" i="16"/>
  <c r="F174" i="16"/>
  <c r="F159" i="16"/>
  <c r="F64" i="16"/>
  <c r="F145" i="16"/>
  <c r="F146" i="16"/>
  <c r="F83" i="16"/>
  <c r="F8" i="16"/>
  <c r="F24" i="16"/>
  <c r="F40" i="16"/>
  <c r="F56" i="16"/>
  <c r="F72" i="16"/>
  <c r="F88" i="16"/>
  <c r="F104" i="16"/>
  <c r="F120" i="16"/>
  <c r="F136" i="16"/>
  <c r="F152" i="16"/>
  <c r="F168" i="16"/>
  <c r="F184" i="16"/>
  <c r="F105" i="16"/>
  <c r="F106" i="16"/>
  <c r="F186" i="16"/>
  <c r="F139" i="16"/>
  <c r="F28" i="16"/>
  <c r="F156" i="16"/>
  <c r="F63" i="16"/>
  <c r="F191" i="16"/>
  <c r="F112" i="16"/>
  <c r="F17" i="16"/>
  <c r="F161" i="16"/>
  <c r="F50" i="16"/>
  <c r="F35" i="16"/>
  <c r="F195" i="16"/>
  <c r="F9" i="16"/>
  <c r="F25" i="16"/>
  <c r="F41" i="16"/>
  <c r="F57" i="16"/>
  <c r="F73" i="16"/>
  <c r="F89" i="16"/>
  <c r="F169" i="16"/>
  <c r="F171" i="16"/>
  <c r="F124" i="16"/>
  <c r="F143" i="16"/>
  <c r="F96" i="16"/>
  <c r="F177" i="16"/>
  <c r="F162" i="16"/>
  <c r="F99" i="16"/>
  <c r="F10" i="16"/>
  <c r="F26" i="16"/>
  <c r="F42" i="16"/>
  <c r="F58" i="16"/>
  <c r="F74" i="16"/>
  <c r="F90" i="16"/>
  <c r="F154" i="16"/>
  <c r="F108" i="16"/>
  <c r="F95" i="16"/>
  <c r="F65" i="16"/>
  <c r="F130" i="16"/>
  <c r="F147" i="16"/>
  <c r="F11" i="16"/>
  <c r="F27" i="16"/>
  <c r="F43" i="16"/>
  <c r="F59" i="16"/>
  <c r="F75" i="16"/>
  <c r="F91" i="16"/>
  <c r="F107" i="16"/>
  <c r="F123" i="16"/>
  <c r="F187" i="16"/>
  <c r="F92" i="16"/>
  <c r="F188" i="16"/>
  <c r="F190" i="16"/>
  <c r="F47" i="16"/>
  <c r="F175" i="16"/>
  <c r="F32" i="16"/>
  <c r="F160" i="16"/>
  <c r="F33" i="16"/>
  <c r="F193" i="16"/>
  <c r="F98" i="16"/>
  <c r="F67" i="16"/>
  <c r="F12" i="16"/>
  <c r="F172" i="16"/>
  <c r="F31" i="16"/>
  <c r="F49" i="16"/>
  <c r="F51" i="16"/>
  <c r="F13" i="16"/>
  <c r="F29" i="16"/>
  <c r="F45" i="16"/>
  <c r="F61" i="16"/>
  <c r="F77" i="16"/>
  <c r="F93" i="16"/>
  <c r="F109" i="16"/>
  <c r="F125" i="16"/>
  <c r="F141" i="16"/>
  <c r="F157" i="16"/>
  <c r="F173" i="16"/>
  <c r="F189" i="16"/>
  <c r="F15" i="16"/>
  <c r="F192" i="16"/>
  <c r="F97" i="16"/>
  <c r="F194" i="16"/>
  <c r="F163" i="16"/>
  <c r="F14" i="16"/>
  <c r="F30" i="16"/>
  <c r="F46" i="16"/>
  <c r="F62" i="16"/>
  <c r="F78" i="16"/>
  <c r="F94" i="16"/>
  <c r="F110" i="16"/>
  <c r="F126" i="16"/>
  <c r="F142" i="16"/>
  <c r="F158" i="16"/>
  <c r="F80" i="16"/>
  <c r="F66" i="16"/>
  <c r="F16" i="16"/>
  <c r="F48" i="16"/>
  <c r="F128" i="16"/>
  <c r="F81" i="16"/>
  <c r="F34" i="16"/>
  <c r="F19" i="16"/>
  <c r="F179" i="16"/>
  <c r="F18" i="16"/>
  <c r="F82" i="16"/>
  <c r="F131" i="16"/>
  <c r="T2" i="16"/>
  <c r="J11" i="16" s="1"/>
  <c r="AK4" i="5"/>
  <c r="J6" i="5"/>
  <c r="J5" i="5" s="1"/>
  <c r="J7" i="5" s="1"/>
  <c r="AD3" i="5"/>
  <c r="F6" i="5"/>
  <c r="F5" i="5" s="1"/>
  <c r="F7" i="5" s="1"/>
  <c r="B5" i="5"/>
  <c r="B7" i="5" s="1"/>
  <c r="J145" i="16" l="1"/>
  <c r="J171" i="16"/>
  <c r="J36" i="16"/>
  <c r="J91" i="16"/>
  <c r="J195" i="16"/>
  <c r="J115" i="16"/>
  <c r="J191" i="16"/>
  <c r="J14" i="16"/>
  <c r="J39" i="16"/>
  <c r="J188" i="16"/>
  <c r="J86" i="16"/>
  <c r="J15" i="16"/>
  <c r="J60" i="16"/>
  <c r="J158" i="16"/>
  <c r="O17" i="16"/>
  <c r="O97" i="16"/>
  <c r="O129" i="16"/>
  <c r="O161" i="16"/>
  <c r="O13" i="16"/>
  <c r="O29" i="16"/>
  <c r="O45" i="16"/>
  <c r="O33" i="16"/>
  <c r="O49" i="16"/>
  <c r="O113" i="16"/>
  <c r="O145" i="16"/>
  <c r="O193" i="16"/>
  <c r="O15" i="16"/>
  <c r="O31" i="16"/>
  <c r="O65" i="16"/>
  <c r="O16" i="16"/>
  <c r="O32" i="16"/>
  <c r="O41" i="16"/>
  <c r="O25" i="16"/>
  <c r="O57" i="16"/>
  <c r="O9" i="16"/>
  <c r="O73" i="16"/>
  <c r="O89" i="16"/>
  <c r="O105" i="16"/>
  <c r="O121" i="16"/>
  <c r="O137" i="16"/>
  <c r="O153" i="16"/>
  <c r="O169" i="16"/>
  <c r="O185" i="16"/>
  <c r="O81" i="16"/>
  <c r="O177" i="16"/>
  <c r="O36" i="16"/>
  <c r="O67" i="16"/>
  <c r="O146" i="16"/>
  <c r="O158" i="16"/>
  <c r="O173" i="16"/>
  <c r="O124" i="16"/>
  <c r="O75" i="16"/>
  <c r="O10" i="16"/>
  <c r="O151" i="16"/>
  <c r="O102" i="16"/>
  <c r="O117" i="16"/>
  <c r="O43" i="16"/>
  <c r="O119" i="16"/>
  <c r="O70" i="16"/>
  <c r="O85" i="16"/>
  <c r="O123" i="16"/>
  <c r="O58" i="16"/>
  <c r="O24" i="16"/>
  <c r="O150" i="16"/>
  <c r="O83" i="16"/>
  <c r="O20" i="16"/>
  <c r="O51" i="16"/>
  <c r="O98" i="16"/>
  <c r="O191" i="16"/>
  <c r="O142" i="16"/>
  <c r="O157" i="16"/>
  <c r="O108" i="16"/>
  <c r="O59" i="16"/>
  <c r="O135" i="16"/>
  <c r="O86" i="16"/>
  <c r="O101" i="16"/>
  <c r="O114" i="16"/>
  <c r="O52" i="16"/>
  <c r="O167" i="16"/>
  <c r="O4" i="16"/>
  <c r="O35" i="16"/>
  <c r="O175" i="16"/>
  <c r="O126" i="16"/>
  <c r="O141" i="16"/>
  <c r="O92" i="16"/>
  <c r="O19" i="16"/>
  <c r="O192" i="16"/>
  <c r="O159" i="16"/>
  <c r="O110" i="16"/>
  <c r="O125" i="16"/>
  <c r="O76" i="16"/>
  <c r="O27" i="16"/>
  <c r="O184" i="16"/>
  <c r="O103" i="16"/>
  <c r="O54" i="16"/>
  <c r="O69" i="16"/>
  <c r="O172" i="16"/>
  <c r="O174" i="16"/>
  <c r="O176" i="16"/>
  <c r="O143" i="16"/>
  <c r="O94" i="16"/>
  <c r="O109" i="16"/>
  <c r="O60" i="16"/>
  <c r="O11" i="16"/>
  <c r="O194" i="16"/>
  <c r="O50" i="16"/>
  <c r="O168" i="16"/>
  <c r="O87" i="16"/>
  <c r="O38" i="16"/>
  <c r="O53" i="16"/>
  <c r="O160" i="16"/>
  <c r="O127" i="16"/>
  <c r="O78" i="16"/>
  <c r="O93" i="16"/>
  <c r="O44" i="16"/>
  <c r="O186" i="16"/>
  <c r="O152" i="16"/>
  <c r="O71" i="16"/>
  <c r="O22" i="16"/>
  <c r="O37" i="16"/>
  <c r="O130" i="16"/>
  <c r="O189" i="16"/>
  <c r="O26" i="16"/>
  <c r="O133" i="16"/>
  <c r="O3" i="16"/>
  <c r="O144" i="16"/>
  <c r="O111" i="16"/>
  <c r="O62" i="16"/>
  <c r="O77" i="16"/>
  <c r="O28" i="16"/>
  <c r="O170" i="16"/>
  <c r="O136" i="16"/>
  <c r="O55" i="16"/>
  <c r="O6" i="16"/>
  <c r="O21" i="16"/>
  <c r="O91" i="16"/>
  <c r="O180" i="16"/>
  <c r="O128" i="16"/>
  <c r="O95" i="16"/>
  <c r="O46" i="16"/>
  <c r="O61" i="16"/>
  <c r="O12" i="16"/>
  <c r="O154" i="16"/>
  <c r="O120" i="16"/>
  <c r="O39" i="16"/>
  <c r="O5" i="16"/>
  <c r="O34" i="16"/>
  <c r="O164" i="16"/>
  <c r="O195" i="16"/>
  <c r="O66" i="16"/>
  <c r="O112" i="16"/>
  <c r="O79" i="16"/>
  <c r="O30" i="16"/>
  <c r="O82" i="16"/>
  <c r="O138" i="16"/>
  <c r="O104" i="16"/>
  <c r="O23" i="16"/>
  <c r="O115" i="16"/>
  <c r="O165" i="16"/>
  <c r="O118" i="16"/>
  <c r="O148" i="16"/>
  <c r="O179" i="16"/>
  <c r="O96" i="16"/>
  <c r="O63" i="16"/>
  <c r="O14" i="16"/>
  <c r="O187" i="16"/>
  <c r="O122" i="16"/>
  <c r="O88" i="16"/>
  <c r="O7" i="16"/>
  <c r="O84" i="16"/>
  <c r="O132" i="16"/>
  <c r="O163" i="16"/>
  <c r="O80" i="16"/>
  <c r="O47" i="16"/>
  <c r="O171" i="16"/>
  <c r="O106" i="16"/>
  <c r="O72" i="16"/>
  <c r="O116" i="16"/>
  <c r="O147" i="16"/>
  <c r="O64" i="16"/>
  <c r="O18" i="16"/>
  <c r="O155" i="16"/>
  <c r="O90" i="16"/>
  <c r="O56" i="16"/>
  <c r="O182" i="16"/>
  <c r="O100" i="16"/>
  <c r="O131" i="16"/>
  <c r="O48" i="16"/>
  <c r="O188" i="16"/>
  <c r="O139" i="16"/>
  <c r="O74" i="16"/>
  <c r="O40" i="16"/>
  <c r="O162" i="16"/>
  <c r="O166" i="16"/>
  <c r="O181" i="16"/>
  <c r="O140" i="16"/>
  <c r="O68" i="16"/>
  <c r="O99" i="16"/>
  <c r="O190" i="16"/>
  <c r="O178" i="16"/>
  <c r="O156" i="16"/>
  <c r="O107" i="16"/>
  <c r="O42" i="16"/>
  <c r="O8" i="16"/>
  <c r="O183" i="16"/>
  <c r="O134" i="16"/>
  <c r="O149" i="16"/>
  <c r="J30" i="16"/>
  <c r="J111" i="16"/>
  <c r="J7" i="16"/>
  <c r="J31" i="16"/>
  <c r="J119" i="16"/>
  <c r="J180" i="16"/>
  <c r="J66" i="16"/>
  <c r="J150" i="16"/>
  <c r="J46" i="16"/>
  <c r="J134" i="16"/>
  <c r="J156" i="16"/>
  <c r="J110" i="16"/>
  <c r="J76" i="16"/>
  <c r="J138" i="16"/>
  <c r="J73" i="16"/>
  <c r="J8" i="16"/>
  <c r="J149" i="16"/>
  <c r="J89" i="16"/>
  <c r="J37" i="16"/>
  <c r="J122" i="16"/>
  <c r="J57" i="16"/>
  <c r="J101" i="16"/>
  <c r="J93" i="16"/>
  <c r="J106" i="16"/>
  <c r="J56" i="16"/>
  <c r="J96" i="16"/>
  <c r="J64" i="16"/>
  <c r="J41" i="16"/>
  <c r="J186" i="16"/>
  <c r="J85" i="16"/>
  <c r="J53" i="16"/>
  <c r="J157" i="16"/>
  <c r="J90" i="16"/>
  <c r="J25" i="16"/>
  <c r="J192" i="16"/>
  <c r="J189" i="16"/>
  <c r="J74" i="16"/>
  <c r="J9" i="16"/>
  <c r="J185" i="16"/>
  <c r="J24" i="16"/>
  <c r="J45" i="16"/>
  <c r="J58" i="16"/>
  <c r="J109" i="16"/>
  <c r="J173" i="16"/>
  <c r="J160" i="16"/>
  <c r="J42" i="16"/>
  <c r="J144" i="16"/>
  <c r="J152" i="16"/>
  <c r="J77" i="16"/>
  <c r="J121" i="16"/>
  <c r="J16" i="16"/>
  <c r="J26" i="16"/>
  <c r="J168" i="16"/>
  <c r="J69" i="16"/>
  <c r="J125" i="16"/>
  <c r="J117" i="16"/>
  <c r="J10" i="16"/>
  <c r="J136" i="16"/>
  <c r="J61" i="16"/>
  <c r="J80" i="16"/>
  <c r="J176" i="16"/>
  <c r="J120" i="16"/>
  <c r="J29" i="16"/>
  <c r="J133" i="16"/>
  <c r="J169" i="16"/>
  <c r="J104" i="16"/>
  <c r="J141" i="16"/>
  <c r="J5" i="16"/>
  <c r="J153" i="16"/>
  <c r="J88" i="16"/>
  <c r="J48" i="16"/>
  <c r="J154" i="16"/>
  <c r="J13" i="16"/>
  <c r="J128" i="16"/>
  <c r="J137" i="16"/>
  <c r="J72" i="16"/>
  <c r="J184" i="16"/>
  <c r="J112" i="16"/>
  <c r="J181" i="16"/>
  <c r="J21" i="16"/>
  <c r="J32" i="16"/>
  <c r="J170" i="16"/>
  <c r="J105" i="16"/>
  <c r="J40" i="16"/>
  <c r="J139" i="16"/>
  <c r="J68" i="16"/>
  <c r="J44" i="16"/>
  <c r="J130" i="16"/>
  <c r="J190" i="16"/>
  <c r="J183" i="16"/>
  <c r="J131" i="16"/>
  <c r="J178" i="16"/>
  <c r="J95" i="16"/>
  <c r="J143" i="16"/>
  <c r="J81" i="16"/>
  <c r="J59" i="16"/>
  <c r="J54" i="16"/>
  <c r="J87" i="16"/>
  <c r="J71" i="16"/>
  <c r="J63" i="16"/>
  <c r="J155" i="16"/>
  <c r="J118" i="16"/>
  <c r="J140" i="16"/>
  <c r="J147" i="16"/>
  <c r="J165" i="16"/>
  <c r="J135" i="16"/>
  <c r="J100" i="16"/>
  <c r="J123" i="16"/>
  <c r="J23" i="16"/>
  <c r="J20" i="16"/>
  <c r="J75" i="16"/>
  <c r="J151" i="16"/>
  <c r="J163" i="16"/>
  <c r="J50" i="16"/>
  <c r="J51" i="16"/>
  <c r="J172" i="16"/>
  <c r="J194" i="16"/>
  <c r="J162" i="16"/>
  <c r="J114" i="16"/>
  <c r="J17" i="16"/>
  <c r="J98" i="16"/>
  <c r="J67" i="16"/>
  <c r="J193" i="16"/>
  <c r="J34" i="16"/>
  <c r="J79" i="16"/>
  <c r="J47" i="16"/>
  <c r="J124" i="16"/>
  <c r="J164" i="16"/>
  <c r="J49" i="16"/>
  <c r="J103" i="16"/>
  <c r="J127" i="16"/>
  <c r="J116" i="16"/>
  <c r="J129" i="16"/>
  <c r="J175" i="16"/>
  <c r="J82" i="16"/>
  <c r="J12" i="16"/>
  <c r="J174" i="16"/>
  <c r="J132" i="16"/>
  <c r="J62" i="16"/>
  <c r="J55" i="16"/>
  <c r="J113" i="16"/>
  <c r="J78" i="16"/>
  <c r="J27" i="16"/>
  <c r="J70" i="16"/>
  <c r="J108" i="16"/>
  <c r="J83" i="16"/>
  <c r="J187" i="16"/>
  <c r="J182" i="16"/>
  <c r="J107" i="16"/>
  <c r="J102" i="16"/>
  <c r="J22" i="16"/>
  <c r="J179" i="16"/>
  <c r="J43" i="16"/>
  <c r="J18" i="16"/>
  <c r="J166" i="16"/>
  <c r="J84" i="16"/>
  <c r="J148" i="16"/>
  <c r="J4" i="16"/>
  <c r="J142" i="16"/>
  <c r="J65" i="16"/>
  <c r="J167" i="16"/>
  <c r="J159" i="16"/>
  <c r="J19" i="16"/>
  <c r="J35" i="16"/>
  <c r="J52" i="16"/>
  <c r="J146" i="16"/>
  <c r="J6" i="16"/>
  <c r="J3" i="16"/>
  <c r="J38" i="16"/>
  <c r="J94" i="16"/>
  <c r="N32" i="16"/>
  <c r="N80" i="16"/>
  <c r="N144" i="16"/>
  <c r="N16" i="16"/>
  <c r="N112" i="16"/>
  <c r="N176" i="16"/>
  <c r="N64" i="16"/>
  <c r="N128" i="16"/>
  <c r="N192" i="16"/>
  <c r="N72" i="16"/>
  <c r="N136" i="16"/>
  <c r="N184" i="16"/>
  <c r="N40" i="16"/>
  <c r="N104" i="16"/>
  <c r="N152" i="16"/>
  <c r="N8" i="16"/>
  <c r="N24" i="16"/>
  <c r="N56" i="16"/>
  <c r="N88" i="16"/>
  <c r="N120" i="16"/>
  <c r="N168" i="16"/>
  <c r="N48" i="16"/>
  <c r="N96" i="16"/>
  <c r="N160" i="16"/>
  <c r="N99" i="16"/>
  <c r="N47" i="16"/>
  <c r="N129" i="16"/>
  <c r="N14" i="16"/>
  <c r="N175" i="16"/>
  <c r="N187" i="16"/>
  <c r="N39" i="16"/>
  <c r="N131" i="16"/>
  <c r="N165" i="16"/>
  <c r="N180" i="16"/>
  <c r="N10" i="16"/>
  <c r="N137" i="16"/>
  <c r="N147" i="16"/>
  <c r="N7" i="16"/>
  <c r="N133" i="16"/>
  <c r="N105" i="16"/>
  <c r="N132" i="16"/>
  <c r="N58" i="16"/>
  <c r="N83" i="16"/>
  <c r="N31" i="16"/>
  <c r="N173" i="16"/>
  <c r="N171" i="16"/>
  <c r="N23" i="16"/>
  <c r="N161" i="16"/>
  <c r="N149" i="16"/>
  <c r="N164" i="16"/>
  <c r="N121" i="16"/>
  <c r="N89" i="16"/>
  <c r="N73" i="16"/>
  <c r="N81" i="16"/>
  <c r="N6" i="16"/>
  <c r="N166" i="16"/>
  <c r="N67" i="16"/>
  <c r="N15" i="16"/>
  <c r="N109" i="16"/>
  <c r="N155" i="16"/>
  <c r="N115" i="16"/>
  <c r="N148" i="16"/>
  <c r="N185" i="16"/>
  <c r="N65" i="16"/>
  <c r="N181" i="16"/>
  <c r="N51" i="16"/>
  <c r="N191" i="16"/>
  <c r="N188" i="16"/>
  <c r="N139" i="16"/>
  <c r="N193" i="16"/>
  <c r="N145" i="16"/>
  <c r="N117" i="16"/>
  <c r="N55" i="16"/>
  <c r="N153" i="16"/>
  <c r="N35" i="16"/>
  <c r="N82" i="16"/>
  <c r="N111" i="16"/>
  <c r="N189" i="16"/>
  <c r="N172" i="16"/>
  <c r="N123" i="16"/>
  <c r="N101" i="16"/>
  <c r="N116" i="16"/>
  <c r="N28" i="16"/>
  <c r="N143" i="16"/>
  <c r="N3" i="16"/>
  <c r="N19" i="16"/>
  <c r="N50" i="16"/>
  <c r="N190" i="16"/>
  <c r="N157" i="16"/>
  <c r="N156" i="16"/>
  <c r="N107" i="16"/>
  <c r="N182" i="16"/>
  <c r="N85" i="16"/>
  <c r="N100" i="16"/>
  <c r="N186" i="16"/>
  <c r="N57" i="16"/>
  <c r="N34" i="16"/>
  <c r="N178" i="16"/>
  <c r="N174" i="16"/>
  <c r="N141" i="16"/>
  <c r="N140" i="16"/>
  <c r="N91" i="16"/>
  <c r="N163" i="16"/>
  <c r="N150" i="16"/>
  <c r="N69" i="16"/>
  <c r="N84" i="16"/>
  <c r="N170" i="16"/>
  <c r="N41" i="16"/>
  <c r="N106" i="16"/>
  <c r="N95" i="16"/>
  <c r="N87" i="16"/>
  <c r="N63" i="16"/>
  <c r="N26" i="16"/>
  <c r="N18" i="16"/>
  <c r="N113" i="16"/>
  <c r="N158" i="16"/>
  <c r="N125" i="16"/>
  <c r="N124" i="16"/>
  <c r="N75" i="16"/>
  <c r="N97" i="16"/>
  <c r="N183" i="16"/>
  <c r="N102" i="16"/>
  <c r="N53" i="16"/>
  <c r="N68" i="16"/>
  <c r="N154" i="16"/>
  <c r="N25" i="16"/>
  <c r="N142" i="16"/>
  <c r="N93" i="16"/>
  <c r="N108" i="16"/>
  <c r="N59" i="16"/>
  <c r="N167" i="16"/>
  <c r="N86" i="16"/>
  <c r="N37" i="16"/>
  <c r="N146" i="16"/>
  <c r="N52" i="16"/>
  <c r="N138" i="16"/>
  <c r="N9" i="16"/>
  <c r="N20" i="16"/>
  <c r="N194" i="16"/>
  <c r="N126" i="16"/>
  <c r="N77" i="16"/>
  <c r="N92" i="16"/>
  <c r="N195" i="16"/>
  <c r="N43" i="16"/>
  <c r="N130" i="16"/>
  <c r="N151" i="16"/>
  <c r="N70" i="16"/>
  <c r="N21" i="16"/>
  <c r="N33" i="16"/>
  <c r="N36" i="16"/>
  <c r="N122" i="16"/>
  <c r="N54" i="16"/>
  <c r="N90" i="16"/>
  <c r="N110" i="16"/>
  <c r="N61" i="16"/>
  <c r="N76" i="16"/>
  <c r="N114" i="16"/>
  <c r="N27" i="16"/>
  <c r="N17" i="16"/>
  <c r="N135" i="16"/>
  <c r="N5" i="16"/>
  <c r="N179" i="16"/>
  <c r="N159" i="16"/>
  <c r="N94" i="16"/>
  <c r="N45" i="16"/>
  <c r="N60" i="16"/>
  <c r="N177" i="16"/>
  <c r="N11" i="16"/>
  <c r="N119" i="16"/>
  <c r="N38" i="16"/>
  <c r="N162" i="16"/>
  <c r="N4" i="16"/>
  <c r="N13" i="16"/>
  <c r="N30" i="16"/>
  <c r="N127" i="16"/>
  <c r="N78" i="16"/>
  <c r="N29" i="16"/>
  <c r="N98" i="16"/>
  <c r="N44" i="16"/>
  <c r="N49" i="16"/>
  <c r="N103" i="16"/>
  <c r="N22" i="16"/>
  <c r="N74" i="16"/>
  <c r="N62" i="16"/>
  <c r="N79" i="16"/>
  <c r="N46" i="16"/>
  <c r="N66" i="16"/>
  <c r="N12" i="16"/>
  <c r="N71" i="16"/>
  <c r="N118" i="16"/>
  <c r="N134" i="16"/>
  <c r="N42" i="16"/>
  <c r="N169" i="16"/>
  <c r="J161" i="16"/>
  <c r="J177" i="16"/>
  <c r="J99" i="16"/>
  <c r="J97" i="16"/>
  <c r="J126" i="16"/>
  <c r="J92" i="16"/>
  <c r="J33" i="16"/>
  <c r="J28" i="16"/>
  <c r="M82" i="16"/>
  <c r="M78" i="16"/>
  <c r="M93" i="16"/>
  <c r="M32" i="16"/>
  <c r="M130" i="16"/>
  <c r="M124" i="16"/>
  <c r="M63" i="16"/>
  <c r="M40" i="16"/>
  <c r="M119" i="16"/>
  <c r="M182" i="16"/>
  <c r="M165" i="16"/>
  <c r="M181" i="16"/>
  <c r="M18" i="16"/>
  <c r="M62" i="16"/>
  <c r="M77" i="16"/>
  <c r="M175" i="16"/>
  <c r="M65" i="16"/>
  <c r="M171" i="16"/>
  <c r="M156" i="16"/>
  <c r="M24" i="16"/>
  <c r="M103" i="16"/>
  <c r="M166" i="16"/>
  <c r="M149" i="16"/>
  <c r="M133" i="16"/>
  <c r="M179" i="16"/>
  <c r="M46" i="16"/>
  <c r="M61" i="16"/>
  <c r="M47" i="16"/>
  <c r="M95" i="16"/>
  <c r="M169" i="16"/>
  <c r="M28" i="16"/>
  <c r="M8" i="16"/>
  <c r="M87" i="16"/>
  <c r="M150" i="16"/>
  <c r="M117" i="16"/>
  <c r="M85" i="16"/>
  <c r="M19" i="16"/>
  <c r="M30" i="16"/>
  <c r="M45" i="16"/>
  <c r="M190" i="16"/>
  <c r="M108" i="16"/>
  <c r="M89" i="16"/>
  <c r="M139" i="16"/>
  <c r="M83" i="16"/>
  <c r="M71" i="16"/>
  <c r="M134" i="16"/>
  <c r="M101" i="16"/>
  <c r="M180" i="16"/>
  <c r="M34" i="16"/>
  <c r="M14" i="16"/>
  <c r="M29" i="16"/>
  <c r="M188" i="16"/>
  <c r="M154" i="16"/>
  <c r="M73" i="16"/>
  <c r="M186" i="16"/>
  <c r="M146" i="16"/>
  <c r="M55" i="16"/>
  <c r="M118" i="16"/>
  <c r="M69" i="16"/>
  <c r="M164" i="16"/>
  <c r="M81" i="16"/>
  <c r="M163" i="16"/>
  <c r="M13" i="16"/>
  <c r="M92" i="16"/>
  <c r="M90" i="16"/>
  <c r="M57" i="16"/>
  <c r="M106" i="16"/>
  <c r="M145" i="16"/>
  <c r="M39" i="16"/>
  <c r="M102" i="16"/>
  <c r="M53" i="16"/>
  <c r="M148" i="16"/>
  <c r="M128" i="16"/>
  <c r="M194" i="16"/>
  <c r="M51" i="16"/>
  <c r="M187" i="16"/>
  <c r="M74" i="16"/>
  <c r="M41" i="16"/>
  <c r="M105" i="16"/>
  <c r="M64" i="16"/>
  <c r="M23" i="16"/>
  <c r="M86" i="16"/>
  <c r="M37" i="16"/>
  <c r="M132" i="16"/>
  <c r="M48" i="16"/>
  <c r="M97" i="16"/>
  <c r="M49" i="16"/>
  <c r="M123" i="16"/>
  <c r="M58" i="16"/>
  <c r="M25" i="16"/>
  <c r="M184" i="16"/>
  <c r="M159" i="16"/>
  <c r="M7" i="16"/>
  <c r="M70" i="16"/>
  <c r="M21" i="16"/>
  <c r="M116" i="16"/>
  <c r="M16" i="16"/>
  <c r="M192" i="16"/>
  <c r="M31" i="16"/>
  <c r="M107" i="16"/>
  <c r="M42" i="16"/>
  <c r="M9" i="16"/>
  <c r="M168" i="16"/>
  <c r="M174" i="16"/>
  <c r="M115" i="16"/>
  <c r="M54" i="16"/>
  <c r="M5" i="16"/>
  <c r="M100" i="16"/>
  <c r="M66" i="16"/>
  <c r="M15" i="16"/>
  <c r="M172" i="16"/>
  <c r="M91" i="16"/>
  <c r="M26" i="16"/>
  <c r="M195" i="16"/>
  <c r="M152" i="16"/>
  <c r="M44" i="16"/>
  <c r="M178" i="16"/>
  <c r="M38" i="16"/>
  <c r="M114" i="16"/>
  <c r="M84" i="16"/>
  <c r="M80" i="16"/>
  <c r="M189" i="16"/>
  <c r="M12" i="16"/>
  <c r="M75" i="16"/>
  <c r="M10" i="16"/>
  <c r="M35" i="16"/>
  <c r="M136" i="16"/>
  <c r="M170" i="16"/>
  <c r="M129" i="16"/>
  <c r="M22" i="16"/>
  <c r="M113" i="16"/>
  <c r="M68" i="16"/>
  <c r="M158" i="16"/>
  <c r="M173" i="16"/>
  <c r="M67" i="16"/>
  <c r="M59" i="16"/>
  <c r="M99" i="16"/>
  <c r="M50" i="16"/>
  <c r="M120" i="16"/>
  <c r="M121" i="16"/>
  <c r="M144" i="16"/>
  <c r="M6" i="16"/>
  <c r="M176" i="16"/>
  <c r="M52" i="16"/>
  <c r="M142" i="16"/>
  <c r="M157" i="16"/>
  <c r="M98" i="16"/>
  <c r="M43" i="16"/>
  <c r="M162" i="16"/>
  <c r="M161" i="16"/>
  <c r="M104" i="16"/>
  <c r="M183" i="16"/>
  <c r="M127" i="16"/>
  <c r="M79" i="16"/>
  <c r="M111" i="16"/>
  <c r="M36" i="16"/>
  <c r="M126" i="16"/>
  <c r="M141" i="16"/>
  <c r="M193" i="16"/>
  <c r="M27" i="16"/>
  <c r="M177" i="16"/>
  <c r="M17" i="16"/>
  <c r="M88" i="16"/>
  <c r="M167" i="16"/>
  <c r="M140" i="16"/>
  <c r="M76" i="16"/>
  <c r="M60" i="16"/>
  <c r="M20" i="16"/>
  <c r="M110" i="16"/>
  <c r="M125" i="16"/>
  <c r="M33" i="16"/>
  <c r="M11" i="16"/>
  <c r="M96" i="16"/>
  <c r="M112" i="16"/>
  <c r="M72" i="16"/>
  <c r="M151" i="16"/>
  <c r="M155" i="16"/>
  <c r="M122" i="16"/>
  <c r="M138" i="16"/>
  <c r="M4" i="16"/>
  <c r="M131" i="16"/>
  <c r="M94" i="16"/>
  <c r="M109" i="16"/>
  <c r="M160" i="16"/>
  <c r="M147" i="16"/>
  <c r="M143" i="16"/>
  <c r="M191" i="16"/>
  <c r="M56" i="16"/>
  <c r="M135" i="16"/>
  <c r="M185" i="16"/>
  <c r="M137" i="16"/>
  <c r="M153" i="16"/>
  <c r="M3" i="16"/>
  <c r="E3" i="16"/>
  <c r="E4" i="16"/>
  <c r="V6" i="5"/>
  <c r="V5" i="5" s="1"/>
  <c r="AD6" i="5"/>
  <c r="AH5" i="5" s="1"/>
  <c r="AD4" i="5"/>
  <c r="AD5" i="5"/>
  <c r="R132" i="16" l="1"/>
  <c r="R99" i="16"/>
  <c r="R112" i="16"/>
  <c r="R35" i="16"/>
  <c r="R31" i="16"/>
  <c r="R45" i="16"/>
  <c r="R11" i="16"/>
  <c r="R42" i="16"/>
  <c r="R120" i="16"/>
  <c r="R39" i="16"/>
  <c r="R150" i="16"/>
  <c r="R133" i="16"/>
  <c r="R155" i="16"/>
  <c r="R194" i="16"/>
  <c r="R96" i="16"/>
  <c r="R130" i="16"/>
  <c r="R190" i="16"/>
  <c r="R29" i="16"/>
  <c r="R10" i="16"/>
  <c r="R26" i="16"/>
  <c r="R104" i="16"/>
  <c r="R23" i="16"/>
  <c r="R134" i="16"/>
  <c r="R117" i="16"/>
  <c r="R75" i="16"/>
  <c r="R50" i="16"/>
  <c r="R80" i="16"/>
  <c r="R34" i="16"/>
  <c r="R174" i="16"/>
  <c r="R13" i="16"/>
  <c r="R19" i="16"/>
  <c r="R185" i="16"/>
  <c r="R88" i="16"/>
  <c r="R7" i="16"/>
  <c r="R118" i="16"/>
  <c r="R101" i="16"/>
  <c r="R186" i="16"/>
  <c r="R177" i="16"/>
  <c r="R64" i="16"/>
  <c r="R193" i="16"/>
  <c r="R158" i="16"/>
  <c r="R172" i="16"/>
  <c r="R98" i="16"/>
  <c r="R169" i="16"/>
  <c r="R72" i="16"/>
  <c r="R147" i="16"/>
  <c r="R102" i="16"/>
  <c r="R85" i="16"/>
  <c r="R168" i="16"/>
  <c r="R145" i="16"/>
  <c r="R48" i="16"/>
  <c r="R161" i="16"/>
  <c r="R142" i="16"/>
  <c r="R156" i="16"/>
  <c r="R125" i="16"/>
  <c r="R153" i="16"/>
  <c r="R56" i="16"/>
  <c r="R51" i="16"/>
  <c r="R86" i="16"/>
  <c r="R69" i="16"/>
  <c r="R180" i="16"/>
  <c r="R97" i="16"/>
  <c r="R32" i="16"/>
  <c r="R129" i="16"/>
  <c r="R126" i="16"/>
  <c r="R140" i="16"/>
  <c r="R139" i="16"/>
  <c r="R137" i="16"/>
  <c r="R40" i="16"/>
  <c r="R146" i="16"/>
  <c r="R70" i="16"/>
  <c r="R53" i="16"/>
  <c r="R164" i="16"/>
  <c r="R17" i="16"/>
  <c r="R16" i="16"/>
  <c r="R113" i="16"/>
  <c r="R110" i="16"/>
  <c r="R124" i="16"/>
  <c r="R123" i="16"/>
  <c r="R121" i="16"/>
  <c r="R24" i="16"/>
  <c r="R66" i="16"/>
  <c r="R54" i="16"/>
  <c r="R37" i="16"/>
  <c r="R148" i="16"/>
  <c r="R195" i="16"/>
  <c r="R115" i="16"/>
  <c r="R65" i="16"/>
  <c r="R94" i="16"/>
  <c r="R108" i="16"/>
  <c r="R107" i="16"/>
  <c r="R105" i="16"/>
  <c r="R8" i="16"/>
  <c r="R173" i="16"/>
  <c r="R38" i="16"/>
  <c r="R21" i="16"/>
  <c r="R3" i="16"/>
  <c r="R83" i="16"/>
  <c r="R81" i="16"/>
  <c r="R33" i="16"/>
  <c r="R78" i="16"/>
  <c r="R92" i="16"/>
  <c r="R27" i="16"/>
  <c r="R89" i="16"/>
  <c r="R167" i="16"/>
  <c r="R109" i="16"/>
  <c r="R22" i="16"/>
  <c r="R5" i="16"/>
  <c r="R116" i="16"/>
  <c r="R114" i="16"/>
  <c r="R175" i="16"/>
  <c r="R192" i="16"/>
  <c r="R62" i="16"/>
  <c r="R76" i="16"/>
  <c r="R154" i="16"/>
  <c r="R73" i="16"/>
  <c r="R151" i="16"/>
  <c r="R187" i="16"/>
  <c r="R6" i="16"/>
  <c r="R163" i="16"/>
  <c r="R100" i="16"/>
  <c r="R18" i="16"/>
  <c r="R143" i="16"/>
  <c r="R191" i="16"/>
  <c r="R46" i="16"/>
  <c r="R60" i="16"/>
  <c r="R138" i="16"/>
  <c r="R57" i="16"/>
  <c r="R135" i="16"/>
  <c r="R91" i="16"/>
  <c r="R162" i="16"/>
  <c r="R67" i="16"/>
  <c r="R84" i="16"/>
  <c r="R49" i="16"/>
  <c r="R111" i="16"/>
  <c r="R159" i="16"/>
  <c r="R30" i="16"/>
  <c r="R44" i="16"/>
  <c r="R122" i="16"/>
  <c r="R41" i="16"/>
  <c r="R119" i="16"/>
  <c r="R170" i="16"/>
  <c r="R157" i="16"/>
  <c r="R178" i="16"/>
  <c r="R68" i="16"/>
  <c r="R176" i="16"/>
  <c r="R63" i="16"/>
  <c r="R127" i="16"/>
  <c r="R14" i="16"/>
  <c r="R28" i="16"/>
  <c r="R106" i="16"/>
  <c r="R25" i="16"/>
  <c r="R103" i="16"/>
  <c r="R184" i="16"/>
  <c r="R59" i="16"/>
  <c r="R82" i="16"/>
  <c r="R52" i="16"/>
  <c r="R160" i="16"/>
  <c r="R15" i="16"/>
  <c r="R95" i="16"/>
  <c r="R93" i="16"/>
  <c r="R12" i="16"/>
  <c r="R90" i="16"/>
  <c r="R9" i="16"/>
  <c r="R87" i="16"/>
  <c r="R183" i="16"/>
  <c r="R181" i="16"/>
  <c r="R189" i="16"/>
  <c r="R36" i="16"/>
  <c r="R144" i="16"/>
  <c r="R179" i="16"/>
  <c r="R79" i="16"/>
  <c r="R77" i="16"/>
  <c r="R171" i="16"/>
  <c r="R74" i="16"/>
  <c r="R152" i="16"/>
  <c r="R71" i="16"/>
  <c r="R182" i="16"/>
  <c r="R165" i="16"/>
  <c r="R141" i="16"/>
  <c r="R20" i="16"/>
  <c r="R128" i="16"/>
  <c r="R131" i="16"/>
  <c r="R47" i="16"/>
  <c r="R61" i="16"/>
  <c r="R43" i="16"/>
  <c r="R58" i="16"/>
  <c r="R136" i="16"/>
  <c r="R55" i="16"/>
  <c r="R166" i="16"/>
  <c r="R149" i="16"/>
  <c r="R188" i="16"/>
  <c r="R4" i="16"/>
  <c r="V7" i="5"/>
  <c r="AH4" i="5"/>
  <c r="AH3" i="5"/>
  <c r="L3" i="16" l="1"/>
  <c r="L20" i="16"/>
  <c r="L36" i="16"/>
  <c r="L52" i="16"/>
  <c r="L68" i="16"/>
  <c r="L84" i="16"/>
  <c r="L100" i="16"/>
  <c r="L116" i="16"/>
  <c r="L132" i="16"/>
  <c r="L148" i="16"/>
  <c r="L164" i="16"/>
  <c r="L180" i="16"/>
  <c r="L174" i="16"/>
  <c r="L48" i="16"/>
  <c r="L5" i="16"/>
  <c r="L21" i="16"/>
  <c r="L37" i="16"/>
  <c r="L53" i="16"/>
  <c r="L69" i="16"/>
  <c r="L85" i="16"/>
  <c r="L101" i="16"/>
  <c r="L117" i="16"/>
  <c r="L133" i="16"/>
  <c r="L149" i="16"/>
  <c r="L165" i="16"/>
  <c r="L181" i="16"/>
  <c r="L190" i="16"/>
  <c r="L175" i="16"/>
  <c r="L161" i="16"/>
  <c r="L6" i="16"/>
  <c r="L22" i="16"/>
  <c r="L38" i="16"/>
  <c r="L54" i="16"/>
  <c r="L70" i="16"/>
  <c r="L86" i="16"/>
  <c r="L102" i="16"/>
  <c r="L118" i="16"/>
  <c r="L134" i="16"/>
  <c r="L150" i="16"/>
  <c r="L166" i="16"/>
  <c r="L182" i="16"/>
  <c r="L158" i="16"/>
  <c r="L7" i="16"/>
  <c r="L23" i="16"/>
  <c r="L39" i="16"/>
  <c r="L55" i="16"/>
  <c r="L71" i="16"/>
  <c r="L87" i="16"/>
  <c r="L103" i="16"/>
  <c r="L119" i="16"/>
  <c r="L135" i="16"/>
  <c r="L151" i="16"/>
  <c r="L167" i="16"/>
  <c r="L183" i="16"/>
  <c r="L110" i="16"/>
  <c r="L159" i="16"/>
  <c r="L97" i="16"/>
  <c r="L8" i="16"/>
  <c r="L24" i="16"/>
  <c r="L40" i="16"/>
  <c r="L56" i="16"/>
  <c r="L72" i="16"/>
  <c r="L88" i="16"/>
  <c r="L104" i="16"/>
  <c r="L120" i="16"/>
  <c r="L136" i="16"/>
  <c r="L152" i="16"/>
  <c r="L168" i="16"/>
  <c r="L184" i="16"/>
  <c r="L94" i="16"/>
  <c r="L64" i="16"/>
  <c r="L9" i="16"/>
  <c r="L25" i="16"/>
  <c r="L41" i="16"/>
  <c r="L57" i="16"/>
  <c r="L73" i="16"/>
  <c r="L89" i="16"/>
  <c r="L105" i="16"/>
  <c r="L121" i="16"/>
  <c r="L137" i="16"/>
  <c r="L153" i="16"/>
  <c r="L169" i="16"/>
  <c r="L185" i="16"/>
  <c r="L126" i="16"/>
  <c r="L80" i="16"/>
  <c r="L10" i="16"/>
  <c r="L26" i="16"/>
  <c r="L42" i="16"/>
  <c r="L58" i="16"/>
  <c r="L74" i="16"/>
  <c r="L90" i="16"/>
  <c r="L106" i="16"/>
  <c r="L122" i="16"/>
  <c r="L138" i="16"/>
  <c r="L154" i="16"/>
  <c r="L170" i="16"/>
  <c r="L186" i="16"/>
  <c r="L142" i="16"/>
  <c r="L143" i="16"/>
  <c r="L145" i="16"/>
  <c r="L11" i="16"/>
  <c r="L27" i="16"/>
  <c r="L43" i="16"/>
  <c r="L59" i="16"/>
  <c r="L75" i="16"/>
  <c r="L91" i="16"/>
  <c r="L107" i="16"/>
  <c r="L123" i="16"/>
  <c r="L139" i="16"/>
  <c r="L155" i="16"/>
  <c r="L171" i="16"/>
  <c r="L187" i="16"/>
  <c r="L78" i="16"/>
  <c r="L111" i="16"/>
  <c r="L192" i="16"/>
  <c r="L12" i="16"/>
  <c r="L28" i="16"/>
  <c r="L44" i="16"/>
  <c r="L60" i="16"/>
  <c r="L76" i="16"/>
  <c r="L92" i="16"/>
  <c r="L108" i="16"/>
  <c r="L124" i="16"/>
  <c r="L140" i="16"/>
  <c r="L156" i="16"/>
  <c r="L172" i="16"/>
  <c r="L188" i="16"/>
  <c r="L62" i="16"/>
  <c r="L31" i="16"/>
  <c r="L63" i="16"/>
  <c r="L79" i="16"/>
  <c r="L127" i="16"/>
  <c r="L32" i="16"/>
  <c r="L96" i="16"/>
  <c r="L128" i="16"/>
  <c r="L176" i="16"/>
  <c r="L17" i="16"/>
  <c r="L113" i="16"/>
  <c r="L177" i="16"/>
  <c r="L13" i="16"/>
  <c r="L29" i="16"/>
  <c r="L45" i="16"/>
  <c r="L61" i="16"/>
  <c r="L77" i="16"/>
  <c r="L93" i="16"/>
  <c r="L109" i="16"/>
  <c r="L125" i="16"/>
  <c r="L141" i="16"/>
  <c r="L157" i="16"/>
  <c r="L173" i="16"/>
  <c r="L189" i="16"/>
  <c r="L46" i="16"/>
  <c r="L15" i="16"/>
  <c r="L47" i="16"/>
  <c r="L95" i="16"/>
  <c r="L16" i="16"/>
  <c r="L112" i="16"/>
  <c r="L144" i="16"/>
  <c r="L160" i="16"/>
  <c r="L33" i="16"/>
  <c r="L129" i="16"/>
  <c r="L193" i="16"/>
  <c r="L14" i="16"/>
  <c r="L30" i="16"/>
  <c r="L49" i="16"/>
  <c r="L191" i="16"/>
  <c r="L65" i="16"/>
  <c r="L18" i="16"/>
  <c r="L34" i="16"/>
  <c r="L50" i="16"/>
  <c r="L66" i="16"/>
  <c r="L82" i="16"/>
  <c r="L98" i="16"/>
  <c r="L114" i="16"/>
  <c r="L130" i="16"/>
  <c r="L146" i="16"/>
  <c r="L162" i="16"/>
  <c r="L178" i="16"/>
  <c r="L194" i="16"/>
  <c r="L19" i="16"/>
  <c r="L35" i="16"/>
  <c r="L51" i="16"/>
  <c r="L67" i="16"/>
  <c r="L83" i="16"/>
  <c r="L99" i="16"/>
  <c r="L115" i="16"/>
  <c r="L131" i="16"/>
  <c r="L147" i="16"/>
  <c r="L163" i="16"/>
  <c r="L179" i="16"/>
  <c r="L195" i="16"/>
  <c r="L81" i="16"/>
  <c r="L4" i="16"/>
  <c r="N6" i="5"/>
  <c r="N5" i="5" l="1"/>
  <c r="N7" i="5" s="1"/>
  <c r="P11" i="16" l="1"/>
  <c r="P27" i="16"/>
  <c r="P43" i="16"/>
  <c r="P59" i="16"/>
  <c r="P75" i="16"/>
  <c r="P91" i="16"/>
  <c r="P107" i="16"/>
  <c r="P123" i="16"/>
  <c r="P139" i="16"/>
  <c r="P155" i="16"/>
  <c r="P171" i="16"/>
  <c r="P187" i="16"/>
  <c r="P13" i="16"/>
  <c r="P29" i="16"/>
  <c r="P45" i="16"/>
  <c r="P61" i="16"/>
  <c r="P77" i="16"/>
  <c r="P93" i="16"/>
  <c r="P109" i="16"/>
  <c r="P125" i="16"/>
  <c r="P141" i="16"/>
  <c r="P157" i="16"/>
  <c r="P173" i="16"/>
  <c r="P189" i="16"/>
  <c r="P111" i="16"/>
  <c r="P143" i="16"/>
  <c r="P175" i="16"/>
  <c r="P14" i="16"/>
  <c r="P30" i="16"/>
  <c r="P46" i="16"/>
  <c r="P62" i="16"/>
  <c r="P78" i="16"/>
  <c r="P94" i="16"/>
  <c r="P110" i="16"/>
  <c r="P126" i="16"/>
  <c r="P142" i="16"/>
  <c r="P158" i="16"/>
  <c r="P174" i="16"/>
  <c r="P190" i="16"/>
  <c r="P79" i="16"/>
  <c r="P127" i="16"/>
  <c r="P159" i="16"/>
  <c r="P191" i="16"/>
  <c r="P16" i="16"/>
  <c r="P32" i="16"/>
  <c r="P48" i="16"/>
  <c r="P64" i="16"/>
  <c r="P80" i="16"/>
  <c r="P96" i="16"/>
  <c r="P112" i="16"/>
  <c r="P128" i="16"/>
  <c r="P144" i="16"/>
  <c r="P160" i="16"/>
  <c r="P176" i="16"/>
  <c r="P192" i="16"/>
  <c r="P44" i="16"/>
  <c r="P108" i="16"/>
  <c r="P156" i="16"/>
  <c r="P95" i="16"/>
  <c r="P17" i="16"/>
  <c r="P33" i="16"/>
  <c r="P49" i="16"/>
  <c r="P65" i="16"/>
  <c r="P81" i="16"/>
  <c r="P97" i="16"/>
  <c r="P113" i="16"/>
  <c r="P129" i="16"/>
  <c r="P145" i="16"/>
  <c r="P161" i="16"/>
  <c r="P177" i="16"/>
  <c r="P193" i="16"/>
  <c r="P18" i="16"/>
  <c r="P34" i="16"/>
  <c r="P50" i="16"/>
  <c r="P66" i="16"/>
  <c r="P82" i="16"/>
  <c r="P98" i="16"/>
  <c r="P114" i="16"/>
  <c r="P130" i="16"/>
  <c r="P146" i="16"/>
  <c r="P162" i="16"/>
  <c r="P178" i="16"/>
  <c r="P194" i="16"/>
  <c r="P60" i="16"/>
  <c r="P140" i="16"/>
  <c r="P47" i="16"/>
  <c r="P19" i="16"/>
  <c r="P35" i="16"/>
  <c r="P51" i="16"/>
  <c r="P67" i="16"/>
  <c r="P83" i="16"/>
  <c r="P99" i="16"/>
  <c r="P115" i="16"/>
  <c r="P131" i="16"/>
  <c r="P147" i="16"/>
  <c r="P163" i="16"/>
  <c r="P179" i="16"/>
  <c r="P195" i="16"/>
  <c r="P28" i="16"/>
  <c r="P124" i="16"/>
  <c r="P172" i="16"/>
  <c r="P31" i="16"/>
  <c r="P4" i="16"/>
  <c r="P20" i="16"/>
  <c r="P36" i="16"/>
  <c r="P52" i="16"/>
  <c r="P68" i="16"/>
  <c r="P84" i="16"/>
  <c r="P100" i="16"/>
  <c r="P116" i="16"/>
  <c r="P132" i="16"/>
  <c r="P148" i="16"/>
  <c r="P164" i="16"/>
  <c r="P180" i="16"/>
  <c r="P3" i="16"/>
  <c r="P5" i="16"/>
  <c r="P21" i="16"/>
  <c r="P37" i="16"/>
  <c r="P53" i="16"/>
  <c r="P69" i="16"/>
  <c r="P85" i="16"/>
  <c r="P101" i="16"/>
  <c r="P117" i="16"/>
  <c r="P133" i="16"/>
  <c r="P149" i="16"/>
  <c r="P165" i="16"/>
  <c r="P181" i="16"/>
  <c r="P12" i="16"/>
  <c r="P6" i="16"/>
  <c r="P22" i="16"/>
  <c r="P38" i="16"/>
  <c r="P54" i="16"/>
  <c r="P70" i="16"/>
  <c r="P86" i="16"/>
  <c r="P102" i="16"/>
  <c r="P118" i="16"/>
  <c r="P134" i="16"/>
  <c r="P150" i="16"/>
  <c r="P166" i="16"/>
  <c r="P182" i="16"/>
  <c r="P92" i="16"/>
  <c r="P63" i="16"/>
  <c r="P7" i="16"/>
  <c r="P23" i="16"/>
  <c r="P39" i="16"/>
  <c r="P55" i="16"/>
  <c r="P71" i="16"/>
  <c r="P87" i="16"/>
  <c r="P103" i="16"/>
  <c r="P119" i="16"/>
  <c r="P135" i="16"/>
  <c r="P151" i="16"/>
  <c r="P167" i="16"/>
  <c r="P183" i="16"/>
  <c r="P76" i="16"/>
  <c r="P188" i="16"/>
  <c r="P15" i="16"/>
  <c r="P8" i="16"/>
  <c r="P24" i="16"/>
  <c r="P40" i="16"/>
  <c r="P56" i="16"/>
  <c r="P72" i="16"/>
  <c r="P88" i="16"/>
  <c r="P104" i="16"/>
  <c r="P120" i="16"/>
  <c r="P136" i="16"/>
  <c r="P152" i="16"/>
  <c r="P168" i="16"/>
  <c r="P184" i="16"/>
  <c r="P9" i="16"/>
  <c r="P25" i="16"/>
  <c r="P41" i="16"/>
  <c r="P57" i="16"/>
  <c r="P73" i="16"/>
  <c r="P89" i="16"/>
  <c r="P105" i="16"/>
  <c r="P121" i="16"/>
  <c r="P137" i="16"/>
  <c r="P153" i="16"/>
  <c r="P169" i="16"/>
  <c r="P185" i="16"/>
  <c r="P10" i="16"/>
  <c r="P26" i="16"/>
  <c r="P42" i="16"/>
  <c r="P58" i="16"/>
  <c r="P74" i="16"/>
  <c r="P90" i="16"/>
  <c r="P106" i="16"/>
  <c r="P122" i="16"/>
  <c r="P138" i="16"/>
  <c r="P154" i="16"/>
  <c r="P170" i="16"/>
  <c r="P186" i="16"/>
  <c r="R6" i="5"/>
  <c r="R5" i="5" s="1"/>
  <c r="R7" i="5" s="1"/>
  <c r="Q12" i="16" l="1"/>
  <c r="S12" i="16" s="1"/>
  <c r="Q28" i="16"/>
  <c r="S28" i="16" s="1"/>
  <c r="Q44" i="16"/>
  <c r="S44" i="16" s="1"/>
  <c r="Q60" i="16"/>
  <c r="S60" i="16" s="1"/>
  <c r="Q76" i="16"/>
  <c r="S76" i="16" s="1"/>
  <c r="Q92" i="16"/>
  <c r="S92" i="16" s="1"/>
  <c r="Q108" i="16"/>
  <c r="S108" i="16" s="1"/>
  <c r="Q124" i="16"/>
  <c r="S124" i="16" s="1"/>
  <c r="Q140" i="16"/>
  <c r="S140" i="16" s="1"/>
  <c r="Q156" i="16"/>
  <c r="S156" i="16" s="1"/>
  <c r="Q172" i="16"/>
  <c r="S172" i="16" s="1"/>
  <c r="Q188" i="16"/>
  <c r="S188" i="16" s="1"/>
  <c r="Q29" i="16"/>
  <c r="S29" i="16" s="1"/>
  <c r="Q13" i="16"/>
  <c r="S13" i="16" s="1"/>
  <c r="Q14" i="16"/>
  <c r="S14" i="16" s="1"/>
  <c r="Q30" i="16"/>
  <c r="S30" i="16" s="1"/>
  <c r="Q46" i="16"/>
  <c r="S46" i="16" s="1"/>
  <c r="Q62" i="16"/>
  <c r="S62" i="16" s="1"/>
  <c r="Q78" i="16"/>
  <c r="S78" i="16" s="1"/>
  <c r="Q94" i="16"/>
  <c r="Q110" i="16"/>
  <c r="Q126" i="16"/>
  <c r="S126" i="16" s="1"/>
  <c r="Q142" i="16"/>
  <c r="S142" i="16" s="1"/>
  <c r="Q158" i="16"/>
  <c r="S158" i="16" s="1"/>
  <c r="Q174" i="16"/>
  <c r="S174" i="16" s="1"/>
  <c r="Q190" i="16"/>
  <c r="S190" i="16" s="1"/>
  <c r="Q48" i="16"/>
  <c r="S48" i="16" s="1"/>
  <c r="Q64" i="16"/>
  <c r="S64" i="16" s="1"/>
  <c r="Q80" i="16"/>
  <c r="S80" i="16" s="1"/>
  <c r="Q112" i="16"/>
  <c r="Q144" i="16"/>
  <c r="S144" i="16" s="1"/>
  <c r="Q192" i="16"/>
  <c r="S192" i="16" s="1"/>
  <c r="Q15" i="16"/>
  <c r="S15" i="16" s="1"/>
  <c r="Q31" i="16"/>
  <c r="S31" i="16" s="1"/>
  <c r="Q47" i="16"/>
  <c r="S47" i="16" s="1"/>
  <c r="Q63" i="16"/>
  <c r="S63" i="16" s="1"/>
  <c r="Q79" i="16"/>
  <c r="S79" i="16" s="1"/>
  <c r="Q95" i="16"/>
  <c r="S95" i="16" s="1"/>
  <c r="Q111" i="16"/>
  <c r="S111" i="16" s="1"/>
  <c r="Q127" i="16"/>
  <c r="S127" i="16" s="1"/>
  <c r="Q143" i="16"/>
  <c r="S143" i="16" s="1"/>
  <c r="Q159" i="16"/>
  <c r="S159" i="16" s="1"/>
  <c r="Q175" i="16"/>
  <c r="S175" i="16" s="1"/>
  <c r="Q191" i="16"/>
  <c r="S191" i="16" s="1"/>
  <c r="Q32" i="16"/>
  <c r="S32" i="16" s="1"/>
  <c r="Q96" i="16"/>
  <c r="Q128" i="16"/>
  <c r="S128" i="16" s="1"/>
  <c r="Q160" i="16"/>
  <c r="S160" i="16" s="1"/>
  <c r="Q176" i="16"/>
  <c r="S176" i="16" s="1"/>
  <c r="Q16" i="16"/>
  <c r="S16" i="16" s="1"/>
  <c r="Q17" i="16"/>
  <c r="S17" i="16" s="1"/>
  <c r="Q33" i="16"/>
  <c r="S33" i="16" s="1"/>
  <c r="Q49" i="16"/>
  <c r="S49" i="16" s="1"/>
  <c r="Q65" i="16"/>
  <c r="S65" i="16" s="1"/>
  <c r="Q81" i="16"/>
  <c r="S81" i="16" s="1"/>
  <c r="Q97" i="16"/>
  <c r="S97" i="16" s="1"/>
  <c r="Q113" i="16"/>
  <c r="S113" i="16" s="1"/>
  <c r="Q129" i="16"/>
  <c r="S129" i="16" s="1"/>
  <c r="Q145" i="16"/>
  <c r="S145" i="16" s="1"/>
  <c r="Q161" i="16"/>
  <c r="S161" i="16" s="1"/>
  <c r="Q177" i="16"/>
  <c r="S177" i="16" s="1"/>
  <c r="Q193" i="16"/>
  <c r="S193" i="16" s="1"/>
  <c r="Q173" i="16"/>
  <c r="S173" i="16" s="1"/>
  <c r="Q18" i="16"/>
  <c r="S18" i="16" s="1"/>
  <c r="Q34" i="16"/>
  <c r="S34" i="16" s="1"/>
  <c r="Q50" i="16"/>
  <c r="S50" i="16" s="1"/>
  <c r="Q66" i="16"/>
  <c r="S66" i="16" s="1"/>
  <c r="Q82" i="16"/>
  <c r="S82" i="16" s="1"/>
  <c r="Q98" i="16"/>
  <c r="S98" i="16" s="1"/>
  <c r="Q114" i="16"/>
  <c r="S114" i="16" s="1"/>
  <c r="Q130" i="16"/>
  <c r="S130" i="16" s="1"/>
  <c r="Q146" i="16"/>
  <c r="S146" i="16" s="1"/>
  <c r="Q162" i="16"/>
  <c r="S162" i="16" s="1"/>
  <c r="Q178" i="16"/>
  <c r="Q194" i="16"/>
  <c r="S194" i="16" s="1"/>
  <c r="Q141" i="16"/>
  <c r="S141" i="16" s="1"/>
  <c r="Q19" i="16"/>
  <c r="S19" i="16" s="1"/>
  <c r="Q35" i="16"/>
  <c r="S35" i="16" s="1"/>
  <c r="Q51" i="16"/>
  <c r="S51" i="16" s="1"/>
  <c r="Q67" i="16"/>
  <c r="S67" i="16" s="1"/>
  <c r="Q83" i="16"/>
  <c r="S83" i="16" s="1"/>
  <c r="Q99" i="16"/>
  <c r="S99" i="16" s="1"/>
  <c r="Q115" i="16"/>
  <c r="S115" i="16" s="1"/>
  <c r="Q131" i="16"/>
  <c r="S131" i="16" s="1"/>
  <c r="Q147" i="16"/>
  <c r="S147" i="16" s="1"/>
  <c r="Q163" i="16"/>
  <c r="S163" i="16" s="1"/>
  <c r="Q179" i="16"/>
  <c r="Q195" i="16"/>
  <c r="S195" i="16" s="1"/>
  <c r="Q109" i="16"/>
  <c r="S109" i="16" s="1"/>
  <c r="Q4" i="16"/>
  <c r="S4" i="16" s="1"/>
  <c r="Q20" i="16"/>
  <c r="S20" i="16" s="1"/>
  <c r="Q36" i="16"/>
  <c r="S36" i="16" s="1"/>
  <c r="Q52" i="16"/>
  <c r="S52" i="16" s="1"/>
  <c r="Q68" i="16"/>
  <c r="S68" i="16" s="1"/>
  <c r="Q84" i="16"/>
  <c r="S84" i="16" s="1"/>
  <c r="Q100" i="16"/>
  <c r="S100" i="16" s="1"/>
  <c r="Q116" i="16"/>
  <c r="S116" i="16" s="1"/>
  <c r="Q132" i="16"/>
  <c r="S132" i="16" s="1"/>
  <c r="Q148" i="16"/>
  <c r="S148" i="16" s="1"/>
  <c r="Q164" i="16"/>
  <c r="Q180" i="16"/>
  <c r="Q3" i="16"/>
  <c r="S3" i="16" s="1"/>
  <c r="Q157" i="16"/>
  <c r="S157" i="16" s="1"/>
  <c r="Q5" i="16"/>
  <c r="S5" i="16" s="1"/>
  <c r="Q21" i="16"/>
  <c r="S21" i="16" s="1"/>
  <c r="Q37" i="16"/>
  <c r="S37" i="16" s="1"/>
  <c r="Q53" i="16"/>
  <c r="S53" i="16" s="1"/>
  <c r="Q69" i="16"/>
  <c r="S69" i="16" s="1"/>
  <c r="Q85" i="16"/>
  <c r="S85" i="16" s="1"/>
  <c r="Q101" i="16"/>
  <c r="S101" i="16" s="1"/>
  <c r="Q117" i="16"/>
  <c r="S117" i="16" s="1"/>
  <c r="Q133" i="16"/>
  <c r="S133" i="16" s="1"/>
  <c r="Q149" i="16"/>
  <c r="S149" i="16" s="1"/>
  <c r="Q165" i="16"/>
  <c r="S165" i="16" s="1"/>
  <c r="Q181" i="16"/>
  <c r="S181" i="16" s="1"/>
  <c r="Q125" i="16"/>
  <c r="S125" i="16" s="1"/>
  <c r="Q6" i="16"/>
  <c r="Q22" i="16"/>
  <c r="S22" i="16" s="1"/>
  <c r="Q38" i="16"/>
  <c r="S38" i="16" s="1"/>
  <c r="Q54" i="16"/>
  <c r="S54" i="16" s="1"/>
  <c r="Q70" i="16"/>
  <c r="S70" i="16" s="1"/>
  <c r="Q86" i="16"/>
  <c r="S86" i="16" s="1"/>
  <c r="Q102" i="16"/>
  <c r="S102" i="16" s="1"/>
  <c r="Q118" i="16"/>
  <c r="S118" i="16" s="1"/>
  <c r="Q134" i="16"/>
  <c r="S134" i="16" s="1"/>
  <c r="Q150" i="16"/>
  <c r="S150" i="16" s="1"/>
  <c r="Q166" i="16"/>
  <c r="S166" i="16" s="1"/>
  <c r="Q182" i="16"/>
  <c r="S182" i="16" s="1"/>
  <c r="Q7" i="16"/>
  <c r="S7" i="16" s="1"/>
  <c r="Q23" i="16"/>
  <c r="S23" i="16" s="1"/>
  <c r="Q39" i="16"/>
  <c r="Q55" i="16"/>
  <c r="Q71" i="16"/>
  <c r="S71" i="16" s="1"/>
  <c r="Q87" i="16"/>
  <c r="S87" i="16" s="1"/>
  <c r="Q103" i="16"/>
  <c r="S103" i="16" s="1"/>
  <c r="Q119" i="16"/>
  <c r="S119" i="16" s="1"/>
  <c r="Q135" i="16"/>
  <c r="S135" i="16" s="1"/>
  <c r="Q151" i="16"/>
  <c r="S151" i="16" s="1"/>
  <c r="Q167" i="16"/>
  <c r="S167" i="16" s="1"/>
  <c r="Q183" i="16"/>
  <c r="S183" i="16" s="1"/>
  <c r="Q77" i="16"/>
  <c r="Q8" i="16"/>
  <c r="S8" i="16" s="1"/>
  <c r="Q24" i="16"/>
  <c r="S24" i="16" s="1"/>
  <c r="Q40" i="16"/>
  <c r="S40" i="16" s="1"/>
  <c r="Q56" i="16"/>
  <c r="Q72" i="16"/>
  <c r="S72" i="16" s="1"/>
  <c r="Q88" i="16"/>
  <c r="S88" i="16" s="1"/>
  <c r="Q104" i="16"/>
  <c r="S104" i="16" s="1"/>
  <c r="Q120" i="16"/>
  <c r="S120" i="16" s="1"/>
  <c r="Q136" i="16"/>
  <c r="S136" i="16" s="1"/>
  <c r="Q152" i="16"/>
  <c r="S152" i="16" s="1"/>
  <c r="Q168" i="16"/>
  <c r="S168" i="16" s="1"/>
  <c r="Q184" i="16"/>
  <c r="S184" i="16" s="1"/>
  <c r="Q93" i="16"/>
  <c r="Q9" i="16"/>
  <c r="S9" i="16" s="1"/>
  <c r="Q25" i="16"/>
  <c r="S25" i="16" s="1"/>
  <c r="Q41" i="16"/>
  <c r="S41" i="16" s="1"/>
  <c r="Q57" i="16"/>
  <c r="S57" i="16" s="1"/>
  <c r="Q73" i="16"/>
  <c r="S73" i="16" s="1"/>
  <c r="Q89" i="16"/>
  <c r="S89" i="16" s="1"/>
  <c r="Q105" i="16"/>
  <c r="S105" i="16" s="1"/>
  <c r="Q121" i="16"/>
  <c r="S121" i="16" s="1"/>
  <c r="Q137" i="16"/>
  <c r="Q153" i="16"/>
  <c r="S153" i="16" s="1"/>
  <c r="Q169" i="16"/>
  <c r="S169" i="16" s="1"/>
  <c r="Q185" i="16"/>
  <c r="S185" i="16" s="1"/>
  <c r="Q189" i="16"/>
  <c r="S189" i="16" s="1"/>
  <c r="Q10" i="16"/>
  <c r="S10" i="16" s="1"/>
  <c r="Q26" i="16"/>
  <c r="S26" i="16" s="1"/>
  <c r="Q42" i="16"/>
  <c r="S42" i="16" s="1"/>
  <c r="Q58" i="16"/>
  <c r="S58" i="16" s="1"/>
  <c r="Q74" i="16"/>
  <c r="S74" i="16" s="1"/>
  <c r="Q90" i="16"/>
  <c r="S90" i="16" s="1"/>
  <c r="Q106" i="16"/>
  <c r="S106" i="16" s="1"/>
  <c r="Q122" i="16"/>
  <c r="S122" i="16" s="1"/>
  <c r="Q138" i="16"/>
  <c r="S138" i="16" s="1"/>
  <c r="Q154" i="16"/>
  <c r="S154" i="16" s="1"/>
  <c r="Q170" i="16"/>
  <c r="S170" i="16" s="1"/>
  <c r="Q186" i="16"/>
  <c r="Q61" i="16"/>
  <c r="S61" i="16" s="1"/>
  <c r="Q11" i="16"/>
  <c r="Q27" i="16"/>
  <c r="S27" i="16" s="1"/>
  <c r="Q43" i="16"/>
  <c r="S43" i="16" s="1"/>
  <c r="Q59" i="16"/>
  <c r="S59" i="16" s="1"/>
  <c r="Q75" i="16"/>
  <c r="S75" i="16" s="1"/>
  <c r="Q91" i="16"/>
  <c r="S91" i="16" s="1"/>
  <c r="Q107" i="16"/>
  <c r="S107" i="16" s="1"/>
  <c r="Q123" i="16"/>
  <c r="S123" i="16" s="1"/>
  <c r="Q139" i="16"/>
  <c r="S139" i="16" s="1"/>
  <c r="Q155" i="16"/>
  <c r="S155" i="16" s="1"/>
  <c r="Q171" i="16"/>
  <c r="S171" i="16" s="1"/>
  <c r="Q187" i="16"/>
  <c r="S187" i="16" s="1"/>
  <c r="Q45" i="16"/>
  <c r="S45" i="16" s="1"/>
  <c r="S137" i="16"/>
  <c r="S55" i="16"/>
  <c r="S180" i="16"/>
  <c r="S178" i="16"/>
  <c r="S112" i="16"/>
  <c r="S110" i="16"/>
  <c r="S93" i="16"/>
  <c r="S186" i="16"/>
  <c r="S56" i="16"/>
  <c r="S39" i="16"/>
  <c r="S6" i="16"/>
  <c r="S164" i="16"/>
  <c r="S179" i="16"/>
  <c r="S96" i="16"/>
  <c r="S94" i="16"/>
  <c r="S77" i="16"/>
  <c r="S11" i="16"/>
</calcChain>
</file>

<file path=xl/sharedStrings.xml><?xml version="1.0" encoding="utf-8"?>
<sst xmlns="http://schemas.openxmlformats.org/spreadsheetml/2006/main" count="1248" uniqueCount="821">
  <si>
    <t>A_INST/AIVIA320</t>
  </si>
  <si>
    <t>A_ABONT/KR/SIGF</t>
  </si>
  <si>
    <t>A_DIVERS</t>
  </si>
  <si>
    <t>A_AIVIANET/GO</t>
  </si>
  <si>
    <t>A_ABONTBATNRJ</t>
  </si>
  <si>
    <t>A_MAINT/BASE/ADP</t>
  </si>
  <si>
    <t>A_LOG/CYGET/GF</t>
  </si>
  <si>
    <t>A_ANLY/CDC</t>
  </si>
  <si>
    <t>A_INST/TOTEM/COLAV</t>
  </si>
  <si>
    <t>A_AIVIANET/VOICE/2</t>
  </si>
  <si>
    <t>A_LOG/POINET</t>
  </si>
  <si>
    <t>A_MAINT/BATNRJ</t>
  </si>
  <si>
    <t>A_LOG/KRCS</t>
  </si>
  <si>
    <t>A_AIVIANET/VOICE/1</t>
  </si>
  <si>
    <t>A_ACTIVATION/BATNR</t>
  </si>
  <si>
    <t>A_INST/EPNRJ</t>
  </si>
  <si>
    <t>A_LIS/BIV/GRIS</t>
  </si>
  <si>
    <t>A_AIVIANET/ACTIV</t>
  </si>
  <si>
    <t>A_AIVIANET</t>
  </si>
  <si>
    <t>A_MAINT/KR/PREMIUM</t>
  </si>
  <si>
    <t>A_MAINT/ITEMPS</t>
  </si>
  <si>
    <t>A_LIS/BIV/BLANC</t>
  </si>
  <si>
    <t>A_LOG/E-PASS</t>
  </si>
  <si>
    <t>A_MAINT/AIVIASOLO</t>
  </si>
  <si>
    <t>A_LOG/ENCODAGE_PYR</t>
  </si>
  <si>
    <t>A_ABONTSERV_ENV</t>
  </si>
  <si>
    <t>A_MAINT/EPNRJ</t>
  </si>
  <si>
    <t>A_FORM/E-PASS</t>
  </si>
  <si>
    <t>A_LOG/GESTSIRENE</t>
  </si>
  <si>
    <t>A_LOGICIEL</t>
  </si>
  <si>
    <t>A_DEV/AS400</t>
  </si>
  <si>
    <t>A_MAINT/CASAR/MDLS</t>
  </si>
  <si>
    <t>A_INST</t>
  </si>
  <si>
    <t>A_MAINT/E-PASS</t>
  </si>
  <si>
    <t>A_LOG/CYJET/M/FA2</t>
  </si>
  <si>
    <t>A_AUDIT/2</t>
  </si>
  <si>
    <t>A_LOG/ACCES/EXT</t>
  </si>
  <si>
    <t>A_FOR</t>
  </si>
  <si>
    <t>A_ABONTSERV</t>
  </si>
  <si>
    <t>A_INST/AIVIA330</t>
  </si>
  <si>
    <t>A_LOGICIEL/GEST/DE</t>
  </si>
  <si>
    <t>A_LOG/CYJET/PDA/AN</t>
  </si>
  <si>
    <t>A_AIVIANET/GONBIOT</t>
  </si>
  <si>
    <t>A_LIS/BIV/BLEU</t>
  </si>
  <si>
    <t>A_LOG/KRCP</t>
  </si>
  <si>
    <t>A_MAINT/KR/BASE</t>
  </si>
  <si>
    <t>A-KRL-N-FR-10</t>
  </si>
  <si>
    <t>A_ESTAMPILLE</t>
  </si>
  <si>
    <t>A_INST/LECT/ADP</t>
  </si>
  <si>
    <t>A_ANLY/WIFI</t>
  </si>
  <si>
    <t>A_DIVERS/BATNRJ</t>
  </si>
  <si>
    <t>A_AIVIANET/VOICE/3</t>
  </si>
  <si>
    <t>A_DIVERS/AIVIA</t>
  </si>
  <si>
    <t>A_MAINT/CASAR/MAT</t>
  </si>
  <si>
    <t>A_DIVERS/GOLEADOR</t>
  </si>
  <si>
    <t>A_LOG/CYJET/WEB</t>
  </si>
  <si>
    <t>A_BIVIDFAC_F</t>
  </si>
  <si>
    <t>A_ANLY</t>
  </si>
  <si>
    <t>A_MAINT/CASAR/LOG</t>
  </si>
  <si>
    <t>A_DEV</t>
  </si>
  <si>
    <t>A-KR-N-FR-10</t>
  </si>
  <si>
    <t>A_INST/AIVIA200</t>
  </si>
  <si>
    <t>A_LIC/CYJET/GF</t>
  </si>
  <si>
    <t>A_INST/CASAR</t>
  </si>
  <si>
    <t>A_LOG/CYJET/M/ADE</t>
  </si>
  <si>
    <t>A_LOC</t>
  </si>
  <si>
    <t>A_ABONTLORA</t>
  </si>
  <si>
    <t>A_DIVERS/BIVID</t>
  </si>
  <si>
    <t>A_LOG/BATNRJ</t>
  </si>
  <si>
    <t>A_AIVIANET/SOLO</t>
  </si>
  <si>
    <t>A-KRL-GPM-FR</t>
  </si>
  <si>
    <t>A_LOG/KRS</t>
  </si>
  <si>
    <t>A_LOG/ACCES</t>
  </si>
  <si>
    <t>A_MAINT/BORNE</t>
  </si>
  <si>
    <t>A_LOG/CYJET/PDA/WA</t>
  </si>
  <si>
    <t>A-KR-GPM-FR</t>
  </si>
  <si>
    <t>A_LOG/CYJET/QT</t>
  </si>
  <si>
    <t>A_LIC/CASAR25</t>
  </si>
  <si>
    <t>A_DEV/AIVIA</t>
  </si>
  <si>
    <t>A_DEV/BATNRJ</t>
  </si>
  <si>
    <t>A_LOG/CYJET/WEB/GB</t>
  </si>
  <si>
    <t>A_MAINT/POINET</t>
  </si>
  <si>
    <t>A_ESCOMPTE</t>
  </si>
  <si>
    <t>A_INST/MAT</t>
  </si>
  <si>
    <t>A_DIVERS/ENV</t>
  </si>
  <si>
    <t>A_LIC/SAGE100</t>
  </si>
  <si>
    <t>A_MAINT/PREMIUM210</t>
  </si>
  <si>
    <t>A-KR-GPM-FR-10</t>
  </si>
  <si>
    <t>A_AIVIANET/MS</t>
  </si>
  <si>
    <t>A_FORM/EPNRJ</t>
  </si>
  <si>
    <t>A_MAINT/BATNRJ/VP</t>
  </si>
  <si>
    <t>A_LIC/MAL</t>
  </si>
  <si>
    <t>A_LIC/CASAR/ARES</t>
  </si>
  <si>
    <t>A_INST/AIVIA220</t>
  </si>
  <si>
    <t>A_ABONTEPNRJ_C</t>
  </si>
  <si>
    <t>A_INTG</t>
  </si>
  <si>
    <t>A_LOG/CYJET/WEB/FD</t>
  </si>
  <si>
    <t>A_LOG/CYJET/M/TRS</t>
  </si>
  <si>
    <t>A_LIC/CASAR50</t>
  </si>
  <si>
    <t>A_MAINT/PREMIUM200</t>
  </si>
  <si>
    <t>A_INST/AIVIA210</t>
  </si>
  <si>
    <t>A_FORM/SOPHOS</t>
  </si>
  <si>
    <t>A_LOG/CYJET/WEB/RS</t>
  </si>
  <si>
    <t>A_FORM/E_AXES</t>
  </si>
  <si>
    <t>A_INST/PRESTATAIRE</t>
  </si>
  <si>
    <t>A_AIVIA/SIGFOX</t>
  </si>
  <si>
    <t>A_LIC/SOPHOS</t>
  </si>
  <si>
    <t>A_INST/AIVIA100</t>
  </si>
  <si>
    <t>A_DEV/MALT</t>
  </si>
  <si>
    <t>A_FORM/E_CASAR</t>
  </si>
  <si>
    <t>A_MAINT/EAXE/LOG</t>
  </si>
  <si>
    <t>A_ABONT/ANT-GATE</t>
  </si>
  <si>
    <t>A_INST/TEL</t>
  </si>
  <si>
    <t>A_AIVIANET/ACTIV/M</t>
  </si>
  <si>
    <t>A_INST/TEL/KR</t>
  </si>
  <si>
    <t>A_LOG/KRS/KRL/DATA</t>
  </si>
  <si>
    <t>A_LIS/BIV/VERT</t>
  </si>
  <si>
    <t>A_DIVERS/EAXES</t>
  </si>
  <si>
    <t>A_CESSION_IMMOS</t>
  </si>
  <si>
    <t>A_LOG/ENR</t>
  </si>
  <si>
    <t>A_MAINT/BIVID</t>
  </si>
  <si>
    <t>A_INST/ENVEXT</t>
  </si>
  <si>
    <t>A_FORM/AIVIA</t>
  </si>
  <si>
    <t>A_EXT/GAR/ACH</t>
  </si>
  <si>
    <t>A_AIVIANET/VOICE/4</t>
  </si>
  <si>
    <t>A_DIVERS/SAV</t>
  </si>
  <si>
    <t>A_LIS/BIV/NOIR</t>
  </si>
  <si>
    <t>A_MAINT/IVISIO</t>
  </si>
  <si>
    <t>A_LOG/CYJET/RS</t>
  </si>
  <si>
    <t>A_EXT/GAR/BORNE</t>
  </si>
  <si>
    <t>A_BIVIDNET</t>
  </si>
  <si>
    <t>A_MAINT/IPESEES</t>
  </si>
  <si>
    <t>A_DEV/MALT/BORNE</t>
  </si>
  <si>
    <t>A_INST/KR</t>
  </si>
  <si>
    <t>A_ACTIVATION/EPNRJ</t>
  </si>
  <si>
    <t>A_DEV/KR</t>
  </si>
  <si>
    <t>A_DIVERCASAR</t>
  </si>
  <si>
    <t>A-KR-GPM-ES-10</t>
  </si>
  <si>
    <t>A_INST/AIVIAS</t>
  </si>
  <si>
    <t>A_LOG/KRCP4301</t>
  </si>
  <si>
    <t>A_BIVIDFAC_C</t>
  </si>
  <si>
    <t>A_FORM/BORNE</t>
  </si>
  <si>
    <t>A_FORM/KR</t>
  </si>
  <si>
    <t>A_DEV/ENV/EXT</t>
  </si>
  <si>
    <t>A_MAINT/EAXE/MAT</t>
  </si>
  <si>
    <t>A-KR-N-EN-10</t>
  </si>
  <si>
    <t>A_HORAIRE</t>
  </si>
  <si>
    <t>A_LOG/CASAR</t>
  </si>
  <si>
    <t>A_LIC/CASAR/P</t>
  </si>
  <si>
    <t>A_DIVERS/KR</t>
  </si>
  <si>
    <t>A_INST/BIVID</t>
  </si>
  <si>
    <t>A_LOGICIEL/GEST/PE</t>
  </si>
  <si>
    <t>A-KR-N-DE-10</t>
  </si>
  <si>
    <t>A_AIVIANET/DAE</t>
  </si>
  <si>
    <t>A_INST/E-CASAR</t>
  </si>
  <si>
    <t>A_ABONTEPNRJ_P</t>
  </si>
  <si>
    <t>A_INST/AIVIA_W</t>
  </si>
  <si>
    <t>A_COLISAGE</t>
  </si>
  <si>
    <t>A_MAINT/PREMIUM220</t>
  </si>
  <si>
    <t>A_INST/AIVIA_SOLO</t>
  </si>
  <si>
    <t>A_AIVIANET/WS</t>
  </si>
  <si>
    <t>A_ABONT/KR</t>
  </si>
  <si>
    <t>A_ABONT/KR/LORA</t>
  </si>
  <si>
    <t>A_FORM/CONTINUE</t>
  </si>
  <si>
    <t>A_LIC/CASAR10</t>
  </si>
  <si>
    <t>A-KRL-GPM-FR-10</t>
  </si>
  <si>
    <t>A_DEV/CASAR</t>
  </si>
  <si>
    <t>A_MAINT/PREMIUM100</t>
  </si>
  <si>
    <t>A_INST/SITE/ADP</t>
  </si>
  <si>
    <t>A-KR-N-ES-10</t>
  </si>
  <si>
    <t>A_FORM/CYJET</t>
  </si>
  <si>
    <t>A_DOC</t>
  </si>
  <si>
    <t>A_INST/AIVIA300</t>
  </si>
  <si>
    <t>A_ECHANGE/SAV</t>
  </si>
  <si>
    <t>A_ABONTADSL</t>
  </si>
  <si>
    <t>A_LIC/CASAR200</t>
  </si>
  <si>
    <t>A_EMB</t>
  </si>
  <si>
    <t>A_CIFRE</t>
  </si>
  <si>
    <t>A_FORM/SAGE</t>
  </si>
  <si>
    <t>A_INST/ACCES</t>
  </si>
  <si>
    <t>A_DEV/PORTABLE</t>
  </si>
  <si>
    <t>A_COT</t>
  </si>
  <si>
    <t>A_MAINT/COMP/ADP</t>
  </si>
  <si>
    <t>A_FORM/CYJET/TEL</t>
  </si>
  <si>
    <t>A_LIS/BIV/ROUGE</t>
  </si>
  <si>
    <t>A_FORM</t>
  </si>
  <si>
    <t>A_LOC/AIVIAGO</t>
  </si>
  <si>
    <t>A_DPT</t>
  </si>
  <si>
    <t>A_MAINT/CYJET/LOG</t>
  </si>
  <si>
    <t>A_INST/TOTEM_BORNA</t>
  </si>
  <si>
    <t>A_LOG/CYJET/G</t>
  </si>
  <si>
    <t>A_FORMDISTR</t>
  </si>
  <si>
    <t>A_LOG/KRM</t>
  </si>
  <si>
    <t>A_AUDIT/1</t>
  </si>
  <si>
    <t>A_INST/AIVIA230</t>
  </si>
  <si>
    <t>A_BIVIDFAC_A</t>
  </si>
  <si>
    <t>A_ABONTEPNRJ</t>
  </si>
  <si>
    <t>A_INT</t>
  </si>
  <si>
    <t>A_LIS/BIV/JAUNE</t>
  </si>
  <si>
    <t>A_INST/AIVIAGC</t>
  </si>
  <si>
    <t>A_LIC/CASAR100</t>
  </si>
  <si>
    <t>A_AIVIAFAC</t>
  </si>
  <si>
    <t>Emplacement principal</t>
  </si>
  <si>
    <t>Code Matière</t>
  </si>
  <si>
    <t/>
  </si>
  <si>
    <t>PT1</t>
  </si>
  <si>
    <t>IMPRESSION</t>
  </si>
  <si>
    <t>A-MICD-0-EN</t>
  </si>
  <si>
    <t>DOCUMENTATION</t>
  </si>
  <si>
    <t>A-MICD-0-ES</t>
  </si>
  <si>
    <t>A-MICD-0-FR</t>
  </si>
  <si>
    <t>A-MICD-0-US</t>
  </si>
  <si>
    <t>A-MICD-AED3-EN</t>
  </si>
  <si>
    <t>A-MICD-AED3-FR</t>
  </si>
  <si>
    <t>A-MICD-A-EN</t>
  </si>
  <si>
    <t>A-MICD-A-ES</t>
  </si>
  <si>
    <t>A-MICD-A-FR</t>
  </si>
  <si>
    <t>A-MICD-B-EN</t>
  </si>
  <si>
    <t>A-MICD-B-ES</t>
  </si>
  <si>
    <t>A-MICD-B-FR</t>
  </si>
  <si>
    <t>A-MICD-BHC1-EN</t>
  </si>
  <si>
    <t>A-MICD-BHC1-FR</t>
  </si>
  <si>
    <t>A-MICD-C-DE</t>
  </si>
  <si>
    <t>A-MICD-C-EN</t>
  </si>
  <si>
    <t>A-MICD-C-ES</t>
  </si>
  <si>
    <t>A-MICD-C-FR</t>
  </si>
  <si>
    <t>A-MICD-CUSP1-FR</t>
  </si>
  <si>
    <t>A-MICD-D-EN</t>
  </si>
  <si>
    <t>A-MICD-D-ES</t>
  </si>
  <si>
    <t>A-MICD-D-FR</t>
  </si>
  <si>
    <t>A-MICD-E-EN</t>
  </si>
  <si>
    <t>A-MICD-E-ES</t>
  </si>
  <si>
    <t>A-MICD-E-FR</t>
  </si>
  <si>
    <t>A-MICD-F-EN</t>
  </si>
  <si>
    <t>A-MICD-F-FR</t>
  </si>
  <si>
    <t>A-MICD-FR3-EN-140</t>
  </si>
  <si>
    <t>A-MICD-FR3-FR-160</t>
  </si>
  <si>
    <t>A-MICD-FR-DE-140</t>
  </si>
  <si>
    <t>A-MICD-G-EN</t>
  </si>
  <si>
    <t>A-MICD-G-ES</t>
  </si>
  <si>
    <t>A-MICD-G-FR</t>
  </si>
  <si>
    <t>A-MICD-H-EN</t>
  </si>
  <si>
    <t>A-MICD-H-ES</t>
  </si>
  <si>
    <t>A-MICD-H-FR</t>
  </si>
  <si>
    <t>A-MICD-HGHR501-FR</t>
  </si>
  <si>
    <t>A-MICD-I-EN</t>
  </si>
  <si>
    <t>A-MICD-I-ES</t>
  </si>
  <si>
    <t>A-MICD-I-FR</t>
  </si>
  <si>
    <t>A-MICD-J-EN</t>
  </si>
  <si>
    <t>A-MICD-J-FR</t>
  </si>
  <si>
    <t>A-MICD-K-EN</t>
  </si>
  <si>
    <t>A-MICD-K-ES</t>
  </si>
  <si>
    <t>A-MICD-K-FR</t>
  </si>
  <si>
    <t>A-MICD-L-EN</t>
  </si>
  <si>
    <t>A-MICD-L-ES</t>
  </si>
  <si>
    <t>A-MICD-L-FR</t>
  </si>
  <si>
    <t>A-MICD-LPCR2-ES</t>
  </si>
  <si>
    <t>A-MICD-LPCR2-FR</t>
  </si>
  <si>
    <t>A-MICD-M-EN</t>
  </si>
  <si>
    <t>A-MICD-M-ES</t>
  </si>
  <si>
    <t>A-MICD-M-FR</t>
  </si>
  <si>
    <t>A-MICD-MHA15-FR</t>
  </si>
  <si>
    <t>A-MICD-MHA16-FR</t>
  </si>
  <si>
    <t>A-MICD-N-ES</t>
  </si>
  <si>
    <t>A-MICD-N-FR</t>
  </si>
  <si>
    <t>A-MICD-NK31-FR</t>
  </si>
  <si>
    <t>A-MICD-O-EN</t>
  </si>
  <si>
    <t>A-MICD-O-ES</t>
  </si>
  <si>
    <t>A-MICD-O-FR</t>
  </si>
  <si>
    <t>A-MICD-PA1-EN</t>
  </si>
  <si>
    <t>A-MICD-PA1-ES</t>
  </si>
  <si>
    <t>A-MICD-PA1-FR</t>
  </si>
  <si>
    <t>A-MICD-P-EN</t>
  </si>
  <si>
    <t>A-MICD-P-ES</t>
  </si>
  <si>
    <t>A-MICD-P-FR</t>
  </si>
  <si>
    <t>A-MICD-PH-EN</t>
  </si>
  <si>
    <t>A-MICD-PH-ES</t>
  </si>
  <si>
    <t>A-MICD-PH-FR</t>
  </si>
  <si>
    <t>A-MICD-R-EN</t>
  </si>
  <si>
    <t>A-MICD-R-ES</t>
  </si>
  <si>
    <t>A-MICD-R-FR</t>
  </si>
  <si>
    <t>A-MICD-S-EN</t>
  </si>
  <si>
    <t>A-MICD-S-ES</t>
  </si>
  <si>
    <t>A-MICD-S-FR</t>
  </si>
  <si>
    <t>A-MICD-T-EN</t>
  </si>
  <si>
    <t>A-MICD-T-FR</t>
  </si>
  <si>
    <t>A-MICD-U-ES</t>
  </si>
  <si>
    <t>A-MICD-U-FR</t>
  </si>
  <si>
    <t>A-MICD-V-EN</t>
  </si>
  <si>
    <t>A-MICD-V-ES</t>
  </si>
  <si>
    <t>A-MICD-V-FR</t>
  </si>
  <si>
    <t>A-MICDW-0-FR</t>
  </si>
  <si>
    <t>A-MICDW-AED3-EN</t>
  </si>
  <si>
    <t>A-MICDW-AED3-FR</t>
  </si>
  <si>
    <t>A-MICDW-A-FR</t>
  </si>
  <si>
    <t>A-MICDW-ASS-ES</t>
  </si>
  <si>
    <t>A-MICDW-B-FR</t>
  </si>
  <si>
    <t>A-MICDW-BHC1-EN</t>
  </si>
  <si>
    <t>A-MICDW-BHC1-ES</t>
  </si>
  <si>
    <t>A-MICDW-BHC1-FR</t>
  </si>
  <si>
    <t>A-MICDW-C-EN</t>
  </si>
  <si>
    <t>A-MICDW-C-FR</t>
  </si>
  <si>
    <t>A-MICDW-CUSP1-EN</t>
  </si>
  <si>
    <t>A-MICDW-CUSP1-ES</t>
  </si>
  <si>
    <t>A-MICDW-CUSP1-FR</t>
  </si>
  <si>
    <t>A-MICDW-D-EN</t>
  </si>
  <si>
    <t>A-MICDW-D-ES</t>
  </si>
  <si>
    <t>A-MICDW-D-FR</t>
  </si>
  <si>
    <t>A-MICDW-E-EN</t>
  </si>
  <si>
    <t>A-MICDW-E-ES</t>
  </si>
  <si>
    <t>A-MICDW-E-FR</t>
  </si>
  <si>
    <t>A-MICD-W-EN</t>
  </si>
  <si>
    <t>A-MICD-W-ES</t>
  </si>
  <si>
    <t>A-MICDW-F-ES</t>
  </si>
  <si>
    <t>A-MICDW-F-FR</t>
  </si>
  <si>
    <t>A-MICD-W-FR</t>
  </si>
  <si>
    <t>A-MICDW-FR3-FR</t>
  </si>
  <si>
    <t>A-MICDW-H-EN</t>
  </si>
  <si>
    <t>A-MICDW-H-ES</t>
  </si>
  <si>
    <t>A-MICDW-H-FR</t>
  </si>
  <si>
    <t>A-MICDW-HGHR501-FR</t>
  </si>
  <si>
    <t>A-MICDW-HPAT-EN</t>
  </si>
  <si>
    <t>A-MICDW-HPAT-ES</t>
  </si>
  <si>
    <t>A-MICDW-HPAT-FR</t>
  </si>
  <si>
    <t>A-MICDW-I-ES</t>
  </si>
  <si>
    <t>A-MICDW-I-FR</t>
  </si>
  <si>
    <t>A-MICDW-INSI-ES</t>
  </si>
  <si>
    <t>A-MICDW-K-FR</t>
  </si>
  <si>
    <t>A-MICDW-L-EN</t>
  </si>
  <si>
    <t>A-MICDW-L-ES</t>
  </si>
  <si>
    <t>A-MICDW-L-FR</t>
  </si>
  <si>
    <t>A-MICDW-LILNV-EN</t>
  </si>
  <si>
    <t>A-MICDW-LILNV-ES</t>
  </si>
  <si>
    <t>A-MICDW-LILNV-FR</t>
  </si>
  <si>
    <t>A-MICDW-LPCR2</t>
  </si>
  <si>
    <t>A-MICDW-LPCR2-EN</t>
  </si>
  <si>
    <t>A-MICDW-LPCR2-ES</t>
  </si>
  <si>
    <t>A-MICDW-MA7000-EN</t>
  </si>
  <si>
    <t>A-MICDW-MA7000-ES</t>
  </si>
  <si>
    <t>A-MICDW-MA7000-FR</t>
  </si>
  <si>
    <t>A-MICDW-M-EN</t>
  </si>
  <si>
    <t>A-MICDW-M-ES</t>
  </si>
  <si>
    <t>A-MICDW-M-FR</t>
  </si>
  <si>
    <t>A-MICDW-MHA15-EN</t>
  </si>
  <si>
    <t>A-MICDW-MHA15-FR</t>
  </si>
  <si>
    <t>A-MICDW-MHA16-FR</t>
  </si>
  <si>
    <t>A-MICDW-N-FR</t>
  </si>
  <si>
    <t>A-MICDW-NK31-EN</t>
  </si>
  <si>
    <t>A-MICDW-NK31-FR</t>
  </si>
  <si>
    <t>A-MICDW-PA1-EN</t>
  </si>
  <si>
    <t>A-MICDW-PA1-ES</t>
  </si>
  <si>
    <t>A-MICDW-PA1-FR</t>
  </si>
  <si>
    <t>A-MICDW-PATH-FR</t>
  </si>
  <si>
    <t>A-MICDW-P-EN</t>
  </si>
  <si>
    <t>A-MICDW-P-ES</t>
  </si>
  <si>
    <t>A-MICDW-P-FR</t>
  </si>
  <si>
    <t>A-MICDW-PH-EN</t>
  </si>
  <si>
    <t>A-MICDW-PH-ES</t>
  </si>
  <si>
    <t>A-MICDW-PH-FR</t>
  </si>
  <si>
    <t>A-MICDW-R300-ES</t>
  </si>
  <si>
    <t>A-MICDW-R300-FR</t>
  </si>
  <si>
    <t>A-MICDW-R-EN</t>
  </si>
  <si>
    <t>A-MICDW-R-ES</t>
  </si>
  <si>
    <t>A-MICDW-R-FR</t>
  </si>
  <si>
    <t>A-MICDW-S-EN</t>
  </si>
  <si>
    <t>A-MICDW-S-ES</t>
  </si>
  <si>
    <t>A-MICDW-S-FR</t>
  </si>
  <si>
    <t>A-MICDW-T-EN</t>
  </si>
  <si>
    <t>A-MICDW-T-FR</t>
  </si>
  <si>
    <t>A-MICDW-Y-EN</t>
  </si>
  <si>
    <t>A-MICDW-Y-ES</t>
  </si>
  <si>
    <t>A-MICDW-Y-FR</t>
  </si>
  <si>
    <t>A-MICDW-Z-EN-100</t>
  </si>
  <si>
    <t>A-MICDW-Z-ES-100</t>
  </si>
  <si>
    <t>A-MICDW-Z-FR</t>
  </si>
  <si>
    <t>A-MICD-Y-EN</t>
  </si>
  <si>
    <t>A-MICD-Y-ES</t>
  </si>
  <si>
    <t>A-MICD-Y-FR</t>
  </si>
  <si>
    <t>A-MICD-Z-EN</t>
  </si>
  <si>
    <t>A-MICD-Z-ES</t>
  </si>
  <si>
    <t>A-MICD-Z-FR</t>
  </si>
  <si>
    <t>A-MIDC-AED3-EN</t>
  </si>
  <si>
    <t>A-MIO-REL-EN</t>
  </si>
  <si>
    <t>A-MIO-REL-ES</t>
  </si>
  <si>
    <t>A-MIO-UPW_100</t>
  </si>
  <si>
    <t>A-MIP100-DE</t>
  </si>
  <si>
    <t>A-MIP100-EN</t>
  </si>
  <si>
    <t>A-MIP100-ES</t>
  </si>
  <si>
    <t>A-MIP100-FR</t>
  </si>
  <si>
    <t>A-MIP100-IT</t>
  </si>
  <si>
    <t>Sortie</t>
  </si>
  <si>
    <t>A_INST/BATNRJ</t>
  </si>
  <si>
    <t>A_INST/TEL/CASAR</t>
  </si>
  <si>
    <t xml:space="preserve">Référence Article </t>
  </si>
  <si>
    <t>Emplacement Principal</t>
  </si>
  <si>
    <t>Valeur Stock</t>
  </si>
  <si>
    <t xml:space="preserve">Dernière Date d'Inventaire </t>
  </si>
  <si>
    <t>Note</t>
  </si>
  <si>
    <t>CMUP</t>
  </si>
  <si>
    <t>% Valeur Total Stock</t>
  </si>
  <si>
    <t>TOTAL</t>
  </si>
  <si>
    <t>Moyenne</t>
  </si>
  <si>
    <t>Date Inventaire</t>
  </si>
  <si>
    <t>Qté en Stock</t>
  </si>
  <si>
    <t>Date du jour</t>
  </si>
  <si>
    <t>Mois -1</t>
  </si>
  <si>
    <t>Mois -3</t>
  </si>
  <si>
    <t>Mois -5</t>
  </si>
  <si>
    <t>&lt;=</t>
  </si>
  <si>
    <t>&lt;</t>
  </si>
  <si>
    <t>&gt;</t>
  </si>
  <si>
    <t>=</t>
  </si>
  <si>
    <t>CE = CELLULE</t>
  </si>
  <si>
    <t>CE</t>
  </si>
  <si>
    <t>et</t>
  </si>
  <si>
    <t>Référence Article</t>
  </si>
  <si>
    <t>Qté en stock au magasin</t>
  </si>
  <si>
    <t>Entrée qté</t>
  </si>
  <si>
    <t>Sortie qté</t>
  </si>
  <si>
    <t>Date d'entrée</t>
  </si>
  <si>
    <t>Date de sortie</t>
  </si>
  <si>
    <t xml:space="preserve">Qté en stock </t>
  </si>
  <si>
    <t>Qté en stock</t>
  </si>
  <si>
    <t>ou</t>
  </si>
  <si>
    <t>Qté Entrée</t>
  </si>
  <si>
    <t>Qté Sortie</t>
  </si>
  <si>
    <t>Valeur Total du stock magasin</t>
  </si>
  <si>
    <t>Date Inv</t>
  </si>
  <si>
    <t>Date Entrer</t>
  </si>
  <si>
    <t>Date Sortie</t>
  </si>
  <si>
    <t>Entrée</t>
  </si>
  <si>
    <t>Désignation</t>
  </si>
  <si>
    <t>A_ABONT/KR/GAT/LOR</t>
  </si>
  <si>
    <t>A_INST/BATNRJ/TEL</t>
  </si>
  <si>
    <t>A_INST/TEL/BATNRJ</t>
  </si>
  <si>
    <t>A_INST/TEL/EPNRJ</t>
  </si>
  <si>
    <t>ABONNEMENT OBJENIOUS COD 1AN</t>
  </si>
  <si>
    <t>Accès plateforme WEB CLASSAIR sans abonnement réseau</t>
  </si>
  <si>
    <t>ABONNEMENT ANNUEL GATEWAY 4G LORA</t>
  </si>
  <si>
    <t>Accès plateforme WEB CLASSAIR avec abonnement réseau Lora</t>
  </si>
  <si>
    <t>Accès plateforme WEB CLASSAIR avec abonnement réseau Sigfox</t>
  </si>
  <si>
    <t>Abonnement ADSL</t>
  </si>
  <si>
    <t>Abonnement Accès plateforme WEB BATNRJ</t>
  </si>
  <si>
    <t>Abonnement annuel LORA et Accès plateforme WEB EPNRJ CLASSE A</t>
  </si>
  <si>
    <t>Pack GSM facturation 3 ans (abonnement plateforme et réseau GSM 3ans)</t>
  </si>
  <si>
    <t>Abonnement annuel accès plateforme WEB EPNRJ sans abonnement réseau</t>
  </si>
  <si>
    <t>Prestation accès aux services en ligne avec abonnement LORA</t>
  </si>
  <si>
    <t>Abonnement Serveur</t>
  </si>
  <si>
    <t>Abonnement Serveur environnement</t>
  </si>
  <si>
    <t>Frais d'activation module BATNRJ</t>
  </si>
  <si>
    <t>Frais d'activation module EPNRJ</t>
  </si>
  <si>
    <t>Abonnement Connexion réseau SIGFOX</t>
  </si>
  <si>
    <t>Personnalisation Facing</t>
  </si>
  <si>
    <t>AIVIAnet serveur abonnement</t>
  </si>
  <si>
    <t>AIVIA WS FRAIS ACTIVATION</t>
  </si>
  <si>
    <t>AIVIA MS FRAIS ACTIVATION</t>
  </si>
  <si>
    <t>Abonnement AIVIANET Gestion des DAE</t>
  </si>
  <si>
    <t>Abonnement serveur AIVIANET</t>
  </si>
  <si>
    <t>AVIANET NbIOT serveur abonnement</t>
  </si>
  <si>
    <t>AIVIAnet MS serveur abonnement</t>
  </si>
  <si>
    <t>AIVIAnet SOLO serveur abonnement</t>
  </si>
  <si>
    <t>OPTION VOICE AIVIANET PACK 36 CREDITS</t>
  </si>
  <si>
    <t>OPTION VOICE AIVIANET PACK 120 CREDITS</t>
  </si>
  <si>
    <t>OPTION VOICE AIVIANET PACK 600 CREDITS</t>
  </si>
  <si>
    <t>OPTION VOICE AIVIANET PACK 1000 CREDITS</t>
  </si>
  <si>
    <t>AIVIAnet WS serveur abonnement</t>
  </si>
  <si>
    <t>Analyse sur site</t>
  </si>
  <si>
    <t>Analyse fonctionnelle cahier des charges</t>
  </si>
  <si>
    <t>Analyse Wifi sur site</t>
  </si>
  <si>
    <t>Audit Annuel Site de Fabrication</t>
  </si>
  <si>
    <t>Audit de suivi ISO 9001 - 14001</t>
  </si>
  <si>
    <t>Adapation du facing standard (couleurs + logo) et validation BAT</t>
  </si>
  <si>
    <t>Création du facing complet + validation BAT</t>
  </si>
  <si>
    <t>Validation du BAT du facing fourni par le client</t>
  </si>
  <si>
    <t>Abonnement au serveur BIVIDNet</t>
  </si>
  <si>
    <t>Cession Immos</t>
  </si>
  <si>
    <t>CIFRE N°1170/2010</t>
  </si>
  <si>
    <t>LISTE DE COLISAGE</t>
  </si>
  <si>
    <t>Cotisations Annuelles</t>
  </si>
  <si>
    <t>DEVELOPPEMENT</t>
  </si>
  <si>
    <t>Développement AIVIANET</t>
  </si>
  <si>
    <t>Développement  AS 400</t>
  </si>
  <si>
    <t>Développement BATNRJ</t>
  </si>
  <si>
    <t>Développement CASAR</t>
  </si>
  <si>
    <t>Développement / Projets Environnement</t>
  </si>
  <si>
    <t>Développement / Projets ClassAir</t>
  </si>
  <si>
    <t>Développement MALT</t>
  </si>
  <si>
    <t>Développement MALT Borne</t>
  </si>
  <si>
    <t>DEVELOPPEMENT SUR TERMINAL PORTABLE</t>
  </si>
  <si>
    <t>DIVERS CASAR</t>
  </si>
  <si>
    <t>DIVERS VENTES TERMOD</t>
  </si>
  <si>
    <t>DIVERS VENTES AIVIA</t>
  </si>
  <si>
    <t>DIVERS VENTE BATNRJ</t>
  </si>
  <si>
    <t>DIVERS VENTE BIVID</t>
  </si>
  <si>
    <t>DIVERS VENTE E AXE'S</t>
  </si>
  <si>
    <t>DIVERS VENTE ENVIRONNEMENT</t>
  </si>
  <si>
    <t>DIVERS VENTE GOLEADOR</t>
  </si>
  <si>
    <t>DIVERS VENTE CLASSAIR</t>
  </si>
  <si>
    <t>DIVERS PRESTATIONS SAV</t>
  </si>
  <si>
    <t>Documentations Commerciales</t>
  </si>
  <si>
    <t>Déplacement et Main d'oeuvre</t>
  </si>
  <si>
    <t>Echange SAV</t>
  </si>
  <si>
    <t>Emballage</t>
  </si>
  <si>
    <t>ESCOMPTE</t>
  </si>
  <si>
    <t>Estampille Lecteur GTA</t>
  </si>
  <si>
    <t>Extension garantie Achats matériel</t>
  </si>
  <si>
    <t>Extension Garantie Borne/Totcy</t>
  </si>
  <si>
    <t>FORMATION  FOURNISSEURS</t>
  </si>
  <si>
    <t>Formation Termod n° 91.66.00887.66</t>
  </si>
  <si>
    <t>Formation Aivia  n° 91.66.00887.66</t>
  </si>
  <si>
    <t>Formation Borne</t>
  </si>
  <si>
    <t>Formation Continue</t>
  </si>
  <si>
    <t>Formation Cyjet</t>
  </si>
  <si>
    <t>Formation téléphonique CYJET</t>
  </si>
  <si>
    <t>Formation e-AXE'S n° 91.66.00887.66</t>
  </si>
  <si>
    <t>Formation e-CASAR 91.66.00.887.66</t>
  </si>
  <si>
    <t>Formation e-PASS</t>
  </si>
  <si>
    <t>Formation n° 91.66.00887.66</t>
  </si>
  <si>
    <t>Formation Sage A/R</t>
  </si>
  <si>
    <t>Formation sophos A/R</t>
  </si>
  <si>
    <t>Formation distributeur</t>
  </si>
  <si>
    <t>Main d'oeuvre prestations SAV</t>
  </si>
  <si>
    <t>Mise en service et transfert de compétence</t>
  </si>
  <si>
    <t>Mise en service Accès</t>
  </si>
  <si>
    <t>Installation AIVIA SOLO</t>
  </si>
  <si>
    <t>Installation AIVIA W</t>
  </si>
  <si>
    <t>Installation AIVIA100</t>
  </si>
  <si>
    <t>Installation AIVIA 200</t>
  </si>
  <si>
    <t>Installation AIVIA 210</t>
  </si>
  <si>
    <t>Installation AIVIA 220</t>
  </si>
  <si>
    <t>Installation AIVIA 230</t>
  </si>
  <si>
    <t>Installation AIVIA 300</t>
  </si>
  <si>
    <t>Installation AIVIA 320</t>
  </si>
  <si>
    <t>Installation AIVIA 330</t>
  </si>
  <si>
    <t>Prestation de Génie Civil AIVIA</t>
  </si>
  <si>
    <t>Installation AIVIA S</t>
  </si>
  <si>
    <t>Installation BATNRJ</t>
  </si>
  <si>
    <t>Assistance téléphonique</t>
  </si>
  <si>
    <t>Installation CASAR</t>
  </si>
  <si>
    <t>Installation et paramétrage logiciel e-CASAR</t>
  </si>
  <si>
    <t>Prestation installation et paramétrage</t>
  </si>
  <si>
    <t>Pack transfert de compétences et câblage armoires sur site (forfait)</t>
  </si>
  <si>
    <t>Installation  CLASS AIR</t>
  </si>
  <si>
    <t>Installation par lecteur GTA</t>
  </si>
  <si>
    <t>Mise en service avec mise en place du matériel</t>
  </si>
  <si>
    <t>Mise en service</t>
  </si>
  <si>
    <t>Installation Forfait Site ADP</t>
  </si>
  <si>
    <t>Installation téléphonique</t>
  </si>
  <si>
    <t>Installation téléphonique CASAR</t>
  </si>
  <si>
    <t>Pack transfert de compétences plateforme web à distance (2h)</t>
  </si>
  <si>
    <t>Installation Formation téléphonique CLASS AIR</t>
  </si>
  <si>
    <t>Installation TOTEM COLAVIE</t>
  </si>
  <si>
    <t>Installation Totem Bornavie</t>
  </si>
  <si>
    <t>Intervention SAV sur site</t>
  </si>
  <si>
    <t>Intégration lecteur spécifique</t>
  </si>
  <si>
    <t>Licence Interface ARES - POLICE NATIONALE</t>
  </si>
  <si>
    <t>Licence présence Armes</t>
  </si>
  <si>
    <t>Licence e-CASAR 10 personnes</t>
  </si>
  <si>
    <t>Licence e-CASAR 100 personnes</t>
  </si>
  <si>
    <t>Licence e-CASAR 200 personnes</t>
  </si>
  <si>
    <t>Licence e-CASAR 25 personnes</t>
  </si>
  <si>
    <t>Licence e-CASAR 50 personnes</t>
  </si>
  <si>
    <t>Licence CYJET Gestion et facturation</t>
  </si>
  <si>
    <t>Licence MALT TERNET</t>
  </si>
  <si>
    <t>Licence Sage</t>
  </si>
  <si>
    <t>UTM XG230 Sophos Full Licence</t>
  </si>
  <si>
    <t>FINITION BLANCHE POUR BIVID - 6.4M</t>
  </si>
  <si>
    <t>FINITION BLEUE POUR BIVID - 6.4M</t>
  </si>
  <si>
    <t>FINITION GRISE POUR BIVID - 6.4M</t>
  </si>
  <si>
    <t>FINITION JAUNE POUR BIVID - 6.4M</t>
  </si>
  <si>
    <t>FINITION NOIRE POUR BIVID - 6.4M</t>
  </si>
  <si>
    <t>FINITION ROUGE POUR BIVID - 6.4M</t>
  </si>
  <si>
    <t>FINITION VERTE POUR BIVID - 6.4M</t>
  </si>
  <si>
    <t>Location matériel fournisseurs</t>
  </si>
  <si>
    <t>LOCATION AIVIA GO</t>
  </si>
  <si>
    <t>logiciel e-AXE'S</t>
  </si>
  <si>
    <t>Extension licence e-AXE'S</t>
  </si>
  <si>
    <t>Logiciel BATNRJ/EPNRJ</t>
  </si>
  <si>
    <t>Logiciel e-CASAR</t>
  </si>
  <si>
    <t>Logiciel CYJET gestion et facturation</t>
  </si>
  <si>
    <t>Logiciel CYJET gestion</t>
  </si>
  <si>
    <t>MODULE ACCES DECHETERIES</t>
  </si>
  <si>
    <t>MODULE FACTURATION PESV2</t>
  </si>
  <si>
    <t>MODULE TOURNEE AVEC REDEVANCE SPECIALE</t>
  </si>
  <si>
    <t>Licence CYJET PDA ANDROID</t>
  </si>
  <si>
    <t>Licence CYJET PDA WAP 4</t>
  </si>
  <si>
    <t>Logiciel Cyjet Quai de Transfert</t>
  </si>
  <si>
    <t>Logiciel Cyjet redevance spéciale</t>
  </si>
  <si>
    <t>Logiciel CYJET WEB gestion des déchets</t>
  </si>
  <si>
    <t>CYJET - module Facturation déchets</t>
  </si>
  <si>
    <t>CYJET - module Gestion des bacs</t>
  </si>
  <si>
    <t>CYJET - module redevance spéciale</t>
  </si>
  <si>
    <t>logiciel encodage PYRESCOM pour KITSECARD</t>
  </si>
  <si>
    <t>Logiciel enrôleur USB</t>
  </si>
  <si>
    <t>Logiciel e-PASS de gestion des abonnés / Péage</t>
  </si>
  <si>
    <t>LOGICIEL DE GESTION DE SIRENE PYRESCOM</t>
  </si>
  <si>
    <t>Logiciel Class'Air Enregistreur</t>
  </si>
  <si>
    <t>Module Paramétrage Class'Air Pédagogique</t>
  </si>
  <si>
    <t>Logiciel base de donnée centralisée</t>
  </si>
  <si>
    <t>Logiciel CLASSAIR multiposte</t>
  </si>
  <si>
    <t>Logiciel CLASSAIR monoposte</t>
  </si>
  <si>
    <t>Option DATALOGGER CLASSAIR LED</t>
  </si>
  <si>
    <t>Logiciel POINET</t>
  </si>
  <si>
    <t>Logiciel</t>
  </si>
  <si>
    <t>LOGICIEL GESTION DES DECHETS</t>
  </si>
  <si>
    <t>LOGICIEL GESTION DES PESEES</t>
  </si>
  <si>
    <t>Maintenance AIVIA SOLO</t>
  </si>
  <si>
    <t>Maintenance Base ADP</t>
  </si>
  <si>
    <t>Maintenance BATNRJ</t>
  </si>
  <si>
    <t>Maintenance BATNRJ avec visite préventive</t>
  </si>
  <si>
    <t>Maintenance BIVID</t>
  </si>
  <si>
    <t>Maintenance Borne</t>
  </si>
  <si>
    <t>Maintenance Logicel CASAR</t>
  </si>
  <si>
    <t>Maintenance Matériel CASAR</t>
  </si>
  <si>
    <t>Maintenance Logiciel et matériel CASAR (hors modules)</t>
  </si>
  <si>
    <t>Maintenance Complèmentaire ADP</t>
  </si>
  <si>
    <t>Maintenance logiciel CYJET</t>
  </si>
  <si>
    <t>Maintenance logiciel E-AXE'S</t>
  </si>
  <si>
    <t>Maintenance Matériel E-AXE'S</t>
  </si>
  <si>
    <t>Maintenance logiciel E-PASS</t>
  </si>
  <si>
    <t>Maintenance EPNRJ</t>
  </si>
  <si>
    <t>Maintenance logiciel I-PESEES</t>
  </si>
  <si>
    <t>Maintenance logiciel I-TEMPS</t>
  </si>
  <si>
    <t>Maintenance logiciel I-VISIO</t>
  </si>
  <si>
    <t>Maintenance de base des capteurs</t>
  </si>
  <si>
    <t>Maintenance PREMIUM</t>
  </si>
  <si>
    <t>Maintenance logiciel Poinet</t>
  </si>
  <si>
    <t>Maintenance Aivia 100 Prémium</t>
  </si>
  <si>
    <t>Maintenance Aivia 200 Prémium</t>
  </si>
  <si>
    <t>Maintenance Aivia 210 Prémium</t>
  </si>
  <si>
    <t>Maintenance Aivia 220 Prémium</t>
  </si>
  <si>
    <t>Guide prise class'air pédagogique / datalogger ES</t>
  </si>
  <si>
    <t>Guide Prise en Main Class'air Pédagogique / Enregistreur</t>
  </si>
  <si>
    <t>Guide Prise en Main Class'air Connecté</t>
  </si>
  <si>
    <t>Notice utilisation class'air connecté</t>
  </si>
  <si>
    <t>Notice utilisation class'air pedagogique / datalogger DE</t>
  </si>
  <si>
    <t>Notice utilisation class'air pedagogique / datalogger EN</t>
  </si>
  <si>
    <t>Notice utilisation class'air pedagogique / datalogger ES</t>
  </si>
  <si>
    <t>Notice Utilisation Class'air Pédagogique / Enregistreur</t>
  </si>
  <si>
    <t>DOC / CAPTEUR 3XX / ZERO / EN</t>
  </si>
  <si>
    <t>DOC / CAPTEUR 3XX / ZERO / ES</t>
  </si>
  <si>
    <t>DOC / CAPTEUR 3XX / ZERO / FR</t>
  </si>
  <si>
    <t>DOC / CAPTEUR 3XX / ZERO / US</t>
  </si>
  <si>
    <t>DOC / CAPTEUR 3XX / ZOLL / AED3 / EN</t>
  </si>
  <si>
    <t>DOC / CAPTEUR 3XX / ZOLL / AED3 / FR</t>
  </si>
  <si>
    <t>DOC / CAPTEUR 3XX / AMBI / SAVER ONE / EN</t>
  </si>
  <si>
    <t>DOC / CAPTEUR 3XX / AMBI / SAVER ONE / ES</t>
  </si>
  <si>
    <t>DOC / CAPTEUR 3XX / AMBI / SAVER ONE / FR</t>
  </si>
  <si>
    <t>DOC / CAPTEUR 3XX / BEXEN / REANIBEX 200 / EN</t>
  </si>
  <si>
    <t>DOC / CAPTEUR 3XX / BEXEN / REANIBEX 200 / ES</t>
  </si>
  <si>
    <t>DOC / CAPTEUR 3XX / BEXEN / REANIBEX 200 / FR</t>
  </si>
  <si>
    <t>DOC / CAPTEUR 3XX / MINDRAY / BENEHEART C1A / EN</t>
  </si>
  <si>
    <t>DOC / CAPTEUR 3XX / MINDRAY / BENEHEART C1A / FR</t>
  </si>
  <si>
    <t>DOC / CAPTEUR 3XX / CARDIAC SCIENCE / G3 / DE</t>
  </si>
  <si>
    <t>DOC / CAPTEUR 3XX / CARDIAC SCIENCE / G3 / EN</t>
  </si>
  <si>
    <t>DOC / CAPTEUR 3XX / CARDIAC SCIENCE / G3 / ES</t>
  </si>
  <si>
    <t>DOC / CAPTEUR 3XX / CARDIAC SCIENCE / G3 / FR</t>
  </si>
  <si>
    <t>DOC / CAPTEUR 3XX / IPAD / CUSP1 / FR</t>
  </si>
  <si>
    <t>DOC / CAPTEUR 3XX / DEFIBTECH / LIFELINE / EN</t>
  </si>
  <si>
    <t>DOC / CAPTEUR 3XX / DEFIBTECH / LIFELINE / ES</t>
  </si>
  <si>
    <t>DOC / CAPTEUR 3XX / DEFIBTECH / LIFELINE / FR</t>
  </si>
  <si>
    <t>DOC / CAPTEUR 3XX / CARDIAC SCIENCE / G5 / EN</t>
  </si>
  <si>
    <t>DOC / CAPTEUR 3XX / CARDIAC SCIENCE / G5 / ES</t>
  </si>
  <si>
    <t>DOC / CAPTEUR 3XX / CARDIAC SCIENCE / G5 / FR</t>
  </si>
  <si>
    <t>DOC / CAPTEUR 3XX / AMBI / SAVER ONE LCD / EN</t>
  </si>
  <si>
    <t>DOC / CAPTEUR 3XX / AMBI / SAVER ONE LCD / FR</t>
  </si>
  <si>
    <t>DOC / CAPTEUR 3XX / PHILIPS / HEARTSTART FR3 / EN</t>
  </si>
  <si>
    <t>DOC / CAPTEUR 3XX / PHILIPS / HEARTSTART FR3 / FR</t>
  </si>
  <si>
    <t>DOC / CAPTEUR 3XX / PHILIPS / HEARTSTART FR3 / DE</t>
  </si>
  <si>
    <t>DOC / CAPTEUR 3XX / GE / HEALTCARE / EN</t>
  </si>
  <si>
    <t>DOC / CAPTEUR 3XX / GE / HEALTCARE / ES</t>
  </si>
  <si>
    <t>DOC / CAPTEUR 3XX / GE / HEALTCARE / FR</t>
  </si>
  <si>
    <t>DOC / CAPTEUR 3XX / HEARTSINE / SAMARITAN / EN</t>
  </si>
  <si>
    <t>DOC / CAPTEUR 3XX / HEARTSINE / SAMARITAN / ES</t>
  </si>
  <si>
    <t>DOC / CAPTEUR 3XX / HEARTSINE / SAMARITAN / FR</t>
  </si>
  <si>
    <t>DOC / CAPTEUR 3XX / HEART GUARDIAN / HGHR501 / FR</t>
  </si>
  <si>
    <t>DOC / CAPTEUR 3XX / CARDIATECH / CARDIAID CT0207 / EN</t>
  </si>
  <si>
    <t>DOC / CAPTEUR 3XX / CARDIATECH / CARDIAID CT0207 / ES</t>
  </si>
  <si>
    <t>DOC / CAPTEUR 3XX / CARDIATECH / CARDIAID CT0207 / FR</t>
  </si>
  <si>
    <t>DOC / CAPTEUR 3XX / PHYSIO CONTROL / LIFEPACK 1000 / EN</t>
  </si>
  <si>
    <t>DOC / CAPTEUR 3XX / PHYSIO CONTROL / LIFEPACK 1000 / FR</t>
  </si>
  <si>
    <t>DOC / CAPTEUR 3XX / COLSON / I-PAD / EN</t>
  </si>
  <si>
    <t>DOC / CAPTEUR 3XX / COLSON / I-PAD / ES</t>
  </si>
  <si>
    <t>DOC / CAPTEUR 3XX / COLSON / I-PAD / FR</t>
  </si>
  <si>
    <t>DOC / CAPTEUR 3XX / PHILIPS / HEARTSTART FRX / EN</t>
  </si>
  <si>
    <t>DOC / CAPTEUR 3XX / PHILIPS / HEARTSTART FRX / ES</t>
  </si>
  <si>
    <t>DOC / CAPTEUR 3XX / PHILIPS / HEARTSTART FRX / FR</t>
  </si>
  <si>
    <t>DOC / CAPTEUR 3XX / PHYSIO CONTROL / LIFEPACK CR2 / ES</t>
  </si>
  <si>
    <t>DOC / CAPTEUR 3XX / PHYSIO CONTROL / LIFEPACK CR2 / FR</t>
  </si>
  <si>
    <t>DOC / CAPTEUR 3XX / PHYSIO CONTROL / LIFEPACK CR+ / EN</t>
  </si>
  <si>
    <t>DOC / CAPTEUR 3XX / MEDTRONIC / LIFEPACK CR+ / ES</t>
  </si>
  <si>
    <t>DOC / CAPTEUR 3XX / PHYSIO CONTROL / LIFEPACK CR+ / FR</t>
  </si>
  <si>
    <t>DOC / CAPTEUR 3XX / MEDIANA HEART ON / A15 / FR</t>
  </si>
  <si>
    <t>DOC / CAPTEUR 3XX / MEDIANA HEART ON / A16 / FR</t>
  </si>
  <si>
    <t>DOC / CAPTEUR 3XX / NANOOM / HEARTPLUS NT180 / ES</t>
  </si>
  <si>
    <t>DOC / CAPTEUR 3XX / NANOOM / HEARTPLUS NT180 / FR</t>
  </si>
  <si>
    <t>DOC / CAPTEUR 3XX / NIHON KHODEN / 3100 / FR</t>
  </si>
  <si>
    <t>DOC / CAPTEUR 3XX / NIHON KHODEN / 2100 / EN</t>
  </si>
  <si>
    <t>DOC / CAPTEUR 3XX / NIHON KHODEN / 2100 / ES</t>
  </si>
  <si>
    <t>DOC / CAPTEUR 3XX / NIHON KHODEN / 2100 / FR</t>
  </si>
  <si>
    <t>DOC / CAPTEUR 3XX / SCHILLER / PA1 / EN</t>
  </si>
  <si>
    <t>DOC / CAPTEUR 3XX / SCHILLER / PA1 / ES</t>
  </si>
  <si>
    <t>DOC / CAPTEUR 3XX / SCHILLER / PA1 / FR</t>
  </si>
  <si>
    <t>DOC / CAPTEUR 3XX / PHILIPS / HEARTSTART HS1 / EN</t>
  </si>
  <si>
    <t>DOC / CAPTEUR 3XX / PHILIPS / HEARTSTART HS1 / ES</t>
  </si>
  <si>
    <t>DOC / CAPTEUR 3XX / PHILIPS / HEARTSTART HS1 / FR</t>
  </si>
  <si>
    <t>DOC / CAPTEUR 3XX / PHILIPS / HEARTSTART HS1 HOUSSE / FR</t>
  </si>
  <si>
    <t>DOC / CAPTEUR 3XX / PRIMEDIC / HEARTSAVE / EN</t>
  </si>
  <si>
    <t>DOC / CAPTEUR 3XX / PRIMEDIC / HEARTSAVE / ES</t>
  </si>
  <si>
    <t>DOC / CAPTEUR 3XX / PRIMEDIC / HEARTSAVE / FR</t>
  </si>
  <si>
    <t>DOC / CAPTEUR 3XX / SCHILLER / FRED EASY / EN</t>
  </si>
  <si>
    <t>DOC / CAPTEUR 3XX / SCHILLER / FRED EASY / ES</t>
  </si>
  <si>
    <t>DOC / CAPTEUR 3XX / SCHILLER / FRED EASY / FR</t>
  </si>
  <si>
    <t>DOC / CAPTEUR 3XX / PROGETTI / RESCUE SAM / EN</t>
  </si>
  <si>
    <t>DOC / CAPTEUR 3XX / PROGETTI / RESCUE SAM / FR</t>
  </si>
  <si>
    <t>DOC / CAPTEUR 3XX / TELEFUNKEN / HR1 / ES</t>
  </si>
  <si>
    <t>DOC / CAPTEUR 3XX / TELEFUNKER / HR1 / FR</t>
  </si>
  <si>
    <t>DOC / CAPTEUR 3XX / WEINMANN / MEDUCORE EASY / EN</t>
  </si>
  <si>
    <t>DOC / CAPTEUR 3XX / WEINMANN / MEDUCORE EASY / ES</t>
  </si>
  <si>
    <t>DOC / CAPTEUR 3XX / WEINMANN / MEDUCORE EASY / FR</t>
  </si>
  <si>
    <t>DOC / CAPTEUR W-M-GO / ZERO / FR</t>
  </si>
  <si>
    <t>DOC / CAPTEUR W-M-GO / ZOLL / AED3 / EN</t>
  </si>
  <si>
    <t>DOC / CAPTEUR W-M-GO / ZOLL / AED3 / FR</t>
  </si>
  <si>
    <t>DOC / CAPTEUR W-M-GO / AMBI / SAVER ONE / FR</t>
  </si>
  <si>
    <t>DOC / CAPTEUR W-M-GO / AMI SMARTY SAVER / ES</t>
  </si>
  <si>
    <t>DOC / CAPTEUR W-M-GO / BEXEN / REANIBEX 200 / FR</t>
  </si>
  <si>
    <t>DOC / CAPTEUR W-M-GO / MINDRAY C1-C2 / EN</t>
  </si>
  <si>
    <t>DOC / CAPTEUR W-M-GO / MINDRAY C1-C2 / ES</t>
  </si>
  <si>
    <t>DOC / CAPTEUR W-M-GO / MINDRAY C1-C2 / FR</t>
  </si>
  <si>
    <t>DOC / CAPTEUR W-M-GO / CARDIAC SCIENCE / G3 / EN</t>
  </si>
  <si>
    <t>DOC / CAPTEUR W-M-GO / CARDIAC SCIENCE / G3 / FR</t>
  </si>
  <si>
    <t>DOC / CAPTEUR W-M-GO / IPAD / CUSP1 / EN</t>
  </si>
  <si>
    <t>DOC / CAPTEUR W-M-GO / IPAD / CUSP1 / ES</t>
  </si>
  <si>
    <t>DOC / CAPTEUR W-M-GO / IPAD / CUSP1 / FR</t>
  </si>
  <si>
    <t>DOC / CAPTEUR W-M-GO / DEFIBTECH / LIFELINE / EN</t>
  </si>
  <si>
    <t>DOC / CAPTEUR W-M-GO / DEFIBTECH / LIFELINE / ES</t>
  </si>
  <si>
    <t>DOC / CAPTEUR W-M-GO / DEFIBTECH / LIFELINE / FR</t>
  </si>
  <si>
    <t>DOC / CAPTEUR W-M-GO / CARDIAC SCIENCE / G5 / EN</t>
  </si>
  <si>
    <t>DOC / CAPTEUR W-M-GO / CARDIAC SCIENCE / G5 / ES</t>
  </si>
  <si>
    <t>DOC / CAPTEUR W-M-GO / CARDIAC SCIENCE / G5 / FR</t>
  </si>
  <si>
    <t>DOC / CAPTEUR 3XX / WELCH ALLYN / AED10 / EN</t>
  </si>
  <si>
    <t>DOC / CAPTEUR 3XX / WELCH ALLYN / AED10 / ES</t>
  </si>
  <si>
    <t>DOC / CAPTEUR W-M-GO / AMBI / SAVER ONE LCD / ES</t>
  </si>
  <si>
    <t>DOC / CAPTEUR W-M-GO / AMBI / SAVER ONE LCD / FR</t>
  </si>
  <si>
    <t>DOC / CAPTEUR 3XX / WELCH ALLYN / AED10 / FR</t>
  </si>
  <si>
    <t>DOC / CAPTEUR W-M-GO / PHILIPS / HEARTSTART FR3 / EN</t>
  </si>
  <si>
    <t>DOC / CAPTEUR W-M-GO / HEARTSINE / SAMARITAN 350P 360 500 / EN</t>
  </si>
  <si>
    <t>DOC / CAPTEUR W-M-GO / HEARTSINE / SAMARITAN 350P 360 500 / ES</t>
  </si>
  <si>
    <t>DOC / CAPTEUR W-M-GO / HEARTSINE / SAMARITAN 350P 360 500 / FR</t>
  </si>
  <si>
    <t>DOC / CAPTEUR W-M-GO / HEART GUARDIAN / HGHR501 / FR</t>
  </si>
  <si>
    <t>DOC / CAPTEUR W-M-GO / ASELSAN / PATRIOT HEARTLINE / EN</t>
  </si>
  <si>
    <t>DOC / CAPTEUR W-M-GO / ASELSAN / PATRIOT HEARTLINE / ES</t>
  </si>
  <si>
    <t>DOC / CAPTEUR W-M-GO / ASELSAN / PATRIOT HEARTLINE / FR</t>
  </si>
  <si>
    <t>DOC / CAPTEUR W-M-GO / CARDIATECH / CARDIAID CT0207 / ES</t>
  </si>
  <si>
    <t>DOC / CAPTEUR W-M-GO / CARDIATECH / CARDIAID CT0207 / FR</t>
  </si>
  <si>
    <t>DOC / CAPTEUR W-M-GO / INSTRAMED / ION PRO / ES</t>
  </si>
  <si>
    <t>DOC / CAPTEUR W-M-GO / COLSON / IPAD NF1200 / FR</t>
  </si>
  <si>
    <t>DOC / CAPTEUR W-M-GO / PHILIPS / HEARTSTART FRX / EN</t>
  </si>
  <si>
    <t>DOC / CAPTEUR W-M-GO / PHILIPS / HEARTSTART FRX / ES</t>
  </si>
  <si>
    <t>DOC / CAPTEUR W-M-GO / PHILIPS / HEARTSTART FRX / FR</t>
  </si>
  <si>
    <t>DOC / CAPTEUR W-M-GO / DEFIBTECH / LIFELINEVIEW / EN</t>
  </si>
  <si>
    <t>DOC / CAPTEUR W-M-GO / DEFIBTECH / LIFELINEVIEW / ES</t>
  </si>
  <si>
    <t>DOC / CAPTEUR W-M-GO / DEFIBTECH / LIFELINEVIEW / FR</t>
  </si>
  <si>
    <t>DOC / CAPTEUR W-M-GO / PHYSIO CONTROL / LIFEPACK CR2 / FR</t>
  </si>
  <si>
    <t>DOC / CAPTEUR W-M-GO / PHYSIO CONTROL / LIFEPACK CR2 / EN</t>
  </si>
  <si>
    <t>DOC / CAPTEUR W-M-GO / PHYSIO CONTROL / LIFEPACK CR2 / ES</t>
  </si>
  <si>
    <t>DOC / CAPTEUR W-M-GO / MB AED 7000 / EN</t>
  </si>
  <si>
    <t>DOC / CAPTEUR W-M-GO / M&amp;B AED 7000 / ES</t>
  </si>
  <si>
    <t>DOC / CAPTEUR W-M-GO / M&amp;B AED 7000 / FR</t>
  </si>
  <si>
    <t>DOC / CAPTEUR W-M-GO / PHYSIO CONTROL / LIFEPACK CR+ / EN</t>
  </si>
  <si>
    <t>DOC / CAPTEUR W-M-GO / PHYSIO CONTROL / LIFEPACK CR+ / ES</t>
  </si>
  <si>
    <t>DOC / CAPTEUR W-M-GO / PHYSIO CONTROL / LIFEPACK CR+ / FR</t>
  </si>
  <si>
    <t>DOC / CAPTEUR W-M-GO / MEDIANA HEART ON / A15 / EN</t>
  </si>
  <si>
    <t>DOC / CAPTEUR W-M-GO / MEDIANA HEART ON / A15 / FR</t>
  </si>
  <si>
    <t>DOC / CAPTEUR W-M-GO / MEDIANA HEART ON / A16 / FR</t>
  </si>
  <si>
    <t>DOC / CAPTEUR W-M-GO / NANOOM / HEARTPLUS NT-180 / FR</t>
  </si>
  <si>
    <t>DOC / CAPTEUR W-M-GO / NIHON KHODEN / 3100 / EN</t>
  </si>
  <si>
    <t>DOC / CAPTEUR W-M-GO / NIHON KHODEN / 3100 / FR</t>
  </si>
  <si>
    <t>DOC / CAPTEUR W-M-GO / SCHILLER / FRED PA1 / EN</t>
  </si>
  <si>
    <t>DOC / CAPTEUR W-M-GO / SCHILLER / FRED PA1 / ES</t>
  </si>
  <si>
    <t>DOC / CAPTEUR W-M-GO / SCHILLER / FRED PA1 / FR</t>
  </si>
  <si>
    <t>DOC / CAPTEUR W-M-GO / ASELSAN / PATRIOT HEARTLINE HOUSSE / FR</t>
  </si>
  <si>
    <t>DOC / CAPTEUR W-M-GO / PHILIPS / HEARTSTART HS1 / EN</t>
  </si>
  <si>
    <t>DOC / CAPTEUR W-M-GO / PHILIPS / HEARTSTART HS1 / ES</t>
  </si>
  <si>
    <t>DOC / CAPTEUR W-M-GO / PHILIPS / HEARTSTART HS1 / FR</t>
  </si>
  <si>
    <t>DOC / CAPTEUR W-M-GO / PHILIPS / HEARTSTART HS1 HOUSSE / EN</t>
  </si>
  <si>
    <t>DOC / CAPTEUR W-M-GO / PHILIPS / HEARTSTART HS1 HOUSSE / ES</t>
  </si>
  <si>
    <t>DOC / CAPTEUR W-M-GO / PHILIPS / HEARTSTART HS1 HOUSSE / FR</t>
  </si>
  <si>
    <t>DOC / CAPTEUR W-M-GO / BEXEN / R300 / ES</t>
  </si>
  <si>
    <t>DOC / CAPTEUR W-M-GO / BEXEN / R300 / FR</t>
  </si>
  <si>
    <t>DOC / CAPTEUR W-M-GO / PRIMEDIC / HEARTSAVE / EN</t>
  </si>
  <si>
    <t>DOC / CAPTEUR W-M-GO / PRIMEDIC / HEARTSAVE / ES</t>
  </si>
  <si>
    <t>DOC / CAPTEUR W-M-GO / PRIMEDIC / HEARTSAVE / FR</t>
  </si>
  <si>
    <t>DOC / CAPTEUR W-M-GO / SCHILLER / FRED EASY / EN</t>
  </si>
  <si>
    <t>DOC / CAPTEUR W-M-GO / SCHILLER / FRED EASY / ES</t>
  </si>
  <si>
    <t>DOC / CAPTEUR W-M-GO / SCHILLER / FRED EASY / FR</t>
  </si>
  <si>
    <t>DOC / CAPTEUR W-M-GO / PROGETTI / RESCUE SAM / EN</t>
  </si>
  <si>
    <t>DOC / CAPTEUR W-M-GO / PROGETTI / RESCUE SAM / FR</t>
  </si>
  <si>
    <t>DOC / CAPTEUR W-M-GO / MINDRAY / BENEHEART D1 / EN</t>
  </si>
  <si>
    <t>DOC / CAPTEUR W-M-GO / MINDRAY / BENEHEART D1 / ES</t>
  </si>
  <si>
    <t>DOC / CAPTEUR W-M-GO / MINDRAY / BENEHEART D1 / FR</t>
  </si>
  <si>
    <t>DOC / CAPTEUR W-M-GO / ZOLL / AED+ / EN</t>
  </si>
  <si>
    <t>DOC / CAPTEUR W-M-GO / ZOLL / AED+ / ES</t>
  </si>
  <si>
    <t>DOC / CAPTEUR W-M-GO / ZOLL / AED+ / FR</t>
  </si>
  <si>
    <t>DOC / CAPTEUR 3XX / MINDRAY D1 / BENEHEART / EN</t>
  </si>
  <si>
    <t>DOC / CAPTEUR 3XX / MINDRAY D1 / BENEHEART / ES</t>
  </si>
  <si>
    <t>DOC / CAPTEUR 3XX / MINDRAY D1 / BENEHEART / FR</t>
  </si>
  <si>
    <t>DOC / CAPTEUR 3XX / ZOLL / AED+ / EN</t>
  </si>
  <si>
    <t>DOC / CAPTEUR 3XX / ZOLL / AED+ / ES</t>
  </si>
  <si>
    <t>DOC / CAPTEUR 3XX / ZOLL / AED+ / FR</t>
  </si>
  <si>
    <t>Documentation Installation capteur AED3 en Anglais</t>
  </si>
  <si>
    <t>Documentation option relais en Anglais</t>
  </si>
  <si>
    <t>Documentation option relais en espagnol</t>
  </si>
  <si>
    <t>DOC / MIGRATION / AIVIA 100 vers AIVIA 100 W / FR</t>
  </si>
  <si>
    <t>DOC / INSTALLATION / AIVIA 100 / DE</t>
  </si>
  <si>
    <t>DOC / INSTALLATION / AIVIA 100 / EN</t>
  </si>
  <si>
    <t>DOC / INSTALLATION / AIVIA 100 / ES</t>
  </si>
  <si>
    <t>DOC / INSTALLATION / AIVIA 100 / FR</t>
  </si>
  <si>
    <t>DOC / INSTALLATION / AIVIA 100 / IT</t>
  </si>
  <si>
    <t>Nom et Prénom</t>
  </si>
  <si>
    <t>Date d'inventaire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</si>
</sst>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0.0000%"/>
    <numFmt numFmtId="165" formatCode="#,##0.00\ &quot;€&quot;"/>
    <numFmt numFmtId="166" formatCode="0.000000%"/>
    <numFmt numFmtId="167" formatCode="0.0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DCE6F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83">
    <xf numFmtId="0" fontId="0" fillId="0" borderId="0" xfId="0"/>
    <xf numFmtId="0" fontId="2" fillId="0" borderId="1" xfId="0" applyFont="1" applyBorder="1"/>
    <xf numFmtId="0" fontId="2" fillId="0" borderId="0" xfId="0" applyFont="1"/>
    <xf numFmtId="0" fontId="0" fillId="0" borderId="1" xfId="0" applyBorder="1"/>
    <xf numFmtId="0" fontId="4" fillId="3" borderId="2" xfId="0" applyFont="1" applyFill="1" applyBorder="1" applyAlignment="1">
      <alignment horizontal="center" vertical="center"/>
    </xf>
    <xf numFmtId="164" fontId="0" fillId="0" borderId="0" xfId="2" applyNumberFormat="1" applyFont="1"/>
    <xf numFmtId="14" fontId="0" fillId="0" borderId="0" xfId="0" applyNumberFormat="1"/>
    <xf numFmtId="14" fontId="0" fillId="0" borderId="1" xfId="0" applyNumberFormat="1" applyBorder="1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3" borderId="2" xfId="0" applyFill="1" applyBorder="1"/>
    <xf numFmtId="9" fontId="1" fillId="3" borderId="2" xfId="0" applyNumberFormat="1" applyFont="1" applyFill="1" applyBorder="1" applyAlignment="1">
      <alignment horizontal="center" vertical="center"/>
    </xf>
    <xf numFmtId="9" fontId="4" fillId="3" borderId="2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67" fontId="0" fillId="0" borderId="5" xfId="0" applyNumberFormat="1" applyBorder="1" applyAlignment="1">
      <alignment horizontal="center" vertical="center"/>
    </xf>
    <xf numFmtId="167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6" xfId="0" applyFill="1" applyBorder="1" applyAlignment="1">
      <alignment vertical="center"/>
    </xf>
    <xf numFmtId="166" fontId="0" fillId="0" borderId="5" xfId="2" applyNumberFormat="1" applyFont="1" applyFill="1" applyBorder="1"/>
    <xf numFmtId="166" fontId="0" fillId="0" borderId="7" xfId="2" applyNumberFormat="1" applyFont="1" applyFill="1" applyBorder="1"/>
    <xf numFmtId="0" fontId="0" fillId="3" borderId="6" xfId="2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14" fontId="0" fillId="0" borderId="8" xfId="0" applyNumberFormat="1" applyBorder="1" applyAlignment="1">
      <alignment horizontal="center" vertical="center"/>
    </xf>
    <xf numFmtId="14" fontId="0" fillId="0" borderId="8" xfId="0" applyNumberFormat="1" applyBorder="1"/>
    <xf numFmtId="0" fontId="1" fillId="3" borderId="16" xfId="0" applyFont="1" applyFill="1" applyBorder="1"/>
    <xf numFmtId="0" fontId="1" fillId="3" borderId="5" xfId="0" applyFont="1" applyFill="1" applyBorder="1"/>
    <xf numFmtId="0" fontId="1" fillId="3" borderId="7" xfId="0" applyFont="1" applyFill="1" applyBorder="1"/>
    <xf numFmtId="165" fontId="0" fillId="2" borderId="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1" fillId="3" borderId="15" xfId="0" applyFont="1" applyFill="1" applyBorder="1"/>
    <xf numFmtId="14" fontId="0" fillId="0" borderId="5" xfId="0" applyNumberFormat="1" applyBorder="1"/>
    <xf numFmtId="14" fontId="0" fillId="0" borderId="6" xfId="0" applyNumberFormat="1" applyBorder="1"/>
    <xf numFmtId="14" fontId="0" fillId="0" borderId="7" xfId="0" applyNumberFormat="1" applyBorder="1"/>
    <xf numFmtId="14" fontId="0" fillId="0" borderId="9" xfId="0" applyNumberFormat="1" applyBorder="1"/>
    <xf numFmtId="165" fontId="0" fillId="0" borderId="0" xfId="0" applyNumberFormat="1"/>
    <xf numFmtId="0" fontId="1" fillId="2" borderId="19" xfId="0" applyFont="1" applyFill="1" applyBorder="1" applyAlignment="1">
      <alignment horizontal="center" vertical="center" wrapText="1"/>
    </xf>
    <xf numFmtId="165" fontId="1" fillId="2" borderId="19" xfId="0" applyNumberFormat="1" applyFont="1" applyFill="1" applyBorder="1" applyAlignment="1">
      <alignment horizontal="center" vertical="center" wrapText="1"/>
    </xf>
    <xf numFmtId="164" fontId="1" fillId="2" borderId="19" xfId="2" applyNumberFormat="1" applyFont="1" applyFill="1" applyBorder="1" applyAlignment="1">
      <alignment horizontal="center" vertical="center" wrapText="1"/>
    </xf>
    <xf numFmtId="14" fontId="1" fillId="2" borderId="19" xfId="0" applyNumberFormat="1" applyFont="1" applyFill="1" applyBorder="1" applyAlignment="1">
      <alignment horizontal="center" vertical="center" wrapText="1"/>
    </xf>
    <xf numFmtId="0" fontId="0" fillId="0" borderId="18" xfId="0" applyBorder="1"/>
    <xf numFmtId="0" fontId="2" fillId="0" borderId="18" xfId="0" applyFont="1" applyBorder="1"/>
    <xf numFmtId="0" fontId="1" fillId="4" borderId="18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/>
    <xf numFmtId="0" fontId="1" fillId="3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14" fontId="5" fillId="0" borderId="23" xfId="0" applyNumberFormat="1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 wrapText="1"/>
    </xf>
    <xf numFmtId="0" fontId="5" fillId="0" borderId="20" xfId="0" applyFont="1" applyFill="1" applyBorder="1" applyAlignment="1">
      <alignment horizontal="center" vertical="center"/>
    </xf>
    <xf numFmtId="0" fontId="0" fillId="0" borderId="0" xfId="0" applyFill="1"/>
    <xf numFmtId="0" fontId="2" fillId="0" borderId="3" xfId="0" applyFont="1" applyFill="1" applyBorder="1"/>
    <xf numFmtId="0" fontId="2" fillId="0" borderId="1" xfId="0" applyFont="1" applyFill="1" applyBorder="1"/>
    <xf numFmtId="14" fontId="2" fillId="0" borderId="1" xfId="0" applyNumberFormat="1" applyFont="1" applyFill="1" applyBorder="1"/>
    <xf numFmtId="0" fontId="2" fillId="0" borderId="2" xfId="0" applyFont="1" applyFill="1" applyBorder="1"/>
    <xf numFmtId="0" fontId="2" fillId="0" borderId="24" xfId="0" applyFont="1" applyFill="1" applyBorder="1"/>
    <xf numFmtId="0" fontId="2" fillId="0" borderId="19" xfId="0" applyFont="1" applyFill="1" applyBorder="1"/>
    <xf numFmtId="14" fontId="2" fillId="0" borderId="19" xfId="0" applyNumberFormat="1" applyFont="1" applyFill="1" applyBorder="1"/>
    <xf numFmtId="0" fontId="2" fillId="0" borderId="25" xfId="0" applyFont="1" applyFill="1" applyBorder="1"/>
    <xf numFmtId="0" fontId="2" fillId="0" borderId="0" xfId="0" applyFont="1" applyFill="1"/>
    <xf numFmtId="14" fontId="2" fillId="0" borderId="0" xfId="0" applyNumberFormat="1" applyFont="1" applyFill="1"/>
  </cellXfs>
  <cellStyles count="3">
    <cellStyle name="Monétaire" xfId="1" builtinId="4"/>
    <cellStyle name="Normal" xfId="0" builtinId="0"/>
    <cellStyle name="Pourcentage" xfId="2" builtinId="5"/>
  </cellStyles>
  <dxfs count="15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CCECFF"/>
      <color rgb="FFE0F1F4"/>
      <color rgb="FFFFEAD5"/>
      <color rgb="FFF9911F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3017520</xdr:colOff>
      <xdr:row>0</xdr:row>
      <xdr:rowOff>0</xdr:rowOff>
    </xdr:from>
    <xdr:to>
      <xdr:col>2</xdr:col>
      <xdr:colOff>4008120</xdr:colOff>
      <xdr:row>0</xdr:row>
      <xdr:rowOff>281940</xdr:rowOff>
    </xdr:to>
    <xdr:sp macro="[0]!lanceus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DE7308A-259B-4BA3-BDF8-417F7B5678AD}"/>
            </a:ext>
          </a:extLst>
        </xdr:cNvPr>
        <xdr:cNvSpPr/>
      </xdr:nvSpPr>
      <xdr:spPr>
        <a:xfrm>
          <a:off x="5448300" y="0"/>
          <a:ext cx="990600" cy="28194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Calcul note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</xdr:colOff>
          <xdr:row>0</xdr:row>
          <xdr:rowOff>7620</xdr:rowOff>
        </xdr:from>
        <xdr:to>
          <xdr:col>2</xdr:col>
          <xdr:colOff>1127760</xdr:colOff>
          <xdr:row>0</xdr:row>
          <xdr:rowOff>327660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le calcul des notes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807720</xdr:colOff>
          <xdr:row>0</xdr:row>
          <xdr:rowOff>7620</xdr:rowOff>
        </xdr:from>
        <xdr:to>
          <xdr:col>2</xdr:col>
          <xdr:colOff>2590800</xdr:colOff>
          <xdr:row>2</xdr:row>
          <xdr:rowOff>144780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3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le TOP 20 des références en fonction des notes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7620</xdr:rowOff>
        </xdr:from>
        <xdr:to>
          <xdr:col>8</xdr:col>
          <xdr:colOff>518160</xdr:colOff>
          <xdr:row>2</xdr:row>
          <xdr:rowOff>83820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 Inventaire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601980</xdr:colOff>
          <xdr:row>0</xdr:row>
          <xdr:rowOff>22860</xdr:rowOff>
        </xdr:from>
        <xdr:to>
          <xdr:col>10</xdr:col>
          <xdr:colOff>678180</xdr:colOff>
          <xdr:row>2</xdr:row>
          <xdr:rowOff>76200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Recommencer à zero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4232CB-3073-4839-8A4A-568F3956B1EF}" name="T_BDD" displayName="T_BDD" ref="A1:J199" totalsRowShown="0" headerRowDxfId="1" dataDxfId="0" headerRowBorderDxfId="13" tableBorderDxfId="14" totalsRowBorderDxfId="12">
  <tableColumns count="10">
    <tableColumn id="1" xr3:uid="{1CB8646F-2723-4010-ACC6-82CBB5DE221C}" name="Référence Article" dataDxfId="11"/>
    <tableColumn id="2" xr3:uid="{C8ABDD75-CF19-4A13-A1EA-84F2A2991BED}" name="Code Matière" dataDxfId="10"/>
    <tableColumn id="3" xr3:uid="{BAF699BC-6205-40BD-A3E2-A444C90AA6C9}" name="Désignation" dataDxfId="9"/>
    <tableColumn id="4" xr3:uid="{660224B6-22F0-4E48-9158-31931C19D23C}" name="Emplacement principal" dataDxfId="8"/>
    <tableColumn id="5" xr3:uid="{9D7C403E-DD5C-48DD-88EC-BB1D095EA036}" name="Entrée qté" dataDxfId="7"/>
    <tableColumn id="6" xr3:uid="{FA4D3D65-0233-4DF0-ACAB-C5C131853E4F}" name="Date d'entrée" dataDxfId="6"/>
    <tableColumn id="7" xr3:uid="{B637831F-68FF-4824-9282-AA63E4C7341A}" name="Sortie qté" dataDxfId="5"/>
    <tableColumn id="8" xr3:uid="{825B1F46-189A-470C-BBCE-08070B208A85}" name="Date de sortie" dataDxfId="4"/>
    <tableColumn id="9" xr3:uid="{4D78562D-B9EA-46D6-B110-86AC38A08033}" name="Qté en stock au magasin" dataDxfId="3"/>
    <tableColumn id="10" xr3:uid="{B0312124-037E-4BE7-8D6A-60E978ECD16A}" name="CMUP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/>
  </sheetPr>
  <dimension ref="A1:J228"/>
  <sheetViews>
    <sheetView tabSelected="1" zoomScaleNormal="100" workbookViewId="0">
      <selection activeCell="B13" sqref="B13"/>
    </sheetView>
  </sheetViews>
  <sheetFormatPr baseColWidth="10" defaultColWidth="9.109375" defaultRowHeight="14.4" x14ac:dyDescent="0.3"/>
  <cols>
    <col min="1" max="1" width="19.109375" style="81" bestFit="1" customWidth="1"/>
    <col min="2" max="2" width="16.33203125" style="81" bestFit="1" customWidth="1"/>
    <col min="3" max="3" width="65" style="81" bestFit="1" customWidth="1"/>
    <col min="4" max="4" width="23.44140625" style="81" bestFit="1" customWidth="1"/>
    <col min="5" max="5" width="14" style="81" bestFit="1" customWidth="1"/>
    <col min="6" max="6" width="16.5546875" style="82" bestFit="1" customWidth="1"/>
    <col min="7" max="7" width="13.44140625" style="81" bestFit="1" customWidth="1"/>
    <col min="8" max="8" width="16.6640625" style="82" bestFit="1" customWidth="1"/>
    <col min="9" max="9" width="24.5546875" style="81" bestFit="1" customWidth="1"/>
    <col min="10" max="10" width="10.33203125" style="81" bestFit="1" customWidth="1"/>
    <col min="11" max="16384" width="9.109375" style="72"/>
  </cols>
  <sheetData>
    <row r="1" spans="1:10" ht="23.25" customHeight="1" x14ac:dyDescent="0.3">
      <c r="A1" s="67" t="s">
        <v>415</v>
      </c>
      <c r="B1" s="68" t="s">
        <v>203</v>
      </c>
      <c r="C1" s="68" t="s">
        <v>431</v>
      </c>
      <c r="D1" s="68" t="s">
        <v>202</v>
      </c>
      <c r="E1" s="68" t="s">
        <v>417</v>
      </c>
      <c r="F1" s="69" t="s">
        <v>419</v>
      </c>
      <c r="G1" s="68" t="s">
        <v>418</v>
      </c>
      <c r="H1" s="69" t="s">
        <v>420</v>
      </c>
      <c r="I1" s="70" t="s">
        <v>416</v>
      </c>
      <c r="J1" s="71" t="s">
        <v>398</v>
      </c>
    </row>
    <row r="2" spans="1:10" ht="17.25" customHeight="1" x14ac:dyDescent="0.3">
      <c r="A2" s="73" t="s">
        <v>111</v>
      </c>
      <c r="B2" s="74"/>
      <c r="C2" s="74" t="s">
        <v>436</v>
      </c>
      <c r="D2" s="74"/>
      <c r="E2" s="74"/>
      <c r="F2" s="75"/>
      <c r="G2" s="74"/>
      <c r="H2" s="75"/>
      <c r="I2" s="74">
        <v>0</v>
      </c>
      <c r="J2" s="76">
        <v>133</v>
      </c>
    </row>
    <row r="3" spans="1:10" ht="17.25" customHeight="1" x14ac:dyDescent="0.3">
      <c r="A3" s="73" t="s">
        <v>161</v>
      </c>
      <c r="B3" s="74"/>
      <c r="C3" s="74" t="s">
        <v>437</v>
      </c>
      <c r="D3" s="74" t="s">
        <v>204</v>
      </c>
      <c r="E3" s="74"/>
      <c r="F3" s="75"/>
      <c r="G3" s="74"/>
      <c r="H3" s="75"/>
      <c r="I3" s="74">
        <v>0</v>
      </c>
      <c r="J3" s="76">
        <v>0</v>
      </c>
    </row>
    <row r="4" spans="1:10" ht="17.25" customHeight="1" x14ac:dyDescent="0.3">
      <c r="A4" s="73" t="s">
        <v>432</v>
      </c>
      <c r="B4" s="74"/>
      <c r="C4" s="74" t="s">
        <v>438</v>
      </c>
      <c r="D4" s="74"/>
      <c r="E4" s="74"/>
      <c r="F4" s="75"/>
      <c r="G4" s="74"/>
      <c r="H4" s="75"/>
      <c r="I4" s="74">
        <v>0</v>
      </c>
      <c r="J4" s="76">
        <v>8</v>
      </c>
    </row>
    <row r="5" spans="1:10" ht="17.25" customHeight="1" x14ac:dyDescent="0.3">
      <c r="A5" s="73" t="s">
        <v>162</v>
      </c>
      <c r="B5" s="74"/>
      <c r="C5" s="74" t="s">
        <v>439</v>
      </c>
      <c r="D5" s="74"/>
      <c r="E5" s="74"/>
      <c r="F5" s="75"/>
      <c r="G5" s="74"/>
      <c r="H5" s="75"/>
      <c r="I5" s="74">
        <v>0</v>
      </c>
      <c r="J5" s="76">
        <v>0</v>
      </c>
    </row>
    <row r="6" spans="1:10" ht="17.25" customHeight="1" x14ac:dyDescent="0.3">
      <c r="A6" s="73" t="s">
        <v>1</v>
      </c>
      <c r="B6" s="74"/>
      <c r="C6" s="74" t="s">
        <v>440</v>
      </c>
      <c r="D6" s="74"/>
      <c r="E6" s="74"/>
      <c r="F6" s="75"/>
      <c r="G6" s="74"/>
      <c r="H6" s="75"/>
      <c r="I6" s="74">
        <v>0</v>
      </c>
      <c r="J6" s="76">
        <v>0</v>
      </c>
    </row>
    <row r="7" spans="1:10" ht="17.25" customHeight="1" x14ac:dyDescent="0.3">
      <c r="A7" s="73" t="s">
        <v>174</v>
      </c>
      <c r="B7" s="74"/>
      <c r="C7" s="74" t="s">
        <v>441</v>
      </c>
      <c r="D7" s="74"/>
      <c r="E7" s="74"/>
      <c r="F7" s="75"/>
      <c r="G7" s="74"/>
      <c r="H7" s="75"/>
      <c r="I7" s="74">
        <v>0</v>
      </c>
      <c r="J7" s="76">
        <v>0</v>
      </c>
    </row>
    <row r="8" spans="1:10" ht="17.25" customHeight="1" x14ac:dyDescent="0.3">
      <c r="A8" s="73" t="s">
        <v>4</v>
      </c>
      <c r="B8" s="74"/>
      <c r="C8" s="74" t="s">
        <v>442</v>
      </c>
      <c r="D8" s="74"/>
      <c r="E8" s="74"/>
      <c r="F8" s="75"/>
      <c r="G8" s="74"/>
      <c r="H8" s="75"/>
      <c r="I8" s="74">
        <v>0</v>
      </c>
      <c r="J8" s="76">
        <v>0</v>
      </c>
    </row>
    <row r="9" spans="1:10" ht="17.25" customHeight="1" x14ac:dyDescent="0.3">
      <c r="A9" s="73" t="s">
        <v>196</v>
      </c>
      <c r="B9" s="74"/>
      <c r="C9" s="74" t="s">
        <v>443</v>
      </c>
      <c r="D9" s="74" t="s">
        <v>204</v>
      </c>
      <c r="E9" s="74"/>
      <c r="F9" s="75"/>
      <c r="G9" s="74"/>
      <c r="H9" s="75"/>
      <c r="I9" s="74">
        <v>0</v>
      </c>
      <c r="J9" s="76">
        <v>0</v>
      </c>
    </row>
    <row r="10" spans="1:10" ht="17.25" customHeight="1" x14ac:dyDescent="0.3">
      <c r="A10" s="73" t="s">
        <v>94</v>
      </c>
      <c r="B10" s="74"/>
      <c r="C10" s="74" t="s">
        <v>444</v>
      </c>
      <c r="D10" s="74"/>
      <c r="E10" s="74"/>
      <c r="F10" s="75"/>
      <c r="G10" s="74"/>
      <c r="H10" s="75"/>
      <c r="I10" s="74">
        <v>0</v>
      </c>
      <c r="J10" s="76">
        <v>0</v>
      </c>
    </row>
    <row r="11" spans="1:10" ht="17.25" customHeight="1" x14ac:dyDescent="0.3">
      <c r="A11" s="73" t="s">
        <v>155</v>
      </c>
      <c r="B11" s="74"/>
      <c r="C11" s="74" t="s">
        <v>445</v>
      </c>
      <c r="D11" s="74" t="s">
        <v>204</v>
      </c>
      <c r="E11" s="74"/>
      <c r="F11" s="75"/>
      <c r="G11" s="74"/>
      <c r="H11" s="75"/>
      <c r="I11" s="74">
        <v>0</v>
      </c>
      <c r="J11" s="76">
        <v>0</v>
      </c>
    </row>
    <row r="12" spans="1:10" ht="17.25" customHeight="1" x14ac:dyDescent="0.3">
      <c r="A12" s="73" t="s">
        <v>66</v>
      </c>
      <c r="B12" s="74"/>
      <c r="C12" s="74" t="s">
        <v>446</v>
      </c>
      <c r="D12" s="74"/>
      <c r="E12" s="74"/>
      <c r="F12" s="75"/>
      <c r="G12" s="74"/>
      <c r="H12" s="75"/>
      <c r="I12" s="74">
        <v>0</v>
      </c>
      <c r="J12" s="76">
        <v>0</v>
      </c>
    </row>
    <row r="13" spans="1:10" ht="17.25" customHeight="1" x14ac:dyDescent="0.3">
      <c r="A13" s="73" t="s">
        <v>38</v>
      </c>
      <c r="B13" s="74"/>
      <c r="C13" s="74" t="s">
        <v>447</v>
      </c>
      <c r="D13" s="74"/>
      <c r="E13" s="74"/>
      <c r="F13" s="75"/>
      <c r="G13" s="74"/>
      <c r="H13" s="75"/>
      <c r="I13" s="74">
        <v>0</v>
      </c>
      <c r="J13" s="76">
        <v>0</v>
      </c>
    </row>
    <row r="14" spans="1:10" ht="17.25" customHeight="1" x14ac:dyDescent="0.3">
      <c r="A14" s="73" t="s">
        <v>25</v>
      </c>
      <c r="B14" s="74"/>
      <c r="C14" s="74" t="s">
        <v>448</v>
      </c>
      <c r="D14" s="74"/>
      <c r="E14" s="74"/>
      <c r="F14" s="75"/>
      <c r="G14" s="74"/>
      <c r="H14" s="75"/>
      <c r="I14" s="74">
        <v>0</v>
      </c>
      <c r="J14" s="76">
        <v>0</v>
      </c>
    </row>
    <row r="15" spans="1:10" ht="17.25" customHeight="1" x14ac:dyDescent="0.3">
      <c r="A15" s="73" t="s">
        <v>14</v>
      </c>
      <c r="B15" s="74"/>
      <c r="C15" s="74" t="s">
        <v>449</v>
      </c>
      <c r="D15" s="74"/>
      <c r="E15" s="74"/>
      <c r="F15" s="75"/>
      <c r="G15" s="74"/>
      <c r="H15" s="75"/>
      <c r="I15" s="74">
        <v>0</v>
      </c>
      <c r="J15" s="76">
        <v>0</v>
      </c>
    </row>
    <row r="16" spans="1:10" ht="17.25" customHeight="1" x14ac:dyDescent="0.3">
      <c r="A16" s="73" t="s">
        <v>134</v>
      </c>
      <c r="B16" s="74"/>
      <c r="C16" s="74" t="s">
        <v>450</v>
      </c>
      <c r="D16" s="74"/>
      <c r="E16" s="74"/>
      <c r="F16" s="75"/>
      <c r="G16" s="74"/>
      <c r="H16" s="75"/>
      <c r="I16" s="74">
        <v>0</v>
      </c>
      <c r="J16" s="76">
        <v>0</v>
      </c>
    </row>
    <row r="17" spans="1:10" ht="17.25" customHeight="1" x14ac:dyDescent="0.3">
      <c r="A17" s="73" t="s">
        <v>105</v>
      </c>
      <c r="B17" s="74"/>
      <c r="C17" s="74" t="s">
        <v>451</v>
      </c>
      <c r="D17" s="74" t="s">
        <v>204</v>
      </c>
      <c r="E17" s="74"/>
      <c r="F17" s="75"/>
      <c r="G17" s="74"/>
      <c r="H17" s="75"/>
      <c r="I17" s="74">
        <v>0</v>
      </c>
      <c r="J17" s="76">
        <v>0</v>
      </c>
    </row>
    <row r="18" spans="1:10" ht="17.25" customHeight="1" x14ac:dyDescent="0.3">
      <c r="A18" s="73" t="s">
        <v>201</v>
      </c>
      <c r="B18" s="74"/>
      <c r="C18" s="74" t="s">
        <v>452</v>
      </c>
      <c r="D18" s="74"/>
      <c r="E18" s="74"/>
      <c r="F18" s="75"/>
      <c r="G18" s="74"/>
      <c r="H18" s="75"/>
      <c r="I18" s="74">
        <v>0</v>
      </c>
      <c r="J18" s="76">
        <v>0</v>
      </c>
    </row>
    <row r="19" spans="1:10" ht="17.25" customHeight="1" x14ac:dyDescent="0.3">
      <c r="A19" s="73" t="s">
        <v>18</v>
      </c>
      <c r="B19" s="74"/>
      <c r="C19" s="74" t="s">
        <v>453</v>
      </c>
      <c r="D19" s="74"/>
      <c r="E19" s="74"/>
      <c r="F19" s="75"/>
      <c r="G19" s="74"/>
      <c r="H19" s="75"/>
      <c r="I19" s="74">
        <v>0</v>
      </c>
      <c r="J19" s="76">
        <v>0</v>
      </c>
    </row>
    <row r="20" spans="1:10" ht="17.25" customHeight="1" x14ac:dyDescent="0.3">
      <c r="A20" s="73" t="s">
        <v>17</v>
      </c>
      <c r="B20" s="74"/>
      <c r="C20" s="74" t="s">
        <v>454</v>
      </c>
      <c r="D20" s="74"/>
      <c r="E20" s="74"/>
      <c r="F20" s="75"/>
      <c r="G20" s="74"/>
      <c r="H20" s="75"/>
      <c r="I20" s="74">
        <v>0</v>
      </c>
      <c r="J20" s="76">
        <v>0</v>
      </c>
    </row>
    <row r="21" spans="1:10" ht="17.25" customHeight="1" x14ac:dyDescent="0.3">
      <c r="A21" s="73" t="s">
        <v>113</v>
      </c>
      <c r="B21" s="74"/>
      <c r="C21" s="74" t="s">
        <v>455</v>
      </c>
      <c r="D21" s="74"/>
      <c r="E21" s="74"/>
      <c r="F21" s="75"/>
      <c r="G21" s="74"/>
      <c r="H21" s="75"/>
      <c r="I21" s="74">
        <v>0</v>
      </c>
      <c r="J21" s="76">
        <v>0</v>
      </c>
    </row>
    <row r="22" spans="1:10" ht="17.25" customHeight="1" x14ac:dyDescent="0.3">
      <c r="A22" s="73" t="s">
        <v>153</v>
      </c>
      <c r="B22" s="74"/>
      <c r="C22" s="74" t="s">
        <v>456</v>
      </c>
      <c r="D22" s="74" t="s">
        <v>204</v>
      </c>
      <c r="E22" s="74"/>
      <c r="F22" s="75"/>
      <c r="G22" s="74"/>
      <c r="H22" s="75"/>
      <c r="I22" s="74">
        <v>0</v>
      </c>
      <c r="J22" s="76">
        <v>0</v>
      </c>
    </row>
    <row r="23" spans="1:10" ht="17.25" customHeight="1" x14ac:dyDescent="0.3">
      <c r="A23" s="73" t="s">
        <v>3</v>
      </c>
      <c r="B23" s="74"/>
      <c r="C23" s="74" t="s">
        <v>457</v>
      </c>
      <c r="D23" s="74"/>
      <c r="E23" s="74"/>
      <c r="F23" s="75"/>
      <c r="G23" s="74"/>
      <c r="H23" s="75"/>
      <c r="I23" s="74">
        <v>0</v>
      </c>
      <c r="J23" s="76">
        <v>0</v>
      </c>
    </row>
    <row r="24" spans="1:10" ht="17.25" customHeight="1" x14ac:dyDescent="0.3">
      <c r="A24" s="73" t="s">
        <v>42</v>
      </c>
      <c r="B24" s="74"/>
      <c r="C24" s="74" t="s">
        <v>458</v>
      </c>
      <c r="D24" s="74" t="s">
        <v>204</v>
      </c>
      <c r="E24" s="74"/>
      <c r="F24" s="75"/>
      <c r="G24" s="74"/>
      <c r="H24" s="75"/>
      <c r="I24" s="74">
        <v>0</v>
      </c>
      <c r="J24" s="76">
        <v>0</v>
      </c>
    </row>
    <row r="25" spans="1:10" ht="17.25" customHeight="1" x14ac:dyDescent="0.3">
      <c r="A25" s="73" t="s">
        <v>88</v>
      </c>
      <c r="B25" s="74"/>
      <c r="C25" s="74" t="s">
        <v>459</v>
      </c>
      <c r="D25" s="74"/>
      <c r="E25" s="74"/>
      <c r="F25" s="75"/>
      <c r="G25" s="74"/>
      <c r="H25" s="75"/>
      <c r="I25" s="74">
        <v>0</v>
      </c>
      <c r="J25" s="76">
        <v>0</v>
      </c>
    </row>
    <row r="26" spans="1:10" ht="17.25" customHeight="1" x14ac:dyDescent="0.3">
      <c r="A26" s="73" t="s">
        <v>69</v>
      </c>
      <c r="B26" s="74"/>
      <c r="C26" s="74" t="s">
        <v>460</v>
      </c>
      <c r="D26" s="74" t="s">
        <v>204</v>
      </c>
      <c r="E26" s="74"/>
      <c r="F26" s="75"/>
      <c r="G26" s="74"/>
      <c r="H26" s="75"/>
      <c r="I26" s="74">
        <v>0</v>
      </c>
      <c r="J26" s="76">
        <v>0</v>
      </c>
    </row>
    <row r="27" spans="1:10" ht="17.25" customHeight="1" x14ac:dyDescent="0.3">
      <c r="A27" s="73" t="s">
        <v>13</v>
      </c>
      <c r="B27" s="74"/>
      <c r="C27" s="74" t="s">
        <v>461</v>
      </c>
      <c r="D27" s="74"/>
      <c r="E27" s="74"/>
      <c r="F27" s="75"/>
      <c r="G27" s="74"/>
      <c r="H27" s="75"/>
      <c r="I27" s="74">
        <v>0</v>
      </c>
      <c r="J27" s="76">
        <v>0</v>
      </c>
    </row>
    <row r="28" spans="1:10" ht="17.25" customHeight="1" x14ac:dyDescent="0.3">
      <c r="A28" s="73" t="s">
        <v>9</v>
      </c>
      <c r="B28" s="74"/>
      <c r="C28" s="74" t="s">
        <v>462</v>
      </c>
      <c r="D28" s="74"/>
      <c r="E28" s="74"/>
      <c r="F28" s="75"/>
      <c r="G28" s="74"/>
      <c r="H28" s="75"/>
      <c r="I28" s="74">
        <v>0</v>
      </c>
      <c r="J28" s="76">
        <v>0</v>
      </c>
    </row>
    <row r="29" spans="1:10" ht="17.25" customHeight="1" x14ac:dyDescent="0.3">
      <c r="A29" s="73" t="s">
        <v>51</v>
      </c>
      <c r="B29" s="74"/>
      <c r="C29" s="74" t="s">
        <v>463</v>
      </c>
      <c r="D29" s="74"/>
      <c r="E29" s="74"/>
      <c r="F29" s="75"/>
      <c r="G29" s="74"/>
      <c r="H29" s="75"/>
      <c r="I29" s="74">
        <v>0</v>
      </c>
      <c r="J29" s="76">
        <v>0</v>
      </c>
    </row>
    <row r="30" spans="1:10" ht="17.25" customHeight="1" x14ac:dyDescent="0.3">
      <c r="A30" s="73" t="s">
        <v>124</v>
      </c>
      <c r="B30" s="74"/>
      <c r="C30" s="74" t="s">
        <v>464</v>
      </c>
      <c r="D30" s="74"/>
      <c r="E30" s="74"/>
      <c r="F30" s="75"/>
      <c r="G30" s="74"/>
      <c r="H30" s="75"/>
      <c r="I30" s="74">
        <v>0</v>
      </c>
      <c r="J30" s="76">
        <v>0</v>
      </c>
    </row>
    <row r="31" spans="1:10" ht="17.25" customHeight="1" x14ac:dyDescent="0.3">
      <c r="A31" s="73" t="s">
        <v>160</v>
      </c>
      <c r="B31" s="74"/>
      <c r="C31" s="74" t="s">
        <v>465</v>
      </c>
      <c r="D31" s="74"/>
      <c r="E31" s="74"/>
      <c r="F31" s="75"/>
      <c r="G31" s="74"/>
      <c r="H31" s="75"/>
      <c r="I31" s="74">
        <v>0</v>
      </c>
      <c r="J31" s="76">
        <v>0</v>
      </c>
    </row>
    <row r="32" spans="1:10" ht="17.25" customHeight="1" x14ac:dyDescent="0.3">
      <c r="A32" s="73" t="s">
        <v>57</v>
      </c>
      <c r="B32" s="74"/>
      <c r="C32" s="74" t="s">
        <v>466</v>
      </c>
      <c r="D32" s="74"/>
      <c r="E32" s="74"/>
      <c r="F32" s="75"/>
      <c r="G32" s="74"/>
      <c r="H32" s="75"/>
      <c r="I32" s="74">
        <v>0</v>
      </c>
      <c r="J32" s="76">
        <v>0</v>
      </c>
    </row>
    <row r="33" spans="1:10" ht="17.25" customHeight="1" x14ac:dyDescent="0.3">
      <c r="A33" s="73" t="s">
        <v>7</v>
      </c>
      <c r="B33" s="74"/>
      <c r="C33" s="74" t="s">
        <v>467</v>
      </c>
      <c r="D33" s="74"/>
      <c r="E33" s="74"/>
      <c r="F33" s="75"/>
      <c r="G33" s="74"/>
      <c r="H33" s="75"/>
      <c r="I33" s="74">
        <v>0</v>
      </c>
      <c r="J33" s="76">
        <v>0</v>
      </c>
    </row>
    <row r="34" spans="1:10" ht="17.25" customHeight="1" x14ac:dyDescent="0.3">
      <c r="A34" s="73" t="s">
        <v>49</v>
      </c>
      <c r="B34" s="74"/>
      <c r="C34" s="74" t="s">
        <v>468</v>
      </c>
      <c r="D34" s="74"/>
      <c r="E34" s="74"/>
      <c r="F34" s="75"/>
      <c r="G34" s="74"/>
      <c r="H34" s="75"/>
      <c r="I34" s="74">
        <v>0</v>
      </c>
      <c r="J34" s="76">
        <v>0</v>
      </c>
    </row>
    <row r="35" spans="1:10" ht="17.25" customHeight="1" x14ac:dyDescent="0.3">
      <c r="A35" s="73" t="s">
        <v>193</v>
      </c>
      <c r="B35" s="74"/>
      <c r="C35" s="74" t="s">
        <v>469</v>
      </c>
      <c r="D35" s="74"/>
      <c r="E35" s="74"/>
      <c r="F35" s="75"/>
      <c r="G35" s="74"/>
      <c r="H35" s="75"/>
      <c r="I35" s="74">
        <v>0</v>
      </c>
      <c r="J35" s="76">
        <v>0</v>
      </c>
    </row>
    <row r="36" spans="1:10" ht="17.25" customHeight="1" x14ac:dyDescent="0.3">
      <c r="A36" s="73" t="s">
        <v>35</v>
      </c>
      <c r="B36" s="74"/>
      <c r="C36" s="74" t="s">
        <v>470</v>
      </c>
      <c r="D36" s="74"/>
      <c r="E36" s="74"/>
      <c r="F36" s="75"/>
      <c r="G36" s="74"/>
      <c r="H36" s="75"/>
      <c r="I36" s="74">
        <v>0</v>
      </c>
      <c r="J36" s="76">
        <v>0</v>
      </c>
    </row>
    <row r="37" spans="1:10" ht="17.25" customHeight="1" x14ac:dyDescent="0.3">
      <c r="A37" s="73" t="s">
        <v>195</v>
      </c>
      <c r="B37" s="74"/>
      <c r="C37" s="74" t="s">
        <v>471</v>
      </c>
      <c r="D37" s="74"/>
      <c r="E37" s="74"/>
      <c r="F37" s="75"/>
      <c r="G37" s="74"/>
      <c r="H37" s="75"/>
      <c r="I37" s="74">
        <v>0</v>
      </c>
      <c r="J37" s="76">
        <v>0</v>
      </c>
    </row>
    <row r="38" spans="1:10" ht="17.25" customHeight="1" x14ac:dyDescent="0.3">
      <c r="A38" s="73" t="s">
        <v>140</v>
      </c>
      <c r="B38" s="74"/>
      <c r="C38" s="74" t="s">
        <v>472</v>
      </c>
      <c r="D38" s="74"/>
      <c r="E38" s="74"/>
      <c r="F38" s="75"/>
      <c r="G38" s="74"/>
      <c r="H38" s="75"/>
      <c r="I38" s="74">
        <v>0</v>
      </c>
      <c r="J38" s="76">
        <v>0</v>
      </c>
    </row>
    <row r="39" spans="1:10" ht="17.25" customHeight="1" x14ac:dyDescent="0.3">
      <c r="A39" s="73" t="s">
        <v>56</v>
      </c>
      <c r="B39" s="74"/>
      <c r="C39" s="74" t="s">
        <v>473</v>
      </c>
      <c r="D39" s="74"/>
      <c r="E39" s="74"/>
      <c r="F39" s="75"/>
      <c r="G39" s="74"/>
      <c r="H39" s="75"/>
      <c r="I39" s="74">
        <v>0</v>
      </c>
      <c r="J39" s="76">
        <v>0</v>
      </c>
    </row>
    <row r="40" spans="1:10" ht="17.25" customHeight="1" x14ac:dyDescent="0.3">
      <c r="A40" s="73" t="s">
        <v>130</v>
      </c>
      <c r="B40" s="74"/>
      <c r="C40" s="74" t="s">
        <v>474</v>
      </c>
      <c r="D40" s="74"/>
      <c r="E40" s="74"/>
      <c r="F40" s="75"/>
      <c r="G40" s="74"/>
      <c r="H40" s="75"/>
      <c r="I40" s="74">
        <v>0</v>
      </c>
      <c r="J40" s="76">
        <v>0</v>
      </c>
    </row>
    <row r="41" spans="1:10" ht="17.25" customHeight="1" x14ac:dyDescent="0.3">
      <c r="A41" s="73" t="s">
        <v>118</v>
      </c>
      <c r="B41" s="74"/>
      <c r="C41" s="74" t="s">
        <v>475</v>
      </c>
      <c r="D41" s="74"/>
      <c r="E41" s="74"/>
      <c r="F41" s="75"/>
      <c r="G41" s="74"/>
      <c r="H41" s="75"/>
      <c r="I41" s="74">
        <v>0</v>
      </c>
      <c r="J41" s="76">
        <v>0</v>
      </c>
    </row>
    <row r="42" spans="1:10" ht="17.25" customHeight="1" x14ac:dyDescent="0.3">
      <c r="A42" s="73" t="s">
        <v>177</v>
      </c>
      <c r="B42" s="74"/>
      <c r="C42" s="74" t="s">
        <v>476</v>
      </c>
      <c r="D42" s="74"/>
      <c r="E42" s="74"/>
      <c r="F42" s="75"/>
      <c r="G42" s="74"/>
      <c r="H42" s="75"/>
      <c r="I42" s="74">
        <v>0</v>
      </c>
      <c r="J42" s="76">
        <v>0</v>
      </c>
    </row>
    <row r="43" spans="1:10" ht="17.25" customHeight="1" x14ac:dyDescent="0.3">
      <c r="A43" s="73" t="s">
        <v>157</v>
      </c>
      <c r="B43" s="74"/>
      <c r="C43" s="74" t="s">
        <v>477</v>
      </c>
      <c r="D43" s="74"/>
      <c r="E43" s="74"/>
      <c r="F43" s="75"/>
      <c r="G43" s="74"/>
      <c r="H43" s="75"/>
      <c r="I43" s="74">
        <v>0</v>
      </c>
      <c r="J43" s="76">
        <v>0</v>
      </c>
    </row>
    <row r="44" spans="1:10" ht="17.25" customHeight="1" x14ac:dyDescent="0.3">
      <c r="A44" s="73" t="s">
        <v>181</v>
      </c>
      <c r="B44" s="74"/>
      <c r="C44" s="74" t="s">
        <v>478</v>
      </c>
      <c r="D44" s="74"/>
      <c r="E44" s="74"/>
      <c r="F44" s="75"/>
      <c r="G44" s="74"/>
      <c r="H44" s="75"/>
      <c r="I44" s="74">
        <v>0</v>
      </c>
      <c r="J44" s="76">
        <v>0</v>
      </c>
    </row>
    <row r="45" spans="1:10" ht="17.25" customHeight="1" x14ac:dyDescent="0.3">
      <c r="A45" s="73" t="s">
        <v>59</v>
      </c>
      <c r="B45" s="74"/>
      <c r="C45" s="74" t="s">
        <v>479</v>
      </c>
      <c r="D45" s="74"/>
      <c r="E45" s="74"/>
      <c r="F45" s="75"/>
      <c r="G45" s="74"/>
      <c r="H45" s="75"/>
      <c r="I45" s="74">
        <v>0</v>
      </c>
      <c r="J45" s="76">
        <v>0</v>
      </c>
    </row>
    <row r="46" spans="1:10" ht="17.25" customHeight="1" x14ac:dyDescent="0.3">
      <c r="A46" s="73" t="s">
        <v>78</v>
      </c>
      <c r="B46" s="74"/>
      <c r="C46" s="74" t="s">
        <v>480</v>
      </c>
      <c r="D46" s="74"/>
      <c r="E46" s="74"/>
      <c r="F46" s="75"/>
      <c r="G46" s="74"/>
      <c r="H46" s="75"/>
      <c r="I46" s="74">
        <v>0</v>
      </c>
      <c r="J46" s="76">
        <v>0</v>
      </c>
    </row>
    <row r="47" spans="1:10" ht="17.25" customHeight="1" x14ac:dyDescent="0.3">
      <c r="A47" s="73" t="s">
        <v>30</v>
      </c>
      <c r="B47" s="74"/>
      <c r="C47" s="74" t="s">
        <v>481</v>
      </c>
      <c r="D47" s="74"/>
      <c r="E47" s="74"/>
      <c r="F47" s="75"/>
      <c r="G47" s="74"/>
      <c r="H47" s="75"/>
      <c r="I47" s="74">
        <v>0</v>
      </c>
      <c r="J47" s="76">
        <v>0</v>
      </c>
    </row>
    <row r="48" spans="1:10" ht="17.25" customHeight="1" x14ac:dyDescent="0.3">
      <c r="A48" s="73" t="s">
        <v>79</v>
      </c>
      <c r="B48" s="74"/>
      <c r="C48" s="74" t="s">
        <v>482</v>
      </c>
      <c r="D48" s="74"/>
      <c r="E48" s="74"/>
      <c r="F48" s="75"/>
      <c r="G48" s="74"/>
      <c r="H48" s="75"/>
      <c r="I48" s="74">
        <v>0</v>
      </c>
      <c r="J48" s="76">
        <v>0</v>
      </c>
    </row>
    <row r="49" spans="1:10" ht="17.25" customHeight="1" x14ac:dyDescent="0.3">
      <c r="A49" s="73" t="s">
        <v>166</v>
      </c>
      <c r="B49" s="74"/>
      <c r="C49" s="74" t="s">
        <v>483</v>
      </c>
      <c r="D49" s="74"/>
      <c r="E49" s="74"/>
      <c r="F49" s="75"/>
      <c r="G49" s="74"/>
      <c r="H49" s="75"/>
      <c r="I49" s="74">
        <v>0</v>
      </c>
      <c r="J49" s="76">
        <v>0</v>
      </c>
    </row>
    <row r="50" spans="1:10" ht="17.25" customHeight="1" x14ac:dyDescent="0.3">
      <c r="A50" s="73" t="s">
        <v>143</v>
      </c>
      <c r="B50" s="74"/>
      <c r="C50" s="74" t="s">
        <v>484</v>
      </c>
      <c r="D50" s="74"/>
      <c r="E50" s="74"/>
      <c r="F50" s="75"/>
      <c r="G50" s="74"/>
      <c r="H50" s="75"/>
      <c r="I50" s="74">
        <v>0</v>
      </c>
      <c r="J50" s="76">
        <v>0</v>
      </c>
    </row>
    <row r="51" spans="1:10" ht="17.25" customHeight="1" x14ac:dyDescent="0.3">
      <c r="A51" s="73" t="s">
        <v>135</v>
      </c>
      <c r="B51" s="74"/>
      <c r="C51" s="74" t="s">
        <v>485</v>
      </c>
      <c r="D51" s="74"/>
      <c r="E51" s="74"/>
      <c r="F51" s="75"/>
      <c r="G51" s="74"/>
      <c r="H51" s="75"/>
      <c r="I51" s="74">
        <v>0</v>
      </c>
      <c r="J51" s="76">
        <v>0</v>
      </c>
    </row>
    <row r="52" spans="1:10" ht="17.25" customHeight="1" x14ac:dyDescent="0.3">
      <c r="A52" s="73" t="s">
        <v>108</v>
      </c>
      <c r="B52" s="74"/>
      <c r="C52" s="74" t="s">
        <v>486</v>
      </c>
      <c r="D52" s="74"/>
      <c r="E52" s="74"/>
      <c r="F52" s="75"/>
      <c r="G52" s="74"/>
      <c r="H52" s="75"/>
      <c r="I52" s="74">
        <v>0</v>
      </c>
      <c r="J52" s="76">
        <v>0</v>
      </c>
    </row>
    <row r="53" spans="1:10" ht="17.25" customHeight="1" x14ac:dyDescent="0.3">
      <c r="A53" s="73" t="s">
        <v>132</v>
      </c>
      <c r="B53" s="74"/>
      <c r="C53" s="74" t="s">
        <v>487</v>
      </c>
      <c r="D53" s="74"/>
      <c r="E53" s="74"/>
      <c r="F53" s="75"/>
      <c r="G53" s="74"/>
      <c r="H53" s="75"/>
      <c r="I53" s="74">
        <v>0</v>
      </c>
      <c r="J53" s="76">
        <v>0</v>
      </c>
    </row>
    <row r="54" spans="1:10" ht="17.25" customHeight="1" x14ac:dyDescent="0.3">
      <c r="A54" s="73" t="s">
        <v>180</v>
      </c>
      <c r="B54" s="74"/>
      <c r="C54" s="74" t="s">
        <v>488</v>
      </c>
      <c r="D54" s="74"/>
      <c r="E54" s="74"/>
      <c r="F54" s="75"/>
      <c r="G54" s="74"/>
      <c r="H54" s="75"/>
      <c r="I54" s="74">
        <v>0</v>
      </c>
      <c r="J54" s="76">
        <v>0</v>
      </c>
    </row>
    <row r="55" spans="1:10" ht="17.25" customHeight="1" x14ac:dyDescent="0.3">
      <c r="A55" s="73" t="s">
        <v>136</v>
      </c>
      <c r="B55" s="74"/>
      <c r="C55" s="74" t="s">
        <v>489</v>
      </c>
      <c r="D55" s="74"/>
      <c r="E55" s="74"/>
      <c r="F55" s="75"/>
      <c r="G55" s="74"/>
      <c r="H55" s="75"/>
      <c r="I55" s="74">
        <v>0</v>
      </c>
      <c r="J55" s="76">
        <v>0</v>
      </c>
    </row>
    <row r="56" spans="1:10" ht="17.25" customHeight="1" x14ac:dyDescent="0.3">
      <c r="A56" s="73" t="s">
        <v>2</v>
      </c>
      <c r="B56" s="74"/>
      <c r="C56" s="74" t="s">
        <v>490</v>
      </c>
      <c r="D56" s="74"/>
      <c r="E56" s="74"/>
      <c r="F56" s="75"/>
      <c r="G56" s="74"/>
      <c r="H56" s="75"/>
      <c r="I56" s="74">
        <v>0</v>
      </c>
      <c r="J56" s="76">
        <v>0</v>
      </c>
    </row>
    <row r="57" spans="1:10" ht="17.25" customHeight="1" x14ac:dyDescent="0.3">
      <c r="A57" s="73" t="s">
        <v>52</v>
      </c>
      <c r="B57" s="74"/>
      <c r="C57" s="74" t="s">
        <v>491</v>
      </c>
      <c r="D57" s="74"/>
      <c r="E57" s="74"/>
      <c r="F57" s="75"/>
      <c r="G57" s="74"/>
      <c r="H57" s="75"/>
      <c r="I57" s="74">
        <v>0</v>
      </c>
      <c r="J57" s="76">
        <v>0</v>
      </c>
    </row>
    <row r="58" spans="1:10" ht="17.25" customHeight="1" x14ac:dyDescent="0.3">
      <c r="A58" s="73" t="s">
        <v>50</v>
      </c>
      <c r="B58" s="74"/>
      <c r="C58" s="74" t="s">
        <v>492</v>
      </c>
      <c r="D58" s="74"/>
      <c r="E58" s="74"/>
      <c r="F58" s="75"/>
      <c r="G58" s="74"/>
      <c r="H58" s="75"/>
      <c r="I58" s="74">
        <v>0</v>
      </c>
      <c r="J58" s="76">
        <v>0</v>
      </c>
    </row>
    <row r="59" spans="1:10" ht="17.25" customHeight="1" x14ac:dyDescent="0.3">
      <c r="A59" s="73" t="s">
        <v>67</v>
      </c>
      <c r="B59" s="74"/>
      <c r="C59" s="74" t="s">
        <v>493</v>
      </c>
      <c r="D59" s="74" t="s">
        <v>204</v>
      </c>
      <c r="E59" s="74"/>
      <c r="F59" s="75"/>
      <c r="G59" s="74"/>
      <c r="H59" s="75"/>
      <c r="I59" s="74">
        <v>0</v>
      </c>
      <c r="J59" s="76">
        <v>0</v>
      </c>
    </row>
    <row r="60" spans="1:10" ht="17.25" customHeight="1" x14ac:dyDescent="0.3">
      <c r="A60" s="73" t="s">
        <v>117</v>
      </c>
      <c r="B60" s="74"/>
      <c r="C60" s="74" t="s">
        <v>494</v>
      </c>
      <c r="D60" s="74"/>
      <c r="E60" s="74"/>
      <c r="F60" s="75"/>
      <c r="G60" s="74"/>
      <c r="H60" s="75"/>
      <c r="I60" s="74">
        <v>0</v>
      </c>
      <c r="J60" s="76">
        <v>0</v>
      </c>
    </row>
    <row r="61" spans="1:10" ht="17.25" customHeight="1" x14ac:dyDescent="0.3">
      <c r="A61" s="73" t="s">
        <v>84</v>
      </c>
      <c r="B61" s="74"/>
      <c r="C61" s="74" t="s">
        <v>495</v>
      </c>
      <c r="D61" s="74"/>
      <c r="E61" s="74"/>
      <c r="F61" s="75"/>
      <c r="G61" s="74"/>
      <c r="H61" s="75"/>
      <c r="I61" s="74">
        <v>0</v>
      </c>
      <c r="J61" s="76">
        <v>0</v>
      </c>
    </row>
    <row r="62" spans="1:10" ht="17.25" customHeight="1" x14ac:dyDescent="0.3">
      <c r="A62" s="73" t="s">
        <v>54</v>
      </c>
      <c r="B62" s="74"/>
      <c r="C62" s="74" t="s">
        <v>496</v>
      </c>
      <c r="D62" s="74"/>
      <c r="E62" s="74"/>
      <c r="F62" s="75"/>
      <c r="G62" s="74"/>
      <c r="H62" s="75"/>
      <c r="I62" s="74">
        <v>0</v>
      </c>
      <c r="J62" s="76">
        <v>0</v>
      </c>
    </row>
    <row r="63" spans="1:10" ht="17.25" customHeight="1" x14ac:dyDescent="0.3">
      <c r="A63" s="73" t="s">
        <v>149</v>
      </c>
      <c r="B63" s="74"/>
      <c r="C63" s="74" t="s">
        <v>497</v>
      </c>
      <c r="D63" s="74"/>
      <c r="E63" s="74"/>
      <c r="F63" s="75"/>
      <c r="G63" s="74"/>
      <c r="H63" s="75"/>
      <c r="I63" s="74">
        <v>0</v>
      </c>
      <c r="J63" s="76">
        <v>0</v>
      </c>
    </row>
    <row r="64" spans="1:10" ht="17.25" customHeight="1" x14ac:dyDescent="0.3">
      <c r="A64" s="73" t="s">
        <v>125</v>
      </c>
      <c r="B64" s="74"/>
      <c r="C64" s="74" t="s">
        <v>498</v>
      </c>
      <c r="D64" s="74"/>
      <c r="E64" s="74"/>
      <c r="F64" s="75"/>
      <c r="G64" s="74"/>
      <c r="H64" s="75"/>
      <c r="I64" s="74">
        <v>0</v>
      </c>
      <c r="J64" s="76">
        <v>0</v>
      </c>
    </row>
    <row r="65" spans="1:10" ht="17.25" customHeight="1" x14ac:dyDescent="0.3">
      <c r="A65" s="73" t="s">
        <v>171</v>
      </c>
      <c r="B65" s="74"/>
      <c r="C65" s="74" t="s">
        <v>499</v>
      </c>
      <c r="D65" s="74"/>
      <c r="E65" s="74"/>
      <c r="F65" s="75"/>
      <c r="G65" s="74"/>
      <c r="H65" s="75"/>
      <c r="I65" s="74">
        <v>0</v>
      </c>
      <c r="J65" s="76">
        <v>0</v>
      </c>
    </row>
    <row r="66" spans="1:10" ht="17.25" customHeight="1" x14ac:dyDescent="0.3">
      <c r="A66" s="73" t="s">
        <v>187</v>
      </c>
      <c r="B66" s="74"/>
      <c r="C66" s="74" t="s">
        <v>500</v>
      </c>
      <c r="D66" s="74"/>
      <c r="E66" s="74"/>
      <c r="F66" s="75"/>
      <c r="G66" s="74"/>
      <c r="H66" s="75"/>
      <c r="I66" s="74">
        <v>0</v>
      </c>
      <c r="J66" s="76">
        <v>0</v>
      </c>
    </row>
    <row r="67" spans="1:10" ht="17.25" customHeight="1" x14ac:dyDescent="0.3">
      <c r="A67" s="73" t="s">
        <v>173</v>
      </c>
      <c r="B67" s="74"/>
      <c r="C67" s="74" t="s">
        <v>501</v>
      </c>
      <c r="D67" s="74"/>
      <c r="E67" s="74"/>
      <c r="F67" s="75"/>
      <c r="G67" s="74"/>
      <c r="H67" s="75"/>
      <c r="I67" s="74">
        <v>0</v>
      </c>
      <c r="J67" s="76">
        <v>0</v>
      </c>
    </row>
    <row r="68" spans="1:10" ht="17.25" customHeight="1" x14ac:dyDescent="0.3">
      <c r="A68" s="73" t="s">
        <v>176</v>
      </c>
      <c r="B68" s="74"/>
      <c r="C68" s="74" t="s">
        <v>502</v>
      </c>
      <c r="D68" s="74"/>
      <c r="E68" s="74"/>
      <c r="F68" s="75"/>
      <c r="G68" s="74"/>
      <c r="H68" s="75"/>
      <c r="I68" s="74">
        <v>0</v>
      </c>
      <c r="J68" s="76">
        <v>15.88</v>
      </c>
    </row>
    <row r="69" spans="1:10" ht="17.25" customHeight="1" x14ac:dyDescent="0.3">
      <c r="A69" s="73" t="s">
        <v>82</v>
      </c>
      <c r="B69" s="74"/>
      <c r="C69" s="74" t="s">
        <v>503</v>
      </c>
      <c r="D69" s="74"/>
      <c r="E69" s="74"/>
      <c r="F69" s="75"/>
      <c r="G69" s="74"/>
      <c r="H69" s="75"/>
      <c r="I69" s="74">
        <v>0</v>
      </c>
      <c r="J69" s="76">
        <v>0</v>
      </c>
    </row>
    <row r="70" spans="1:10" ht="17.25" customHeight="1" x14ac:dyDescent="0.3">
      <c r="A70" s="73" t="s">
        <v>47</v>
      </c>
      <c r="B70" s="74" t="s">
        <v>206</v>
      </c>
      <c r="C70" s="74" t="s">
        <v>504</v>
      </c>
      <c r="D70" s="74" t="s">
        <v>205</v>
      </c>
      <c r="E70" s="74"/>
      <c r="F70" s="75"/>
      <c r="G70" s="74"/>
      <c r="H70" s="75"/>
      <c r="I70" s="74">
        <v>947</v>
      </c>
      <c r="J70" s="76">
        <v>0.19989999999999999</v>
      </c>
    </row>
    <row r="71" spans="1:10" ht="17.25" customHeight="1" x14ac:dyDescent="0.3">
      <c r="A71" s="73" t="s">
        <v>123</v>
      </c>
      <c r="B71" s="74"/>
      <c r="C71" s="74" t="s">
        <v>505</v>
      </c>
      <c r="D71" s="74"/>
      <c r="E71" s="74"/>
      <c r="F71" s="75"/>
      <c r="G71" s="74"/>
      <c r="H71" s="75"/>
      <c r="I71" s="74">
        <v>0</v>
      </c>
      <c r="J71" s="76">
        <v>132</v>
      </c>
    </row>
    <row r="72" spans="1:10" ht="17.25" customHeight="1" x14ac:dyDescent="0.3">
      <c r="A72" s="73" t="s">
        <v>129</v>
      </c>
      <c r="B72" s="74"/>
      <c r="C72" s="74" t="s">
        <v>506</v>
      </c>
      <c r="D72" s="74"/>
      <c r="E72" s="74"/>
      <c r="F72" s="75"/>
      <c r="G72" s="74"/>
      <c r="H72" s="75"/>
      <c r="I72" s="74">
        <v>0</v>
      </c>
      <c r="J72" s="76">
        <v>0</v>
      </c>
    </row>
    <row r="73" spans="1:10" ht="17.25" customHeight="1" x14ac:dyDescent="0.3">
      <c r="A73" s="73" t="s">
        <v>37</v>
      </c>
      <c r="B73" s="74"/>
      <c r="C73" s="74" t="s">
        <v>507</v>
      </c>
      <c r="D73" s="74"/>
      <c r="E73" s="74"/>
      <c r="F73" s="75"/>
      <c r="G73" s="74"/>
      <c r="H73" s="75"/>
      <c r="I73" s="74">
        <v>0</v>
      </c>
      <c r="J73" s="76">
        <v>750</v>
      </c>
    </row>
    <row r="74" spans="1:10" ht="17.25" customHeight="1" x14ac:dyDescent="0.3">
      <c r="A74" s="73" t="s">
        <v>185</v>
      </c>
      <c r="B74" s="74"/>
      <c r="C74" s="74" t="s">
        <v>508</v>
      </c>
      <c r="D74" s="74"/>
      <c r="E74" s="74"/>
      <c r="F74" s="75"/>
      <c r="G74" s="74"/>
      <c r="H74" s="75"/>
      <c r="I74" s="74">
        <v>0</v>
      </c>
      <c r="J74" s="76">
        <v>0</v>
      </c>
    </row>
    <row r="75" spans="1:10" ht="17.25" customHeight="1" x14ac:dyDescent="0.3">
      <c r="A75" s="73" t="s">
        <v>122</v>
      </c>
      <c r="B75" s="74"/>
      <c r="C75" s="74" t="s">
        <v>509</v>
      </c>
      <c r="D75" s="74"/>
      <c r="E75" s="74"/>
      <c r="F75" s="75"/>
      <c r="G75" s="74"/>
      <c r="H75" s="75"/>
      <c r="I75" s="74">
        <v>0</v>
      </c>
      <c r="J75" s="76">
        <v>0</v>
      </c>
    </row>
    <row r="76" spans="1:10" ht="17.25" customHeight="1" x14ac:dyDescent="0.3">
      <c r="A76" s="73" t="s">
        <v>141</v>
      </c>
      <c r="B76" s="74"/>
      <c r="C76" s="74" t="s">
        <v>510</v>
      </c>
      <c r="D76" s="74"/>
      <c r="E76" s="74"/>
      <c r="F76" s="75"/>
      <c r="G76" s="74"/>
      <c r="H76" s="75"/>
      <c r="I76" s="74">
        <v>0</v>
      </c>
      <c r="J76" s="76">
        <v>0</v>
      </c>
    </row>
    <row r="77" spans="1:10" ht="17.25" customHeight="1" x14ac:dyDescent="0.3">
      <c r="A77" s="73" t="s">
        <v>163</v>
      </c>
      <c r="B77" s="74"/>
      <c r="C77" s="74" t="s">
        <v>511</v>
      </c>
      <c r="D77" s="74"/>
      <c r="E77" s="74"/>
      <c r="F77" s="75"/>
      <c r="G77" s="74"/>
      <c r="H77" s="75"/>
      <c r="I77" s="74">
        <v>0</v>
      </c>
      <c r="J77" s="76">
        <v>0</v>
      </c>
    </row>
    <row r="78" spans="1:10" ht="17.25" customHeight="1" x14ac:dyDescent="0.3">
      <c r="A78" s="73" t="s">
        <v>170</v>
      </c>
      <c r="B78" s="74"/>
      <c r="C78" s="74" t="s">
        <v>512</v>
      </c>
      <c r="D78" s="74"/>
      <c r="E78" s="74"/>
      <c r="F78" s="75"/>
      <c r="G78" s="74"/>
      <c r="H78" s="75"/>
      <c r="I78" s="74">
        <v>0</v>
      </c>
      <c r="J78" s="76">
        <v>0</v>
      </c>
    </row>
    <row r="79" spans="1:10" ht="17.25" customHeight="1" x14ac:dyDescent="0.3">
      <c r="A79" s="73" t="s">
        <v>183</v>
      </c>
      <c r="B79" s="74"/>
      <c r="C79" s="74" t="s">
        <v>513</v>
      </c>
      <c r="D79" s="74"/>
      <c r="E79" s="74"/>
      <c r="F79" s="75"/>
      <c r="G79" s="74"/>
      <c r="H79" s="75"/>
      <c r="I79" s="74">
        <v>0</v>
      </c>
      <c r="J79" s="76">
        <v>0</v>
      </c>
    </row>
    <row r="80" spans="1:10" ht="17.25" customHeight="1" x14ac:dyDescent="0.3">
      <c r="A80" s="73" t="s">
        <v>103</v>
      </c>
      <c r="B80" s="74"/>
      <c r="C80" s="74" t="s">
        <v>514</v>
      </c>
      <c r="D80" s="74"/>
      <c r="E80" s="74"/>
      <c r="F80" s="75"/>
      <c r="G80" s="74"/>
      <c r="H80" s="75"/>
      <c r="I80" s="74">
        <v>0</v>
      </c>
      <c r="J80" s="76">
        <v>0</v>
      </c>
    </row>
    <row r="81" spans="1:10" ht="17.25" customHeight="1" x14ac:dyDescent="0.3">
      <c r="A81" s="73" t="s">
        <v>109</v>
      </c>
      <c r="B81" s="74"/>
      <c r="C81" s="74" t="s">
        <v>515</v>
      </c>
      <c r="D81" s="74"/>
      <c r="E81" s="74"/>
      <c r="F81" s="75"/>
      <c r="G81" s="74"/>
      <c r="H81" s="75"/>
      <c r="I81" s="74">
        <v>0</v>
      </c>
      <c r="J81" s="76">
        <v>0</v>
      </c>
    </row>
    <row r="82" spans="1:10" ht="17.25" customHeight="1" x14ac:dyDescent="0.3">
      <c r="A82" s="73" t="s">
        <v>27</v>
      </c>
      <c r="B82" s="74"/>
      <c r="C82" s="74" t="s">
        <v>516</v>
      </c>
      <c r="D82" s="74"/>
      <c r="E82" s="74"/>
      <c r="F82" s="75"/>
      <c r="G82" s="74"/>
      <c r="H82" s="75"/>
      <c r="I82" s="74">
        <v>0</v>
      </c>
      <c r="J82" s="76">
        <v>0</v>
      </c>
    </row>
    <row r="83" spans="1:10" ht="17.25" customHeight="1" x14ac:dyDescent="0.3">
      <c r="A83" s="73" t="s">
        <v>89</v>
      </c>
      <c r="B83" s="74"/>
      <c r="C83" s="74" t="s">
        <v>517</v>
      </c>
      <c r="D83" s="74" t="s">
        <v>204</v>
      </c>
      <c r="E83" s="74"/>
      <c r="F83" s="75"/>
      <c r="G83" s="74"/>
      <c r="H83" s="75"/>
      <c r="I83" s="74">
        <v>0</v>
      </c>
      <c r="J83" s="76">
        <v>0</v>
      </c>
    </row>
    <row r="84" spans="1:10" ht="17.25" customHeight="1" x14ac:dyDescent="0.3">
      <c r="A84" s="73" t="s">
        <v>142</v>
      </c>
      <c r="B84" s="74"/>
      <c r="C84" s="74" t="s">
        <v>517</v>
      </c>
      <c r="D84" s="74"/>
      <c r="E84" s="74"/>
      <c r="F84" s="75"/>
      <c r="G84" s="74"/>
      <c r="H84" s="75"/>
      <c r="I84" s="74">
        <v>0</v>
      </c>
      <c r="J84" s="76">
        <v>0</v>
      </c>
    </row>
    <row r="85" spans="1:10" ht="17.25" customHeight="1" x14ac:dyDescent="0.3">
      <c r="A85" s="73" t="s">
        <v>178</v>
      </c>
      <c r="B85" s="74"/>
      <c r="C85" s="74" t="s">
        <v>518</v>
      </c>
      <c r="D85" s="74"/>
      <c r="E85" s="74"/>
      <c r="F85" s="75"/>
      <c r="G85" s="74"/>
      <c r="H85" s="75"/>
      <c r="I85" s="74">
        <v>0</v>
      </c>
      <c r="J85" s="76">
        <v>0</v>
      </c>
    </row>
    <row r="86" spans="1:10" ht="17.25" customHeight="1" x14ac:dyDescent="0.3">
      <c r="A86" s="73" t="s">
        <v>101</v>
      </c>
      <c r="B86" s="74"/>
      <c r="C86" s="74" t="s">
        <v>519</v>
      </c>
      <c r="D86" s="74"/>
      <c r="E86" s="74"/>
      <c r="F86" s="75"/>
      <c r="G86" s="74"/>
      <c r="H86" s="75"/>
      <c r="I86" s="74">
        <v>0</v>
      </c>
      <c r="J86" s="76">
        <v>0</v>
      </c>
    </row>
    <row r="87" spans="1:10" ht="17.25" customHeight="1" x14ac:dyDescent="0.3">
      <c r="A87" s="73" t="s">
        <v>191</v>
      </c>
      <c r="B87" s="74"/>
      <c r="C87" s="74" t="s">
        <v>520</v>
      </c>
      <c r="D87" s="74"/>
      <c r="E87" s="74"/>
      <c r="F87" s="75"/>
      <c r="G87" s="74"/>
      <c r="H87" s="75"/>
      <c r="I87" s="74">
        <v>0</v>
      </c>
      <c r="J87" s="76">
        <v>0</v>
      </c>
    </row>
    <row r="88" spans="1:10" ht="17.25" customHeight="1" x14ac:dyDescent="0.3">
      <c r="A88" s="73" t="s">
        <v>146</v>
      </c>
      <c r="B88" s="74"/>
      <c r="C88" s="74" t="s">
        <v>521</v>
      </c>
      <c r="D88" s="74"/>
      <c r="E88" s="74"/>
      <c r="F88" s="75"/>
      <c r="G88" s="74"/>
      <c r="H88" s="75"/>
      <c r="I88" s="74">
        <v>0</v>
      </c>
      <c r="J88" s="76">
        <v>0</v>
      </c>
    </row>
    <row r="89" spans="1:10" ht="17.25" customHeight="1" x14ac:dyDescent="0.3">
      <c r="A89" s="73" t="s">
        <v>32</v>
      </c>
      <c r="B89" s="74"/>
      <c r="C89" s="74" t="s">
        <v>522</v>
      </c>
      <c r="D89" s="74"/>
      <c r="E89" s="74"/>
      <c r="F89" s="75"/>
      <c r="G89" s="74"/>
      <c r="H89" s="75"/>
      <c r="I89" s="74">
        <v>0</v>
      </c>
      <c r="J89" s="76">
        <v>0</v>
      </c>
    </row>
    <row r="90" spans="1:10" ht="17.25" customHeight="1" x14ac:dyDescent="0.3">
      <c r="A90" s="73" t="s">
        <v>179</v>
      </c>
      <c r="B90" s="74"/>
      <c r="C90" s="74" t="s">
        <v>523</v>
      </c>
      <c r="D90" s="74" t="s">
        <v>204</v>
      </c>
      <c r="E90" s="74"/>
      <c r="F90" s="75"/>
      <c r="G90" s="74"/>
      <c r="H90" s="75"/>
      <c r="I90" s="74">
        <v>0</v>
      </c>
      <c r="J90" s="76">
        <v>0</v>
      </c>
    </row>
    <row r="91" spans="1:10" ht="17.25" customHeight="1" x14ac:dyDescent="0.3">
      <c r="A91" s="73" t="s">
        <v>159</v>
      </c>
      <c r="B91" s="74"/>
      <c r="C91" s="74" t="s">
        <v>524</v>
      </c>
      <c r="D91" s="74" t="s">
        <v>204</v>
      </c>
      <c r="E91" s="74"/>
      <c r="F91" s="75"/>
      <c r="G91" s="74"/>
      <c r="H91" s="75"/>
      <c r="I91" s="74">
        <v>0</v>
      </c>
      <c r="J91" s="76">
        <v>156</v>
      </c>
    </row>
    <row r="92" spans="1:10" ht="17.25" customHeight="1" x14ac:dyDescent="0.3">
      <c r="A92" s="73" t="s">
        <v>156</v>
      </c>
      <c r="B92" s="74"/>
      <c r="C92" s="74" t="s">
        <v>525</v>
      </c>
      <c r="D92" s="74"/>
      <c r="E92" s="74"/>
      <c r="F92" s="75"/>
      <c r="G92" s="74"/>
      <c r="H92" s="75"/>
      <c r="I92" s="74">
        <v>0</v>
      </c>
      <c r="J92" s="76">
        <v>156</v>
      </c>
    </row>
    <row r="93" spans="1:10" ht="17.25" customHeight="1" x14ac:dyDescent="0.3">
      <c r="A93" s="73" t="s">
        <v>107</v>
      </c>
      <c r="B93" s="74"/>
      <c r="C93" s="74" t="s">
        <v>526</v>
      </c>
      <c r="D93" s="74"/>
      <c r="E93" s="74"/>
      <c r="F93" s="75"/>
      <c r="G93" s="74"/>
      <c r="H93" s="75"/>
      <c r="I93" s="74">
        <v>0</v>
      </c>
      <c r="J93" s="76">
        <v>156</v>
      </c>
    </row>
    <row r="94" spans="1:10" ht="17.25" customHeight="1" x14ac:dyDescent="0.3">
      <c r="A94" s="73" t="s">
        <v>61</v>
      </c>
      <c r="B94" s="74"/>
      <c r="C94" s="74" t="s">
        <v>527</v>
      </c>
      <c r="D94" s="74"/>
      <c r="E94" s="74"/>
      <c r="F94" s="75"/>
      <c r="G94" s="74"/>
      <c r="H94" s="75"/>
      <c r="I94" s="74">
        <v>0</v>
      </c>
      <c r="J94" s="76">
        <v>156</v>
      </c>
    </row>
    <row r="95" spans="1:10" ht="17.25" customHeight="1" x14ac:dyDescent="0.3">
      <c r="A95" s="73" t="s">
        <v>100</v>
      </c>
      <c r="B95" s="74"/>
      <c r="C95" s="74" t="s">
        <v>528</v>
      </c>
      <c r="D95" s="74"/>
      <c r="E95" s="74"/>
      <c r="F95" s="75"/>
      <c r="G95" s="74"/>
      <c r="H95" s="75"/>
      <c r="I95" s="74">
        <v>0</v>
      </c>
      <c r="J95" s="76">
        <v>156</v>
      </c>
    </row>
    <row r="96" spans="1:10" ht="17.25" customHeight="1" x14ac:dyDescent="0.3">
      <c r="A96" s="73" t="s">
        <v>93</v>
      </c>
      <c r="B96" s="74"/>
      <c r="C96" s="74" t="s">
        <v>529</v>
      </c>
      <c r="D96" s="74"/>
      <c r="E96" s="74"/>
      <c r="F96" s="75"/>
      <c r="G96" s="74"/>
      <c r="H96" s="75"/>
      <c r="I96" s="74">
        <v>0</v>
      </c>
      <c r="J96" s="76">
        <v>156</v>
      </c>
    </row>
    <row r="97" spans="1:10" ht="17.25" customHeight="1" x14ac:dyDescent="0.3">
      <c r="A97" s="73" t="s">
        <v>194</v>
      </c>
      <c r="B97" s="74"/>
      <c r="C97" s="74" t="s">
        <v>530</v>
      </c>
      <c r="D97" s="74"/>
      <c r="E97" s="74"/>
      <c r="F97" s="75"/>
      <c r="G97" s="74"/>
      <c r="H97" s="75"/>
      <c r="I97" s="74">
        <v>0</v>
      </c>
      <c r="J97" s="76">
        <v>156</v>
      </c>
    </row>
    <row r="98" spans="1:10" ht="17.25" customHeight="1" x14ac:dyDescent="0.3">
      <c r="A98" s="73" t="s">
        <v>172</v>
      </c>
      <c r="B98" s="74"/>
      <c r="C98" s="74" t="s">
        <v>531</v>
      </c>
      <c r="D98" s="74"/>
      <c r="E98" s="74"/>
      <c r="F98" s="75"/>
      <c r="G98" s="74"/>
      <c r="H98" s="75"/>
      <c r="I98" s="74">
        <v>0</v>
      </c>
      <c r="J98" s="76">
        <v>156</v>
      </c>
    </row>
    <row r="99" spans="1:10" ht="17.25" customHeight="1" x14ac:dyDescent="0.3">
      <c r="A99" s="73" t="s">
        <v>0</v>
      </c>
      <c r="B99" s="74"/>
      <c r="C99" s="74" t="s">
        <v>532</v>
      </c>
      <c r="D99" s="74"/>
      <c r="E99" s="74"/>
      <c r="F99" s="75"/>
      <c r="G99" s="74"/>
      <c r="H99" s="75"/>
      <c r="I99" s="74">
        <v>0</v>
      </c>
      <c r="J99" s="76">
        <v>156</v>
      </c>
    </row>
    <row r="100" spans="1:10" ht="17.25" customHeight="1" x14ac:dyDescent="0.3">
      <c r="A100" s="73" t="s">
        <v>39</v>
      </c>
      <c r="B100" s="74"/>
      <c r="C100" s="74" t="s">
        <v>533</v>
      </c>
      <c r="D100" s="74"/>
      <c r="E100" s="74"/>
      <c r="F100" s="75"/>
      <c r="G100" s="74"/>
      <c r="H100" s="75"/>
      <c r="I100" s="74">
        <v>0</v>
      </c>
      <c r="J100" s="76">
        <v>156</v>
      </c>
    </row>
    <row r="101" spans="1:10" ht="17.25" customHeight="1" x14ac:dyDescent="0.3">
      <c r="A101" s="73" t="s">
        <v>199</v>
      </c>
      <c r="B101" s="74"/>
      <c r="C101" s="74" t="s">
        <v>534</v>
      </c>
      <c r="D101" s="74"/>
      <c r="E101" s="74"/>
      <c r="F101" s="75"/>
      <c r="G101" s="74"/>
      <c r="H101" s="75"/>
      <c r="I101" s="74">
        <v>0</v>
      </c>
      <c r="J101" s="76">
        <v>0</v>
      </c>
    </row>
    <row r="102" spans="1:10" ht="17.25" customHeight="1" x14ac:dyDescent="0.3">
      <c r="A102" s="73" t="s">
        <v>138</v>
      </c>
      <c r="B102" s="74"/>
      <c r="C102" s="74" t="s">
        <v>535</v>
      </c>
      <c r="D102" s="74"/>
      <c r="E102" s="74"/>
      <c r="F102" s="75"/>
      <c r="G102" s="74"/>
      <c r="H102" s="75"/>
      <c r="I102" s="74">
        <v>0</v>
      </c>
      <c r="J102" s="76">
        <v>156</v>
      </c>
    </row>
    <row r="103" spans="1:10" ht="17.25" customHeight="1" x14ac:dyDescent="0.3">
      <c r="A103" s="73" t="s">
        <v>391</v>
      </c>
      <c r="B103" s="74"/>
      <c r="C103" s="74" t="s">
        <v>536</v>
      </c>
      <c r="D103" s="74" t="s">
        <v>204</v>
      </c>
      <c r="E103" s="74"/>
      <c r="F103" s="75"/>
      <c r="G103" s="74"/>
      <c r="H103" s="75"/>
      <c r="I103" s="74">
        <v>0</v>
      </c>
      <c r="J103" s="76">
        <v>0</v>
      </c>
    </row>
    <row r="104" spans="1:10" ht="17.25" customHeight="1" x14ac:dyDescent="0.3">
      <c r="A104" s="73" t="s">
        <v>433</v>
      </c>
      <c r="B104" s="74"/>
      <c r="C104" s="74" t="s">
        <v>537</v>
      </c>
      <c r="D104" s="74" t="s">
        <v>204</v>
      </c>
      <c r="E104" s="74"/>
      <c r="F104" s="75"/>
      <c r="G104" s="74"/>
      <c r="H104" s="75"/>
      <c r="I104" s="74">
        <v>0</v>
      </c>
      <c r="J104" s="76">
        <v>0</v>
      </c>
    </row>
    <row r="105" spans="1:10" ht="17.25" customHeight="1" x14ac:dyDescent="0.3">
      <c r="A105" s="73" t="s">
        <v>150</v>
      </c>
      <c r="B105" s="74"/>
      <c r="C105" s="74" t="s">
        <v>522</v>
      </c>
      <c r="D105" s="74" t="s">
        <v>204</v>
      </c>
      <c r="E105" s="74"/>
      <c r="F105" s="75"/>
      <c r="G105" s="74"/>
      <c r="H105" s="75"/>
      <c r="I105" s="74">
        <v>0</v>
      </c>
      <c r="J105" s="76">
        <v>0</v>
      </c>
    </row>
    <row r="106" spans="1:10" ht="17.25" customHeight="1" x14ac:dyDescent="0.3">
      <c r="A106" s="73" t="s">
        <v>63</v>
      </c>
      <c r="B106" s="74"/>
      <c r="C106" s="74" t="s">
        <v>538</v>
      </c>
      <c r="D106" s="74"/>
      <c r="E106" s="74"/>
      <c r="F106" s="75"/>
      <c r="G106" s="74"/>
      <c r="H106" s="75"/>
      <c r="I106" s="74">
        <v>0</v>
      </c>
      <c r="J106" s="76">
        <v>0</v>
      </c>
    </row>
    <row r="107" spans="1:10" ht="17.25" customHeight="1" x14ac:dyDescent="0.3">
      <c r="A107" s="73" t="s">
        <v>154</v>
      </c>
      <c r="B107" s="74"/>
      <c r="C107" s="74" t="s">
        <v>539</v>
      </c>
      <c r="D107" s="74"/>
      <c r="E107" s="74"/>
      <c r="F107" s="75"/>
      <c r="G107" s="74"/>
      <c r="H107" s="75"/>
      <c r="I107" s="74">
        <v>0</v>
      </c>
      <c r="J107" s="76">
        <v>0</v>
      </c>
    </row>
    <row r="108" spans="1:10" ht="17.25" customHeight="1" x14ac:dyDescent="0.3">
      <c r="A108" s="73" t="s">
        <v>121</v>
      </c>
      <c r="B108" s="74"/>
      <c r="C108" s="74" t="s">
        <v>540</v>
      </c>
      <c r="D108" s="74"/>
      <c r="E108" s="74"/>
      <c r="F108" s="75"/>
      <c r="G108" s="74"/>
      <c r="H108" s="75"/>
      <c r="I108" s="74">
        <v>0</v>
      </c>
      <c r="J108" s="76">
        <v>0</v>
      </c>
    </row>
    <row r="109" spans="1:10" ht="17.25" customHeight="1" x14ac:dyDescent="0.3">
      <c r="A109" s="73" t="s">
        <v>15</v>
      </c>
      <c r="B109" s="74"/>
      <c r="C109" s="74" t="s">
        <v>541</v>
      </c>
      <c r="D109" s="74"/>
      <c r="E109" s="74"/>
      <c r="F109" s="75"/>
      <c r="G109" s="74"/>
      <c r="H109" s="75"/>
      <c r="I109" s="74">
        <v>0</v>
      </c>
      <c r="J109" s="76">
        <v>0</v>
      </c>
    </row>
    <row r="110" spans="1:10" ht="17.25" customHeight="1" x14ac:dyDescent="0.3">
      <c r="A110" s="73" t="s">
        <v>133</v>
      </c>
      <c r="B110" s="74"/>
      <c r="C110" s="74" t="s">
        <v>542</v>
      </c>
      <c r="D110" s="74"/>
      <c r="E110" s="74"/>
      <c r="F110" s="75"/>
      <c r="G110" s="74"/>
      <c r="H110" s="75"/>
      <c r="I110" s="74">
        <v>0</v>
      </c>
      <c r="J110" s="76">
        <v>0</v>
      </c>
    </row>
    <row r="111" spans="1:10" ht="17.25" customHeight="1" x14ac:dyDescent="0.3">
      <c r="A111" s="73" t="s">
        <v>48</v>
      </c>
      <c r="B111" s="74"/>
      <c r="C111" s="74" t="s">
        <v>543</v>
      </c>
      <c r="D111" s="74"/>
      <c r="E111" s="74"/>
      <c r="F111" s="75"/>
      <c r="G111" s="74"/>
      <c r="H111" s="75"/>
      <c r="I111" s="74">
        <v>0</v>
      </c>
      <c r="J111" s="76">
        <v>0</v>
      </c>
    </row>
    <row r="112" spans="1:10" ht="17.25" customHeight="1" x14ac:dyDescent="0.3">
      <c r="A112" s="73" t="s">
        <v>83</v>
      </c>
      <c r="B112" s="74"/>
      <c r="C112" s="74" t="s">
        <v>544</v>
      </c>
      <c r="D112" s="74"/>
      <c r="E112" s="74"/>
      <c r="F112" s="75"/>
      <c r="G112" s="74"/>
      <c r="H112" s="75"/>
      <c r="I112" s="74">
        <v>0</v>
      </c>
      <c r="J112" s="76">
        <v>0</v>
      </c>
    </row>
    <row r="113" spans="1:10" ht="17.25" customHeight="1" x14ac:dyDescent="0.3">
      <c r="A113" s="73" t="s">
        <v>104</v>
      </c>
      <c r="B113" s="74"/>
      <c r="C113" s="74" t="s">
        <v>545</v>
      </c>
      <c r="D113" s="74"/>
      <c r="E113" s="74"/>
      <c r="F113" s="75"/>
      <c r="G113" s="74"/>
      <c r="H113" s="75"/>
      <c r="I113" s="74">
        <v>0</v>
      </c>
      <c r="J113" s="76">
        <v>0</v>
      </c>
    </row>
    <row r="114" spans="1:10" ht="17.25" customHeight="1" x14ac:dyDescent="0.3">
      <c r="A114" s="73" t="s">
        <v>168</v>
      </c>
      <c r="B114" s="74"/>
      <c r="C114" s="74" t="s">
        <v>546</v>
      </c>
      <c r="D114" s="74"/>
      <c r="E114" s="74"/>
      <c r="F114" s="75"/>
      <c r="G114" s="74"/>
      <c r="H114" s="75"/>
      <c r="I114" s="74">
        <v>0</v>
      </c>
      <c r="J114" s="76">
        <v>0</v>
      </c>
    </row>
    <row r="115" spans="1:10" ht="17.25" customHeight="1" x14ac:dyDescent="0.3">
      <c r="A115" s="73" t="s">
        <v>112</v>
      </c>
      <c r="B115" s="74"/>
      <c r="C115" s="74" t="s">
        <v>547</v>
      </c>
      <c r="D115" s="74"/>
      <c r="E115" s="74"/>
      <c r="F115" s="75"/>
      <c r="G115" s="74"/>
      <c r="H115" s="75"/>
      <c r="I115" s="74">
        <v>0</v>
      </c>
      <c r="J115" s="76">
        <v>0</v>
      </c>
    </row>
    <row r="116" spans="1:10" ht="17.25" customHeight="1" x14ac:dyDescent="0.3">
      <c r="A116" s="73" t="s">
        <v>434</v>
      </c>
      <c r="B116" s="74"/>
      <c r="C116" s="74" t="s">
        <v>537</v>
      </c>
      <c r="D116" s="74" t="s">
        <v>204</v>
      </c>
      <c r="E116" s="74"/>
      <c r="F116" s="75"/>
      <c r="G116" s="74"/>
      <c r="H116" s="75"/>
      <c r="I116" s="74">
        <v>0</v>
      </c>
      <c r="J116" s="76">
        <v>0</v>
      </c>
    </row>
    <row r="117" spans="1:10" ht="17.25" customHeight="1" x14ac:dyDescent="0.3">
      <c r="A117" s="73" t="s">
        <v>392</v>
      </c>
      <c r="B117" s="74"/>
      <c r="C117" s="74" t="s">
        <v>548</v>
      </c>
      <c r="D117" s="74" t="s">
        <v>204</v>
      </c>
      <c r="E117" s="74"/>
      <c r="F117" s="75"/>
      <c r="G117" s="74"/>
      <c r="H117" s="75"/>
      <c r="I117" s="74">
        <v>0</v>
      </c>
      <c r="J117" s="76">
        <v>0</v>
      </c>
    </row>
    <row r="118" spans="1:10" ht="17.25" customHeight="1" x14ac:dyDescent="0.3">
      <c r="A118" s="73" t="s">
        <v>435</v>
      </c>
      <c r="B118" s="74"/>
      <c r="C118" s="74" t="s">
        <v>549</v>
      </c>
      <c r="D118" s="74" t="s">
        <v>204</v>
      </c>
      <c r="E118" s="74"/>
      <c r="F118" s="75"/>
      <c r="G118" s="74"/>
      <c r="H118" s="75"/>
      <c r="I118" s="74">
        <v>0</v>
      </c>
      <c r="J118" s="76">
        <v>0</v>
      </c>
    </row>
    <row r="119" spans="1:10" ht="17.25" customHeight="1" x14ac:dyDescent="0.3">
      <c r="A119" s="73" t="s">
        <v>114</v>
      </c>
      <c r="B119" s="74"/>
      <c r="C119" s="74" t="s">
        <v>550</v>
      </c>
      <c r="D119" s="74"/>
      <c r="E119" s="74"/>
      <c r="F119" s="75"/>
      <c r="G119" s="74"/>
      <c r="H119" s="75"/>
      <c r="I119" s="74">
        <v>0</v>
      </c>
      <c r="J119" s="76">
        <v>0</v>
      </c>
    </row>
    <row r="120" spans="1:10" ht="17.25" customHeight="1" x14ac:dyDescent="0.3">
      <c r="A120" s="73" t="s">
        <v>8</v>
      </c>
      <c r="B120" s="74"/>
      <c r="C120" s="74" t="s">
        <v>551</v>
      </c>
      <c r="D120" s="74"/>
      <c r="E120" s="74"/>
      <c r="F120" s="75"/>
      <c r="G120" s="74"/>
      <c r="H120" s="75"/>
      <c r="I120" s="74">
        <v>0</v>
      </c>
      <c r="J120" s="76">
        <v>65</v>
      </c>
    </row>
    <row r="121" spans="1:10" ht="17.25" customHeight="1" x14ac:dyDescent="0.3">
      <c r="A121" s="73" t="s">
        <v>189</v>
      </c>
      <c r="B121" s="74"/>
      <c r="C121" s="74" t="s">
        <v>552</v>
      </c>
      <c r="D121" s="74"/>
      <c r="E121" s="74"/>
      <c r="F121" s="75"/>
      <c r="G121" s="74"/>
      <c r="H121" s="75"/>
      <c r="I121" s="74">
        <v>0</v>
      </c>
      <c r="J121" s="76">
        <v>65</v>
      </c>
    </row>
    <row r="122" spans="1:10" ht="17.25" customHeight="1" x14ac:dyDescent="0.3">
      <c r="A122" s="73" t="s">
        <v>197</v>
      </c>
      <c r="B122" s="74"/>
      <c r="C122" s="74" t="s">
        <v>553</v>
      </c>
      <c r="D122" s="74"/>
      <c r="E122" s="74"/>
      <c r="F122" s="75"/>
      <c r="G122" s="74"/>
      <c r="H122" s="75"/>
      <c r="I122" s="74">
        <v>0</v>
      </c>
      <c r="J122" s="76">
        <v>0</v>
      </c>
    </row>
    <row r="123" spans="1:10" ht="17.25" customHeight="1" x14ac:dyDescent="0.3">
      <c r="A123" s="73" t="s">
        <v>95</v>
      </c>
      <c r="B123" s="74"/>
      <c r="C123" s="74" t="s">
        <v>554</v>
      </c>
      <c r="D123" s="74"/>
      <c r="E123" s="74"/>
      <c r="F123" s="75"/>
      <c r="G123" s="74"/>
      <c r="H123" s="75"/>
      <c r="I123" s="74">
        <v>0</v>
      </c>
      <c r="J123" s="76">
        <v>0</v>
      </c>
    </row>
    <row r="124" spans="1:10" ht="17.25" customHeight="1" x14ac:dyDescent="0.3">
      <c r="A124" s="73" t="s">
        <v>92</v>
      </c>
      <c r="B124" s="74"/>
      <c r="C124" s="74" t="s">
        <v>555</v>
      </c>
      <c r="D124" s="74" t="s">
        <v>204</v>
      </c>
      <c r="E124" s="74"/>
      <c r="F124" s="75"/>
      <c r="G124" s="74"/>
      <c r="H124" s="75"/>
      <c r="I124" s="74">
        <v>0</v>
      </c>
      <c r="J124" s="76">
        <v>0</v>
      </c>
    </row>
    <row r="125" spans="1:10" ht="17.25" customHeight="1" x14ac:dyDescent="0.3">
      <c r="A125" s="73" t="s">
        <v>148</v>
      </c>
      <c r="B125" s="74"/>
      <c r="C125" s="74" t="s">
        <v>556</v>
      </c>
      <c r="D125" s="74"/>
      <c r="E125" s="74"/>
      <c r="F125" s="75"/>
      <c r="G125" s="74"/>
      <c r="H125" s="75"/>
      <c r="I125" s="74">
        <v>0</v>
      </c>
      <c r="J125" s="76">
        <v>0</v>
      </c>
    </row>
    <row r="126" spans="1:10" ht="17.25" customHeight="1" x14ac:dyDescent="0.3">
      <c r="A126" s="73" t="s">
        <v>164</v>
      </c>
      <c r="B126" s="74"/>
      <c r="C126" s="74" t="s">
        <v>557</v>
      </c>
      <c r="D126" s="74" t="s">
        <v>204</v>
      </c>
      <c r="E126" s="74"/>
      <c r="F126" s="75"/>
      <c r="G126" s="74"/>
      <c r="H126" s="75"/>
      <c r="I126" s="74">
        <v>0</v>
      </c>
      <c r="J126" s="76">
        <v>0</v>
      </c>
    </row>
    <row r="127" spans="1:10" ht="17.25" customHeight="1" x14ac:dyDescent="0.3">
      <c r="A127" s="73" t="s">
        <v>200</v>
      </c>
      <c r="B127" s="74"/>
      <c r="C127" s="74" t="s">
        <v>558</v>
      </c>
      <c r="D127" s="74"/>
      <c r="E127" s="74"/>
      <c r="F127" s="75"/>
      <c r="G127" s="74"/>
      <c r="H127" s="75"/>
      <c r="I127" s="74">
        <v>0</v>
      </c>
      <c r="J127" s="76">
        <v>0</v>
      </c>
    </row>
    <row r="128" spans="1:10" ht="17.25" customHeight="1" x14ac:dyDescent="0.3">
      <c r="A128" s="73" t="s">
        <v>175</v>
      </c>
      <c r="B128" s="74"/>
      <c r="C128" s="74" t="s">
        <v>559</v>
      </c>
      <c r="D128" s="74" t="s">
        <v>204</v>
      </c>
      <c r="E128" s="74"/>
      <c r="F128" s="75"/>
      <c r="G128" s="74"/>
      <c r="H128" s="75"/>
      <c r="I128" s="74">
        <v>0</v>
      </c>
      <c r="J128" s="76">
        <v>0</v>
      </c>
    </row>
    <row r="129" spans="1:10" ht="17.25" customHeight="1" x14ac:dyDescent="0.3">
      <c r="A129" s="73" t="s">
        <v>77</v>
      </c>
      <c r="B129" s="74"/>
      <c r="C129" s="74" t="s">
        <v>560</v>
      </c>
      <c r="D129" s="74" t="s">
        <v>204</v>
      </c>
      <c r="E129" s="74"/>
      <c r="F129" s="75"/>
      <c r="G129" s="74"/>
      <c r="H129" s="75"/>
      <c r="I129" s="74">
        <v>0</v>
      </c>
      <c r="J129" s="76">
        <v>0</v>
      </c>
    </row>
    <row r="130" spans="1:10" ht="17.25" customHeight="1" x14ac:dyDescent="0.3">
      <c r="A130" s="73" t="s">
        <v>98</v>
      </c>
      <c r="B130" s="74"/>
      <c r="C130" s="74" t="s">
        <v>561</v>
      </c>
      <c r="D130" s="74"/>
      <c r="E130" s="74"/>
      <c r="F130" s="75"/>
      <c r="G130" s="74"/>
      <c r="H130" s="75"/>
      <c r="I130" s="74">
        <v>0</v>
      </c>
      <c r="J130" s="76">
        <v>0</v>
      </c>
    </row>
    <row r="131" spans="1:10" ht="17.25" customHeight="1" x14ac:dyDescent="0.3">
      <c r="A131" s="73" t="s">
        <v>62</v>
      </c>
      <c r="B131" s="74"/>
      <c r="C131" s="74" t="s">
        <v>562</v>
      </c>
      <c r="D131" s="74"/>
      <c r="E131" s="74"/>
      <c r="F131" s="75"/>
      <c r="G131" s="74"/>
      <c r="H131" s="75"/>
      <c r="I131" s="74">
        <v>0</v>
      </c>
      <c r="J131" s="76">
        <v>0</v>
      </c>
    </row>
    <row r="132" spans="1:10" ht="17.25" customHeight="1" x14ac:dyDescent="0.3">
      <c r="A132" s="73" t="s">
        <v>91</v>
      </c>
      <c r="B132" s="74"/>
      <c r="C132" s="74" t="s">
        <v>563</v>
      </c>
      <c r="D132" s="74"/>
      <c r="E132" s="74"/>
      <c r="F132" s="75"/>
      <c r="G132" s="74"/>
      <c r="H132" s="75"/>
      <c r="I132" s="74">
        <v>0</v>
      </c>
      <c r="J132" s="76">
        <v>0</v>
      </c>
    </row>
    <row r="133" spans="1:10" ht="17.25" customHeight="1" x14ac:dyDescent="0.3">
      <c r="A133" s="73" t="s">
        <v>85</v>
      </c>
      <c r="B133" s="74"/>
      <c r="C133" s="74" t="s">
        <v>564</v>
      </c>
      <c r="D133" s="74"/>
      <c r="E133" s="74"/>
      <c r="F133" s="75"/>
      <c r="G133" s="74"/>
      <c r="H133" s="75"/>
      <c r="I133" s="74">
        <v>0</v>
      </c>
      <c r="J133" s="76">
        <v>0</v>
      </c>
    </row>
    <row r="134" spans="1:10" ht="17.25" customHeight="1" x14ac:dyDescent="0.3">
      <c r="A134" s="73" t="s">
        <v>106</v>
      </c>
      <c r="B134" s="74"/>
      <c r="C134" s="74" t="s">
        <v>565</v>
      </c>
      <c r="D134" s="74"/>
      <c r="E134" s="74"/>
      <c r="F134" s="75"/>
      <c r="G134" s="74"/>
      <c r="H134" s="75"/>
      <c r="I134" s="74">
        <v>0</v>
      </c>
      <c r="J134" s="76">
        <v>0</v>
      </c>
    </row>
    <row r="135" spans="1:10" ht="17.25" customHeight="1" x14ac:dyDescent="0.3">
      <c r="A135" s="73" t="s">
        <v>21</v>
      </c>
      <c r="B135" s="74"/>
      <c r="C135" s="74" t="s">
        <v>566</v>
      </c>
      <c r="D135" s="74"/>
      <c r="E135" s="74"/>
      <c r="F135" s="75"/>
      <c r="G135" s="74"/>
      <c r="H135" s="75"/>
      <c r="I135" s="74">
        <v>0</v>
      </c>
      <c r="J135" s="76">
        <v>1.9327000000000001</v>
      </c>
    </row>
    <row r="136" spans="1:10" ht="17.25" customHeight="1" x14ac:dyDescent="0.3">
      <c r="A136" s="73" t="s">
        <v>43</v>
      </c>
      <c r="B136" s="74"/>
      <c r="C136" s="74" t="s">
        <v>567</v>
      </c>
      <c r="D136" s="74"/>
      <c r="E136" s="74"/>
      <c r="F136" s="75"/>
      <c r="G136" s="74"/>
      <c r="H136" s="75"/>
      <c r="I136" s="74">
        <v>0</v>
      </c>
      <c r="J136" s="76">
        <v>1.9383999999999999</v>
      </c>
    </row>
    <row r="137" spans="1:10" ht="17.25" customHeight="1" x14ac:dyDescent="0.3">
      <c r="A137" s="73" t="s">
        <v>16</v>
      </c>
      <c r="B137" s="74"/>
      <c r="C137" s="74" t="s">
        <v>568</v>
      </c>
      <c r="D137" s="74"/>
      <c r="E137" s="74"/>
      <c r="F137" s="75"/>
      <c r="G137" s="74"/>
      <c r="H137" s="75"/>
      <c r="I137" s="74">
        <v>0</v>
      </c>
      <c r="J137" s="76">
        <v>2.1143999999999998</v>
      </c>
    </row>
    <row r="138" spans="1:10" ht="17.25" customHeight="1" x14ac:dyDescent="0.3">
      <c r="A138" s="73" t="s">
        <v>198</v>
      </c>
      <c r="B138" s="74"/>
      <c r="C138" s="74" t="s">
        <v>569</v>
      </c>
      <c r="D138" s="74"/>
      <c r="E138" s="74"/>
      <c r="F138" s="75"/>
      <c r="G138" s="74"/>
      <c r="H138" s="75"/>
      <c r="I138" s="74">
        <v>0</v>
      </c>
      <c r="J138" s="76">
        <v>1.9736</v>
      </c>
    </row>
    <row r="139" spans="1:10" ht="17.25" customHeight="1" x14ac:dyDescent="0.3">
      <c r="A139" s="73" t="s">
        <v>126</v>
      </c>
      <c r="B139" s="74"/>
      <c r="C139" s="74" t="s">
        <v>570</v>
      </c>
      <c r="D139" s="74"/>
      <c r="E139" s="74"/>
      <c r="F139" s="75"/>
      <c r="G139" s="74"/>
      <c r="H139" s="75"/>
      <c r="I139" s="74">
        <v>0</v>
      </c>
      <c r="J139" s="76">
        <v>1.9626999999999999</v>
      </c>
    </row>
    <row r="140" spans="1:10" ht="17.25" customHeight="1" x14ac:dyDescent="0.3">
      <c r="A140" s="73" t="s">
        <v>184</v>
      </c>
      <c r="B140" s="74"/>
      <c r="C140" s="74" t="s">
        <v>571</v>
      </c>
      <c r="D140" s="74"/>
      <c r="E140" s="74"/>
      <c r="F140" s="75"/>
      <c r="G140" s="74"/>
      <c r="H140" s="75"/>
      <c r="I140" s="74">
        <v>0</v>
      </c>
      <c r="J140" s="76">
        <v>1.9460999999999999</v>
      </c>
    </row>
    <row r="141" spans="1:10" ht="17.25" customHeight="1" x14ac:dyDescent="0.3">
      <c r="A141" s="73" t="s">
        <v>116</v>
      </c>
      <c r="B141" s="74"/>
      <c r="C141" s="74" t="s">
        <v>572</v>
      </c>
      <c r="D141" s="74"/>
      <c r="E141" s="74"/>
      <c r="F141" s="75"/>
      <c r="G141" s="74"/>
      <c r="H141" s="75"/>
      <c r="I141" s="74">
        <v>0</v>
      </c>
      <c r="J141" s="76">
        <v>1.9224000000000001</v>
      </c>
    </row>
    <row r="142" spans="1:10" ht="17.25" customHeight="1" x14ac:dyDescent="0.3">
      <c r="A142" s="73" t="s">
        <v>65</v>
      </c>
      <c r="B142" s="74"/>
      <c r="C142" s="74" t="s">
        <v>573</v>
      </c>
      <c r="D142" s="74"/>
      <c r="E142" s="74"/>
      <c r="F142" s="75"/>
      <c r="G142" s="74"/>
      <c r="H142" s="75"/>
      <c r="I142" s="74">
        <v>0</v>
      </c>
      <c r="J142" s="76">
        <v>0</v>
      </c>
    </row>
    <row r="143" spans="1:10" ht="17.25" customHeight="1" x14ac:dyDescent="0.3">
      <c r="A143" s="73" t="s">
        <v>186</v>
      </c>
      <c r="B143" s="74"/>
      <c r="C143" s="74" t="s">
        <v>574</v>
      </c>
      <c r="D143" s="74"/>
      <c r="E143" s="74"/>
      <c r="F143" s="75"/>
      <c r="G143" s="74"/>
      <c r="H143" s="75"/>
      <c r="I143" s="74">
        <v>0</v>
      </c>
      <c r="J143" s="76">
        <v>0</v>
      </c>
    </row>
    <row r="144" spans="1:10" ht="17.25" customHeight="1" x14ac:dyDescent="0.3">
      <c r="A144" s="73" t="s">
        <v>72</v>
      </c>
      <c r="B144" s="74"/>
      <c r="C144" s="74" t="s">
        <v>575</v>
      </c>
      <c r="D144" s="74"/>
      <c r="E144" s="74"/>
      <c r="F144" s="75"/>
      <c r="G144" s="74"/>
      <c r="H144" s="75"/>
      <c r="I144" s="74">
        <v>0</v>
      </c>
      <c r="J144" s="76">
        <v>0</v>
      </c>
    </row>
    <row r="145" spans="1:10" ht="17.25" customHeight="1" x14ac:dyDescent="0.3">
      <c r="A145" s="73" t="s">
        <v>36</v>
      </c>
      <c r="B145" s="74"/>
      <c r="C145" s="74" t="s">
        <v>576</v>
      </c>
      <c r="D145" s="74"/>
      <c r="E145" s="74"/>
      <c r="F145" s="75"/>
      <c r="G145" s="74"/>
      <c r="H145" s="75"/>
      <c r="I145" s="74">
        <v>0</v>
      </c>
      <c r="J145" s="76">
        <v>0</v>
      </c>
    </row>
    <row r="146" spans="1:10" ht="17.25" customHeight="1" x14ac:dyDescent="0.3">
      <c r="A146" s="73" t="s">
        <v>68</v>
      </c>
      <c r="B146" s="74"/>
      <c r="C146" s="74" t="s">
        <v>577</v>
      </c>
      <c r="D146" s="74"/>
      <c r="E146" s="74"/>
      <c r="F146" s="75"/>
      <c r="G146" s="74"/>
      <c r="H146" s="75"/>
      <c r="I146" s="74">
        <v>0</v>
      </c>
      <c r="J146" s="76">
        <v>0</v>
      </c>
    </row>
    <row r="147" spans="1:10" ht="17.25" customHeight="1" x14ac:dyDescent="0.3">
      <c r="A147" s="73" t="s">
        <v>147</v>
      </c>
      <c r="B147" s="74"/>
      <c r="C147" s="74" t="s">
        <v>578</v>
      </c>
      <c r="D147" s="74"/>
      <c r="E147" s="74"/>
      <c r="F147" s="75"/>
      <c r="G147" s="74"/>
      <c r="H147" s="75"/>
      <c r="I147" s="74">
        <v>0</v>
      </c>
      <c r="J147" s="76">
        <v>0</v>
      </c>
    </row>
    <row r="148" spans="1:10" ht="17.25" customHeight="1" x14ac:dyDescent="0.3">
      <c r="A148" s="73" t="s">
        <v>6</v>
      </c>
      <c r="B148" s="74"/>
      <c r="C148" s="74" t="s">
        <v>579</v>
      </c>
      <c r="D148" s="74"/>
      <c r="E148" s="74"/>
      <c r="F148" s="75"/>
      <c r="G148" s="74"/>
      <c r="H148" s="75"/>
      <c r="I148" s="74">
        <v>0</v>
      </c>
      <c r="J148" s="76">
        <v>0</v>
      </c>
    </row>
    <row r="149" spans="1:10" ht="17.25" customHeight="1" x14ac:dyDescent="0.3">
      <c r="A149" s="73" t="s">
        <v>190</v>
      </c>
      <c r="B149" s="74"/>
      <c r="C149" s="74" t="s">
        <v>580</v>
      </c>
      <c r="D149" s="74"/>
      <c r="E149" s="74"/>
      <c r="F149" s="75"/>
      <c r="G149" s="74"/>
      <c r="H149" s="75"/>
      <c r="I149" s="74">
        <v>0</v>
      </c>
      <c r="J149" s="76">
        <v>0</v>
      </c>
    </row>
    <row r="150" spans="1:10" ht="17.25" customHeight="1" x14ac:dyDescent="0.3">
      <c r="A150" s="73" t="s">
        <v>64</v>
      </c>
      <c r="B150" s="74"/>
      <c r="C150" s="74" t="s">
        <v>581</v>
      </c>
      <c r="D150" s="74"/>
      <c r="E150" s="74"/>
      <c r="F150" s="75"/>
      <c r="G150" s="74"/>
      <c r="H150" s="75"/>
      <c r="I150" s="74">
        <v>0</v>
      </c>
      <c r="J150" s="76">
        <v>0</v>
      </c>
    </row>
    <row r="151" spans="1:10" ht="17.25" customHeight="1" x14ac:dyDescent="0.3">
      <c r="A151" s="73" t="s">
        <v>34</v>
      </c>
      <c r="B151" s="74"/>
      <c r="C151" s="74" t="s">
        <v>582</v>
      </c>
      <c r="D151" s="74"/>
      <c r="E151" s="74"/>
      <c r="F151" s="75"/>
      <c r="G151" s="74"/>
      <c r="H151" s="75"/>
      <c r="I151" s="74">
        <v>0</v>
      </c>
      <c r="J151" s="76">
        <v>0</v>
      </c>
    </row>
    <row r="152" spans="1:10" ht="17.25" customHeight="1" x14ac:dyDescent="0.3">
      <c r="A152" s="73" t="s">
        <v>97</v>
      </c>
      <c r="B152" s="74"/>
      <c r="C152" s="74" t="s">
        <v>583</v>
      </c>
      <c r="D152" s="74"/>
      <c r="E152" s="74"/>
      <c r="F152" s="75"/>
      <c r="G152" s="74"/>
      <c r="H152" s="75"/>
      <c r="I152" s="74">
        <v>0</v>
      </c>
      <c r="J152" s="76">
        <v>0</v>
      </c>
    </row>
    <row r="153" spans="1:10" ht="17.25" customHeight="1" x14ac:dyDescent="0.3">
      <c r="A153" s="73" t="s">
        <v>41</v>
      </c>
      <c r="B153" s="74"/>
      <c r="C153" s="74" t="s">
        <v>584</v>
      </c>
      <c r="D153" s="74"/>
      <c r="E153" s="74"/>
      <c r="F153" s="75"/>
      <c r="G153" s="74"/>
      <c r="H153" s="75"/>
      <c r="I153" s="74">
        <v>0</v>
      </c>
      <c r="J153" s="76">
        <v>0</v>
      </c>
    </row>
    <row r="154" spans="1:10" ht="17.25" customHeight="1" x14ac:dyDescent="0.3">
      <c r="A154" s="73" t="s">
        <v>74</v>
      </c>
      <c r="B154" s="74"/>
      <c r="C154" s="74" t="s">
        <v>585</v>
      </c>
      <c r="D154" s="74"/>
      <c r="E154" s="74"/>
      <c r="F154" s="75"/>
      <c r="G154" s="74"/>
      <c r="H154" s="75"/>
      <c r="I154" s="74">
        <v>0</v>
      </c>
      <c r="J154" s="76">
        <v>0</v>
      </c>
    </row>
    <row r="155" spans="1:10" ht="17.25" customHeight="1" x14ac:dyDescent="0.3">
      <c r="A155" s="73" t="s">
        <v>76</v>
      </c>
      <c r="B155" s="74"/>
      <c r="C155" s="74" t="s">
        <v>586</v>
      </c>
      <c r="D155" s="74"/>
      <c r="E155" s="74"/>
      <c r="F155" s="75"/>
      <c r="G155" s="74"/>
      <c r="H155" s="75"/>
      <c r="I155" s="74">
        <v>0</v>
      </c>
      <c r="J155" s="76">
        <v>0</v>
      </c>
    </row>
    <row r="156" spans="1:10" ht="17.25" customHeight="1" x14ac:dyDescent="0.3">
      <c r="A156" s="73" t="s">
        <v>128</v>
      </c>
      <c r="B156" s="74"/>
      <c r="C156" s="74" t="s">
        <v>587</v>
      </c>
      <c r="D156" s="74"/>
      <c r="E156" s="74"/>
      <c r="F156" s="75"/>
      <c r="G156" s="74"/>
      <c r="H156" s="75"/>
      <c r="I156" s="74">
        <v>0</v>
      </c>
      <c r="J156" s="76">
        <v>0</v>
      </c>
    </row>
    <row r="157" spans="1:10" ht="17.25" customHeight="1" x14ac:dyDescent="0.3">
      <c r="A157" s="73" t="s">
        <v>55</v>
      </c>
      <c r="B157" s="74"/>
      <c r="C157" s="74" t="s">
        <v>588</v>
      </c>
      <c r="D157" s="74"/>
      <c r="E157" s="74"/>
      <c r="F157" s="75"/>
      <c r="G157" s="74"/>
      <c r="H157" s="75"/>
      <c r="I157" s="74">
        <v>0</v>
      </c>
      <c r="J157" s="76">
        <v>0</v>
      </c>
    </row>
    <row r="158" spans="1:10" ht="17.25" customHeight="1" x14ac:dyDescent="0.3">
      <c r="A158" s="73" t="s">
        <v>96</v>
      </c>
      <c r="B158" s="74"/>
      <c r="C158" s="74" t="s">
        <v>589</v>
      </c>
      <c r="D158" s="74"/>
      <c r="E158" s="74"/>
      <c r="F158" s="75"/>
      <c r="G158" s="74"/>
      <c r="H158" s="75"/>
      <c r="I158" s="74">
        <v>0</v>
      </c>
      <c r="J158" s="76">
        <v>0</v>
      </c>
    </row>
    <row r="159" spans="1:10" ht="17.25" customHeight="1" x14ac:dyDescent="0.3">
      <c r="A159" s="73" t="s">
        <v>80</v>
      </c>
      <c r="B159" s="74"/>
      <c r="C159" s="74" t="s">
        <v>590</v>
      </c>
      <c r="D159" s="74"/>
      <c r="E159" s="74"/>
      <c r="F159" s="75"/>
      <c r="G159" s="74"/>
      <c r="H159" s="75"/>
      <c r="I159" s="74">
        <v>0</v>
      </c>
      <c r="J159" s="76">
        <v>0</v>
      </c>
    </row>
    <row r="160" spans="1:10" ht="17.25" customHeight="1" x14ac:dyDescent="0.3">
      <c r="A160" s="73" t="s">
        <v>102</v>
      </c>
      <c r="B160" s="74"/>
      <c r="C160" s="74" t="s">
        <v>591</v>
      </c>
      <c r="D160" s="74"/>
      <c r="E160" s="74"/>
      <c r="F160" s="75"/>
      <c r="G160" s="74"/>
      <c r="H160" s="75"/>
      <c r="I160" s="74">
        <v>0</v>
      </c>
      <c r="J160" s="76">
        <v>0</v>
      </c>
    </row>
    <row r="161" spans="1:10" ht="17.25" customHeight="1" x14ac:dyDescent="0.3">
      <c r="A161" s="73" t="s">
        <v>24</v>
      </c>
      <c r="B161" s="74"/>
      <c r="C161" s="74" t="s">
        <v>592</v>
      </c>
      <c r="D161" s="74"/>
      <c r="E161" s="74"/>
      <c r="F161" s="75"/>
      <c r="G161" s="74"/>
      <c r="H161" s="75"/>
      <c r="I161" s="74">
        <v>0</v>
      </c>
      <c r="J161" s="76">
        <v>1E-3</v>
      </c>
    </row>
    <row r="162" spans="1:10" ht="17.25" customHeight="1" x14ac:dyDescent="0.3">
      <c r="A162" s="73" t="s">
        <v>119</v>
      </c>
      <c r="B162" s="74"/>
      <c r="C162" s="74" t="s">
        <v>593</v>
      </c>
      <c r="D162" s="74"/>
      <c r="E162" s="74"/>
      <c r="F162" s="75"/>
      <c r="G162" s="74"/>
      <c r="H162" s="75"/>
      <c r="I162" s="74">
        <v>0</v>
      </c>
      <c r="J162" s="76">
        <v>1E-3</v>
      </c>
    </row>
    <row r="163" spans="1:10" ht="17.25" customHeight="1" x14ac:dyDescent="0.3">
      <c r="A163" s="73" t="s">
        <v>22</v>
      </c>
      <c r="B163" s="74"/>
      <c r="C163" s="74" t="s">
        <v>594</v>
      </c>
      <c r="D163" s="74"/>
      <c r="E163" s="74"/>
      <c r="F163" s="75"/>
      <c r="G163" s="74"/>
      <c r="H163" s="75"/>
      <c r="I163" s="74">
        <v>0</v>
      </c>
      <c r="J163" s="76">
        <v>0</v>
      </c>
    </row>
    <row r="164" spans="1:10" ht="17.25" customHeight="1" x14ac:dyDescent="0.3">
      <c r="A164" s="73" t="s">
        <v>28</v>
      </c>
      <c r="B164" s="74"/>
      <c r="C164" s="74" t="s">
        <v>595</v>
      </c>
      <c r="D164" s="74"/>
      <c r="E164" s="74"/>
      <c r="F164" s="75"/>
      <c r="G164" s="74"/>
      <c r="H164" s="75"/>
      <c r="I164" s="74">
        <v>0</v>
      </c>
      <c r="J164" s="76">
        <v>0</v>
      </c>
    </row>
    <row r="165" spans="1:10" ht="17.25" customHeight="1" x14ac:dyDescent="0.3">
      <c r="A165" s="73" t="s">
        <v>44</v>
      </c>
      <c r="B165" s="74"/>
      <c r="C165" s="74" t="s">
        <v>596</v>
      </c>
      <c r="D165" s="74"/>
      <c r="E165" s="74"/>
      <c r="F165" s="75"/>
      <c r="G165" s="74"/>
      <c r="H165" s="75"/>
      <c r="I165" s="74">
        <v>0</v>
      </c>
      <c r="J165" s="76">
        <v>0</v>
      </c>
    </row>
    <row r="166" spans="1:10" ht="17.25" customHeight="1" x14ac:dyDescent="0.3">
      <c r="A166" s="73" t="s">
        <v>139</v>
      </c>
      <c r="B166" s="74"/>
      <c r="C166" s="74" t="s">
        <v>597</v>
      </c>
      <c r="D166" s="74" t="s">
        <v>204</v>
      </c>
      <c r="E166" s="74"/>
      <c r="F166" s="75"/>
      <c r="G166" s="74"/>
      <c r="H166" s="75"/>
      <c r="I166" s="74">
        <v>0</v>
      </c>
      <c r="J166" s="76">
        <v>0</v>
      </c>
    </row>
    <row r="167" spans="1:10" ht="17.25" customHeight="1" x14ac:dyDescent="0.3">
      <c r="A167" s="73" t="s">
        <v>12</v>
      </c>
      <c r="B167" s="74"/>
      <c r="C167" s="74" t="s">
        <v>598</v>
      </c>
      <c r="D167" s="74"/>
      <c r="E167" s="74"/>
      <c r="F167" s="75"/>
      <c r="G167" s="74"/>
      <c r="H167" s="75"/>
      <c r="I167" s="74">
        <v>0</v>
      </c>
      <c r="J167" s="76">
        <v>0</v>
      </c>
    </row>
    <row r="168" spans="1:10" ht="17.25" customHeight="1" x14ac:dyDescent="0.3">
      <c r="A168" s="73" t="s">
        <v>192</v>
      </c>
      <c r="B168" s="74"/>
      <c r="C168" s="74" t="s">
        <v>599</v>
      </c>
      <c r="D168" s="74"/>
      <c r="E168" s="74"/>
      <c r="F168" s="75"/>
      <c r="G168" s="74"/>
      <c r="H168" s="75"/>
      <c r="I168" s="74">
        <v>0</v>
      </c>
      <c r="J168" s="76">
        <v>0</v>
      </c>
    </row>
    <row r="169" spans="1:10" ht="17.25" customHeight="1" x14ac:dyDescent="0.3">
      <c r="A169" s="73" t="s">
        <v>71</v>
      </c>
      <c r="B169" s="74"/>
      <c r="C169" s="74" t="s">
        <v>600</v>
      </c>
      <c r="D169" s="74"/>
      <c r="E169" s="74"/>
      <c r="F169" s="75"/>
      <c r="G169" s="74"/>
      <c r="H169" s="75"/>
      <c r="I169" s="74">
        <v>0</v>
      </c>
      <c r="J169" s="76">
        <v>0</v>
      </c>
    </row>
    <row r="170" spans="1:10" ht="17.25" customHeight="1" x14ac:dyDescent="0.3">
      <c r="A170" s="73" t="s">
        <v>115</v>
      </c>
      <c r="B170" s="74"/>
      <c r="C170" s="74" t="s">
        <v>601</v>
      </c>
      <c r="D170" s="74"/>
      <c r="E170" s="74"/>
      <c r="F170" s="75"/>
      <c r="G170" s="74"/>
      <c r="H170" s="75"/>
      <c r="I170" s="74">
        <v>0</v>
      </c>
      <c r="J170" s="76">
        <v>0</v>
      </c>
    </row>
    <row r="171" spans="1:10" ht="17.25" customHeight="1" x14ac:dyDescent="0.3">
      <c r="A171" s="73" t="s">
        <v>10</v>
      </c>
      <c r="B171" s="74"/>
      <c r="C171" s="74" t="s">
        <v>602</v>
      </c>
      <c r="D171" s="74"/>
      <c r="E171" s="74"/>
      <c r="F171" s="75"/>
      <c r="G171" s="74"/>
      <c r="H171" s="75"/>
      <c r="I171" s="74">
        <v>0</v>
      </c>
      <c r="J171" s="76">
        <v>0</v>
      </c>
    </row>
    <row r="172" spans="1:10" ht="17.25" customHeight="1" x14ac:dyDescent="0.3">
      <c r="A172" s="73" t="s">
        <v>29</v>
      </c>
      <c r="B172" s="74"/>
      <c r="C172" s="74" t="s">
        <v>603</v>
      </c>
      <c r="D172" s="74"/>
      <c r="E172" s="74"/>
      <c r="F172" s="75"/>
      <c r="G172" s="74"/>
      <c r="H172" s="75"/>
      <c r="I172" s="74">
        <v>0</v>
      </c>
      <c r="J172" s="76">
        <v>600</v>
      </c>
    </row>
    <row r="173" spans="1:10" ht="17.25" customHeight="1" x14ac:dyDescent="0.3">
      <c r="A173" s="73" t="s">
        <v>40</v>
      </c>
      <c r="B173" s="74"/>
      <c r="C173" s="74" t="s">
        <v>604</v>
      </c>
      <c r="D173" s="74"/>
      <c r="E173" s="74"/>
      <c r="F173" s="75"/>
      <c r="G173" s="74"/>
      <c r="H173" s="75"/>
      <c r="I173" s="74">
        <v>0</v>
      </c>
      <c r="J173" s="76">
        <v>0</v>
      </c>
    </row>
    <row r="174" spans="1:10" ht="17.25" customHeight="1" x14ac:dyDescent="0.3">
      <c r="A174" s="73" t="s">
        <v>151</v>
      </c>
      <c r="B174" s="74"/>
      <c r="C174" s="74" t="s">
        <v>605</v>
      </c>
      <c r="D174" s="74"/>
      <c r="E174" s="74"/>
      <c r="F174" s="75"/>
      <c r="G174" s="74"/>
      <c r="H174" s="75"/>
      <c r="I174" s="74">
        <v>0</v>
      </c>
      <c r="J174" s="76">
        <v>0</v>
      </c>
    </row>
    <row r="175" spans="1:10" ht="17.25" customHeight="1" x14ac:dyDescent="0.3">
      <c r="A175" s="73" t="s">
        <v>23</v>
      </c>
      <c r="B175" s="74"/>
      <c r="C175" s="74" t="s">
        <v>606</v>
      </c>
      <c r="D175" s="74"/>
      <c r="E175" s="74"/>
      <c r="F175" s="75"/>
      <c r="G175" s="74"/>
      <c r="H175" s="75"/>
      <c r="I175" s="74">
        <v>0</v>
      </c>
      <c r="J175" s="76">
        <v>0</v>
      </c>
    </row>
    <row r="176" spans="1:10" ht="17.25" customHeight="1" x14ac:dyDescent="0.3">
      <c r="A176" s="73" t="s">
        <v>5</v>
      </c>
      <c r="B176" s="74"/>
      <c r="C176" s="74" t="s">
        <v>607</v>
      </c>
      <c r="D176" s="74"/>
      <c r="E176" s="74"/>
      <c r="F176" s="75"/>
      <c r="G176" s="74"/>
      <c r="H176" s="75"/>
      <c r="I176" s="74">
        <v>0</v>
      </c>
      <c r="J176" s="76">
        <v>0</v>
      </c>
    </row>
    <row r="177" spans="1:10" ht="17.25" customHeight="1" x14ac:dyDescent="0.3">
      <c r="A177" s="73" t="s">
        <v>11</v>
      </c>
      <c r="B177" s="74"/>
      <c r="C177" s="74" t="s">
        <v>608</v>
      </c>
      <c r="D177" s="74"/>
      <c r="E177" s="74"/>
      <c r="F177" s="75"/>
      <c r="G177" s="74"/>
      <c r="H177" s="75"/>
      <c r="I177" s="74">
        <v>0</v>
      </c>
      <c r="J177" s="76">
        <v>0</v>
      </c>
    </row>
    <row r="178" spans="1:10" ht="17.25" customHeight="1" x14ac:dyDescent="0.3">
      <c r="A178" s="73" t="s">
        <v>90</v>
      </c>
      <c r="B178" s="74"/>
      <c r="C178" s="74" t="s">
        <v>609</v>
      </c>
      <c r="D178" s="74"/>
      <c r="E178" s="74"/>
      <c r="F178" s="75"/>
      <c r="G178" s="74"/>
      <c r="H178" s="75"/>
      <c r="I178" s="74">
        <v>0</v>
      </c>
      <c r="J178" s="76">
        <v>0</v>
      </c>
    </row>
    <row r="179" spans="1:10" ht="17.25" customHeight="1" x14ac:dyDescent="0.3">
      <c r="A179" s="73" t="s">
        <v>120</v>
      </c>
      <c r="B179" s="74"/>
      <c r="C179" s="74" t="s">
        <v>610</v>
      </c>
      <c r="D179" s="74" t="s">
        <v>204</v>
      </c>
      <c r="E179" s="74"/>
      <c r="F179" s="75"/>
      <c r="G179" s="74"/>
      <c r="H179" s="75"/>
      <c r="I179" s="74">
        <v>0</v>
      </c>
      <c r="J179" s="76">
        <v>0</v>
      </c>
    </row>
    <row r="180" spans="1:10" ht="17.25" customHeight="1" x14ac:dyDescent="0.3">
      <c r="A180" s="73" t="s">
        <v>73</v>
      </c>
      <c r="B180" s="74"/>
      <c r="C180" s="74" t="s">
        <v>611</v>
      </c>
      <c r="D180" s="74"/>
      <c r="E180" s="74"/>
      <c r="F180" s="75"/>
      <c r="G180" s="74"/>
      <c r="H180" s="75"/>
      <c r="I180" s="74">
        <v>0</v>
      </c>
      <c r="J180" s="76">
        <v>0</v>
      </c>
    </row>
    <row r="181" spans="1:10" ht="17.25" customHeight="1" x14ac:dyDescent="0.3">
      <c r="A181" s="73" t="s">
        <v>58</v>
      </c>
      <c r="B181" s="74"/>
      <c r="C181" s="74" t="s">
        <v>612</v>
      </c>
      <c r="D181" s="74"/>
      <c r="E181" s="74"/>
      <c r="F181" s="75"/>
      <c r="G181" s="74"/>
      <c r="H181" s="75"/>
      <c r="I181" s="74">
        <v>0</v>
      </c>
      <c r="J181" s="76">
        <v>0</v>
      </c>
    </row>
    <row r="182" spans="1:10" ht="17.25" customHeight="1" x14ac:dyDescent="0.3">
      <c r="A182" s="73" t="s">
        <v>53</v>
      </c>
      <c r="B182" s="74"/>
      <c r="C182" s="74" t="s">
        <v>613</v>
      </c>
      <c r="D182" s="74"/>
      <c r="E182" s="74"/>
      <c r="F182" s="75"/>
      <c r="G182" s="74"/>
      <c r="H182" s="75"/>
      <c r="I182" s="74">
        <v>0</v>
      </c>
      <c r="J182" s="76">
        <v>0</v>
      </c>
    </row>
    <row r="183" spans="1:10" ht="17.25" customHeight="1" x14ac:dyDescent="0.3">
      <c r="A183" s="73" t="s">
        <v>31</v>
      </c>
      <c r="B183" s="74"/>
      <c r="C183" s="74" t="s">
        <v>614</v>
      </c>
      <c r="D183" s="74"/>
      <c r="E183" s="74"/>
      <c r="F183" s="75"/>
      <c r="G183" s="74"/>
      <c r="H183" s="75"/>
      <c r="I183" s="74">
        <v>0</v>
      </c>
      <c r="J183" s="76">
        <v>0</v>
      </c>
    </row>
    <row r="184" spans="1:10" ht="17.25" customHeight="1" x14ac:dyDescent="0.3">
      <c r="A184" s="73" t="s">
        <v>182</v>
      </c>
      <c r="B184" s="74"/>
      <c r="C184" s="74" t="s">
        <v>615</v>
      </c>
      <c r="D184" s="74"/>
      <c r="E184" s="74"/>
      <c r="F184" s="75"/>
      <c r="G184" s="74"/>
      <c r="H184" s="75"/>
      <c r="I184" s="74">
        <v>0</v>
      </c>
      <c r="J184" s="76">
        <v>0</v>
      </c>
    </row>
    <row r="185" spans="1:10" ht="17.25" customHeight="1" x14ac:dyDescent="0.3">
      <c r="A185" s="73" t="s">
        <v>188</v>
      </c>
      <c r="B185" s="74"/>
      <c r="C185" s="74" t="s">
        <v>616</v>
      </c>
      <c r="D185" s="74"/>
      <c r="E185" s="74"/>
      <c r="F185" s="75"/>
      <c r="G185" s="74"/>
      <c r="H185" s="75"/>
      <c r="I185" s="74">
        <v>0</v>
      </c>
      <c r="J185" s="76">
        <v>0</v>
      </c>
    </row>
    <row r="186" spans="1:10" ht="17.25" customHeight="1" x14ac:dyDescent="0.3">
      <c r="A186" s="73" t="s">
        <v>110</v>
      </c>
      <c r="B186" s="74"/>
      <c r="C186" s="74" t="s">
        <v>617</v>
      </c>
      <c r="D186" s="74"/>
      <c r="E186" s="74"/>
      <c r="F186" s="75"/>
      <c r="G186" s="74"/>
      <c r="H186" s="75"/>
      <c r="I186" s="74">
        <v>0</v>
      </c>
      <c r="J186" s="76">
        <v>0</v>
      </c>
    </row>
    <row r="187" spans="1:10" ht="17.25" customHeight="1" x14ac:dyDescent="0.3">
      <c r="A187" s="73" t="s">
        <v>144</v>
      </c>
      <c r="B187" s="74"/>
      <c r="C187" s="74" t="s">
        <v>618</v>
      </c>
      <c r="D187" s="74"/>
      <c r="E187" s="74"/>
      <c r="F187" s="75"/>
      <c r="G187" s="74"/>
      <c r="H187" s="75"/>
      <c r="I187" s="74">
        <v>0</v>
      </c>
      <c r="J187" s="76">
        <v>0</v>
      </c>
    </row>
    <row r="188" spans="1:10" ht="17.25" customHeight="1" x14ac:dyDescent="0.3">
      <c r="A188" s="73" t="s">
        <v>33</v>
      </c>
      <c r="B188" s="74"/>
      <c r="C188" s="74" t="s">
        <v>619</v>
      </c>
      <c r="D188" s="74"/>
      <c r="E188" s="74"/>
      <c r="F188" s="75"/>
      <c r="G188" s="74"/>
      <c r="H188" s="75"/>
      <c r="I188" s="74">
        <v>0</v>
      </c>
      <c r="J188" s="76">
        <v>0</v>
      </c>
    </row>
    <row r="189" spans="1:10" ht="17.25" customHeight="1" x14ac:dyDescent="0.3">
      <c r="A189" s="73" t="s">
        <v>26</v>
      </c>
      <c r="B189" s="74"/>
      <c r="C189" s="74" t="s">
        <v>620</v>
      </c>
      <c r="D189" s="74"/>
      <c r="E189" s="74"/>
      <c r="F189" s="75"/>
      <c r="G189" s="74"/>
      <c r="H189" s="75"/>
      <c r="I189" s="74">
        <v>0</v>
      </c>
      <c r="J189" s="76">
        <v>0</v>
      </c>
    </row>
    <row r="190" spans="1:10" ht="17.25" customHeight="1" x14ac:dyDescent="0.3">
      <c r="A190" s="73" t="s">
        <v>131</v>
      </c>
      <c r="B190" s="74"/>
      <c r="C190" s="74" t="s">
        <v>621</v>
      </c>
      <c r="D190" s="74"/>
      <c r="E190" s="74"/>
      <c r="F190" s="75"/>
      <c r="G190" s="74"/>
      <c r="H190" s="75"/>
      <c r="I190" s="74">
        <v>0</v>
      </c>
      <c r="J190" s="76">
        <v>0</v>
      </c>
    </row>
    <row r="191" spans="1:10" ht="17.25" customHeight="1" x14ac:dyDescent="0.3">
      <c r="A191" s="73" t="s">
        <v>20</v>
      </c>
      <c r="B191" s="74"/>
      <c r="C191" s="74" t="s">
        <v>622</v>
      </c>
      <c r="D191" s="74"/>
      <c r="E191" s="74"/>
      <c r="F191" s="75"/>
      <c r="G191" s="74"/>
      <c r="H191" s="75"/>
      <c r="I191" s="74">
        <v>0</v>
      </c>
      <c r="J191" s="76">
        <v>0</v>
      </c>
    </row>
    <row r="192" spans="1:10" ht="17.25" customHeight="1" x14ac:dyDescent="0.3">
      <c r="A192" s="73" t="s">
        <v>127</v>
      </c>
      <c r="B192" s="74"/>
      <c r="C192" s="74" t="s">
        <v>623</v>
      </c>
      <c r="D192" s="74"/>
      <c r="E192" s="74"/>
      <c r="F192" s="75"/>
      <c r="G192" s="74"/>
      <c r="H192" s="75"/>
      <c r="I192" s="74">
        <v>0</v>
      </c>
      <c r="J192" s="76">
        <v>0</v>
      </c>
    </row>
    <row r="193" spans="1:10" ht="17.25" customHeight="1" x14ac:dyDescent="0.3">
      <c r="A193" s="73" t="s">
        <v>45</v>
      </c>
      <c r="B193" s="74"/>
      <c r="C193" s="74" t="s">
        <v>624</v>
      </c>
      <c r="D193" s="74"/>
      <c r="E193" s="74"/>
      <c r="F193" s="75"/>
      <c r="G193" s="74"/>
      <c r="H193" s="75"/>
      <c r="I193" s="74">
        <v>0</v>
      </c>
      <c r="J193" s="76">
        <v>0</v>
      </c>
    </row>
    <row r="194" spans="1:10" ht="17.25" customHeight="1" x14ac:dyDescent="0.3">
      <c r="A194" s="73" t="s">
        <v>19</v>
      </c>
      <c r="B194" s="74"/>
      <c r="C194" s="74" t="s">
        <v>625</v>
      </c>
      <c r="D194" s="74"/>
      <c r="E194" s="74"/>
      <c r="F194" s="75"/>
      <c r="G194" s="74"/>
      <c r="H194" s="75"/>
      <c r="I194" s="74">
        <v>0</v>
      </c>
      <c r="J194" s="76">
        <v>0</v>
      </c>
    </row>
    <row r="195" spans="1:10" ht="17.25" customHeight="1" x14ac:dyDescent="0.3">
      <c r="A195" s="73" t="s">
        <v>81</v>
      </c>
      <c r="B195" s="74"/>
      <c r="C195" s="74" t="s">
        <v>626</v>
      </c>
      <c r="D195" s="74"/>
      <c r="E195" s="74"/>
      <c r="F195" s="75"/>
      <c r="G195" s="74"/>
      <c r="H195" s="75"/>
      <c r="I195" s="74">
        <v>0</v>
      </c>
      <c r="J195" s="76">
        <v>0</v>
      </c>
    </row>
    <row r="196" spans="1:10" ht="17.25" customHeight="1" x14ac:dyDescent="0.3">
      <c r="A196" s="73" t="s">
        <v>167</v>
      </c>
      <c r="B196" s="74"/>
      <c r="C196" s="74" t="s">
        <v>627</v>
      </c>
      <c r="D196" s="74"/>
      <c r="E196" s="74"/>
      <c r="F196" s="75"/>
      <c r="G196" s="74"/>
      <c r="H196" s="75"/>
      <c r="I196" s="74">
        <v>0</v>
      </c>
      <c r="J196" s="76">
        <v>0</v>
      </c>
    </row>
    <row r="197" spans="1:10" ht="17.25" customHeight="1" x14ac:dyDescent="0.3">
      <c r="A197" s="73" t="s">
        <v>99</v>
      </c>
      <c r="B197" s="74"/>
      <c r="C197" s="74" t="s">
        <v>628</v>
      </c>
      <c r="D197" s="74"/>
      <c r="E197" s="74"/>
      <c r="F197" s="75"/>
      <c r="G197" s="74"/>
      <c r="H197" s="75"/>
      <c r="I197" s="74">
        <v>0</v>
      </c>
      <c r="J197" s="76">
        <v>0</v>
      </c>
    </row>
    <row r="198" spans="1:10" ht="17.25" customHeight="1" x14ac:dyDescent="0.3">
      <c r="A198" s="73" t="s">
        <v>86</v>
      </c>
      <c r="B198" s="74"/>
      <c r="C198" s="74" t="s">
        <v>629</v>
      </c>
      <c r="D198" s="74"/>
      <c r="E198" s="74"/>
      <c r="F198" s="75"/>
      <c r="G198" s="74"/>
      <c r="H198" s="75"/>
      <c r="I198" s="74">
        <v>0</v>
      </c>
      <c r="J198" s="76">
        <v>0</v>
      </c>
    </row>
    <row r="199" spans="1:10" ht="17.25" customHeight="1" x14ac:dyDescent="0.3">
      <c r="A199" s="77" t="s">
        <v>158</v>
      </c>
      <c r="B199" s="78"/>
      <c r="C199" s="78" t="s">
        <v>630</v>
      </c>
      <c r="D199" s="78"/>
      <c r="E199" s="78"/>
      <c r="F199" s="79"/>
      <c r="G199" s="78"/>
      <c r="H199" s="79"/>
      <c r="I199" s="78">
        <v>0</v>
      </c>
      <c r="J199" s="80">
        <v>0</v>
      </c>
    </row>
    <row r="200" spans="1:10" ht="17.25" customHeight="1" x14ac:dyDescent="0.3"/>
    <row r="201" spans="1:10" ht="17.25" customHeight="1" x14ac:dyDescent="0.3"/>
    <row r="202" spans="1:10" ht="17.25" customHeight="1" x14ac:dyDescent="0.3"/>
    <row r="203" spans="1:10" ht="17.25" customHeight="1" x14ac:dyDescent="0.3"/>
    <row r="204" spans="1:10" ht="17.25" customHeight="1" x14ac:dyDescent="0.3"/>
    <row r="205" spans="1:10" ht="17.25" customHeight="1" x14ac:dyDescent="0.3"/>
    <row r="206" spans="1:10" ht="17.25" customHeight="1" x14ac:dyDescent="0.3"/>
    <row r="207" spans="1:10" ht="17.25" customHeight="1" x14ac:dyDescent="0.3"/>
    <row r="208" spans="1:10" ht="17.25" customHeight="1" x14ac:dyDescent="0.3"/>
    <row r="209" ht="17.25" customHeight="1" x14ac:dyDescent="0.3"/>
    <row r="210" ht="17.25" customHeight="1" x14ac:dyDescent="0.3"/>
    <row r="211" ht="17.25" customHeight="1" x14ac:dyDescent="0.3"/>
    <row r="212" ht="17.25" customHeight="1" x14ac:dyDescent="0.3"/>
    <row r="213" ht="17.25" customHeight="1" x14ac:dyDescent="0.3"/>
    <row r="214" ht="17.25" customHeight="1" x14ac:dyDescent="0.3"/>
    <row r="215" ht="17.25" customHeight="1" x14ac:dyDescent="0.3"/>
    <row r="216" ht="17.25" customHeight="1" x14ac:dyDescent="0.3"/>
    <row r="217" ht="17.25" customHeight="1" x14ac:dyDescent="0.3"/>
    <row r="218" ht="17.25" customHeight="1" x14ac:dyDescent="0.3"/>
    <row r="219" ht="17.25" customHeight="1" x14ac:dyDescent="0.3"/>
    <row r="220" ht="17.25" customHeight="1" x14ac:dyDescent="0.3"/>
    <row r="221" ht="17.25" customHeight="1" x14ac:dyDescent="0.3"/>
    <row r="222" ht="17.25" customHeight="1" x14ac:dyDescent="0.3"/>
    <row r="223" ht="17.25" customHeight="1" x14ac:dyDescent="0.3"/>
    <row r="224" ht="17.25" customHeight="1" x14ac:dyDescent="0.3"/>
    <row r="225" ht="17.25" customHeight="1" x14ac:dyDescent="0.3"/>
    <row r="226" ht="17.25" customHeight="1" x14ac:dyDescent="0.3"/>
    <row r="227" ht="17.25" customHeight="1" x14ac:dyDescent="0.3"/>
    <row r="228" ht="17.25" customHeight="1" x14ac:dyDescent="0.3"/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A2A2F7-9D16-4158-855A-236A6CA004AB}">
  <sheetPr codeName="Feuil5"/>
  <dimension ref="A1:AL7"/>
  <sheetViews>
    <sheetView showGridLines="0" zoomScaleNormal="100" workbookViewId="0">
      <selection activeCell="B6" sqref="B6"/>
    </sheetView>
  </sheetViews>
  <sheetFormatPr baseColWidth="10" defaultRowHeight="14.4" x14ac:dyDescent="0.3"/>
  <cols>
    <col min="1" max="1" width="12" bestFit="1" customWidth="1"/>
    <col min="2" max="2" width="9.5546875" bestFit="1" customWidth="1"/>
    <col min="3" max="3" width="3" bestFit="1" customWidth="1"/>
    <col min="4" max="4" width="3.109375" bestFit="1" customWidth="1"/>
    <col min="5" max="5" width="5.44140625" bestFit="1" customWidth="1"/>
    <col min="6" max="6" width="7.5546875" bestFit="1" customWidth="1"/>
    <col min="7" max="7" width="3" bestFit="1" customWidth="1"/>
    <col min="8" max="8" width="3.109375" bestFit="1" customWidth="1"/>
    <col min="9" max="9" width="5.44140625" bestFit="1" customWidth="1"/>
    <col min="10" max="10" width="7.6640625" bestFit="1" customWidth="1"/>
    <col min="11" max="11" width="3" bestFit="1" customWidth="1"/>
    <col min="12" max="12" width="3.109375" bestFit="1" customWidth="1"/>
    <col min="13" max="13" width="5.44140625" bestFit="1" customWidth="1"/>
    <col min="14" max="14" width="9.5546875" bestFit="1" customWidth="1"/>
    <col min="15" max="15" width="3" bestFit="1" customWidth="1"/>
    <col min="16" max="16" width="3.109375" bestFit="1" customWidth="1"/>
    <col min="17" max="17" width="5.44140625" bestFit="1" customWidth="1"/>
    <col min="18" max="18" width="10.109375" bestFit="1" customWidth="1"/>
    <col min="19" max="19" width="3" bestFit="1" customWidth="1"/>
    <col min="20" max="20" width="3.109375" bestFit="1" customWidth="1"/>
    <col min="21" max="21" width="5.44140625" bestFit="1" customWidth="1"/>
    <col min="22" max="22" width="7.6640625" bestFit="1" customWidth="1"/>
    <col min="23" max="23" width="3" bestFit="1" customWidth="1"/>
    <col min="24" max="24" width="3.109375" bestFit="1" customWidth="1"/>
    <col min="25" max="25" width="5.44140625" bestFit="1" customWidth="1"/>
    <col min="26" max="26" width="5.33203125" customWidth="1"/>
    <col min="27" max="27" width="11.88671875" bestFit="1" customWidth="1"/>
    <col min="28" max="28" width="3.109375" bestFit="1" customWidth="1"/>
    <col min="29" max="29" width="3" bestFit="1" customWidth="1"/>
    <col min="30" max="30" width="10.6640625" bestFit="1" customWidth="1"/>
    <col min="31" max="31" width="3.33203125" bestFit="1" customWidth="1"/>
    <col min="32" max="32" width="3.109375" bestFit="1" customWidth="1"/>
    <col min="33" max="33" width="2" bestFit="1" customWidth="1"/>
    <col min="34" max="34" width="10.6640625" style="8" bestFit="1" customWidth="1"/>
    <col min="35" max="35" width="5.44140625" bestFit="1" customWidth="1"/>
    <col min="36" max="36" width="4.88671875" customWidth="1"/>
    <col min="37" max="37" width="11" bestFit="1" customWidth="1"/>
    <col min="38" max="38" width="10.88671875" bestFit="1" customWidth="1"/>
  </cols>
  <sheetData>
    <row r="1" spans="1:38" ht="15" thickBot="1" x14ac:dyDescent="0.35">
      <c r="A1" t="s">
        <v>412</v>
      </c>
    </row>
    <row r="2" spans="1:38" ht="15" thickBot="1" x14ac:dyDescent="0.35">
      <c r="B2" s="54" t="s">
        <v>421</v>
      </c>
      <c r="C2" s="55"/>
      <c r="D2" s="56"/>
      <c r="E2" s="15" t="s">
        <v>397</v>
      </c>
      <c r="F2" s="54" t="s">
        <v>398</v>
      </c>
      <c r="G2" s="55"/>
      <c r="H2" s="56"/>
      <c r="I2" s="15" t="s">
        <v>397</v>
      </c>
      <c r="J2" s="54" t="s">
        <v>390</v>
      </c>
      <c r="K2" s="55"/>
      <c r="L2" s="56"/>
      <c r="M2" s="15" t="s">
        <v>397</v>
      </c>
      <c r="N2" s="54" t="s">
        <v>395</v>
      </c>
      <c r="O2" s="55"/>
      <c r="P2" s="56"/>
      <c r="Q2" s="15" t="s">
        <v>397</v>
      </c>
      <c r="R2" s="54" t="s">
        <v>399</v>
      </c>
      <c r="S2" s="55"/>
      <c r="T2" s="56"/>
      <c r="U2" s="15" t="s">
        <v>397</v>
      </c>
      <c r="V2" s="54" t="s">
        <v>430</v>
      </c>
      <c r="W2" s="55"/>
      <c r="X2" s="56"/>
      <c r="Y2" s="27" t="s">
        <v>397</v>
      </c>
      <c r="AB2" s="60" t="s">
        <v>402</v>
      </c>
      <c r="AC2" s="61"/>
      <c r="AD2" s="61"/>
      <c r="AE2" s="61"/>
      <c r="AF2" s="61"/>
      <c r="AG2" s="61"/>
      <c r="AH2" s="61"/>
      <c r="AI2" s="27" t="s">
        <v>397</v>
      </c>
      <c r="AK2" s="33" t="s">
        <v>428</v>
      </c>
      <c r="AL2" s="39" t="s">
        <v>429</v>
      </c>
    </row>
    <row r="3" spans="1:38" x14ac:dyDescent="0.3">
      <c r="A3" s="11"/>
      <c r="B3" s="16">
        <v>0</v>
      </c>
      <c r="C3" s="10" t="s">
        <v>411</v>
      </c>
      <c r="D3" s="10" t="s">
        <v>413</v>
      </c>
      <c r="E3" s="17">
        <v>0</v>
      </c>
      <c r="F3" s="62"/>
      <c r="G3" s="63"/>
      <c r="H3" s="64"/>
      <c r="I3" s="17"/>
      <c r="J3" s="57"/>
      <c r="K3" s="58"/>
      <c r="L3" s="59"/>
      <c r="M3" s="17"/>
      <c r="N3" s="57"/>
      <c r="O3" s="58"/>
      <c r="P3" s="58"/>
      <c r="Q3" s="23"/>
      <c r="R3" s="57"/>
      <c r="S3" s="58"/>
      <c r="T3" s="59"/>
      <c r="U3" s="17"/>
      <c r="V3" s="57"/>
      <c r="W3" s="58"/>
      <c r="X3" s="59"/>
      <c r="Y3" s="17"/>
      <c r="AA3" s="33" t="s">
        <v>404</v>
      </c>
      <c r="AB3" s="3" t="s">
        <v>413</v>
      </c>
      <c r="AC3" s="10" t="s">
        <v>408</v>
      </c>
      <c r="AD3" s="7">
        <f ca="1">TODAY()</f>
        <v>45134</v>
      </c>
      <c r="AE3" s="7" t="s">
        <v>414</v>
      </c>
      <c r="AF3" s="7" t="s">
        <v>413</v>
      </c>
      <c r="AG3" s="9" t="s">
        <v>410</v>
      </c>
      <c r="AH3" s="7">
        <f ca="1">AD4</f>
        <v>45104</v>
      </c>
      <c r="AI3" s="17">
        <v>1</v>
      </c>
      <c r="AK3" s="40">
        <f ca="1">TODAY()</f>
        <v>45134</v>
      </c>
      <c r="AL3" s="41">
        <f ca="1">TODAY()</f>
        <v>45134</v>
      </c>
    </row>
    <row r="4" spans="1:38" ht="15" thickBot="1" x14ac:dyDescent="0.35">
      <c r="A4" s="12"/>
      <c r="B4" s="16">
        <v>0</v>
      </c>
      <c r="C4" s="10" t="s">
        <v>409</v>
      </c>
      <c r="D4" s="10" t="s">
        <v>413</v>
      </c>
      <c r="E4" s="17">
        <v>1</v>
      </c>
      <c r="F4" s="16">
        <v>0</v>
      </c>
      <c r="G4" s="10" t="s">
        <v>408</v>
      </c>
      <c r="H4" s="10" t="s">
        <v>413</v>
      </c>
      <c r="I4" s="17">
        <v>1</v>
      </c>
      <c r="J4" s="16">
        <v>0</v>
      </c>
      <c r="K4" s="10" t="s">
        <v>408</v>
      </c>
      <c r="L4" s="10" t="s">
        <v>413</v>
      </c>
      <c r="M4" s="17">
        <v>1</v>
      </c>
      <c r="N4" s="16">
        <v>0</v>
      </c>
      <c r="O4" s="10" t="s">
        <v>408</v>
      </c>
      <c r="P4" s="10" t="s">
        <v>413</v>
      </c>
      <c r="Q4" s="17">
        <v>1</v>
      </c>
      <c r="R4" s="16">
        <v>0</v>
      </c>
      <c r="S4" s="10" t="s">
        <v>408</v>
      </c>
      <c r="T4" s="10" t="s">
        <v>413</v>
      </c>
      <c r="U4" s="17">
        <v>1</v>
      </c>
      <c r="V4" s="16">
        <v>0</v>
      </c>
      <c r="W4" s="10" t="s">
        <v>408</v>
      </c>
      <c r="X4" s="10" t="s">
        <v>413</v>
      </c>
      <c r="Y4" s="17">
        <v>1</v>
      </c>
      <c r="AA4" s="34" t="s">
        <v>405</v>
      </c>
      <c r="AB4" s="3" t="s">
        <v>413</v>
      </c>
      <c r="AC4" s="10" t="s">
        <v>408</v>
      </c>
      <c r="AD4" s="7">
        <f ca="1">EDATE(AD3,-1)</f>
        <v>45104</v>
      </c>
      <c r="AE4" s="7" t="s">
        <v>414</v>
      </c>
      <c r="AF4" s="7" t="s">
        <v>413</v>
      </c>
      <c r="AG4" s="9" t="s">
        <v>410</v>
      </c>
      <c r="AH4" s="7">
        <f ca="1">AD5</f>
        <v>45043</v>
      </c>
      <c r="AI4" s="17">
        <v>2</v>
      </c>
      <c r="AK4" s="42">
        <f ca="1">AK3-15</f>
        <v>45119</v>
      </c>
      <c r="AL4" s="43">
        <f ca="1">AL3-15</f>
        <v>45119</v>
      </c>
    </row>
    <row r="5" spans="1:38" x14ac:dyDescent="0.3">
      <c r="A5" s="13">
        <v>0.25</v>
      </c>
      <c r="B5" s="18">
        <f>B6/2</f>
        <v>2.3914141414141414</v>
      </c>
      <c r="C5" s="10" t="s">
        <v>408</v>
      </c>
      <c r="D5" s="10" t="s">
        <v>413</v>
      </c>
      <c r="E5" s="17">
        <v>2</v>
      </c>
      <c r="F5" s="18">
        <f>F6/2</f>
        <v>8.8355358585858585</v>
      </c>
      <c r="G5" s="10" t="s">
        <v>408</v>
      </c>
      <c r="H5" s="10" t="s">
        <v>413</v>
      </c>
      <c r="I5" s="17">
        <v>2</v>
      </c>
      <c r="J5" s="16" t="e">
        <f ca="1">J6/2</f>
        <v>#DIV/0!</v>
      </c>
      <c r="K5" s="10" t="s">
        <v>408</v>
      </c>
      <c r="L5" s="10" t="s">
        <v>413</v>
      </c>
      <c r="M5" s="17">
        <v>2</v>
      </c>
      <c r="N5" s="18" t="e">
        <f>N6/2</f>
        <v>#REF!</v>
      </c>
      <c r="O5" s="10" t="s">
        <v>408</v>
      </c>
      <c r="P5" s="10" t="s">
        <v>413</v>
      </c>
      <c r="Q5" s="17">
        <v>2</v>
      </c>
      <c r="R5" s="24" t="e">
        <f>R6/2</f>
        <v>#REF!</v>
      </c>
      <c r="S5" s="10" t="s">
        <v>408</v>
      </c>
      <c r="T5" s="10" t="s">
        <v>413</v>
      </c>
      <c r="U5" s="17">
        <v>2</v>
      </c>
      <c r="V5" s="28" t="e">
        <f ca="1">V6/2</f>
        <v>#DIV/0!</v>
      </c>
      <c r="W5" s="10" t="s">
        <v>408</v>
      </c>
      <c r="X5" s="10" t="s">
        <v>413</v>
      </c>
      <c r="Y5" s="17">
        <v>2</v>
      </c>
      <c r="AA5" s="34" t="s">
        <v>406</v>
      </c>
      <c r="AB5" s="3" t="s">
        <v>413</v>
      </c>
      <c r="AC5" s="10" t="s">
        <v>408</v>
      </c>
      <c r="AD5" s="7">
        <f ca="1">EDATE(AD3,-3)</f>
        <v>45043</v>
      </c>
      <c r="AE5" s="7" t="s">
        <v>414</v>
      </c>
      <c r="AF5" s="7" t="s">
        <v>413</v>
      </c>
      <c r="AG5" s="9" t="s">
        <v>410</v>
      </c>
      <c r="AH5" s="7">
        <f ca="1">AD6</f>
        <v>44984</v>
      </c>
      <c r="AI5" s="17">
        <v>3</v>
      </c>
    </row>
    <row r="6" spans="1:38" ht="15" thickBot="1" x14ac:dyDescent="0.35">
      <c r="A6" s="4" t="s">
        <v>401</v>
      </c>
      <c r="B6" s="18">
        <f>AVERAGE('base de données'!I:I)</f>
        <v>4.7828282828282829</v>
      </c>
      <c r="C6" s="10" t="s">
        <v>408</v>
      </c>
      <c r="D6" s="10" t="s">
        <v>413</v>
      </c>
      <c r="E6" s="17">
        <v>3</v>
      </c>
      <c r="F6" s="18">
        <f>AVERAGE('base de données'!J:J)</f>
        <v>17.671071717171717</v>
      </c>
      <c r="G6" s="10" t="s">
        <v>408</v>
      </c>
      <c r="H6" s="10" t="s">
        <v>413</v>
      </c>
      <c r="I6" s="17">
        <v>3</v>
      </c>
      <c r="J6" s="16" t="e">
        <f ca="1">AVERAGEIFS(Sortie_qté,Date_Sortie,"&gt;="&amp;'Référence pour le calcul'!AL4,Date_Sortie,"&lt;="&amp;'Référence pour le calcul'!AL3)</f>
        <v>#DIV/0!</v>
      </c>
      <c r="K6" s="10" t="s">
        <v>408</v>
      </c>
      <c r="L6" s="10" t="s">
        <v>413</v>
      </c>
      <c r="M6" s="17">
        <v>3</v>
      </c>
      <c r="N6" s="18" t="e">
        <f>AVERAGE(#REF!)</f>
        <v>#REF!</v>
      </c>
      <c r="O6" s="10" t="s">
        <v>408</v>
      </c>
      <c r="P6" s="10" t="s">
        <v>413</v>
      </c>
      <c r="Q6" s="17">
        <v>3</v>
      </c>
      <c r="R6" s="24" t="e">
        <f>AVERAGE(#REF!)</f>
        <v>#REF!</v>
      </c>
      <c r="S6" s="10" t="s">
        <v>408</v>
      </c>
      <c r="T6" s="10" t="s">
        <v>413</v>
      </c>
      <c r="U6" s="26">
        <v>3</v>
      </c>
      <c r="V6" s="28" t="e">
        <f ca="1">AVERAGEIFS(Entrée_qté,Date_entrée,"&gt;="&amp;AK4,Date_entrée,"&lt;="&amp;AK3)</f>
        <v>#DIV/0!</v>
      </c>
      <c r="W6" s="10" t="s">
        <v>408</v>
      </c>
      <c r="X6" s="10" t="s">
        <v>413</v>
      </c>
      <c r="Y6" s="17">
        <v>3</v>
      </c>
      <c r="AA6" s="35" t="s">
        <v>407</v>
      </c>
      <c r="AB6" s="30" t="s">
        <v>413</v>
      </c>
      <c r="AC6" s="31" t="s">
        <v>408</v>
      </c>
      <c r="AD6" s="32">
        <f ca="1">EDATE(AD3,-5)</f>
        <v>44984</v>
      </c>
      <c r="AE6" s="32" t="s">
        <v>423</v>
      </c>
      <c r="AF6" s="32" t="s">
        <v>413</v>
      </c>
      <c r="AG6" s="30" t="s">
        <v>411</v>
      </c>
      <c r="AH6" s="32"/>
      <c r="AI6" s="21">
        <v>4</v>
      </c>
    </row>
    <row r="7" spans="1:38" ht="15" thickBot="1" x14ac:dyDescent="0.35">
      <c r="A7" s="14">
        <v>0.75</v>
      </c>
      <c r="B7" s="19">
        <f>B6+B5</f>
        <v>7.1742424242424239</v>
      </c>
      <c r="C7" s="20" t="s">
        <v>408</v>
      </c>
      <c r="D7" s="20" t="s">
        <v>413</v>
      </c>
      <c r="E7" s="21">
        <v>4</v>
      </c>
      <c r="F7" s="19">
        <f>F6+F5</f>
        <v>26.506607575757577</v>
      </c>
      <c r="G7" s="20" t="s">
        <v>408</v>
      </c>
      <c r="H7" s="20" t="s">
        <v>413</v>
      </c>
      <c r="I7" s="21">
        <v>4</v>
      </c>
      <c r="J7" s="22" t="e">
        <f ca="1">J6+J5</f>
        <v>#DIV/0!</v>
      </c>
      <c r="K7" s="20" t="s">
        <v>408</v>
      </c>
      <c r="L7" s="20" t="s">
        <v>413</v>
      </c>
      <c r="M7" s="21">
        <v>4</v>
      </c>
      <c r="N7" s="19" t="e">
        <f>N6+N5</f>
        <v>#REF!</v>
      </c>
      <c r="O7" s="20" t="s">
        <v>408</v>
      </c>
      <c r="P7" s="20" t="s">
        <v>413</v>
      </c>
      <c r="Q7" s="21">
        <v>4</v>
      </c>
      <c r="R7" s="25" t="e">
        <f>R6+R5</f>
        <v>#REF!</v>
      </c>
      <c r="S7" s="20" t="s">
        <v>408</v>
      </c>
      <c r="T7" s="20" t="s">
        <v>413</v>
      </c>
      <c r="U7" s="21">
        <v>4</v>
      </c>
      <c r="V7" s="29" t="e">
        <f ca="1">V6+V5</f>
        <v>#DIV/0!</v>
      </c>
      <c r="W7" s="20" t="s">
        <v>408</v>
      </c>
      <c r="X7" s="20" t="s">
        <v>413</v>
      </c>
      <c r="Y7" s="21">
        <v>4</v>
      </c>
      <c r="AH7"/>
    </row>
  </sheetData>
  <mergeCells count="12">
    <mergeCell ref="N2:P2"/>
    <mergeCell ref="N3:P3"/>
    <mergeCell ref="F3:H3"/>
    <mergeCell ref="F2:H2"/>
    <mergeCell ref="B2:D2"/>
    <mergeCell ref="J3:L3"/>
    <mergeCell ref="J2:L2"/>
    <mergeCell ref="R2:T2"/>
    <mergeCell ref="R3:T3"/>
    <mergeCell ref="V3:X3"/>
    <mergeCell ref="V2:X2"/>
    <mergeCell ref="AB2:AH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4DD5F0-F3C5-4815-8FA4-D27AF0970C1E}">
  <sheetPr codeName="Feuil4">
    <tabColor rgb="FFFFFF00"/>
  </sheetPr>
  <dimension ref="A1:T195"/>
  <sheetViews>
    <sheetView workbookViewId="0">
      <selection activeCell="B10" sqref="B10"/>
    </sheetView>
  </sheetViews>
  <sheetFormatPr baseColWidth="10" defaultRowHeight="14.4" x14ac:dyDescent="0.3"/>
  <cols>
    <col min="1" max="1" width="20.5546875" bestFit="1" customWidth="1"/>
    <col min="2" max="2" width="17.21875" bestFit="1" customWidth="1"/>
    <col min="3" max="3" width="53" bestFit="1" customWidth="1"/>
    <col min="4" max="4" width="25.44140625" bestFit="1" customWidth="1"/>
    <col min="5" max="5" width="14.6640625" bestFit="1" customWidth="1"/>
    <col min="6" max="6" width="14.109375" bestFit="1" customWidth="1"/>
    <col min="7" max="7" width="16.109375" bestFit="1" customWidth="1"/>
    <col min="8" max="8" width="10.77734375" bestFit="1" customWidth="1"/>
    <col min="9" max="9" width="16.109375" bestFit="1" customWidth="1"/>
    <col min="10" max="10" width="22.88671875" bestFit="1" customWidth="1"/>
    <col min="11" max="11" width="17.44140625" bestFit="1" customWidth="1"/>
    <col min="12" max="12" width="14.6640625" bestFit="1" customWidth="1"/>
    <col min="13" max="13" width="14.109375" bestFit="1" customWidth="1"/>
    <col min="14" max="14" width="16.21875" bestFit="1" customWidth="1"/>
    <col min="15" max="15" width="10.77734375" bestFit="1" customWidth="1"/>
    <col min="16" max="16" width="16.109375" bestFit="1" customWidth="1"/>
    <col min="17" max="17" width="22.88671875" bestFit="1" customWidth="1"/>
    <col min="18" max="18" width="12.44140625" bestFit="1" customWidth="1"/>
    <col min="19" max="19" width="10.88671875" bestFit="1" customWidth="1"/>
    <col min="20" max="20" width="14.6640625" bestFit="1" customWidth="1"/>
  </cols>
  <sheetData>
    <row r="1" spans="1:20" ht="28.8" x14ac:dyDescent="0.3">
      <c r="I1" s="44"/>
      <c r="J1" s="5"/>
      <c r="K1" s="6"/>
      <c r="L1" s="65" t="s">
        <v>397</v>
      </c>
      <c r="M1" s="66"/>
      <c r="N1" s="66"/>
      <c r="O1" s="66"/>
      <c r="P1" s="66"/>
      <c r="Q1" s="66"/>
      <c r="R1" s="66"/>
      <c r="S1" s="66"/>
      <c r="T1" s="38" t="s">
        <v>426</v>
      </c>
    </row>
    <row r="2" spans="1:20" s="37" customFormat="1" ht="28.8" x14ac:dyDescent="0.3">
      <c r="A2" s="45" t="s">
        <v>393</v>
      </c>
      <c r="B2" s="45" t="s">
        <v>203</v>
      </c>
      <c r="C2" s="45" t="s">
        <v>431</v>
      </c>
      <c r="D2" s="45" t="s">
        <v>394</v>
      </c>
      <c r="E2" s="45" t="s">
        <v>424</v>
      </c>
      <c r="F2" s="45" t="s">
        <v>425</v>
      </c>
      <c r="G2" s="45" t="s">
        <v>422</v>
      </c>
      <c r="H2" s="45" t="s">
        <v>398</v>
      </c>
      <c r="I2" s="46" t="s">
        <v>395</v>
      </c>
      <c r="J2" s="47" t="s">
        <v>399</v>
      </c>
      <c r="K2" s="48" t="s">
        <v>396</v>
      </c>
      <c r="L2" s="48" t="s">
        <v>424</v>
      </c>
      <c r="M2" s="45" t="s">
        <v>425</v>
      </c>
      <c r="N2" s="45" t="s">
        <v>403</v>
      </c>
      <c r="O2" s="45" t="s">
        <v>398</v>
      </c>
      <c r="P2" s="45" t="s">
        <v>395</v>
      </c>
      <c r="Q2" s="45" t="s">
        <v>399</v>
      </c>
      <c r="R2" s="45" t="s">
        <v>427</v>
      </c>
      <c r="S2" s="45" t="s">
        <v>400</v>
      </c>
      <c r="T2" s="36">
        <f>SUM(I:I)</f>
        <v>189.30529999999999</v>
      </c>
    </row>
    <row r="3" spans="1:20" x14ac:dyDescent="0.3">
      <c r="A3" s="1" t="s">
        <v>47</v>
      </c>
      <c r="B3" s="1" t="s">
        <v>206</v>
      </c>
      <c r="C3" s="1" t="s">
        <v>504</v>
      </c>
      <c r="D3" s="1" t="s">
        <v>205</v>
      </c>
      <c r="E3">
        <f ca="1">SUMIFS(Entrée_qté,Date_entrée,"&lt;="&amp;'Référence pour le calcul'!AK4,Date_entrée,"&lt;="&amp;'Référence pour le calcul'!AK3,Référence_Article,'calcul notes'!A3)</f>
        <v>0</v>
      </c>
      <c r="F3">
        <f ca="1">SUMIFS(Sortie_qté,Date_Sortie,"&gt;="&amp;'Référence pour le calcul'!$AL$4,Sortie_qté,"&lt;="&amp;'Référence pour le calcul'!$AL$3,Référence_Article,'calcul notes'!A3)</f>
        <v>0</v>
      </c>
      <c r="G3">
        <f>SUMIF('base de données'!$A:$A,$A3,'base de données'!$I:$I)</f>
        <v>947</v>
      </c>
      <c r="H3">
        <f>SUMIF('base de données'!$A:$A,$A3,'base de données'!$J:$J)</f>
        <v>0.19989999999999999</v>
      </c>
      <c r="I3">
        <f>G3*H3</f>
        <v>189.30529999999999</v>
      </c>
      <c r="J3" s="53">
        <f>I3/$T$2</f>
        <v>1</v>
      </c>
      <c r="K3" s="6" t="str">
        <f>IFERROR(VLOOKUP(A3,'Historique d''inventaire'!A:F,5,FALSE),"")</f>
        <v/>
      </c>
      <c r="L3">
        <f ca="1">IFERROR(IF(E3&gt;='Référence pour le calcul'!$V$7,'Référence pour le calcul'!$Y$7,IF(E3&gt;='Référence pour le calcul'!$V$6,'Référence pour le calcul'!$Y$6,IF(E3&gt;='Référence pour le calcul'!$V$5,'Référence pour le calcul'!$Y$5,IF(E3&gt;='Référence pour le calcul'!$V$4,'Référence pour le calcul'!$Y$4)))),1)</f>
        <v>1</v>
      </c>
      <c r="M3">
        <f ca="1">IFERROR(IF(F3&gt;='Référence pour le calcul'!$J$7,'Référence pour le calcul'!$M$7,IF(F3&gt;='Référence pour le calcul'!$J$6,'Référence pour le calcul'!$M$6,IF(F3&gt;='Référence pour le calcul'!$J$5,'Référence pour le calcul'!$M$5,IF(F3&gt;='Référence pour le calcul'!$J$4,'Référence pour le calcul'!$M$4)))),1)</f>
        <v>1</v>
      </c>
      <c r="N3">
        <f>IF(G3&gt;='Référence pour le calcul'!$B$7,'Référence pour le calcul'!$E$7,IF(G3&gt;='Référence pour le calcul'!$B$6,'Référence pour le calcul'!$E$6,IF(G3&gt;='Référence pour le calcul'!$B$5,'Référence pour le calcul'!$E$5,IF(G3&gt;'Référence pour le calcul'!$B$4,'Référence pour le calcul'!$E$4,IF(G3&lt;='Référence pour le calcul'!$B$3,'Référence pour le calcul'!$E$3)))))</f>
        <v>4</v>
      </c>
      <c r="O3">
        <f>IF(H3&gt;='Référence pour le calcul'!$F$7,'Référence pour le calcul'!$I$7,IF(H3&gt;='Référence pour le calcul'!$F$6,'Référence pour le calcul'!$I$6,IF(H3&gt;='Référence pour le calcul'!$F$5,'Référence pour le calcul'!$I$5,IF(H3&gt;='Référence pour le calcul'!$F$4,'Référence pour le calcul'!$I$4))))</f>
        <v>1</v>
      </c>
      <c r="P3" t="e">
        <f>IF(I3&gt;='Référence pour le calcul'!$N$7,'Référence pour le calcul'!$Q$7,IF(I3&gt;='Référence pour le calcul'!$N$6,'Référence pour le calcul'!$Q$6,IF(I3&gt;='Référence pour le calcul'!$N$5,'Référence pour le calcul'!$Q$5,IF(I3&gt;='Référence pour le calcul'!$N$4,'Référence pour le calcul'!$Q$4))))</f>
        <v>#REF!</v>
      </c>
      <c r="Q3" t="e">
        <f>IF(J3&gt;='Référence pour le calcul'!$R$7,'Référence pour le calcul'!$U$7,IF(J3&gt;='Référence pour le calcul'!$R$6,'Référence pour le calcul'!$U$6,IF(J3&gt;='Référence pour le calcul'!$R$5,'Référence pour le calcul'!$U$5,IF(J3&gt;='Référence pour le calcul'!$R$4,'Référence pour le calcul'!$U$4))))</f>
        <v>#REF!</v>
      </c>
      <c r="R3">
        <f ca="1">IF(AND(K3&lt;='Référence pour le calcul'!$AD$3,'calcul notes'!K3&gt;'Référence pour le calcul'!$AD$4),1,IF(AND('calcul notes'!K3&lt;='Référence pour le calcul'!$AD$4,'calcul notes'!K3&gt;'Référence pour le calcul'!$AD$5),2,IF(AND('calcul notes'!K3&lt;='Référence pour le calcul'!$AD$5,'calcul notes'!K3&gt;'Référence pour le calcul'!$AD$6),3,IF('calcul notes'!K3&lt;='Référence pour le calcul'!$AD$6,4,IF(K3="",4)))))</f>
        <v>4</v>
      </c>
      <c r="S3" t="e">
        <f ca="1">L3*M3*N3*O3*P3*Q3*R3</f>
        <v>#REF!</v>
      </c>
    </row>
    <row r="4" spans="1:20" x14ac:dyDescent="0.3">
      <c r="A4" s="1" t="s">
        <v>137</v>
      </c>
      <c r="B4" s="1" t="s">
        <v>206</v>
      </c>
      <c r="C4" s="1" t="s">
        <v>631</v>
      </c>
      <c r="D4" s="1" t="s">
        <v>204</v>
      </c>
      <c r="E4">
        <f ca="1">SUMIFS(Entrée_qté,Date_entrée,"&lt;="&amp;'Référence pour le calcul'!AK5,Date_entrée,"&lt;="&amp;'Référence pour le calcul'!AK4,Référence_Article,'calcul notes'!A4)</f>
        <v>0</v>
      </c>
      <c r="F4">
        <f ca="1">SUMIFS(Sortie_qté,Date_Sortie,"&gt;="&amp;'Référence pour le calcul'!$AL$4,Sortie_qté,"&lt;="&amp;'Référence pour le calcul'!$AL$3,Référence_Article,'calcul notes'!A4)</f>
        <v>0</v>
      </c>
      <c r="G4">
        <f>SUMIF('base de données'!$A:$A,$A4,'base de données'!$I:$I)</f>
        <v>0</v>
      </c>
      <c r="H4">
        <f>SUMIF('base de données'!$A:$A,$A4,'base de données'!$J:$J)</f>
        <v>0</v>
      </c>
      <c r="I4">
        <f t="shared" ref="I4:I67" si="0">G4*H4</f>
        <v>0</v>
      </c>
      <c r="J4" s="53">
        <f t="shared" ref="J4:J67" si="1">I4/$T$2</f>
        <v>0</v>
      </c>
      <c r="K4" s="6" t="str">
        <f>IFERROR(VLOOKUP(A4,'Historique d''inventaire'!A:F,5,FALSE),"")</f>
        <v/>
      </c>
      <c r="L4">
        <f ca="1">IFERROR(IF(E4&gt;='Référence pour le calcul'!$V$7,'Référence pour le calcul'!$Y$7,IF(E4&gt;='Référence pour le calcul'!$V$6,'Référence pour le calcul'!$Y$6,IF(E4&gt;='Référence pour le calcul'!$V$5,'Référence pour le calcul'!$Y$5,IF(E4&gt;='Référence pour le calcul'!$V$4,'Référence pour le calcul'!$Y$4)))),1)</f>
        <v>1</v>
      </c>
      <c r="M4">
        <f ca="1">IFERROR(IF(F4&gt;='Référence pour le calcul'!$J$7,'Référence pour le calcul'!$M$7,IF(F4&gt;='Référence pour le calcul'!$J$6,'Référence pour le calcul'!$M$6,IF(F4&gt;='Référence pour le calcul'!$J$5,'Référence pour le calcul'!$M$5,IF(F4&gt;='Référence pour le calcul'!$J$4,'Référence pour le calcul'!$M$4)))),1)</f>
        <v>1</v>
      </c>
      <c r="N4">
        <f>IF(G4&gt;='Référence pour le calcul'!$B$7,'Référence pour le calcul'!$E$7,IF(G4&gt;='Référence pour le calcul'!$B$6,'Référence pour le calcul'!$E$6,IF(G4&gt;='Référence pour le calcul'!$B$5,'Référence pour le calcul'!$E$5,IF(G4&gt;'Référence pour le calcul'!$B$4,'Référence pour le calcul'!$E$4,IF(G4&lt;='Référence pour le calcul'!$B$3,'Référence pour le calcul'!$E$3)))))</f>
        <v>0</v>
      </c>
      <c r="O4">
        <f>IF(H4&gt;='Référence pour le calcul'!$F$7,'Référence pour le calcul'!$I$7,IF(H4&gt;='Référence pour le calcul'!$F$6,'Référence pour le calcul'!$I$6,IF(H4&gt;='Référence pour le calcul'!$F$5,'Référence pour le calcul'!$I$5,IF(H4&gt;='Référence pour le calcul'!$F$4,'Référence pour le calcul'!$I$4))))</f>
        <v>1</v>
      </c>
      <c r="P4" t="e">
        <f>IF(I4&gt;='Référence pour le calcul'!$N$7,'Référence pour le calcul'!$Q$7,IF(I4&gt;='Référence pour le calcul'!$N$6,'Référence pour le calcul'!$Q$6,IF(I4&gt;='Référence pour le calcul'!$N$5,'Référence pour le calcul'!$Q$5,IF(I4&gt;='Référence pour le calcul'!$N$4,'Référence pour le calcul'!$Q$4))))</f>
        <v>#REF!</v>
      </c>
      <c r="Q4" t="e">
        <f>IF(J4&gt;='Référence pour le calcul'!$R$7,'Référence pour le calcul'!$U$7,IF(J4&gt;='Référence pour le calcul'!$R$6,'Référence pour le calcul'!$U$6,IF(J4&gt;='Référence pour le calcul'!$R$5,'Référence pour le calcul'!$U$5,IF(J4&gt;='Référence pour le calcul'!$R$4,'Référence pour le calcul'!$U$4))))</f>
        <v>#REF!</v>
      </c>
      <c r="R4">
        <f ca="1">IF(AND(K4&lt;='Référence pour le calcul'!$AD$3,'calcul notes'!K4&gt;'Référence pour le calcul'!$AD$4),1,IF(AND('calcul notes'!K4&lt;='Référence pour le calcul'!$AD$4,'calcul notes'!K4&gt;'Référence pour le calcul'!$AD$5),2,IF(AND('calcul notes'!K4&lt;='Référence pour le calcul'!$AD$5,'calcul notes'!K4&gt;'Référence pour le calcul'!$AD$6),3,IF('calcul notes'!K4&lt;='Référence pour le calcul'!$AD$6,4,IF(K4="",4)))))</f>
        <v>4</v>
      </c>
      <c r="S4" t="e">
        <f t="shared" ref="S4:S67" ca="1" si="2">L4*M4*N4*O4*P4*Q4*R4</f>
        <v>#REF!</v>
      </c>
    </row>
    <row r="5" spans="1:20" x14ac:dyDescent="0.3">
      <c r="A5" s="1" t="s">
        <v>75</v>
      </c>
      <c r="B5" s="1" t="s">
        <v>206</v>
      </c>
      <c r="C5" s="1" t="s">
        <v>632</v>
      </c>
      <c r="D5" s="1" t="s">
        <v>204</v>
      </c>
      <c r="E5">
        <f>SUMIFS(Entrée_qté,Date_entrée,"&lt;="&amp;'Référence pour le calcul'!AK6,Date_entrée,"&lt;="&amp;'Référence pour le calcul'!AK5,Référence_Article,'calcul notes'!A5)</f>
        <v>0</v>
      </c>
      <c r="F5">
        <f ca="1">SUMIFS(Sortie_qté,Date_Sortie,"&gt;="&amp;'Référence pour le calcul'!$AL$4,Sortie_qté,"&lt;="&amp;'Référence pour le calcul'!$AL$3,Référence_Article,'calcul notes'!A5)</f>
        <v>0</v>
      </c>
      <c r="G5">
        <f>SUMIF('base de données'!$A:$A,$A5,'base de données'!$I:$I)</f>
        <v>0</v>
      </c>
      <c r="H5">
        <f>SUMIF('base de données'!$A:$A,$A5,'base de données'!$J:$J)</f>
        <v>0</v>
      </c>
      <c r="I5">
        <f t="shared" si="0"/>
        <v>0</v>
      </c>
      <c r="J5" s="53">
        <f t="shared" si="1"/>
        <v>0</v>
      </c>
      <c r="K5" s="6" t="str">
        <f>IFERROR(VLOOKUP(A5,'Historique d''inventaire'!A:F,5,FALSE),"")</f>
        <v/>
      </c>
      <c r="L5">
        <f ca="1">IFERROR(IF(E5&gt;='Référence pour le calcul'!$V$7,'Référence pour le calcul'!$Y$7,IF(E5&gt;='Référence pour le calcul'!$V$6,'Référence pour le calcul'!$Y$6,IF(E5&gt;='Référence pour le calcul'!$V$5,'Référence pour le calcul'!$Y$5,IF(E5&gt;='Référence pour le calcul'!$V$4,'Référence pour le calcul'!$Y$4)))),1)</f>
        <v>1</v>
      </c>
      <c r="M5">
        <f ca="1">IFERROR(IF(F5&gt;='Référence pour le calcul'!$J$7,'Référence pour le calcul'!$M$7,IF(F5&gt;='Référence pour le calcul'!$J$6,'Référence pour le calcul'!$M$6,IF(F5&gt;='Référence pour le calcul'!$J$5,'Référence pour le calcul'!$M$5,IF(F5&gt;='Référence pour le calcul'!$J$4,'Référence pour le calcul'!$M$4)))),1)</f>
        <v>1</v>
      </c>
      <c r="N5">
        <f>IF(G5&gt;='Référence pour le calcul'!$B$7,'Référence pour le calcul'!$E$7,IF(G5&gt;='Référence pour le calcul'!$B$6,'Référence pour le calcul'!$E$6,IF(G5&gt;='Référence pour le calcul'!$B$5,'Référence pour le calcul'!$E$5,IF(G5&gt;'Référence pour le calcul'!$B$4,'Référence pour le calcul'!$E$4,IF(G5&lt;='Référence pour le calcul'!$B$3,'Référence pour le calcul'!$E$3)))))</f>
        <v>0</v>
      </c>
      <c r="O5">
        <f>IF(H5&gt;='Référence pour le calcul'!$F$7,'Référence pour le calcul'!$I$7,IF(H5&gt;='Référence pour le calcul'!$F$6,'Référence pour le calcul'!$I$6,IF(H5&gt;='Référence pour le calcul'!$F$5,'Référence pour le calcul'!$I$5,IF(H5&gt;='Référence pour le calcul'!$F$4,'Référence pour le calcul'!$I$4))))</f>
        <v>1</v>
      </c>
      <c r="P5" t="e">
        <f>IF(I5&gt;='Référence pour le calcul'!$N$7,'Référence pour le calcul'!$Q$7,IF(I5&gt;='Référence pour le calcul'!$N$6,'Référence pour le calcul'!$Q$6,IF(I5&gt;='Référence pour le calcul'!$N$5,'Référence pour le calcul'!$Q$5,IF(I5&gt;='Référence pour le calcul'!$N$4,'Référence pour le calcul'!$Q$4))))</f>
        <v>#REF!</v>
      </c>
      <c r="Q5" t="e">
        <f>IF(J5&gt;='Référence pour le calcul'!$R$7,'Référence pour le calcul'!$U$7,IF(J5&gt;='Référence pour le calcul'!$R$6,'Référence pour le calcul'!$U$6,IF(J5&gt;='Référence pour le calcul'!$R$5,'Référence pour le calcul'!$U$5,IF(J5&gt;='Référence pour le calcul'!$R$4,'Référence pour le calcul'!$U$4))))</f>
        <v>#REF!</v>
      </c>
      <c r="R5">
        <f ca="1">IF(AND(K5&lt;='Référence pour le calcul'!$AD$3,'calcul notes'!K5&gt;'Référence pour le calcul'!$AD$4),1,IF(AND('calcul notes'!K5&lt;='Référence pour le calcul'!$AD$4,'calcul notes'!K5&gt;'Référence pour le calcul'!$AD$5),2,IF(AND('calcul notes'!K5&lt;='Référence pour le calcul'!$AD$5,'calcul notes'!K5&gt;'Référence pour le calcul'!$AD$6),3,IF('calcul notes'!K5&lt;='Référence pour le calcul'!$AD$6,4,IF(K5="",4)))))</f>
        <v>4</v>
      </c>
      <c r="S5" t="e">
        <f t="shared" ca="1" si="2"/>
        <v>#REF!</v>
      </c>
    </row>
    <row r="6" spans="1:20" x14ac:dyDescent="0.3">
      <c r="A6" s="1" t="s">
        <v>87</v>
      </c>
      <c r="B6" s="1" t="s">
        <v>206</v>
      </c>
      <c r="C6" s="1" t="s">
        <v>632</v>
      </c>
      <c r="D6" s="1"/>
      <c r="E6">
        <f>SUMIFS(Entrée_qté,Date_entrée,"&lt;="&amp;'Référence pour le calcul'!AK7,Date_entrée,"&lt;="&amp;'Référence pour le calcul'!AK6,Référence_Article,'calcul notes'!A6)</f>
        <v>0</v>
      </c>
      <c r="F6">
        <f ca="1">SUMIFS(Sortie_qté,Date_Sortie,"&gt;="&amp;'Référence pour le calcul'!$AL$4,Sortie_qté,"&lt;="&amp;'Référence pour le calcul'!$AL$3,Référence_Article,'calcul notes'!A6)</f>
        <v>0</v>
      </c>
      <c r="G6">
        <f>SUMIF('base de données'!$A:$A,$A6,'base de données'!$I:$I)</f>
        <v>0</v>
      </c>
      <c r="H6">
        <f>SUMIF('base de données'!$A:$A,$A6,'base de données'!$J:$J)</f>
        <v>0</v>
      </c>
      <c r="I6">
        <f t="shared" si="0"/>
        <v>0</v>
      </c>
      <c r="J6" s="53">
        <f t="shared" si="1"/>
        <v>0</v>
      </c>
      <c r="K6" s="6" t="str">
        <f>IFERROR(VLOOKUP(A6,'Historique d''inventaire'!A:F,5,FALSE),"")</f>
        <v/>
      </c>
      <c r="L6">
        <f ca="1">IFERROR(IF(E6&gt;='Référence pour le calcul'!$V$7,'Référence pour le calcul'!$Y$7,IF(E6&gt;='Référence pour le calcul'!$V$6,'Référence pour le calcul'!$Y$6,IF(E6&gt;='Référence pour le calcul'!$V$5,'Référence pour le calcul'!$Y$5,IF(E6&gt;='Référence pour le calcul'!$V$4,'Référence pour le calcul'!$Y$4)))),1)</f>
        <v>1</v>
      </c>
      <c r="M6">
        <f ca="1">IFERROR(IF(F6&gt;='Référence pour le calcul'!$J$7,'Référence pour le calcul'!$M$7,IF(F6&gt;='Référence pour le calcul'!$J$6,'Référence pour le calcul'!$M$6,IF(F6&gt;='Référence pour le calcul'!$J$5,'Référence pour le calcul'!$M$5,IF(F6&gt;='Référence pour le calcul'!$J$4,'Référence pour le calcul'!$M$4)))),1)</f>
        <v>1</v>
      </c>
      <c r="N6">
        <f>IF(G6&gt;='Référence pour le calcul'!$B$7,'Référence pour le calcul'!$E$7,IF(G6&gt;='Référence pour le calcul'!$B$6,'Référence pour le calcul'!$E$6,IF(G6&gt;='Référence pour le calcul'!$B$5,'Référence pour le calcul'!$E$5,IF(G6&gt;'Référence pour le calcul'!$B$4,'Référence pour le calcul'!$E$4,IF(G6&lt;='Référence pour le calcul'!$B$3,'Référence pour le calcul'!$E$3)))))</f>
        <v>0</v>
      </c>
      <c r="O6">
        <f>IF(H6&gt;='Référence pour le calcul'!$F$7,'Référence pour le calcul'!$I$7,IF(H6&gt;='Référence pour le calcul'!$F$6,'Référence pour le calcul'!$I$6,IF(H6&gt;='Référence pour le calcul'!$F$5,'Référence pour le calcul'!$I$5,IF(H6&gt;='Référence pour le calcul'!$F$4,'Référence pour le calcul'!$I$4))))</f>
        <v>1</v>
      </c>
      <c r="P6" t="e">
        <f>IF(I6&gt;='Référence pour le calcul'!$N$7,'Référence pour le calcul'!$Q$7,IF(I6&gt;='Référence pour le calcul'!$N$6,'Référence pour le calcul'!$Q$6,IF(I6&gt;='Référence pour le calcul'!$N$5,'Référence pour le calcul'!$Q$5,IF(I6&gt;='Référence pour le calcul'!$N$4,'Référence pour le calcul'!$Q$4))))</f>
        <v>#REF!</v>
      </c>
      <c r="Q6" t="e">
        <f>IF(J6&gt;='Référence pour le calcul'!$R$7,'Référence pour le calcul'!$U$7,IF(J6&gt;='Référence pour le calcul'!$R$6,'Référence pour le calcul'!$U$6,IF(J6&gt;='Référence pour le calcul'!$R$5,'Référence pour le calcul'!$U$5,IF(J6&gt;='Référence pour le calcul'!$R$4,'Référence pour le calcul'!$U$4))))</f>
        <v>#REF!</v>
      </c>
      <c r="R6">
        <f ca="1">IF(AND(K6&lt;='Référence pour le calcul'!$AD$3,'calcul notes'!K6&gt;'Référence pour le calcul'!$AD$4),1,IF(AND('calcul notes'!K6&lt;='Référence pour le calcul'!$AD$4,'calcul notes'!K6&gt;'Référence pour le calcul'!$AD$5),2,IF(AND('calcul notes'!K6&lt;='Référence pour le calcul'!$AD$5,'calcul notes'!K6&gt;'Référence pour le calcul'!$AD$6),3,IF('calcul notes'!K6&lt;='Référence pour le calcul'!$AD$6,4,IF(K6="",4)))))</f>
        <v>4</v>
      </c>
      <c r="S6" t="e">
        <f t="shared" ca="1" si="2"/>
        <v>#REF!</v>
      </c>
    </row>
    <row r="7" spans="1:20" x14ac:dyDescent="0.3">
      <c r="A7" s="1" t="s">
        <v>70</v>
      </c>
      <c r="B7" s="1" t="s">
        <v>206</v>
      </c>
      <c r="C7" s="1" t="s">
        <v>633</v>
      </c>
      <c r="D7" s="1" t="s">
        <v>204</v>
      </c>
      <c r="E7">
        <f>SUMIFS(Entrée_qté,Date_entrée,"&lt;="&amp;'Référence pour le calcul'!AK8,Date_entrée,"&lt;="&amp;'Référence pour le calcul'!AK7,Référence_Article,'calcul notes'!A7)</f>
        <v>0</v>
      </c>
      <c r="F7">
        <f ca="1">SUMIFS(Sortie_qté,Date_Sortie,"&gt;="&amp;'Référence pour le calcul'!$AL$4,Sortie_qté,"&lt;="&amp;'Référence pour le calcul'!$AL$3,Référence_Article,'calcul notes'!A7)</f>
        <v>0</v>
      </c>
      <c r="G7">
        <f>SUMIF('base de données'!$A:$A,$A7,'base de données'!$I:$I)</f>
        <v>0</v>
      </c>
      <c r="H7">
        <f>SUMIF('base de données'!$A:$A,$A7,'base de données'!$J:$J)</f>
        <v>0</v>
      </c>
      <c r="I7">
        <f t="shared" si="0"/>
        <v>0</v>
      </c>
      <c r="J7" s="53">
        <f t="shared" si="1"/>
        <v>0</v>
      </c>
      <c r="K7" s="6" t="str">
        <f>IFERROR(VLOOKUP(A7,'Historique d''inventaire'!A:F,5,FALSE),"")</f>
        <v/>
      </c>
      <c r="L7">
        <f ca="1">IFERROR(IF(E7&gt;='Référence pour le calcul'!$V$7,'Référence pour le calcul'!$Y$7,IF(E7&gt;='Référence pour le calcul'!$V$6,'Référence pour le calcul'!$Y$6,IF(E7&gt;='Référence pour le calcul'!$V$5,'Référence pour le calcul'!$Y$5,IF(E7&gt;='Référence pour le calcul'!$V$4,'Référence pour le calcul'!$Y$4)))),1)</f>
        <v>1</v>
      </c>
      <c r="M7">
        <f ca="1">IFERROR(IF(F7&gt;='Référence pour le calcul'!$J$7,'Référence pour le calcul'!$M$7,IF(F7&gt;='Référence pour le calcul'!$J$6,'Référence pour le calcul'!$M$6,IF(F7&gt;='Référence pour le calcul'!$J$5,'Référence pour le calcul'!$M$5,IF(F7&gt;='Référence pour le calcul'!$J$4,'Référence pour le calcul'!$M$4)))),1)</f>
        <v>1</v>
      </c>
      <c r="N7">
        <f>IF(G7&gt;='Référence pour le calcul'!$B$7,'Référence pour le calcul'!$E$7,IF(G7&gt;='Référence pour le calcul'!$B$6,'Référence pour le calcul'!$E$6,IF(G7&gt;='Référence pour le calcul'!$B$5,'Référence pour le calcul'!$E$5,IF(G7&gt;'Référence pour le calcul'!$B$4,'Référence pour le calcul'!$E$4,IF(G7&lt;='Référence pour le calcul'!$B$3,'Référence pour le calcul'!$E$3)))))</f>
        <v>0</v>
      </c>
      <c r="O7">
        <f>IF(H7&gt;='Référence pour le calcul'!$F$7,'Référence pour le calcul'!$I$7,IF(H7&gt;='Référence pour le calcul'!$F$6,'Référence pour le calcul'!$I$6,IF(H7&gt;='Référence pour le calcul'!$F$5,'Référence pour le calcul'!$I$5,IF(H7&gt;='Référence pour le calcul'!$F$4,'Référence pour le calcul'!$I$4))))</f>
        <v>1</v>
      </c>
      <c r="P7" t="e">
        <f>IF(I7&gt;='Référence pour le calcul'!$N$7,'Référence pour le calcul'!$Q$7,IF(I7&gt;='Référence pour le calcul'!$N$6,'Référence pour le calcul'!$Q$6,IF(I7&gt;='Référence pour le calcul'!$N$5,'Référence pour le calcul'!$Q$5,IF(I7&gt;='Référence pour le calcul'!$N$4,'Référence pour le calcul'!$Q$4))))</f>
        <v>#REF!</v>
      </c>
      <c r="Q7" t="e">
        <f>IF(J7&gt;='Référence pour le calcul'!$R$7,'Référence pour le calcul'!$U$7,IF(J7&gt;='Référence pour le calcul'!$R$6,'Référence pour le calcul'!$U$6,IF(J7&gt;='Référence pour le calcul'!$R$5,'Référence pour le calcul'!$U$5,IF(J7&gt;='Référence pour le calcul'!$R$4,'Référence pour le calcul'!$U$4))))</f>
        <v>#REF!</v>
      </c>
      <c r="R7">
        <f ca="1">IF(AND(K7&lt;='Référence pour le calcul'!$AD$3,'calcul notes'!K7&gt;'Référence pour le calcul'!$AD$4),1,IF(AND('calcul notes'!K7&lt;='Référence pour le calcul'!$AD$4,'calcul notes'!K7&gt;'Référence pour le calcul'!$AD$5),2,IF(AND('calcul notes'!K7&lt;='Référence pour le calcul'!$AD$5,'calcul notes'!K7&gt;'Référence pour le calcul'!$AD$6),3,IF('calcul notes'!K7&lt;='Référence pour le calcul'!$AD$6,4,IF(K7="",4)))))</f>
        <v>4</v>
      </c>
      <c r="S7" t="e">
        <f t="shared" ca="1" si="2"/>
        <v>#REF!</v>
      </c>
    </row>
    <row r="8" spans="1:20" x14ac:dyDescent="0.3">
      <c r="A8" s="1" t="s">
        <v>165</v>
      </c>
      <c r="B8" s="1" t="s">
        <v>206</v>
      </c>
      <c r="C8" s="1" t="s">
        <v>633</v>
      </c>
      <c r="D8" s="1"/>
      <c r="E8">
        <f>SUMIFS(Entrée_qté,Date_entrée,"&lt;="&amp;'Référence pour le calcul'!AK9,Date_entrée,"&lt;="&amp;'Référence pour le calcul'!AK8,Référence_Article,'calcul notes'!A8)</f>
        <v>0</v>
      </c>
      <c r="F8">
        <f ca="1">SUMIFS(Sortie_qté,Date_Sortie,"&gt;="&amp;'Référence pour le calcul'!$AL$4,Sortie_qté,"&lt;="&amp;'Référence pour le calcul'!$AL$3,Référence_Article,'calcul notes'!A8)</f>
        <v>0</v>
      </c>
      <c r="G8">
        <f>SUMIF('base de données'!$A:$A,$A8,'base de données'!$I:$I)</f>
        <v>0</v>
      </c>
      <c r="H8">
        <f>SUMIF('base de données'!$A:$A,$A8,'base de données'!$J:$J)</f>
        <v>0</v>
      </c>
      <c r="I8">
        <f t="shared" si="0"/>
        <v>0</v>
      </c>
      <c r="J8" s="53">
        <f t="shared" si="1"/>
        <v>0</v>
      </c>
      <c r="K8" s="6" t="str">
        <f>IFERROR(VLOOKUP(A8,'Historique d''inventaire'!A:F,5,FALSE),"")</f>
        <v/>
      </c>
      <c r="L8">
        <f ca="1">IFERROR(IF(E8&gt;='Référence pour le calcul'!$V$7,'Référence pour le calcul'!$Y$7,IF(E8&gt;='Référence pour le calcul'!$V$6,'Référence pour le calcul'!$Y$6,IF(E8&gt;='Référence pour le calcul'!$V$5,'Référence pour le calcul'!$Y$5,IF(E8&gt;='Référence pour le calcul'!$V$4,'Référence pour le calcul'!$Y$4)))),1)</f>
        <v>1</v>
      </c>
      <c r="M8">
        <f ca="1">IFERROR(IF(F8&gt;='Référence pour le calcul'!$J$7,'Référence pour le calcul'!$M$7,IF(F8&gt;='Référence pour le calcul'!$J$6,'Référence pour le calcul'!$M$6,IF(F8&gt;='Référence pour le calcul'!$J$5,'Référence pour le calcul'!$M$5,IF(F8&gt;='Référence pour le calcul'!$J$4,'Référence pour le calcul'!$M$4)))),1)</f>
        <v>1</v>
      </c>
      <c r="N8">
        <f>IF(G8&gt;='Référence pour le calcul'!$B$7,'Référence pour le calcul'!$E$7,IF(G8&gt;='Référence pour le calcul'!$B$6,'Référence pour le calcul'!$E$6,IF(G8&gt;='Référence pour le calcul'!$B$5,'Référence pour le calcul'!$E$5,IF(G8&gt;'Référence pour le calcul'!$B$4,'Référence pour le calcul'!$E$4,IF(G8&lt;='Référence pour le calcul'!$B$3,'Référence pour le calcul'!$E$3)))))</f>
        <v>0</v>
      </c>
      <c r="O8">
        <f>IF(H8&gt;='Référence pour le calcul'!$F$7,'Référence pour le calcul'!$I$7,IF(H8&gt;='Référence pour le calcul'!$F$6,'Référence pour le calcul'!$I$6,IF(H8&gt;='Référence pour le calcul'!$F$5,'Référence pour le calcul'!$I$5,IF(H8&gt;='Référence pour le calcul'!$F$4,'Référence pour le calcul'!$I$4))))</f>
        <v>1</v>
      </c>
      <c r="P8" t="e">
        <f>IF(I8&gt;='Référence pour le calcul'!$N$7,'Référence pour le calcul'!$Q$7,IF(I8&gt;='Référence pour le calcul'!$N$6,'Référence pour le calcul'!$Q$6,IF(I8&gt;='Référence pour le calcul'!$N$5,'Référence pour le calcul'!$Q$5,IF(I8&gt;='Référence pour le calcul'!$N$4,'Référence pour le calcul'!$Q$4))))</f>
        <v>#REF!</v>
      </c>
      <c r="Q8" t="e">
        <f>IF(J8&gt;='Référence pour le calcul'!$R$7,'Référence pour le calcul'!$U$7,IF(J8&gt;='Référence pour le calcul'!$R$6,'Référence pour le calcul'!$U$6,IF(J8&gt;='Référence pour le calcul'!$R$5,'Référence pour le calcul'!$U$5,IF(J8&gt;='Référence pour le calcul'!$R$4,'Référence pour le calcul'!$U$4))))</f>
        <v>#REF!</v>
      </c>
      <c r="R8">
        <f ca="1">IF(AND(K8&lt;='Référence pour le calcul'!$AD$3,'calcul notes'!K8&gt;'Référence pour le calcul'!$AD$4),1,IF(AND('calcul notes'!K8&lt;='Référence pour le calcul'!$AD$4,'calcul notes'!K8&gt;'Référence pour le calcul'!$AD$5),2,IF(AND('calcul notes'!K8&lt;='Référence pour le calcul'!$AD$5,'calcul notes'!K8&gt;'Référence pour le calcul'!$AD$6),3,IF('calcul notes'!K8&lt;='Référence pour le calcul'!$AD$6,4,IF(K8="",4)))))</f>
        <v>4</v>
      </c>
      <c r="S8" t="e">
        <f t="shared" ca="1" si="2"/>
        <v>#REF!</v>
      </c>
    </row>
    <row r="9" spans="1:20" x14ac:dyDescent="0.3">
      <c r="A9" s="1" t="s">
        <v>46</v>
      </c>
      <c r="B9" s="1" t="s">
        <v>206</v>
      </c>
      <c r="C9" s="1" t="s">
        <v>634</v>
      </c>
      <c r="D9" s="1" t="s">
        <v>204</v>
      </c>
      <c r="E9">
        <f>SUMIFS(Entrée_qté,Date_entrée,"&lt;="&amp;'Référence pour le calcul'!AK10,Date_entrée,"&lt;="&amp;'Référence pour le calcul'!AK9,Référence_Article,'calcul notes'!A9)</f>
        <v>0</v>
      </c>
      <c r="F9">
        <f ca="1">SUMIFS(Sortie_qté,Date_Sortie,"&gt;="&amp;'Référence pour le calcul'!$AL$4,Sortie_qté,"&lt;="&amp;'Référence pour le calcul'!$AL$3,Référence_Article,'calcul notes'!A9)</f>
        <v>0</v>
      </c>
      <c r="G9">
        <f>SUMIF('base de données'!$A:$A,$A9,'base de données'!$I:$I)</f>
        <v>0</v>
      </c>
      <c r="H9">
        <f>SUMIF('base de données'!$A:$A,$A9,'base de données'!$J:$J)</f>
        <v>0</v>
      </c>
      <c r="I9">
        <f t="shared" si="0"/>
        <v>0</v>
      </c>
      <c r="J9" s="53">
        <f t="shared" si="1"/>
        <v>0</v>
      </c>
      <c r="K9" s="6" t="str">
        <f>IFERROR(VLOOKUP(A9,'Historique d''inventaire'!A:F,5,FALSE),"")</f>
        <v/>
      </c>
      <c r="L9">
        <f ca="1">IFERROR(IF(E9&gt;='Référence pour le calcul'!$V$7,'Référence pour le calcul'!$Y$7,IF(E9&gt;='Référence pour le calcul'!$V$6,'Référence pour le calcul'!$Y$6,IF(E9&gt;='Référence pour le calcul'!$V$5,'Référence pour le calcul'!$Y$5,IF(E9&gt;='Référence pour le calcul'!$V$4,'Référence pour le calcul'!$Y$4)))),1)</f>
        <v>1</v>
      </c>
      <c r="M9">
        <f ca="1">IFERROR(IF(F9&gt;='Référence pour le calcul'!$J$7,'Référence pour le calcul'!$M$7,IF(F9&gt;='Référence pour le calcul'!$J$6,'Référence pour le calcul'!$M$6,IF(F9&gt;='Référence pour le calcul'!$J$5,'Référence pour le calcul'!$M$5,IF(F9&gt;='Référence pour le calcul'!$J$4,'Référence pour le calcul'!$M$4)))),1)</f>
        <v>1</v>
      </c>
      <c r="N9">
        <f>IF(G9&gt;='Référence pour le calcul'!$B$7,'Référence pour le calcul'!$E$7,IF(G9&gt;='Référence pour le calcul'!$B$6,'Référence pour le calcul'!$E$6,IF(G9&gt;='Référence pour le calcul'!$B$5,'Référence pour le calcul'!$E$5,IF(G9&gt;'Référence pour le calcul'!$B$4,'Référence pour le calcul'!$E$4,IF(G9&lt;='Référence pour le calcul'!$B$3,'Référence pour le calcul'!$E$3)))))</f>
        <v>0</v>
      </c>
      <c r="O9">
        <f>IF(H9&gt;='Référence pour le calcul'!$F$7,'Référence pour le calcul'!$I$7,IF(H9&gt;='Référence pour le calcul'!$F$6,'Référence pour le calcul'!$I$6,IF(H9&gt;='Référence pour le calcul'!$F$5,'Référence pour le calcul'!$I$5,IF(H9&gt;='Référence pour le calcul'!$F$4,'Référence pour le calcul'!$I$4))))</f>
        <v>1</v>
      </c>
      <c r="P9" t="e">
        <f>IF(I9&gt;='Référence pour le calcul'!$N$7,'Référence pour le calcul'!$Q$7,IF(I9&gt;='Référence pour le calcul'!$N$6,'Référence pour le calcul'!$Q$6,IF(I9&gt;='Référence pour le calcul'!$N$5,'Référence pour le calcul'!$Q$5,IF(I9&gt;='Référence pour le calcul'!$N$4,'Référence pour le calcul'!$Q$4))))</f>
        <v>#REF!</v>
      </c>
      <c r="Q9" t="e">
        <f>IF(J9&gt;='Référence pour le calcul'!$R$7,'Référence pour le calcul'!$U$7,IF(J9&gt;='Référence pour le calcul'!$R$6,'Référence pour le calcul'!$U$6,IF(J9&gt;='Référence pour le calcul'!$R$5,'Référence pour le calcul'!$U$5,IF(J9&gt;='Référence pour le calcul'!$R$4,'Référence pour le calcul'!$U$4))))</f>
        <v>#REF!</v>
      </c>
      <c r="R9">
        <f ca="1">IF(AND(K9&lt;='Référence pour le calcul'!$AD$3,'calcul notes'!K9&gt;'Référence pour le calcul'!$AD$4),1,IF(AND('calcul notes'!K9&lt;='Référence pour le calcul'!$AD$4,'calcul notes'!K9&gt;'Référence pour le calcul'!$AD$5),2,IF(AND('calcul notes'!K9&lt;='Référence pour le calcul'!$AD$5,'calcul notes'!K9&gt;'Référence pour le calcul'!$AD$6),3,IF('calcul notes'!K9&lt;='Référence pour le calcul'!$AD$6,4,IF(K9="",4)))))</f>
        <v>4</v>
      </c>
      <c r="S9" t="e">
        <f t="shared" ca="1" si="2"/>
        <v>#REF!</v>
      </c>
    </row>
    <row r="10" spans="1:20" x14ac:dyDescent="0.3">
      <c r="A10" s="1" t="s">
        <v>152</v>
      </c>
      <c r="B10" s="1" t="s">
        <v>206</v>
      </c>
      <c r="C10" s="1" t="s">
        <v>635</v>
      </c>
      <c r="D10" s="1" t="s">
        <v>204</v>
      </c>
      <c r="E10">
        <f>SUMIFS(Entrée_qté,Date_entrée,"&lt;="&amp;'Référence pour le calcul'!AK11,Date_entrée,"&lt;="&amp;'Référence pour le calcul'!AK10,Référence_Article,'calcul notes'!A10)</f>
        <v>0</v>
      </c>
      <c r="F10">
        <f ca="1">SUMIFS(Sortie_qté,Date_Sortie,"&gt;="&amp;'Référence pour le calcul'!$AL$4,Sortie_qté,"&lt;="&amp;'Référence pour le calcul'!$AL$3,Référence_Article,'calcul notes'!A10)</f>
        <v>0</v>
      </c>
      <c r="G10">
        <f>SUMIF('base de données'!$A:$A,$A10,'base de données'!$I:$I)</f>
        <v>0</v>
      </c>
      <c r="H10">
        <f>SUMIF('base de données'!$A:$A,$A10,'base de données'!$J:$J)</f>
        <v>0</v>
      </c>
      <c r="I10">
        <f t="shared" si="0"/>
        <v>0</v>
      </c>
      <c r="J10" s="53">
        <f t="shared" si="1"/>
        <v>0</v>
      </c>
      <c r="K10" s="6" t="str">
        <f>IFERROR(VLOOKUP(A10,'Historique d''inventaire'!A:F,5,FALSE),"")</f>
        <v/>
      </c>
      <c r="L10">
        <f ca="1">IFERROR(IF(E10&gt;='Référence pour le calcul'!$V$7,'Référence pour le calcul'!$Y$7,IF(E10&gt;='Référence pour le calcul'!$V$6,'Référence pour le calcul'!$Y$6,IF(E10&gt;='Référence pour le calcul'!$V$5,'Référence pour le calcul'!$Y$5,IF(E10&gt;='Référence pour le calcul'!$V$4,'Référence pour le calcul'!$Y$4)))),1)</f>
        <v>1</v>
      </c>
      <c r="M10">
        <f ca="1">IFERROR(IF(F10&gt;='Référence pour le calcul'!$J$7,'Référence pour le calcul'!$M$7,IF(F10&gt;='Référence pour le calcul'!$J$6,'Référence pour le calcul'!$M$6,IF(F10&gt;='Référence pour le calcul'!$J$5,'Référence pour le calcul'!$M$5,IF(F10&gt;='Référence pour le calcul'!$J$4,'Référence pour le calcul'!$M$4)))),1)</f>
        <v>1</v>
      </c>
      <c r="N10">
        <f>IF(G10&gt;='Référence pour le calcul'!$B$7,'Référence pour le calcul'!$E$7,IF(G10&gt;='Référence pour le calcul'!$B$6,'Référence pour le calcul'!$E$6,IF(G10&gt;='Référence pour le calcul'!$B$5,'Référence pour le calcul'!$E$5,IF(G10&gt;'Référence pour le calcul'!$B$4,'Référence pour le calcul'!$E$4,IF(G10&lt;='Référence pour le calcul'!$B$3,'Référence pour le calcul'!$E$3)))))</f>
        <v>0</v>
      </c>
      <c r="O10">
        <f>IF(H10&gt;='Référence pour le calcul'!$F$7,'Référence pour le calcul'!$I$7,IF(H10&gt;='Référence pour le calcul'!$F$6,'Référence pour le calcul'!$I$6,IF(H10&gt;='Référence pour le calcul'!$F$5,'Référence pour le calcul'!$I$5,IF(H10&gt;='Référence pour le calcul'!$F$4,'Référence pour le calcul'!$I$4))))</f>
        <v>1</v>
      </c>
      <c r="P10" t="e">
        <f>IF(I10&gt;='Référence pour le calcul'!$N$7,'Référence pour le calcul'!$Q$7,IF(I10&gt;='Référence pour le calcul'!$N$6,'Référence pour le calcul'!$Q$6,IF(I10&gt;='Référence pour le calcul'!$N$5,'Référence pour le calcul'!$Q$5,IF(I10&gt;='Référence pour le calcul'!$N$4,'Référence pour le calcul'!$Q$4))))</f>
        <v>#REF!</v>
      </c>
      <c r="Q10" t="e">
        <f>IF(J10&gt;='Référence pour le calcul'!$R$7,'Référence pour le calcul'!$U$7,IF(J10&gt;='Référence pour le calcul'!$R$6,'Référence pour le calcul'!$U$6,IF(J10&gt;='Référence pour le calcul'!$R$5,'Référence pour le calcul'!$U$5,IF(J10&gt;='Référence pour le calcul'!$R$4,'Référence pour le calcul'!$U$4))))</f>
        <v>#REF!</v>
      </c>
      <c r="R10">
        <f ca="1">IF(AND(K10&lt;='Référence pour le calcul'!$AD$3,'calcul notes'!K10&gt;'Référence pour le calcul'!$AD$4),1,IF(AND('calcul notes'!K10&lt;='Référence pour le calcul'!$AD$4,'calcul notes'!K10&gt;'Référence pour le calcul'!$AD$5),2,IF(AND('calcul notes'!K10&lt;='Référence pour le calcul'!$AD$5,'calcul notes'!K10&gt;'Référence pour le calcul'!$AD$6),3,IF('calcul notes'!K10&lt;='Référence pour le calcul'!$AD$6,4,IF(K10="",4)))))</f>
        <v>4</v>
      </c>
      <c r="S10" t="e">
        <f t="shared" ca="1" si="2"/>
        <v>#REF!</v>
      </c>
    </row>
    <row r="11" spans="1:20" x14ac:dyDescent="0.3">
      <c r="A11" s="1" t="s">
        <v>145</v>
      </c>
      <c r="B11" s="1" t="s">
        <v>206</v>
      </c>
      <c r="C11" s="1" t="s">
        <v>636</v>
      </c>
      <c r="D11" s="1" t="s">
        <v>204</v>
      </c>
      <c r="E11">
        <f>SUMIFS(Entrée_qté,Date_entrée,"&lt;="&amp;'Référence pour le calcul'!AK12,Date_entrée,"&lt;="&amp;'Référence pour le calcul'!AK11,Référence_Article,'calcul notes'!A11)</f>
        <v>0</v>
      </c>
      <c r="F11">
        <f ca="1">SUMIFS(Sortie_qté,Date_Sortie,"&gt;="&amp;'Référence pour le calcul'!$AL$4,Sortie_qté,"&lt;="&amp;'Référence pour le calcul'!$AL$3,Référence_Article,'calcul notes'!A11)</f>
        <v>0</v>
      </c>
      <c r="G11">
        <f>SUMIF('base de données'!$A:$A,$A11,'base de données'!$I:$I)</f>
        <v>0</v>
      </c>
      <c r="H11">
        <f>SUMIF('base de données'!$A:$A,$A11,'base de données'!$J:$J)</f>
        <v>0</v>
      </c>
      <c r="I11">
        <f t="shared" si="0"/>
        <v>0</v>
      </c>
      <c r="J11" s="53">
        <f t="shared" si="1"/>
        <v>0</v>
      </c>
      <c r="K11" s="6" t="str">
        <f>IFERROR(VLOOKUP(A11,'Historique d''inventaire'!A:F,5,FALSE),"")</f>
        <v/>
      </c>
      <c r="L11">
        <f ca="1">IFERROR(IF(E11&gt;='Référence pour le calcul'!$V$7,'Référence pour le calcul'!$Y$7,IF(E11&gt;='Référence pour le calcul'!$V$6,'Référence pour le calcul'!$Y$6,IF(E11&gt;='Référence pour le calcul'!$V$5,'Référence pour le calcul'!$Y$5,IF(E11&gt;='Référence pour le calcul'!$V$4,'Référence pour le calcul'!$Y$4)))),1)</f>
        <v>1</v>
      </c>
      <c r="M11">
        <f ca="1">IFERROR(IF(F11&gt;='Référence pour le calcul'!$J$7,'Référence pour le calcul'!$M$7,IF(F11&gt;='Référence pour le calcul'!$J$6,'Référence pour le calcul'!$M$6,IF(F11&gt;='Référence pour le calcul'!$J$5,'Référence pour le calcul'!$M$5,IF(F11&gt;='Référence pour le calcul'!$J$4,'Référence pour le calcul'!$M$4)))),1)</f>
        <v>1</v>
      </c>
      <c r="N11">
        <f>IF(G11&gt;='Référence pour le calcul'!$B$7,'Référence pour le calcul'!$E$7,IF(G11&gt;='Référence pour le calcul'!$B$6,'Référence pour le calcul'!$E$6,IF(G11&gt;='Référence pour le calcul'!$B$5,'Référence pour le calcul'!$E$5,IF(G11&gt;'Référence pour le calcul'!$B$4,'Référence pour le calcul'!$E$4,IF(G11&lt;='Référence pour le calcul'!$B$3,'Référence pour le calcul'!$E$3)))))</f>
        <v>0</v>
      </c>
      <c r="O11">
        <f>IF(H11&gt;='Référence pour le calcul'!$F$7,'Référence pour le calcul'!$I$7,IF(H11&gt;='Référence pour le calcul'!$F$6,'Référence pour le calcul'!$I$6,IF(H11&gt;='Référence pour le calcul'!$F$5,'Référence pour le calcul'!$I$5,IF(H11&gt;='Référence pour le calcul'!$F$4,'Référence pour le calcul'!$I$4))))</f>
        <v>1</v>
      </c>
      <c r="P11" t="e">
        <f>IF(I11&gt;='Référence pour le calcul'!$N$7,'Référence pour le calcul'!$Q$7,IF(I11&gt;='Référence pour le calcul'!$N$6,'Référence pour le calcul'!$Q$6,IF(I11&gt;='Référence pour le calcul'!$N$5,'Référence pour le calcul'!$Q$5,IF(I11&gt;='Référence pour le calcul'!$N$4,'Référence pour le calcul'!$Q$4))))</f>
        <v>#REF!</v>
      </c>
      <c r="Q11" t="e">
        <f>IF(J11&gt;='Référence pour le calcul'!$R$7,'Référence pour le calcul'!$U$7,IF(J11&gt;='Référence pour le calcul'!$R$6,'Référence pour le calcul'!$U$6,IF(J11&gt;='Référence pour le calcul'!$R$5,'Référence pour le calcul'!$U$5,IF(J11&gt;='Référence pour le calcul'!$R$4,'Référence pour le calcul'!$U$4))))</f>
        <v>#REF!</v>
      </c>
      <c r="R11">
        <f ca="1">IF(AND(K11&lt;='Référence pour le calcul'!$AD$3,'calcul notes'!K11&gt;'Référence pour le calcul'!$AD$4),1,IF(AND('calcul notes'!K11&lt;='Référence pour le calcul'!$AD$4,'calcul notes'!K11&gt;'Référence pour le calcul'!$AD$5),2,IF(AND('calcul notes'!K11&lt;='Référence pour le calcul'!$AD$5,'calcul notes'!K11&gt;'Référence pour le calcul'!$AD$6),3,IF('calcul notes'!K11&lt;='Référence pour le calcul'!$AD$6,4,IF(K11="",4)))))</f>
        <v>4</v>
      </c>
      <c r="S11" t="e">
        <f t="shared" ca="1" si="2"/>
        <v>#REF!</v>
      </c>
    </row>
    <row r="12" spans="1:20" x14ac:dyDescent="0.3">
      <c r="A12" s="1" t="s">
        <v>169</v>
      </c>
      <c r="B12" s="1" t="s">
        <v>206</v>
      </c>
      <c r="C12" s="1" t="s">
        <v>637</v>
      </c>
      <c r="D12" s="1" t="s">
        <v>204</v>
      </c>
      <c r="E12">
        <f>SUMIFS(Entrée_qté,Date_entrée,"&lt;="&amp;'Référence pour le calcul'!AK13,Date_entrée,"&lt;="&amp;'Référence pour le calcul'!AK12,Référence_Article,'calcul notes'!A12)</f>
        <v>0</v>
      </c>
      <c r="F12">
        <f ca="1">SUMIFS(Sortie_qté,Date_Sortie,"&gt;="&amp;'Référence pour le calcul'!$AL$4,Sortie_qté,"&lt;="&amp;'Référence pour le calcul'!$AL$3,Référence_Article,'calcul notes'!A12)</f>
        <v>0</v>
      </c>
      <c r="G12">
        <f>SUMIF('base de données'!$A:$A,$A12,'base de données'!$I:$I)</f>
        <v>0</v>
      </c>
      <c r="H12">
        <f>SUMIF('base de données'!$A:$A,$A12,'base de données'!$J:$J)</f>
        <v>0</v>
      </c>
      <c r="I12">
        <f t="shared" si="0"/>
        <v>0</v>
      </c>
      <c r="J12" s="53">
        <f t="shared" si="1"/>
        <v>0</v>
      </c>
      <c r="K12" s="6" t="str">
        <f>IFERROR(VLOOKUP(A12,'Historique d''inventaire'!A:F,5,FALSE),"")</f>
        <v/>
      </c>
      <c r="L12">
        <f ca="1">IFERROR(IF(E12&gt;='Référence pour le calcul'!$V$7,'Référence pour le calcul'!$Y$7,IF(E12&gt;='Référence pour le calcul'!$V$6,'Référence pour le calcul'!$Y$6,IF(E12&gt;='Référence pour le calcul'!$V$5,'Référence pour le calcul'!$Y$5,IF(E12&gt;='Référence pour le calcul'!$V$4,'Référence pour le calcul'!$Y$4)))),1)</f>
        <v>1</v>
      </c>
      <c r="M12">
        <f ca="1">IFERROR(IF(F12&gt;='Référence pour le calcul'!$J$7,'Référence pour le calcul'!$M$7,IF(F12&gt;='Référence pour le calcul'!$J$6,'Référence pour le calcul'!$M$6,IF(F12&gt;='Référence pour le calcul'!$J$5,'Référence pour le calcul'!$M$5,IF(F12&gt;='Référence pour le calcul'!$J$4,'Référence pour le calcul'!$M$4)))),1)</f>
        <v>1</v>
      </c>
      <c r="N12">
        <f>IF(G12&gt;='Référence pour le calcul'!$B$7,'Référence pour le calcul'!$E$7,IF(G12&gt;='Référence pour le calcul'!$B$6,'Référence pour le calcul'!$E$6,IF(G12&gt;='Référence pour le calcul'!$B$5,'Référence pour le calcul'!$E$5,IF(G12&gt;'Référence pour le calcul'!$B$4,'Référence pour le calcul'!$E$4,IF(G12&lt;='Référence pour le calcul'!$B$3,'Référence pour le calcul'!$E$3)))))</f>
        <v>0</v>
      </c>
      <c r="O12">
        <f>IF(H12&gt;='Référence pour le calcul'!$F$7,'Référence pour le calcul'!$I$7,IF(H12&gt;='Référence pour le calcul'!$F$6,'Référence pour le calcul'!$I$6,IF(H12&gt;='Référence pour le calcul'!$F$5,'Référence pour le calcul'!$I$5,IF(H12&gt;='Référence pour le calcul'!$F$4,'Référence pour le calcul'!$I$4))))</f>
        <v>1</v>
      </c>
      <c r="P12" t="e">
        <f>IF(I12&gt;='Référence pour le calcul'!$N$7,'Référence pour le calcul'!$Q$7,IF(I12&gt;='Référence pour le calcul'!$N$6,'Référence pour le calcul'!$Q$6,IF(I12&gt;='Référence pour le calcul'!$N$5,'Référence pour le calcul'!$Q$5,IF(I12&gt;='Référence pour le calcul'!$N$4,'Référence pour le calcul'!$Q$4))))</f>
        <v>#REF!</v>
      </c>
      <c r="Q12" t="e">
        <f>IF(J12&gt;='Référence pour le calcul'!$R$7,'Référence pour le calcul'!$U$7,IF(J12&gt;='Référence pour le calcul'!$R$6,'Référence pour le calcul'!$U$6,IF(J12&gt;='Référence pour le calcul'!$R$5,'Référence pour le calcul'!$U$5,IF(J12&gt;='Référence pour le calcul'!$R$4,'Référence pour le calcul'!$U$4))))</f>
        <v>#REF!</v>
      </c>
      <c r="R12">
        <f ca="1">IF(AND(K12&lt;='Référence pour le calcul'!$AD$3,'calcul notes'!K12&gt;'Référence pour le calcul'!$AD$4),1,IF(AND('calcul notes'!K12&lt;='Référence pour le calcul'!$AD$4,'calcul notes'!K12&gt;'Référence pour le calcul'!$AD$5),2,IF(AND('calcul notes'!K12&lt;='Référence pour le calcul'!$AD$5,'calcul notes'!K12&gt;'Référence pour le calcul'!$AD$6),3,IF('calcul notes'!K12&lt;='Référence pour le calcul'!$AD$6,4,IF(K12="",4)))))</f>
        <v>4</v>
      </c>
      <c r="S12" t="e">
        <f t="shared" ca="1" si="2"/>
        <v>#REF!</v>
      </c>
    </row>
    <row r="13" spans="1:20" x14ac:dyDescent="0.3">
      <c r="A13" s="1" t="s">
        <v>60</v>
      </c>
      <c r="B13" s="1" t="s">
        <v>206</v>
      </c>
      <c r="C13" s="1" t="s">
        <v>638</v>
      </c>
      <c r="D13" s="1" t="s">
        <v>204</v>
      </c>
      <c r="E13">
        <f>SUMIFS(Entrée_qté,Date_entrée,"&lt;="&amp;'Référence pour le calcul'!AK14,Date_entrée,"&lt;="&amp;'Référence pour le calcul'!AK13,Référence_Article,'calcul notes'!A13)</f>
        <v>0</v>
      </c>
      <c r="F13">
        <f ca="1">SUMIFS(Sortie_qté,Date_Sortie,"&gt;="&amp;'Référence pour le calcul'!$AL$4,Sortie_qté,"&lt;="&amp;'Référence pour le calcul'!$AL$3,Référence_Article,'calcul notes'!A13)</f>
        <v>0</v>
      </c>
      <c r="G13">
        <f>SUMIF('base de données'!$A:$A,$A13,'base de données'!$I:$I)</f>
        <v>0</v>
      </c>
      <c r="H13">
        <f>SUMIF('base de données'!$A:$A,$A13,'base de données'!$J:$J)</f>
        <v>0</v>
      </c>
      <c r="I13">
        <f t="shared" si="0"/>
        <v>0</v>
      </c>
      <c r="J13" s="53">
        <f t="shared" si="1"/>
        <v>0</v>
      </c>
      <c r="K13" s="6" t="str">
        <f>IFERROR(VLOOKUP(A13,'Historique d''inventaire'!A:F,5,FALSE),"")</f>
        <v/>
      </c>
      <c r="L13">
        <f ca="1">IFERROR(IF(E13&gt;='Référence pour le calcul'!$V$7,'Référence pour le calcul'!$Y$7,IF(E13&gt;='Référence pour le calcul'!$V$6,'Référence pour le calcul'!$Y$6,IF(E13&gt;='Référence pour le calcul'!$V$5,'Référence pour le calcul'!$Y$5,IF(E13&gt;='Référence pour le calcul'!$V$4,'Référence pour le calcul'!$Y$4)))),1)</f>
        <v>1</v>
      </c>
      <c r="M13">
        <f ca="1">IFERROR(IF(F13&gt;='Référence pour le calcul'!$J$7,'Référence pour le calcul'!$M$7,IF(F13&gt;='Référence pour le calcul'!$J$6,'Référence pour le calcul'!$M$6,IF(F13&gt;='Référence pour le calcul'!$J$5,'Référence pour le calcul'!$M$5,IF(F13&gt;='Référence pour le calcul'!$J$4,'Référence pour le calcul'!$M$4)))),1)</f>
        <v>1</v>
      </c>
      <c r="N13">
        <f>IF(G13&gt;='Référence pour le calcul'!$B$7,'Référence pour le calcul'!$E$7,IF(G13&gt;='Référence pour le calcul'!$B$6,'Référence pour le calcul'!$E$6,IF(G13&gt;='Référence pour le calcul'!$B$5,'Référence pour le calcul'!$E$5,IF(G13&gt;'Référence pour le calcul'!$B$4,'Référence pour le calcul'!$E$4,IF(G13&lt;='Référence pour le calcul'!$B$3,'Référence pour le calcul'!$E$3)))))</f>
        <v>0</v>
      </c>
      <c r="O13">
        <f>IF(H13&gt;='Référence pour le calcul'!$F$7,'Référence pour le calcul'!$I$7,IF(H13&gt;='Référence pour le calcul'!$F$6,'Référence pour le calcul'!$I$6,IF(H13&gt;='Référence pour le calcul'!$F$5,'Référence pour le calcul'!$I$5,IF(H13&gt;='Référence pour le calcul'!$F$4,'Référence pour le calcul'!$I$4))))</f>
        <v>1</v>
      </c>
      <c r="P13" t="e">
        <f>IF(I13&gt;='Référence pour le calcul'!$N$7,'Référence pour le calcul'!$Q$7,IF(I13&gt;='Référence pour le calcul'!$N$6,'Référence pour le calcul'!$Q$6,IF(I13&gt;='Référence pour le calcul'!$N$5,'Référence pour le calcul'!$Q$5,IF(I13&gt;='Référence pour le calcul'!$N$4,'Référence pour le calcul'!$Q$4))))</f>
        <v>#REF!</v>
      </c>
      <c r="Q13" t="e">
        <f>IF(J13&gt;='Référence pour le calcul'!$R$7,'Référence pour le calcul'!$U$7,IF(J13&gt;='Référence pour le calcul'!$R$6,'Référence pour le calcul'!$U$6,IF(J13&gt;='Référence pour le calcul'!$R$5,'Référence pour le calcul'!$U$5,IF(J13&gt;='Référence pour le calcul'!$R$4,'Référence pour le calcul'!$U$4))))</f>
        <v>#REF!</v>
      </c>
      <c r="R13">
        <f ca="1">IF(AND(K13&lt;='Référence pour le calcul'!$AD$3,'calcul notes'!K13&gt;'Référence pour le calcul'!$AD$4),1,IF(AND('calcul notes'!K13&lt;='Référence pour le calcul'!$AD$4,'calcul notes'!K13&gt;'Référence pour le calcul'!$AD$5),2,IF(AND('calcul notes'!K13&lt;='Référence pour le calcul'!$AD$5,'calcul notes'!K13&gt;'Référence pour le calcul'!$AD$6),3,IF('calcul notes'!K13&lt;='Référence pour le calcul'!$AD$6,4,IF(K13="",4)))))</f>
        <v>4</v>
      </c>
      <c r="S13" t="e">
        <f t="shared" ca="1" si="2"/>
        <v>#REF!</v>
      </c>
    </row>
    <row r="14" spans="1:20" x14ac:dyDescent="0.3">
      <c r="A14" s="1" t="s">
        <v>207</v>
      </c>
      <c r="B14" s="1" t="s">
        <v>208</v>
      </c>
      <c r="C14" s="1" t="s">
        <v>639</v>
      </c>
      <c r="D14" s="1"/>
      <c r="E14">
        <f>SUMIFS(Entrée_qté,Date_entrée,"&lt;="&amp;'Référence pour le calcul'!AK15,Date_entrée,"&lt;="&amp;'Référence pour le calcul'!AK14,Référence_Article,'calcul notes'!A14)</f>
        <v>0</v>
      </c>
      <c r="F14">
        <f ca="1">SUMIFS(Sortie_qté,Date_Sortie,"&gt;="&amp;'Référence pour le calcul'!$AL$4,Sortie_qté,"&lt;="&amp;'Référence pour le calcul'!$AL$3,Référence_Article,'calcul notes'!A14)</f>
        <v>0</v>
      </c>
      <c r="G14">
        <f>SUMIF('base de données'!$A:$A,$A14,'base de données'!$I:$I)</f>
        <v>0</v>
      </c>
      <c r="H14">
        <f>SUMIF('base de données'!$A:$A,$A14,'base de données'!$J:$J)</f>
        <v>0</v>
      </c>
      <c r="I14">
        <f t="shared" si="0"/>
        <v>0</v>
      </c>
      <c r="J14" s="53">
        <f t="shared" si="1"/>
        <v>0</v>
      </c>
      <c r="K14" s="6" t="str">
        <f>IFERROR(VLOOKUP(A14,'Historique d''inventaire'!A:F,5,FALSE),"")</f>
        <v/>
      </c>
      <c r="L14">
        <f ca="1">IFERROR(IF(E14&gt;='Référence pour le calcul'!$V$7,'Référence pour le calcul'!$Y$7,IF(E14&gt;='Référence pour le calcul'!$V$6,'Référence pour le calcul'!$Y$6,IF(E14&gt;='Référence pour le calcul'!$V$5,'Référence pour le calcul'!$Y$5,IF(E14&gt;='Référence pour le calcul'!$V$4,'Référence pour le calcul'!$Y$4)))),1)</f>
        <v>1</v>
      </c>
      <c r="M14">
        <f ca="1">IFERROR(IF(F14&gt;='Référence pour le calcul'!$J$7,'Référence pour le calcul'!$M$7,IF(F14&gt;='Référence pour le calcul'!$J$6,'Référence pour le calcul'!$M$6,IF(F14&gt;='Référence pour le calcul'!$J$5,'Référence pour le calcul'!$M$5,IF(F14&gt;='Référence pour le calcul'!$J$4,'Référence pour le calcul'!$M$4)))),1)</f>
        <v>1</v>
      </c>
      <c r="N14">
        <f>IF(G14&gt;='Référence pour le calcul'!$B$7,'Référence pour le calcul'!$E$7,IF(G14&gt;='Référence pour le calcul'!$B$6,'Référence pour le calcul'!$E$6,IF(G14&gt;='Référence pour le calcul'!$B$5,'Référence pour le calcul'!$E$5,IF(G14&gt;'Référence pour le calcul'!$B$4,'Référence pour le calcul'!$E$4,IF(G14&lt;='Référence pour le calcul'!$B$3,'Référence pour le calcul'!$E$3)))))</f>
        <v>0</v>
      </c>
      <c r="O14">
        <f>IF(H14&gt;='Référence pour le calcul'!$F$7,'Référence pour le calcul'!$I$7,IF(H14&gt;='Référence pour le calcul'!$F$6,'Référence pour le calcul'!$I$6,IF(H14&gt;='Référence pour le calcul'!$F$5,'Référence pour le calcul'!$I$5,IF(H14&gt;='Référence pour le calcul'!$F$4,'Référence pour le calcul'!$I$4))))</f>
        <v>1</v>
      </c>
      <c r="P14" t="e">
        <f>IF(I14&gt;='Référence pour le calcul'!$N$7,'Référence pour le calcul'!$Q$7,IF(I14&gt;='Référence pour le calcul'!$N$6,'Référence pour le calcul'!$Q$6,IF(I14&gt;='Référence pour le calcul'!$N$5,'Référence pour le calcul'!$Q$5,IF(I14&gt;='Référence pour le calcul'!$N$4,'Référence pour le calcul'!$Q$4))))</f>
        <v>#REF!</v>
      </c>
      <c r="Q14" t="e">
        <f>IF(J14&gt;='Référence pour le calcul'!$R$7,'Référence pour le calcul'!$U$7,IF(J14&gt;='Référence pour le calcul'!$R$6,'Référence pour le calcul'!$U$6,IF(J14&gt;='Référence pour le calcul'!$R$5,'Référence pour le calcul'!$U$5,IF(J14&gt;='Référence pour le calcul'!$R$4,'Référence pour le calcul'!$U$4))))</f>
        <v>#REF!</v>
      </c>
      <c r="R14">
        <f ca="1">IF(AND(K14&lt;='Référence pour le calcul'!$AD$3,'calcul notes'!K14&gt;'Référence pour le calcul'!$AD$4),1,IF(AND('calcul notes'!K14&lt;='Référence pour le calcul'!$AD$4,'calcul notes'!K14&gt;'Référence pour le calcul'!$AD$5),2,IF(AND('calcul notes'!K14&lt;='Référence pour le calcul'!$AD$5,'calcul notes'!K14&gt;'Référence pour le calcul'!$AD$6),3,IF('calcul notes'!K14&lt;='Référence pour le calcul'!$AD$6,4,IF(K14="",4)))))</f>
        <v>4</v>
      </c>
      <c r="S14" t="e">
        <f t="shared" ca="1" si="2"/>
        <v>#REF!</v>
      </c>
    </row>
    <row r="15" spans="1:20" x14ac:dyDescent="0.3">
      <c r="A15" s="1" t="s">
        <v>209</v>
      </c>
      <c r="B15" s="1" t="s">
        <v>208</v>
      </c>
      <c r="C15" s="1" t="s">
        <v>640</v>
      </c>
      <c r="D15" s="1"/>
      <c r="E15">
        <f>SUMIFS(Entrée_qté,Date_entrée,"&lt;="&amp;'Référence pour le calcul'!AK16,Date_entrée,"&lt;="&amp;'Référence pour le calcul'!AK15,Référence_Article,'calcul notes'!A15)</f>
        <v>0</v>
      </c>
      <c r="F15">
        <f ca="1">SUMIFS(Sortie_qté,Date_Sortie,"&gt;="&amp;'Référence pour le calcul'!$AL$4,Sortie_qté,"&lt;="&amp;'Référence pour le calcul'!$AL$3,Référence_Article,'calcul notes'!A15)</f>
        <v>0</v>
      </c>
      <c r="G15">
        <f>SUMIF('base de données'!$A:$A,$A15,'base de données'!$I:$I)</f>
        <v>0</v>
      </c>
      <c r="H15">
        <f>SUMIF('base de données'!$A:$A,$A15,'base de données'!$J:$J)</f>
        <v>0</v>
      </c>
      <c r="I15">
        <f t="shared" si="0"/>
        <v>0</v>
      </c>
      <c r="J15" s="53">
        <f t="shared" si="1"/>
        <v>0</v>
      </c>
      <c r="K15" s="6" t="str">
        <f>IFERROR(VLOOKUP(A15,'Historique d''inventaire'!A:F,5,FALSE),"")</f>
        <v/>
      </c>
      <c r="L15">
        <f ca="1">IFERROR(IF(E15&gt;='Référence pour le calcul'!$V$7,'Référence pour le calcul'!$Y$7,IF(E15&gt;='Référence pour le calcul'!$V$6,'Référence pour le calcul'!$Y$6,IF(E15&gt;='Référence pour le calcul'!$V$5,'Référence pour le calcul'!$Y$5,IF(E15&gt;='Référence pour le calcul'!$V$4,'Référence pour le calcul'!$Y$4)))),1)</f>
        <v>1</v>
      </c>
      <c r="M15">
        <f ca="1">IFERROR(IF(F15&gt;='Référence pour le calcul'!$J$7,'Référence pour le calcul'!$M$7,IF(F15&gt;='Référence pour le calcul'!$J$6,'Référence pour le calcul'!$M$6,IF(F15&gt;='Référence pour le calcul'!$J$5,'Référence pour le calcul'!$M$5,IF(F15&gt;='Référence pour le calcul'!$J$4,'Référence pour le calcul'!$M$4)))),1)</f>
        <v>1</v>
      </c>
      <c r="N15">
        <f>IF(G15&gt;='Référence pour le calcul'!$B$7,'Référence pour le calcul'!$E$7,IF(G15&gt;='Référence pour le calcul'!$B$6,'Référence pour le calcul'!$E$6,IF(G15&gt;='Référence pour le calcul'!$B$5,'Référence pour le calcul'!$E$5,IF(G15&gt;'Référence pour le calcul'!$B$4,'Référence pour le calcul'!$E$4,IF(G15&lt;='Référence pour le calcul'!$B$3,'Référence pour le calcul'!$E$3)))))</f>
        <v>0</v>
      </c>
      <c r="O15">
        <f>IF(H15&gt;='Référence pour le calcul'!$F$7,'Référence pour le calcul'!$I$7,IF(H15&gt;='Référence pour le calcul'!$F$6,'Référence pour le calcul'!$I$6,IF(H15&gt;='Référence pour le calcul'!$F$5,'Référence pour le calcul'!$I$5,IF(H15&gt;='Référence pour le calcul'!$F$4,'Référence pour le calcul'!$I$4))))</f>
        <v>1</v>
      </c>
      <c r="P15" t="e">
        <f>IF(I15&gt;='Référence pour le calcul'!$N$7,'Référence pour le calcul'!$Q$7,IF(I15&gt;='Référence pour le calcul'!$N$6,'Référence pour le calcul'!$Q$6,IF(I15&gt;='Référence pour le calcul'!$N$5,'Référence pour le calcul'!$Q$5,IF(I15&gt;='Référence pour le calcul'!$N$4,'Référence pour le calcul'!$Q$4))))</f>
        <v>#REF!</v>
      </c>
      <c r="Q15" t="e">
        <f>IF(J15&gt;='Référence pour le calcul'!$R$7,'Référence pour le calcul'!$U$7,IF(J15&gt;='Référence pour le calcul'!$R$6,'Référence pour le calcul'!$U$6,IF(J15&gt;='Référence pour le calcul'!$R$5,'Référence pour le calcul'!$U$5,IF(J15&gt;='Référence pour le calcul'!$R$4,'Référence pour le calcul'!$U$4))))</f>
        <v>#REF!</v>
      </c>
      <c r="R15">
        <f ca="1">IF(AND(K15&lt;='Référence pour le calcul'!$AD$3,'calcul notes'!K15&gt;'Référence pour le calcul'!$AD$4),1,IF(AND('calcul notes'!K15&lt;='Référence pour le calcul'!$AD$4,'calcul notes'!K15&gt;'Référence pour le calcul'!$AD$5),2,IF(AND('calcul notes'!K15&lt;='Référence pour le calcul'!$AD$5,'calcul notes'!K15&gt;'Référence pour le calcul'!$AD$6),3,IF('calcul notes'!K15&lt;='Référence pour le calcul'!$AD$6,4,IF(K15="",4)))))</f>
        <v>4</v>
      </c>
      <c r="S15" t="e">
        <f t="shared" ca="1" si="2"/>
        <v>#REF!</v>
      </c>
    </row>
    <row r="16" spans="1:20" x14ac:dyDescent="0.3">
      <c r="A16" s="1" t="s">
        <v>210</v>
      </c>
      <c r="B16" s="1" t="s">
        <v>208</v>
      </c>
      <c r="C16" s="1" t="s">
        <v>641</v>
      </c>
      <c r="D16" s="1"/>
      <c r="E16">
        <f>SUMIFS(Entrée_qté,Date_entrée,"&lt;="&amp;'Référence pour le calcul'!AK17,Date_entrée,"&lt;="&amp;'Référence pour le calcul'!AK16,Référence_Article,'calcul notes'!A16)</f>
        <v>0</v>
      </c>
      <c r="F16">
        <f ca="1">SUMIFS(Sortie_qté,Date_Sortie,"&gt;="&amp;'Référence pour le calcul'!$AL$4,Sortie_qté,"&lt;="&amp;'Référence pour le calcul'!$AL$3,Référence_Article,'calcul notes'!A16)</f>
        <v>0</v>
      </c>
      <c r="G16">
        <f>SUMIF('base de données'!$A:$A,$A16,'base de données'!$I:$I)</f>
        <v>0</v>
      </c>
      <c r="H16">
        <f>SUMIF('base de données'!$A:$A,$A16,'base de données'!$J:$J)</f>
        <v>0</v>
      </c>
      <c r="I16">
        <f t="shared" si="0"/>
        <v>0</v>
      </c>
      <c r="J16" s="53">
        <f t="shared" si="1"/>
        <v>0</v>
      </c>
      <c r="K16" s="6" t="str">
        <f>IFERROR(VLOOKUP(A16,'Historique d''inventaire'!A:F,5,FALSE),"")</f>
        <v/>
      </c>
      <c r="L16">
        <f ca="1">IFERROR(IF(E16&gt;='Référence pour le calcul'!$V$7,'Référence pour le calcul'!$Y$7,IF(E16&gt;='Référence pour le calcul'!$V$6,'Référence pour le calcul'!$Y$6,IF(E16&gt;='Référence pour le calcul'!$V$5,'Référence pour le calcul'!$Y$5,IF(E16&gt;='Référence pour le calcul'!$V$4,'Référence pour le calcul'!$Y$4)))),1)</f>
        <v>1</v>
      </c>
      <c r="M16">
        <f ca="1">IFERROR(IF(F16&gt;='Référence pour le calcul'!$J$7,'Référence pour le calcul'!$M$7,IF(F16&gt;='Référence pour le calcul'!$J$6,'Référence pour le calcul'!$M$6,IF(F16&gt;='Référence pour le calcul'!$J$5,'Référence pour le calcul'!$M$5,IF(F16&gt;='Référence pour le calcul'!$J$4,'Référence pour le calcul'!$M$4)))),1)</f>
        <v>1</v>
      </c>
      <c r="N16">
        <f>IF(G16&gt;='Référence pour le calcul'!$B$7,'Référence pour le calcul'!$E$7,IF(G16&gt;='Référence pour le calcul'!$B$6,'Référence pour le calcul'!$E$6,IF(G16&gt;='Référence pour le calcul'!$B$5,'Référence pour le calcul'!$E$5,IF(G16&gt;'Référence pour le calcul'!$B$4,'Référence pour le calcul'!$E$4,IF(G16&lt;='Référence pour le calcul'!$B$3,'Référence pour le calcul'!$E$3)))))</f>
        <v>0</v>
      </c>
      <c r="O16">
        <f>IF(H16&gt;='Référence pour le calcul'!$F$7,'Référence pour le calcul'!$I$7,IF(H16&gt;='Référence pour le calcul'!$F$6,'Référence pour le calcul'!$I$6,IF(H16&gt;='Référence pour le calcul'!$F$5,'Référence pour le calcul'!$I$5,IF(H16&gt;='Référence pour le calcul'!$F$4,'Référence pour le calcul'!$I$4))))</f>
        <v>1</v>
      </c>
      <c r="P16" t="e">
        <f>IF(I16&gt;='Référence pour le calcul'!$N$7,'Référence pour le calcul'!$Q$7,IF(I16&gt;='Référence pour le calcul'!$N$6,'Référence pour le calcul'!$Q$6,IF(I16&gt;='Référence pour le calcul'!$N$5,'Référence pour le calcul'!$Q$5,IF(I16&gt;='Référence pour le calcul'!$N$4,'Référence pour le calcul'!$Q$4))))</f>
        <v>#REF!</v>
      </c>
      <c r="Q16" t="e">
        <f>IF(J16&gt;='Référence pour le calcul'!$R$7,'Référence pour le calcul'!$U$7,IF(J16&gt;='Référence pour le calcul'!$R$6,'Référence pour le calcul'!$U$6,IF(J16&gt;='Référence pour le calcul'!$R$5,'Référence pour le calcul'!$U$5,IF(J16&gt;='Référence pour le calcul'!$R$4,'Référence pour le calcul'!$U$4))))</f>
        <v>#REF!</v>
      </c>
      <c r="R16">
        <f ca="1">IF(AND(K16&lt;='Référence pour le calcul'!$AD$3,'calcul notes'!K16&gt;'Référence pour le calcul'!$AD$4),1,IF(AND('calcul notes'!K16&lt;='Référence pour le calcul'!$AD$4,'calcul notes'!K16&gt;'Référence pour le calcul'!$AD$5),2,IF(AND('calcul notes'!K16&lt;='Référence pour le calcul'!$AD$5,'calcul notes'!K16&gt;'Référence pour le calcul'!$AD$6),3,IF('calcul notes'!K16&lt;='Référence pour le calcul'!$AD$6,4,IF(K16="",4)))))</f>
        <v>4</v>
      </c>
      <c r="S16" t="e">
        <f t="shared" ca="1" si="2"/>
        <v>#REF!</v>
      </c>
    </row>
    <row r="17" spans="1:19" x14ac:dyDescent="0.3">
      <c r="A17" s="1" t="s">
        <v>211</v>
      </c>
      <c r="B17" s="1" t="s">
        <v>208</v>
      </c>
      <c r="C17" s="1" t="s">
        <v>642</v>
      </c>
      <c r="D17" s="1"/>
      <c r="E17">
        <f>SUMIFS(Entrée_qté,Date_entrée,"&lt;="&amp;'Référence pour le calcul'!AK18,Date_entrée,"&lt;="&amp;'Référence pour le calcul'!AK17,Référence_Article,'calcul notes'!A17)</f>
        <v>0</v>
      </c>
      <c r="F17">
        <f ca="1">SUMIFS(Sortie_qté,Date_Sortie,"&gt;="&amp;'Référence pour le calcul'!$AL$4,Sortie_qté,"&lt;="&amp;'Référence pour le calcul'!$AL$3,Référence_Article,'calcul notes'!A17)</f>
        <v>0</v>
      </c>
      <c r="G17">
        <f>SUMIF('base de données'!$A:$A,$A17,'base de données'!$I:$I)</f>
        <v>0</v>
      </c>
      <c r="H17">
        <f>SUMIF('base de données'!$A:$A,$A17,'base de données'!$J:$J)</f>
        <v>0</v>
      </c>
      <c r="I17">
        <f t="shared" si="0"/>
        <v>0</v>
      </c>
      <c r="J17" s="53">
        <f t="shared" si="1"/>
        <v>0</v>
      </c>
      <c r="K17" s="6" t="str">
        <f>IFERROR(VLOOKUP(A17,'Historique d''inventaire'!A:F,5,FALSE),"")</f>
        <v/>
      </c>
      <c r="L17">
        <f ca="1">IFERROR(IF(E17&gt;='Référence pour le calcul'!$V$7,'Référence pour le calcul'!$Y$7,IF(E17&gt;='Référence pour le calcul'!$V$6,'Référence pour le calcul'!$Y$6,IF(E17&gt;='Référence pour le calcul'!$V$5,'Référence pour le calcul'!$Y$5,IF(E17&gt;='Référence pour le calcul'!$V$4,'Référence pour le calcul'!$Y$4)))),1)</f>
        <v>1</v>
      </c>
      <c r="M17">
        <f ca="1">IFERROR(IF(F17&gt;='Référence pour le calcul'!$J$7,'Référence pour le calcul'!$M$7,IF(F17&gt;='Référence pour le calcul'!$J$6,'Référence pour le calcul'!$M$6,IF(F17&gt;='Référence pour le calcul'!$J$5,'Référence pour le calcul'!$M$5,IF(F17&gt;='Référence pour le calcul'!$J$4,'Référence pour le calcul'!$M$4)))),1)</f>
        <v>1</v>
      </c>
      <c r="N17">
        <f>IF(G17&gt;='Référence pour le calcul'!$B$7,'Référence pour le calcul'!$E$7,IF(G17&gt;='Référence pour le calcul'!$B$6,'Référence pour le calcul'!$E$6,IF(G17&gt;='Référence pour le calcul'!$B$5,'Référence pour le calcul'!$E$5,IF(G17&gt;'Référence pour le calcul'!$B$4,'Référence pour le calcul'!$E$4,IF(G17&lt;='Référence pour le calcul'!$B$3,'Référence pour le calcul'!$E$3)))))</f>
        <v>0</v>
      </c>
      <c r="O17">
        <f>IF(H17&gt;='Référence pour le calcul'!$F$7,'Référence pour le calcul'!$I$7,IF(H17&gt;='Référence pour le calcul'!$F$6,'Référence pour le calcul'!$I$6,IF(H17&gt;='Référence pour le calcul'!$F$5,'Référence pour le calcul'!$I$5,IF(H17&gt;='Référence pour le calcul'!$F$4,'Référence pour le calcul'!$I$4))))</f>
        <v>1</v>
      </c>
      <c r="P17" t="e">
        <f>IF(I17&gt;='Référence pour le calcul'!$N$7,'Référence pour le calcul'!$Q$7,IF(I17&gt;='Référence pour le calcul'!$N$6,'Référence pour le calcul'!$Q$6,IF(I17&gt;='Référence pour le calcul'!$N$5,'Référence pour le calcul'!$Q$5,IF(I17&gt;='Référence pour le calcul'!$N$4,'Référence pour le calcul'!$Q$4))))</f>
        <v>#REF!</v>
      </c>
      <c r="Q17" t="e">
        <f>IF(J17&gt;='Référence pour le calcul'!$R$7,'Référence pour le calcul'!$U$7,IF(J17&gt;='Référence pour le calcul'!$R$6,'Référence pour le calcul'!$U$6,IF(J17&gt;='Référence pour le calcul'!$R$5,'Référence pour le calcul'!$U$5,IF(J17&gt;='Référence pour le calcul'!$R$4,'Référence pour le calcul'!$U$4))))</f>
        <v>#REF!</v>
      </c>
      <c r="R17">
        <f ca="1">IF(AND(K17&lt;='Référence pour le calcul'!$AD$3,'calcul notes'!K17&gt;'Référence pour le calcul'!$AD$4),1,IF(AND('calcul notes'!K17&lt;='Référence pour le calcul'!$AD$4,'calcul notes'!K17&gt;'Référence pour le calcul'!$AD$5),2,IF(AND('calcul notes'!K17&lt;='Référence pour le calcul'!$AD$5,'calcul notes'!K17&gt;'Référence pour le calcul'!$AD$6),3,IF('calcul notes'!K17&lt;='Référence pour le calcul'!$AD$6,4,IF(K17="",4)))))</f>
        <v>4</v>
      </c>
      <c r="S17" t="e">
        <f t="shared" ca="1" si="2"/>
        <v>#REF!</v>
      </c>
    </row>
    <row r="18" spans="1:19" x14ac:dyDescent="0.3">
      <c r="A18" s="1" t="s">
        <v>212</v>
      </c>
      <c r="B18" s="1" t="s">
        <v>208</v>
      </c>
      <c r="C18" s="1" t="s">
        <v>643</v>
      </c>
      <c r="D18" s="1"/>
      <c r="E18">
        <f>SUMIFS(Entrée_qté,Date_entrée,"&lt;="&amp;'Référence pour le calcul'!AK19,Date_entrée,"&lt;="&amp;'Référence pour le calcul'!AK18,Référence_Article,'calcul notes'!A18)</f>
        <v>0</v>
      </c>
      <c r="F18">
        <f ca="1">SUMIFS(Sortie_qté,Date_Sortie,"&gt;="&amp;'Référence pour le calcul'!$AL$4,Sortie_qté,"&lt;="&amp;'Référence pour le calcul'!$AL$3,Référence_Article,'calcul notes'!A18)</f>
        <v>0</v>
      </c>
      <c r="G18">
        <f>SUMIF('base de données'!$A:$A,$A18,'base de données'!$I:$I)</f>
        <v>0</v>
      </c>
      <c r="H18">
        <f>SUMIF('base de données'!$A:$A,$A18,'base de données'!$J:$J)</f>
        <v>0</v>
      </c>
      <c r="I18">
        <f t="shared" si="0"/>
        <v>0</v>
      </c>
      <c r="J18" s="53">
        <f t="shared" si="1"/>
        <v>0</v>
      </c>
      <c r="K18" s="6" t="str">
        <f>IFERROR(VLOOKUP(A18,'Historique d''inventaire'!A:F,5,FALSE),"")</f>
        <v/>
      </c>
      <c r="L18">
        <f ca="1">IFERROR(IF(E18&gt;='Référence pour le calcul'!$V$7,'Référence pour le calcul'!$Y$7,IF(E18&gt;='Référence pour le calcul'!$V$6,'Référence pour le calcul'!$Y$6,IF(E18&gt;='Référence pour le calcul'!$V$5,'Référence pour le calcul'!$Y$5,IF(E18&gt;='Référence pour le calcul'!$V$4,'Référence pour le calcul'!$Y$4)))),1)</f>
        <v>1</v>
      </c>
      <c r="M18">
        <f ca="1">IFERROR(IF(F18&gt;='Référence pour le calcul'!$J$7,'Référence pour le calcul'!$M$7,IF(F18&gt;='Référence pour le calcul'!$J$6,'Référence pour le calcul'!$M$6,IF(F18&gt;='Référence pour le calcul'!$J$5,'Référence pour le calcul'!$M$5,IF(F18&gt;='Référence pour le calcul'!$J$4,'Référence pour le calcul'!$M$4)))),1)</f>
        <v>1</v>
      </c>
      <c r="N18">
        <f>IF(G18&gt;='Référence pour le calcul'!$B$7,'Référence pour le calcul'!$E$7,IF(G18&gt;='Référence pour le calcul'!$B$6,'Référence pour le calcul'!$E$6,IF(G18&gt;='Référence pour le calcul'!$B$5,'Référence pour le calcul'!$E$5,IF(G18&gt;'Référence pour le calcul'!$B$4,'Référence pour le calcul'!$E$4,IF(G18&lt;='Référence pour le calcul'!$B$3,'Référence pour le calcul'!$E$3)))))</f>
        <v>0</v>
      </c>
      <c r="O18">
        <f>IF(H18&gt;='Référence pour le calcul'!$F$7,'Référence pour le calcul'!$I$7,IF(H18&gt;='Référence pour le calcul'!$F$6,'Référence pour le calcul'!$I$6,IF(H18&gt;='Référence pour le calcul'!$F$5,'Référence pour le calcul'!$I$5,IF(H18&gt;='Référence pour le calcul'!$F$4,'Référence pour le calcul'!$I$4))))</f>
        <v>1</v>
      </c>
      <c r="P18" t="e">
        <f>IF(I18&gt;='Référence pour le calcul'!$N$7,'Référence pour le calcul'!$Q$7,IF(I18&gt;='Référence pour le calcul'!$N$6,'Référence pour le calcul'!$Q$6,IF(I18&gt;='Référence pour le calcul'!$N$5,'Référence pour le calcul'!$Q$5,IF(I18&gt;='Référence pour le calcul'!$N$4,'Référence pour le calcul'!$Q$4))))</f>
        <v>#REF!</v>
      </c>
      <c r="Q18" t="e">
        <f>IF(J18&gt;='Référence pour le calcul'!$R$7,'Référence pour le calcul'!$U$7,IF(J18&gt;='Référence pour le calcul'!$R$6,'Référence pour le calcul'!$U$6,IF(J18&gt;='Référence pour le calcul'!$R$5,'Référence pour le calcul'!$U$5,IF(J18&gt;='Référence pour le calcul'!$R$4,'Référence pour le calcul'!$U$4))))</f>
        <v>#REF!</v>
      </c>
      <c r="R18">
        <f ca="1">IF(AND(K18&lt;='Référence pour le calcul'!$AD$3,'calcul notes'!K18&gt;'Référence pour le calcul'!$AD$4),1,IF(AND('calcul notes'!K18&lt;='Référence pour le calcul'!$AD$4,'calcul notes'!K18&gt;'Référence pour le calcul'!$AD$5),2,IF(AND('calcul notes'!K18&lt;='Référence pour le calcul'!$AD$5,'calcul notes'!K18&gt;'Référence pour le calcul'!$AD$6),3,IF('calcul notes'!K18&lt;='Référence pour le calcul'!$AD$6,4,IF(K18="",4)))))</f>
        <v>4</v>
      </c>
      <c r="S18" t="e">
        <f t="shared" ca="1" si="2"/>
        <v>#REF!</v>
      </c>
    </row>
    <row r="19" spans="1:19" x14ac:dyDescent="0.3">
      <c r="A19" s="1" t="s">
        <v>213</v>
      </c>
      <c r="B19" s="1" t="s">
        <v>208</v>
      </c>
      <c r="C19" s="1" t="s">
        <v>644</v>
      </c>
      <c r="D19" s="1"/>
      <c r="E19">
        <f>SUMIFS(Entrée_qté,Date_entrée,"&lt;="&amp;'Référence pour le calcul'!AK20,Date_entrée,"&lt;="&amp;'Référence pour le calcul'!AK19,Référence_Article,'calcul notes'!A19)</f>
        <v>0</v>
      </c>
      <c r="F19">
        <f ca="1">SUMIFS(Sortie_qté,Date_Sortie,"&gt;="&amp;'Référence pour le calcul'!$AL$4,Sortie_qté,"&lt;="&amp;'Référence pour le calcul'!$AL$3,Référence_Article,'calcul notes'!A19)</f>
        <v>0</v>
      </c>
      <c r="G19">
        <f>SUMIF('base de données'!$A:$A,$A19,'base de données'!$I:$I)</f>
        <v>0</v>
      </c>
      <c r="H19">
        <f>SUMIF('base de données'!$A:$A,$A19,'base de données'!$J:$J)</f>
        <v>0</v>
      </c>
      <c r="I19">
        <f t="shared" si="0"/>
        <v>0</v>
      </c>
      <c r="J19" s="53">
        <f t="shared" si="1"/>
        <v>0</v>
      </c>
      <c r="K19" s="6" t="str">
        <f>IFERROR(VLOOKUP(A19,'Historique d''inventaire'!A:F,5,FALSE),"")</f>
        <v/>
      </c>
      <c r="L19">
        <f ca="1">IFERROR(IF(E19&gt;='Référence pour le calcul'!$V$7,'Référence pour le calcul'!$Y$7,IF(E19&gt;='Référence pour le calcul'!$V$6,'Référence pour le calcul'!$Y$6,IF(E19&gt;='Référence pour le calcul'!$V$5,'Référence pour le calcul'!$Y$5,IF(E19&gt;='Référence pour le calcul'!$V$4,'Référence pour le calcul'!$Y$4)))),1)</f>
        <v>1</v>
      </c>
      <c r="M19">
        <f ca="1">IFERROR(IF(F19&gt;='Référence pour le calcul'!$J$7,'Référence pour le calcul'!$M$7,IF(F19&gt;='Référence pour le calcul'!$J$6,'Référence pour le calcul'!$M$6,IF(F19&gt;='Référence pour le calcul'!$J$5,'Référence pour le calcul'!$M$5,IF(F19&gt;='Référence pour le calcul'!$J$4,'Référence pour le calcul'!$M$4)))),1)</f>
        <v>1</v>
      </c>
      <c r="N19">
        <f>IF(G19&gt;='Référence pour le calcul'!$B$7,'Référence pour le calcul'!$E$7,IF(G19&gt;='Référence pour le calcul'!$B$6,'Référence pour le calcul'!$E$6,IF(G19&gt;='Référence pour le calcul'!$B$5,'Référence pour le calcul'!$E$5,IF(G19&gt;'Référence pour le calcul'!$B$4,'Référence pour le calcul'!$E$4,IF(G19&lt;='Référence pour le calcul'!$B$3,'Référence pour le calcul'!$E$3)))))</f>
        <v>0</v>
      </c>
      <c r="O19">
        <f>IF(H19&gt;='Référence pour le calcul'!$F$7,'Référence pour le calcul'!$I$7,IF(H19&gt;='Référence pour le calcul'!$F$6,'Référence pour le calcul'!$I$6,IF(H19&gt;='Référence pour le calcul'!$F$5,'Référence pour le calcul'!$I$5,IF(H19&gt;='Référence pour le calcul'!$F$4,'Référence pour le calcul'!$I$4))))</f>
        <v>1</v>
      </c>
      <c r="P19" t="e">
        <f>IF(I19&gt;='Référence pour le calcul'!$N$7,'Référence pour le calcul'!$Q$7,IF(I19&gt;='Référence pour le calcul'!$N$6,'Référence pour le calcul'!$Q$6,IF(I19&gt;='Référence pour le calcul'!$N$5,'Référence pour le calcul'!$Q$5,IF(I19&gt;='Référence pour le calcul'!$N$4,'Référence pour le calcul'!$Q$4))))</f>
        <v>#REF!</v>
      </c>
      <c r="Q19" t="e">
        <f>IF(J19&gt;='Référence pour le calcul'!$R$7,'Référence pour le calcul'!$U$7,IF(J19&gt;='Référence pour le calcul'!$R$6,'Référence pour le calcul'!$U$6,IF(J19&gt;='Référence pour le calcul'!$R$5,'Référence pour le calcul'!$U$5,IF(J19&gt;='Référence pour le calcul'!$R$4,'Référence pour le calcul'!$U$4))))</f>
        <v>#REF!</v>
      </c>
      <c r="R19">
        <f ca="1">IF(AND(K19&lt;='Référence pour le calcul'!$AD$3,'calcul notes'!K19&gt;'Référence pour le calcul'!$AD$4),1,IF(AND('calcul notes'!K19&lt;='Référence pour le calcul'!$AD$4,'calcul notes'!K19&gt;'Référence pour le calcul'!$AD$5),2,IF(AND('calcul notes'!K19&lt;='Référence pour le calcul'!$AD$5,'calcul notes'!K19&gt;'Référence pour le calcul'!$AD$6),3,IF('calcul notes'!K19&lt;='Référence pour le calcul'!$AD$6,4,IF(K19="",4)))))</f>
        <v>4</v>
      </c>
      <c r="S19" t="e">
        <f t="shared" ca="1" si="2"/>
        <v>#REF!</v>
      </c>
    </row>
    <row r="20" spans="1:19" x14ac:dyDescent="0.3">
      <c r="A20" s="1" t="s">
        <v>214</v>
      </c>
      <c r="B20" s="1" t="s">
        <v>208</v>
      </c>
      <c r="C20" s="1" t="s">
        <v>645</v>
      </c>
      <c r="D20" s="1"/>
      <c r="E20">
        <f>SUMIFS(Entrée_qté,Date_entrée,"&lt;="&amp;'Référence pour le calcul'!AK21,Date_entrée,"&lt;="&amp;'Référence pour le calcul'!AK20,Référence_Article,'calcul notes'!A20)</f>
        <v>0</v>
      </c>
      <c r="F20">
        <f ca="1">SUMIFS(Sortie_qté,Date_Sortie,"&gt;="&amp;'Référence pour le calcul'!$AL$4,Sortie_qté,"&lt;="&amp;'Référence pour le calcul'!$AL$3,Référence_Article,'calcul notes'!A20)</f>
        <v>0</v>
      </c>
      <c r="G20">
        <f>SUMIF('base de données'!$A:$A,$A20,'base de données'!$I:$I)</f>
        <v>0</v>
      </c>
      <c r="H20">
        <f>SUMIF('base de données'!$A:$A,$A20,'base de données'!$J:$J)</f>
        <v>0</v>
      </c>
      <c r="I20">
        <f t="shared" si="0"/>
        <v>0</v>
      </c>
      <c r="J20" s="53">
        <f t="shared" si="1"/>
        <v>0</v>
      </c>
      <c r="K20" s="6" t="str">
        <f>IFERROR(VLOOKUP(A20,'Historique d''inventaire'!A:F,5,FALSE),"")</f>
        <v/>
      </c>
      <c r="L20">
        <f ca="1">IFERROR(IF(E20&gt;='Référence pour le calcul'!$V$7,'Référence pour le calcul'!$Y$7,IF(E20&gt;='Référence pour le calcul'!$V$6,'Référence pour le calcul'!$Y$6,IF(E20&gt;='Référence pour le calcul'!$V$5,'Référence pour le calcul'!$Y$5,IF(E20&gt;='Référence pour le calcul'!$V$4,'Référence pour le calcul'!$Y$4)))),1)</f>
        <v>1</v>
      </c>
      <c r="M20">
        <f ca="1">IFERROR(IF(F20&gt;='Référence pour le calcul'!$J$7,'Référence pour le calcul'!$M$7,IF(F20&gt;='Référence pour le calcul'!$J$6,'Référence pour le calcul'!$M$6,IF(F20&gt;='Référence pour le calcul'!$J$5,'Référence pour le calcul'!$M$5,IF(F20&gt;='Référence pour le calcul'!$J$4,'Référence pour le calcul'!$M$4)))),1)</f>
        <v>1</v>
      </c>
      <c r="N20">
        <f>IF(G20&gt;='Référence pour le calcul'!$B$7,'Référence pour le calcul'!$E$7,IF(G20&gt;='Référence pour le calcul'!$B$6,'Référence pour le calcul'!$E$6,IF(G20&gt;='Référence pour le calcul'!$B$5,'Référence pour le calcul'!$E$5,IF(G20&gt;'Référence pour le calcul'!$B$4,'Référence pour le calcul'!$E$4,IF(G20&lt;='Référence pour le calcul'!$B$3,'Référence pour le calcul'!$E$3)))))</f>
        <v>0</v>
      </c>
      <c r="O20">
        <f>IF(H20&gt;='Référence pour le calcul'!$F$7,'Référence pour le calcul'!$I$7,IF(H20&gt;='Référence pour le calcul'!$F$6,'Référence pour le calcul'!$I$6,IF(H20&gt;='Référence pour le calcul'!$F$5,'Référence pour le calcul'!$I$5,IF(H20&gt;='Référence pour le calcul'!$F$4,'Référence pour le calcul'!$I$4))))</f>
        <v>1</v>
      </c>
      <c r="P20" t="e">
        <f>IF(I20&gt;='Référence pour le calcul'!$N$7,'Référence pour le calcul'!$Q$7,IF(I20&gt;='Référence pour le calcul'!$N$6,'Référence pour le calcul'!$Q$6,IF(I20&gt;='Référence pour le calcul'!$N$5,'Référence pour le calcul'!$Q$5,IF(I20&gt;='Référence pour le calcul'!$N$4,'Référence pour le calcul'!$Q$4))))</f>
        <v>#REF!</v>
      </c>
      <c r="Q20" t="e">
        <f>IF(J20&gt;='Référence pour le calcul'!$R$7,'Référence pour le calcul'!$U$7,IF(J20&gt;='Référence pour le calcul'!$R$6,'Référence pour le calcul'!$U$6,IF(J20&gt;='Référence pour le calcul'!$R$5,'Référence pour le calcul'!$U$5,IF(J20&gt;='Référence pour le calcul'!$R$4,'Référence pour le calcul'!$U$4))))</f>
        <v>#REF!</v>
      </c>
      <c r="R20">
        <f ca="1">IF(AND(K20&lt;='Référence pour le calcul'!$AD$3,'calcul notes'!K20&gt;'Référence pour le calcul'!$AD$4),1,IF(AND('calcul notes'!K20&lt;='Référence pour le calcul'!$AD$4,'calcul notes'!K20&gt;'Référence pour le calcul'!$AD$5),2,IF(AND('calcul notes'!K20&lt;='Référence pour le calcul'!$AD$5,'calcul notes'!K20&gt;'Référence pour le calcul'!$AD$6),3,IF('calcul notes'!K20&lt;='Référence pour le calcul'!$AD$6,4,IF(K20="",4)))))</f>
        <v>4</v>
      </c>
      <c r="S20" t="e">
        <f t="shared" ca="1" si="2"/>
        <v>#REF!</v>
      </c>
    </row>
    <row r="21" spans="1:19" x14ac:dyDescent="0.3">
      <c r="A21" s="1" t="s">
        <v>215</v>
      </c>
      <c r="B21" s="1" t="s">
        <v>208</v>
      </c>
      <c r="C21" s="1" t="s">
        <v>646</v>
      </c>
      <c r="D21" s="1"/>
      <c r="E21">
        <f>SUMIFS(Entrée_qté,Date_entrée,"&lt;="&amp;'Référence pour le calcul'!AK22,Date_entrée,"&lt;="&amp;'Référence pour le calcul'!AK21,Référence_Article,'calcul notes'!A21)</f>
        <v>0</v>
      </c>
      <c r="F21">
        <f ca="1">SUMIFS(Sortie_qté,Date_Sortie,"&gt;="&amp;'Référence pour le calcul'!$AL$4,Sortie_qté,"&lt;="&amp;'Référence pour le calcul'!$AL$3,Référence_Article,'calcul notes'!A21)</f>
        <v>0</v>
      </c>
      <c r="G21">
        <f>SUMIF('base de données'!$A:$A,$A21,'base de données'!$I:$I)</f>
        <v>0</v>
      </c>
      <c r="H21">
        <f>SUMIF('base de données'!$A:$A,$A21,'base de données'!$J:$J)</f>
        <v>0</v>
      </c>
      <c r="I21">
        <f t="shared" si="0"/>
        <v>0</v>
      </c>
      <c r="J21" s="53">
        <f t="shared" si="1"/>
        <v>0</v>
      </c>
      <c r="K21" s="6" t="str">
        <f>IFERROR(VLOOKUP(A21,'Historique d''inventaire'!A:F,5,FALSE),"")</f>
        <v/>
      </c>
      <c r="L21">
        <f ca="1">IFERROR(IF(E21&gt;='Référence pour le calcul'!$V$7,'Référence pour le calcul'!$Y$7,IF(E21&gt;='Référence pour le calcul'!$V$6,'Référence pour le calcul'!$Y$6,IF(E21&gt;='Référence pour le calcul'!$V$5,'Référence pour le calcul'!$Y$5,IF(E21&gt;='Référence pour le calcul'!$V$4,'Référence pour le calcul'!$Y$4)))),1)</f>
        <v>1</v>
      </c>
      <c r="M21">
        <f ca="1">IFERROR(IF(F21&gt;='Référence pour le calcul'!$J$7,'Référence pour le calcul'!$M$7,IF(F21&gt;='Référence pour le calcul'!$J$6,'Référence pour le calcul'!$M$6,IF(F21&gt;='Référence pour le calcul'!$J$5,'Référence pour le calcul'!$M$5,IF(F21&gt;='Référence pour le calcul'!$J$4,'Référence pour le calcul'!$M$4)))),1)</f>
        <v>1</v>
      </c>
      <c r="N21">
        <f>IF(G21&gt;='Référence pour le calcul'!$B$7,'Référence pour le calcul'!$E$7,IF(G21&gt;='Référence pour le calcul'!$B$6,'Référence pour le calcul'!$E$6,IF(G21&gt;='Référence pour le calcul'!$B$5,'Référence pour le calcul'!$E$5,IF(G21&gt;'Référence pour le calcul'!$B$4,'Référence pour le calcul'!$E$4,IF(G21&lt;='Référence pour le calcul'!$B$3,'Référence pour le calcul'!$E$3)))))</f>
        <v>0</v>
      </c>
      <c r="O21">
        <f>IF(H21&gt;='Référence pour le calcul'!$F$7,'Référence pour le calcul'!$I$7,IF(H21&gt;='Référence pour le calcul'!$F$6,'Référence pour le calcul'!$I$6,IF(H21&gt;='Référence pour le calcul'!$F$5,'Référence pour le calcul'!$I$5,IF(H21&gt;='Référence pour le calcul'!$F$4,'Référence pour le calcul'!$I$4))))</f>
        <v>1</v>
      </c>
      <c r="P21" t="e">
        <f>IF(I21&gt;='Référence pour le calcul'!$N$7,'Référence pour le calcul'!$Q$7,IF(I21&gt;='Référence pour le calcul'!$N$6,'Référence pour le calcul'!$Q$6,IF(I21&gt;='Référence pour le calcul'!$N$5,'Référence pour le calcul'!$Q$5,IF(I21&gt;='Référence pour le calcul'!$N$4,'Référence pour le calcul'!$Q$4))))</f>
        <v>#REF!</v>
      </c>
      <c r="Q21" t="e">
        <f>IF(J21&gt;='Référence pour le calcul'!$R$7,'Référence pour le calcul'!$U$7,IF(J21&gt;='Référence pour le calcul'!$R$6,'Référence pour le calcul'!$U$6,IF(J21&gt;='Référence pour le calcul'!$R$5,'Référence pour le calcul'!$U$5,IF(J21&gt;='Référence pour le calcul'!$R$4,'Référence pour le calcul'!$U$4))))</f>
        <v>#REF!</v>
      </c>
      <c r="R21">
        <f ca="1">IF(AND(K21&lt;='Référence pour le calcul'!$AD$3,'calcul notes'!K21&gt;'Référence pour le calcul'!$AD$4),1,IF(AND('calcul notes'!K21&lt;='Référence pour le calcul'!$AD$4,'calcul notes'!K21&gt;'Référence pour le calcul'!$AD$5),2,IF(AND('calcul notes'!K21&lt;='Référence pour le calcul'!$AD$5,'calcul notes'!K21&gt;'Référence pour le calcul'!$AD$6),3,IF('calcul notes'!K21&lt;='Référence pour le calcul'!$AD$6,4,IF(K21="",4)))))</f>
        <v>4</v>
      </c>
      <c r="S21" t="e">
        <f t="shared" ca="1" si="2"/>
        <v>#REF!</v>
      </c>
    </row>
    <row r="22" spans="1:19" x14ac:dyDescent="0.3">
      <c r="A22" s="1" t="s">
        <v>216</v>
      </c>
      <c r="B22" s="1" t="s">
        <v>208</v>
      </c>
      <c r="C22" s="1" t="s">
        <v>647</v>
      </c>
      <c r="D22" s="1"/>
      <c r="E22">
        <f>SUMIFS(Entrée_qté,Date_entrée,"&lt;="&amp;'Référence pour le calcul'!AK23,Date_entrée,"&lt;="&amp;'Référence pour le calcul'!AK22,Référence_Article,'calcul notes'!A22)</f>
        <v>0</v>
      </c>
      <c r="F22">
        <f ca="1">SUMIFS(Sortie_qté,Date_Sortie,"&gt;="&amp;'Référence pour le calcul'!$AL$4,Sortie_qté,"&lt;="&amp;'Référence pour le calcul'!$AL$3,Référence_Article,'calcul notes'!A22)</f>
        <v>0</v>
      </c>
      <c r="G22">
        <f>SUMIF('base de données'!$A:$A,$A22,'base de données'!$I:$I)</f>
        <v>0</v>
      </c>
      <c r="H22">
        <f>SUMIF('base de données'!$A:$A,$A22,'base de données'!$J:$J)</f>
        <v>0</v>
      </c>
      <c r="I22">
        <f t="shared" si="0"/>
        <v>0</v>
      </c>
      <c r="J22" s="53">
        <f t="shared" si="1"/>
        <v>0</v>
      </c>
      <c r="K22" s="6" t="str">
        <f>IFERROR(VLOOKUP(A22,'Historique d''inventaire'!A:F,5,FALSE),"")</f>
        <v/>
      </c>
      <c r="L22">
        <f ca="1">IFERROR(IF(E22&gt;='Référence pour le calcul'!$V$7,'Référence pour le calcul'!$Y$7,IF(E22&gt;='Référence pour le calcul'!$V$6,'Référence pour le calcul'!$Y$6,IF(E22&gt;='Référence pour le calcul'!$V$5,'Référence pour le calcul'!$Y$5,IF(E22&gt;='Référence pour le calcul'!$V$4,'Référence pour le calcul'!$Y$4)))),1)</f>
        <v>1</v>
      </c>
      <c r="M22">
        <f ca="1">IFERROR(IF(F22&gt;='Référence pour le calcul'!$J$7,'Référence pour le calcul'!$M$7,IF(F22&gt;='Référence pour le calcul'!$J$6,'Référence pour le calcul'!$M$6,IF(F22&gt;='Référence pour le calcul'!$J$5,'Référence pour le calcul'!$M$5,IF(F22&gt;='Référence pour le calcul'!$J$4,'Référence pour le calcul'!$M$4)))),1)</f>
        <v>1</v>
      </c>
      <c r="N22">
        <f>IF(G22&gt;='Référence pour le calcul'!$B$7,'Référence pour le calcul'!$E$7,IF(G22&gt;='Référence pour le calcul'!$B$6,'Référence pour le calcul'!$E$6,IF(G22&gt;='Référence pour le calcul'!$B$5,'Référence pour le calcul'!$E$5,IF(G22&gt;'Référence pour le calcul'!$B$4,'Référence pour le calcul'!$E$4,IF(G22&lt;='Référence pour le calcul'!$B$3,'Référence pour le calcul'!$E$3)))))</f>
        <v>0</v>
      </c>
      <c r="O22">
        <f>IF(H22&gt;='Référence pour le calcul'!$F$7,'Référence pour le calcul'!$I$7,IF(H22&gt;='Référence pour le calcul'!$F$6,'Référence pour le calcul'!$I$6,IF(H22&gt;='Référence pour le calcul'!$F$5,'Référence pour le calcul'!$I$5,IF(H22&gt;='Référence pour le calcul'!$F$4,'Référence pour le calcul'!$I$4))))</f>
        <v>1</v>
      </c>
      <c r="P22" t="e">
        <f>IF(I22&gt;='Référence pour le calcul'!$N$7,'Référence pour le calcul'!$Q$7,IF(I22&gt;='Référence pour le calcul'!$N$6,'Référence pour le calcul'!$Q$6,IF(I22&gt;='Référence pour le calcul'!$N$5,'Référence pour le calcul'!$Q$5,IF(I22&gt;='Référence pour le calcul'!$N$4,'Référence pour le calcul'!$Q$4))))</f>
        <v>#REF!</v>
      </c>
      <c r="Q22" t="e">
        <f>IF(J22&gt;='Référence pour le calcul'!$R$7,'Référence pour le calcul'!$U$7,IF(J22&gt;='Référence pour le calcul'!$R$6,'Référence pour le calcul'!$U$6,IF(J22&gt;='Référence pour le calcul'!$R$5,'Référence pour le calcul'!$U$5,IF(J22&gt;='Référence pour le calcul'!$R$4,'Référence pour le calcul'!$U$4))))</f>
        <v>#REF!</v>
      </c>
      <c r="R22">
        <f ca="1">IF(AND(K22&lt;='Référence pour le calcul'!$AD$3,'calcul notes'!K22&gt;'Référence pour le calcul'!$AD$4),1,IF(AND('calcul notes'!K22&lt;='Référence pour le calcul'!$AD$4,'calcul notes'!K22&gt;'Référence pour le calcul'!$AD$5),2,IF(AND('calcul notes'!K22&lt;='Référence pour le calcul'!$AD$5,'calcul notes'!K22&gt;'Référence pour le calcul'!$AD$6),3,IF('calcul notes'!K22&lt;='Référence pour le calcul'!$AD$6,4,IF(K22="",4)))))</f>
        <v>4</v>
      </c>
      <c r="S22" t="e">
        <f t="shared" ca="1" si="2"/>
        <v>#REF!</v>
      </c>
    </row>
    <row r="23" spans="1:19" x14ac:dyDescent="0.3">
      <c r="A23" s="1" t="s">
        <v>217</v>
      </c>
      <c r="B23" s="1" t="s">
        <v>208</v>
      </c>
      <c r="C23" s="1" t="s">
        <v>648</v>
      </c>
      <c r="D23" s="1"/>
      <c r="E23">
        <f>SUMIFS(Entrée_qté,Date_entrée,"&lt;="&amp;'Référence pour le calcul'!AK24,Date_entrée,"&lt;="&amp;'Référence pour le calcul'!AK23,Référence_Article,'calcul notes'!A23)</f>
        <v>0</v>
      </c>
      <c r="F23">
        <f ca="1">SUMIFS(Sortie_qté,Date_Sortie,"&gt;="&amp;'Référence pour le calcul'!$AL$4,Sortie_qté,"&lt;="&amp;'Référence pour le calcul'!$AL$3,Référence_Article,'calcul notes'!A23)</f>
        <v>0</v>
      </c>
      <c r="G23">
        <f>SUMIF('base de données'!$A:$A,$A23,'base de données'!$I:$I)</f>
        <v>0</v>
      </c>
      <c r="H23">
        <f>SUMIF('base de données'!$A:$A,$A23,'base de données'!$J:$J)</f>
        <v>0</v>
      </c>
      <c r="I23">
        <f t="shared" si="0"/>
        <v>0</v>
      </c>
      <c r="J23" s="53">
        <f t="shared" si="1"/>
        <v>0</v>
      </c>
      <c r="K23" s="6" t="str">
        <f>IFERROR(VLOOKUP(A23,'Historique d''inventaire'!A:F,5,FALSE),"")</f>
        <v/>
      </c>
      <c r="L23">
        <f ca="1">IFERROR(IF(E23&gt;='Référence pour le calcul'!$V$7,'Référence pour le calcul'!$Y$7,IF(E23&gt;='Référence pour le calcul'!$V$6,'Référence pour le calcul'!$Y$6,IF(E23&gt;='Référence pour le calcul'!$V$5,'Référence pour le calcul'!$Y$5,IF(E23&gt;='Référence pour le calcul'!$V$4,'Référence pour le calcul'!$Y$4)))),1)</f>
        <v>1</v>
      </c>
      <c r="M23">
        <f ca="1">IFERROR(IF(F23&gt;='Référence pour le calcul'!$J$7,'Référence pour le calcul'!$M$7,IF(F23&gt;='Référence pour le calcul'!$J$6,'Référence pour le calcul'!$M$6,IF(F23&gt;='Référence pour le calcul'!$J$5,'Référence pour le calcul'!$M$5,IF(F23&gt;='Référence pour le calcul'!$J$4,'Référence pour le calcul'!$M$4)))),1)</f>
        <v>1</v>
      </c>
      <c r="N23">
        <f>IF(G23&gt;='Référence pour le calcul'!$B$7,'Référence pour le calcul'!$E$7,IF(G23&gt;='Référence pour le calcul'!$B$6,'Référence pour le calcul'!$E$6,IF(G23&gt;='Référence pour le calcul'!$B$5,'Référence pour le calcul'!$E$5,IF(G23&gt;'Référence pour le calcul'!$B$4,'Référence pour le calcul'!$E$4,IF(G23&lt;='Référence pour le calcul'!$B$3,'Référence pour le calcul'!$E$3)))))</f>
        <v>0</v>
      </c>
      <c r="O23">
        <f>IF(H23&gt;='Référence pour le calcul'!$F$7,'Référence pour le calcul'!$I$7,IF(H23&gt;='Référence pour le calcul'!$F$6,'Référence pour le calcul'!$I$6,IF(H23&gt;='Référence pour le calcul'!$F$5,'Référence pour le calcul'!$I$5,IF(H23&gt;='Référence pour le calcul'!$F$4,'Référence pour le calcul'!$I$4))))</f>
        <v>1</v>
      </c>
      <c r="P23" t="e">
        <f>IF(I23&gt;='Référence pour le calcul'!$N$7,'Référence pour le calcul'!$Q$7,IF(I23&gt;='Référence pour le calcul'!$N$6,'Référence pour le calcul'!$Q$6,IF(I23&gt;='Référence pour le calcul'!$N$5,'Référence pour le calcul'!$Q$5,IF(I23&gt;='Référence pour le calcul'!$N$4,'Référence pour le calcul'!$Q$4))))</f>
        <v>#REF!</v>
      </c>
      <c r="Q23" t="e">
        <f>IF(J23&gt;='Référence pour le calcul'!$R$7,'Référence pour le calcul'!$U$7,IF(J23&gt;='Référence pour le calcul'!$R$6,'Référence pour le calcul'!$U$6,IF(J23&gt;='Référence pour le calcul'!$R$5,'Référence pour le calcul'!$U$5,IF(J23&gt;='Référence pour le calcul'!$R$4,'Référence pour le calcul'!$U$4))))</f>
        <v>#REF!</v>
      </c>
      <c r="R23">
        <f ca="1">IF(AND(K23&lt;='Référence pour le calcul'!$AD$3,'calcul notes'!K23&gt;'Référence pour le calcul'!$AD$4),1,IF(AND('calcul notes'!K23&lt;='Référence pour le calcul'!$AD$4,'calcul notes'!K23&gt;'Référence pour le calcul'!$AD$5),2,IF(AND('calcul notes'!K23&lt;='Référence pour le calcul'!$AD$5,'calcul notes'!K23&gt;'Référence pour le calcul'!$AD$6),3,IF('calcul notes'!K23&lt;='Référence pour le calcul'!$AD$6,4,IF(K23="",4)))))</f>
        <v>4</v>
      </c>
      <c r="S23" t="e">
        <f t="shared" ca="1" si="2"/>
        <v>#REF!</v>
      </c>
    </row>
    <row r="24" spans="1:19" x14ac:dyDescent="0.3">
      <c r="A24" s="1" t="s">
        <v>218</v>
      </c>
      <c r="B24" s="1" t="s">
        <v>208</v>
      </c>
      <c r="C24" s="1" t="s">
        <v>649</v>
      </c>
      <c r="D24" s="1"/>
      <c r="E24">
        <f>SUMIFS(Entrée_qté,Date_entrée,"&lt;="&amp;'Référence pour le calcul'!AK25,Date_entrée,"&lt;="&amp;'Référence pour le calcul'!AK24,Référence_Article,'calcul notes'!A24)</f>
        <v>0</v>
      </c>
      <c r="F24">
        <f ca="1">SUMIFS(Sortie_qté,Date_Sortie,"&gt;="&amp;'Référence pour le calcul'!$AL$4,Sortie_qté,"&lt;="&amp;'Référence pour le calcul'!$AL$3,Référence_Article,'calcul notes'!A24)</f>
        <v>0</v>
      </c>
      <c r="G24">
        <f>SUMIF('base de données'!$A:$A,$A24,'base de données'!$I:$I)</f>
        <v>0</v>
      </c>
      <c r="H24">
        <f>SUMIF('base de données'!$A:$A,$A24,'base de données'!$J:$J)</f>
        <v>0</v>
      </c>
      <c r="I24">
        <f t="shared" si="0"/>
        <v>0</v>
      </c>
      <c r="J24" s="53">
        <f t="shared" si="1"/>
        <v>0</v>
      </c>
      <c r="K24" s="6" t="str">
        <f>IFERROR(VLOOKUP(A24,'Historique d''inventaire'!A:F,5,FALSE),"")</f>
        <v/>
      </c>
      <c r="L24">
        <f ca="1">IFERROR(IF(E24&gt;='Référence pour le calcul'!$V$7,'Référence pour le calcul'!$Y$7,IF(E24&gt;='Référence pour le calcul'!$V$6,'Référence pour le calcul'!$Y$6,IF(E24&gt;='Référence pour le calcul'!$V$5,'Référence pour le calcul'!$Y$5,IF(E24&gt;='Référence pour le calcul'!$V$4,'Référence pour le calcul'!$Y$4)))),1)</f>
        <v>1</v>
      </c>
      <c r="M24">
        <f ca="1">IFERROR(IF(F24&gt;='Référence pour le calcul'!$J$7,'Référence pour le calcul'!$M$7,IF(F24&gt;='Référence pour le calcul'!$J$6,'Référence pour le calcul'!$M$6,IF(F24&gt;='Référence pour le calcul'!$J$5,'Référence pour le calcul'!$M$5,IF(F24&gt;='Référence pour le calcul'!$J$4,'Référence pour le calcul'!$M$4)))),1)</f>
        <v>1</v>
      </c>
      <c r="N24">
        <f>IF(G24&gt;='Référence pour le calcul'!$B$7,'Référence pour le calcul'!$E$7,IF(G24&gt;='Référence pour le calcul'!$B$6,'Référence pour le calcul'!$E$6,IF(G24&gt;='Référence pour le calcul'!$B$5,'Référence pour le calcul'!$E$5,IF(G24&gt;'Référence pour le calcul'!$B$4,'Référence pour le calcul'!$E$4,IF(G24&lt;='Référence pour le calcul'!$B$3,'Référence pour le calcul'!$E$3)))))</f>
        <v>0</v>
      </c>
      <c r="O24">
        <f>IF(H24&gt;='Référence pour le calcul'!$F$7,'Référence pour le calcul'!$I$7,IF(H24&gt;='Référence pour le calcul'!$F$6,'Référence pour le calcul'!$I$6,IF(H24&gt;='Référence pour le calcul'!$F$5,'Référence pour le calcul'!$I$5,IF(H24&gt;='Référence pour le calcul'!$F$4,'Référence pour le calcul'!$I$4))))</f>
        <v>1</v>
      </c>
      <c r="P24" t="e">
        <f>IF(I24&gt;='Référence pour le calcul'!$N$7,'Référence pour le calcul'!$Q$7,IF(I24&gt;='Référence pour le calcul'!$N$6,'Référence pour le calcul'!$Q$6,IF(I24&gt;='Référence pour le calcul'!$N$5,'Référence pour le calcul'!$Q$5,IF(I24&gt;='Référence pour le calcul'!$N$4,'Référence pour le calcul'!$Q$4))))</f>
        <v>#REF!</v>
      </c>
      <c r="Q24" t="e">
        <f>IF(J24&gt;='Référence pour le calcul'!$R$7,'Référence pour le calcul'!$U$7,IF(J24&gt;='Référence pour le calcul'!$R$6,'Référence pour le calcul'!$U$6,IF(J24&gt;='Référence pour le calcul'!$R$5,'Référence pour le calcul'!$U$5,IF(J24&gt;='Référence pour le calcul'!$R$4,'Référence pour le calcul'!$U$4))))</f>
        <v>#REF!</v>
      </c>
      <c r="R24">
        <f ca="1">IF(AND(K24&lt;='Référence pour le calcul'!$AD$3,'calcul notes'!K24&gt;'Référence pour le calcul'!$AD$4),1,IF(AND('calcul notes'!K24&lt;='Référence pour le calcul'!$AD$4,'calcul notes'!K24&gt;'Référence pour le calcul'!$AD$5),2,IF(AND('calcul notes'!K24&lt;='Référence pour le calcul'!$AD$5,'calcul notes'!K24&gt;'Référence pour le calcul'!$AD$6),3,IF('calcul notes'!K24&lt;='Référence pour le calcul'!$AD$6,4,IF(K24="",4)))))</f>
        <v>4</v>
      </c>
      <c r="S24" t="e">
        <f t="shared" ca="1" si="2"/>
        <v>#REF!</v>
      </c>
    </row>
    <row r="25" spans="1:19" x14ac:dyDescent="0.3">
      <c r="A25" s="1" t="s">
        <v>219</v>
      </c>
      <c r="B25" s="1" t="s">
        <v>208</v>
      </c>
      <c r="C25" s="1" t="s">
        <v>650</v>
      </c>
      <c r="D25" s="1"/>
      <c r="E25">
        <f>SUMIFS(Entrée_qté,Date_entrée,"&lt;="&amp;'Référence pour le calcul'!AK26,Date_entrée,"&lt;="&amp;'Référence pour le calcul'!AK25,Référence_Article,'calcul notes'!A25)</f>
        <v>0</v>
      </c>
      <c r="F25">
        <f ca="1">SUMIFS(Sortie_qté,Date_Sortie,"&gt;="&amp;'Référence pour le calcul'!$AL$4,Sortie_qté,"&lt;="&amp;'Référence pour le calcul'!$AL$3,Référence_Article,'calcul notes'!A25)</f>
        <v>0</v>
      </c>
      <c r="G25">
        <f>SUMIF('base de données'!$A:$A,$A25,'base de données'!$I:$I)</f>
        <v>0</v>
      </c>
      <c r="H25">
        <f>SUMIF('base de données'!$A:$A,$A25,'base de données'!$J:$J)</f>
        <v>0</v>
      </c>
      <c r="I25">
        <f t="shared" si="0"/>
        <v>0</v>
      </c>
      <c r="J25" s="53">
        <f t="shared" si="1"/>
        <v>0</v>
      </c>
      <c r="K25" s="6" t="str">
        <f>IFERROR(VLOOKUP(A25,'Historique d''inventaire'!A:F,5,FALSE),"")</f>
        <v/>
      </c>
      <c r="L25">
        <f ca="1">IFERROR(IF(E25&gt;='Référence pour le calcul'!$V$7,'Référence pour le calcul'!$Y$7,IF(E25&gt;='Référence pour le calcul'!$V$6,'Référence pour le calcul'!$Y$6,IF(E25&gt;='Référence pour le calcul'!$V$5,'Référence pour le calcul'!$Y$5,IF(E25&gt;='Référence pour le calcul'!$V$4,'Référence pour le calcul'!$Y$4)))),1)</f>
        <v>1</v>
      </c>
      <c r="M25">
        <f ca="1">IFERROR(IF(F25&gt;='Référence pour le calcul'!$J$7,'Référence pour le calcul'!$M$7,IF(F25&gt;='Référence pour le calcul'!$J$6,'Référence pour le calcul'!$M$6,IF(F25&gt;='Référence pour le calcul'!$J$5,'Référence pour le calcul'!$M$5,IF(F25&gt;='Référence pour le calcul'!$J$4,'Référence pour le calcul'!$M$4)))),1)</f>
        <v>1</v>
      </c>
      <c r="N25">
        <f>IF(G25&gt;='Référence pour le calcul'!$B$7,'Référence pour le calcul'!$E$7,IF(G25&gt;='Référence pour le calcul'!$B$6,'Référence pour le calcul'!$E$6,IF(G25&gt;='Référence pour le calcul'!$B$5,'Référence pour le calcul'!$E$5,IF(G25&gt;'Référence pour le calcul'!$B$4,'Référence pour le calcul'!$E$4,IF(G25&lt;='Référence pour le calcul'!$B$3,'Référence pour le calcul'!$E$3)))))</f>
        <v>0</v>
      </c>
      <c r="O25">
        <f>IF(H25&gt;='Référence pour le calcul'!$F$7,'Référence pour le calcul'!$I$7,IF(H25&gt;='Référence pour le calcul'!$F$6,'Référence pour le calcul'!$I$6,IF(H25&gt;='Référence pour le calcul'!$F$5,'Référence pour le calcul'!$I$5,IF(H25&gt;='Référence pour le calcul'!$F$4,'Référence pour le calcul'!$I$4))))</f>
        <v>1</v>
      </c>
      <c r="P25" t="e">
        <f>IF(I25&gt;='Référence pour le calcul'!$N$7,'Référence pour le calcul'!$Q$7,IF(I25&gt;='Référence pour le calcul'!$N$6,'Référence pour le calcul'!$Q$6,IF(I25&gt;='Référence pour le calcul'!$N$5,'Référence pour le calcul'!$Q$5,IF(I25&gt;='Référence pour le calcul'!$N$4,'Référence pour le calcul'!$Q$4))))</f>
        <v>#REF!</v>
      </c>
      <c r="Q25" t="e">
        <f>IF(J25&gt;='Référence pour le calcul'!$R$7,'Référence pour le calcul'!$U$7,IF(J25&gt;='Référence pour le calcul'!$R$6,'Référence pour le calcul'!$U$6,IF(J25&gt;='Référence pour le calcul'!$R$5,'Référence pour le calcul'!$U$5,IF(J25&gt;='Référence pour le calcul'!$R$4,'Référence pour le calcul'!$U$4))))</f>
        <v>#REF!</v>
      </c>
      <c r="R25">
        <f ca="1">IF(AND(K25&lt;='Référence pour le calcul'!$AD$3,'calcul notes'!K25&gt;'Référence pour le calcul'!$AD$4),1,IF(AND('calcul notes'!K25&lt;='Référence pour le calcul'!$AD$4,'calcul notes'!K25&gt;'Référence pour le calcul'!$AD$5),2,IF(AND('calcul notes'!K25&lt;='Référence pour le calcul'!$AD$5,'calcul notes'!K25&gt;'Référence pour le calcul'!$AD$6),3,IF('calcul notes'!K25&lt;='Référence pour le calcul'!$AD$6,4,IF(K25="",4)))))</f>
        <v>4</v>
      </c>
      <c r="S25" t="e">
        <f t="shared" ca="1" si="2"/>
        <v>#REF!</v>
      </c>
    </row>
    <row r="26" spans="1:19" x14ac:dyDescent="0.3">
      <c r="A26" s="1" t="s">
        <v>220</v>
      </c>
      <c r="B26" s="1" t="s">
        <v>208</v>
      </c>
      <c r="C26" s="1" t="s">
        <v>651</v>
      </c>
      <c r="D26" s="1" t="s">
        <v>204</v>
      </c>
      <c r="E26">
        <f>SUMIFS(Entrée_qté,Date_entrée,"&lt;="&amp;'Référence pour le calcul'!AK27,Date_entrée,"&lt;="&amp;'Référence pour le calcul'!AK26,Référence_Article,'calcul notes'!A26)</f>
        <v>0</v>
      </c>
      <c r="F26">
        <f ca="1">SUMIFS(Sortie_qté,Date_Sortie,"&gt;="&amp;'Référence pour le calcul'!$AL$4,Sortie_qté,"&lt;="&amp;'Référence pour le calcul'!$AL$3,Référence_Article,'calcul notes'!A26)</f>
        <v>0</v>
      </c>
      <c r="G26">
        <f>SUMIF('base de données'!$A:$A,$A26,'base de données'!$I:$I)</f>
        <v>0</v>
      </c>
      <c r="H26">
        <f>SUMIF('base de données'!$A:$A,$A26,'base de données'!$J:$J)</f>
        <v>0</v>
      </c>
      <c r="I26">
        <f t="shared" si="0"/>
        <v>0</v>
      </c>
      <c r="J26" s="53">
        <f t="shared" si="1"/>
        <v>0</v>
      </c>
      <c r="K26" s="6" t="str">
        <f>IFERROR(VLOOKUP(A26,'Historique d''inventaire'!A:F,5,FALSE),"")</f>
        <v/>
      </c>
      <c r="L26">
        <f ca="1">IFERROR(IF(E26&gt;='Référence pour le calcul'!$V$7,'Référence pour le calcul'!$Y$7,IF(E26&gt;='Référence pour le calcul'!$V$6,'Référence pour le calcul'!$Y$6,IF(E26&gt;='Référence pour le calcul'!$V$5,'Référence pour le calcul'!$Y$5,IF(E26&gt;='Référence pour le calcul'!$V$4,'Référence pour le calcul'!$Y$4)))),1)</f>
        <v>1</v>
      </c>
      <c r="M26">
        <f ca="1">IFERROR(IF(F26&gt;='Référence pour le calcul'!$J$7,'Référence pour le calcul'!$M$7,IF(F26&gt;='Référence pour le calcul'!$J$6,'Référence pour le calcul'!$M$6,IF(F26&gt;='Référence pour le calcul'!$J$5,'Référence pour le calcul'!$M$5,IF(F26&gt;='Référence pour le calcul'!$J$4,'Référence pour le calcul'!$M$4)))),1)</f>
        <v>1</v>
      </c>
      <c r="N26">
        <f>IF(G26&gt;='Référence pour le calcul'!$B$7,'Référence pour le calcul'!$E$7,IF(G26&gt;='Référence pour le calcul'!$B$6,'Référence pour le calcul'!$E$6,IF(G26&gt;='Référence pour le calcul'!$B$5,'Référence pour le calcul'!$E$5,IF(G26&gt;'Référence pour le calcul'!$B$4,'Référence pour le calcul'!$E$4,IF(G26&lt;='Référence pour le calcul'!$B$3,'Référence pour le calcul'!$E$3)))))</f>
        <v>0</v>
      </c>
      <c r="O26">
        <f>IF(H26&gt;='Référence pour le calcul'!$F$7,'Référence pour le calcul'!$I$7,IF(H26&gt;='Référence pour le calcul'!$F$6,'Référence pour le calcul'!$I$6,IF(H26&gt;='Référence pour le calcul'!$F$5,'Référence pour le calcul'!$I$5,IF(H26&gt;='Référence pour le calcul'!$F$4,'Référence pour le calcul'!$I$4))))</f>
        <v>1</v>
      </c>
      <c r="P26" t="e">
        <f>IF(I26&gt;='Référence pour le calcul'!$N$7,'Référence pour le calcul'!$Q$7,IF(I26&gt;='Référence pour le calcul'!$N$6,'Référence pour le calcul'!$Q$6,IF(I26&gt;='Référence pour le calcul'!$N$5,'Référence pour le calcul'!$Q$5,IF(I26&gt;='Référence pour le calcul'!$N$4,'Référence pour le calcul'!$Q$4))))</f>
        <v>#REF!</v>
      </c>
      <c r="Q26" t="e">
        <f>IF(J26&gt;='Référence pour le calcul'!$R$7,'Référence pour le calcul'!$U$7,IF(J26&gt;='Référence pour le calcul'!$R$6,'Référence pour le calcul'!$U$6,IF(J26&gt;='Référence pour le calcul'!$R$5,'Référence pour le calcul'!$U$5,IF(J26&gt;='Référence pour le calcul'!$R$4,'Référence pour le calcul'!$U$4))))</f>
        <v>#REF!</v>
      </c>
      <c r="R26">
        <f ca="1">IF(AND(K26&lt;='Référence pour le calcul'!$AD$3,'calcul notes'!K26&gt;'Référence pour le calcul'!$AD$4),1,IF(AND('calcul notes'!K26&lt;='Référence pour le calcul'!$AD$4,'calcul notes'!K26&gt;'Référence pour le calcul'!$AD$5),2,IF(AND('calcul notes'!K26&lt;='Référence pour le calcul'!$AD$5,'calcul notes'!K26&gt;'Référence pour le calcul'!$AD$6),3,IF('calcul notes'!K26&lt;='Référence pour le calcul'!$AD$6,4,IF(K26="",4)))))</f>
        <v>4</v>
      </c>
      <c r="S26" t="e">
        <f t="shared" ca="1" si="2"/>
        <v>#REF!</v>
      </c>
    </row>
    <row r="27" spans="1:19" x14ac:dyDescent="0.3">
      <c r="A27" s="1" t="s">
        <v>221</v>
      </c>
      <c r="B27" s="1" t="s">
        <v>208</v>
      </c>
      <c r="C27" s="1" t="s">
        <v>652</v>
      </c>
      <c r="D27" s="1"/>
      <c r="E27">
        <f>SUMIFS(Entrée_qté,Date_entrée,"&lt;="&amp;'Référence pour le calcul'!AK28,Date_entrée,"&lt;="&amp;'Référence pour le calcul'!AK27,Référence_Article,'calcul notes'!A27)</f>
        <v>0</v>
      </c>
      <c r="F27">
        <f ca="1">SUMIFS(Sortie_qté,Date_Sortie,"&gt;="&amp;'Référence pour le calcul'!$AL$4,Sortie_qté,"&lt;="&amp;'Référence pour le calcul'!$AL$3,Référence_Article,'calcul notes'!A27)</f>
        <v>0</v>
      </c>
      <c r="G27">
        <f>SUMIF('base de données'!$A:$A,$A27,'base de données'!$I:$I)</f>
        <v>0</v>
      </c>
      <c r="H27">
        <f>SUMIF('base de données'!$A:$A,$A27,'base de données'!$J:$J)</f>
        <v>0</v>
      </c>
      <c r="I27">
        <f t="shared" si="0"/>
        <v>0</v>
      </c>
      <c r="J27" s="53">
        <f t="shared" si="1"/>
        <v>0</v>
      </c>
      <c r="K27" s="6" t="str">
        <f>IFERROR(VLOOKUP(A27,'Historique d''inventaire'!A:F,5,FALSE),"")</f>
        <v/>
      </c>
      <c r="L27">
        <f ca="1">IFERROR(IF(E27&gt;='Référence pour le calcul'!$V$7,'Référence pour le calcul'!$Y$7,IF(E27&gt;='Référence pour le calcul'!$V$6,'Référence pour le calcul'!$Y$6,IF(E27&gt;='Référence pour le calcul'!$V$5,'Référence pour le calcul'!$Y$5,IF(E27&gt;='Référence pour le calcul'!$V$4,'Référence pour le calcul'!$Y$4)))),1)</f>
        <v>1</v>
      </c>
      <c r="M27">
        <f ca="1">IFERROR(IF(F27&gt;='Référence pour le calcul'!$J$7,'Référence pour le calcul'!$M$7,IF(F27&gt;='Référence pour le calcul'!$J$6,'Référence pour le calcul'!$M$6,IF(F27&gt;='Référence pour le calcul'!$J$5,'Référence pour le calcul'!$M$5,IF(F27&gt;='Référence pour le calcul'!$J$4,'Référence pour le calcul'!$M$4)))),1)</f>
        <v>1</v>
      </c>
      <c r="N27">
        <f>IF(G27&gt;='Référence pour le calcul'!$B$7,'Référence pour le calcul'!$E$7,IF(G27&gt;='Référence pour le calcul'!$B$6,'Référence pour le calcul'!$E$6,IF(G27&gt;='Référence pour le calcul'!$B$5,'Référence pour le calcul'!$E$5,IF(G27&gt;'Référence pour le calcul'!$B$4,'Référence pour le calcul'!$E$4,IF(G27&lt;='Référence pour le calcul'!$B$3,'Référence pour le calcul'!$E$3)))))</f>
        <v>0</v>
      </c>
      <c r="O27">
        <f>IF(H27&gt;='Référence pour le calcul'!$F$7,'Référence pour le calcul'!$I$7,IF(H27&gt;='Référence pour le calcul'!$F$6,'Référence pour le calcul'!$I$6,IF(H27&gt;='Référence pour le calcul'!$F$5,'Référence pour le calcul'!$I$5,IF(H27&gt;='Référence pour le calcul'!$F$4,'Référence pour le calcul'!$I$4))))</f>
        <v>1</v>
      </c>
      <c r="P27" t="e">
        <f>IF(I27&gt;='Référence pour le calcul'!$N$7,'Référence pour le calcul'!$Q$7,IF(I27&gt;='Référence pour le calcul'!$N$6,'Référence pour le calcul'!$Q$6,IF(I27&gt;='Référence pour le calcul'!$N$5,'Référence pour le calcul'!$Q$5,IF(I27&gt;='Référence pour le calcul'!$N$4,'Référence pour le calcul'!$Q$4))))</f>
        <v>#REF!</v>
      </c>
      <c r="Q27" t="e">
        <f>IF(J27&gt;='Référence pour le calcul'!$R$7,'Référence pour le calcul'!$U$7,IF(J27&gt;='Référence pour le calcul'!$R$6,'Référence pour le calcul'!$U$6,IF(J27&gt;='Référence pour le calcul'!$R$5,'Référence pour le calcul'!$U$5,IF(J27&gt;='Référence pour le calcul'!$R$4,'Référence pour le calcul'!$U$4))))</f>
        <v>#REF!</v>
      </c>
      <c r="R27">
        <f ca="1">IF(AND(K27&lt;='Référence pour le calcul'!$AD$3,'calcul notes'!K27&gt;'Référence pour le calcul'!$AD$4),1,IF(AND('calcul notes'!K27&lt;='Référence pour le calcul'!$AD$4,'calcul notes'!K27&gt;'Référence pour le calcul'!$AD$5),2,IF(AND('calcul notes'!K27&lt;='Référence pour le calcul'!$AD$5,'calcul notes'!K27&gt;'Référence pour le calcul'!$AD$6),3,IF('calcul notes'!K27&lt;='Référence pour le calcul'!$AD$6,4,IF(K27="",4)))))</f>
        <v>4</v>
      </c>
      <c r="S27" t="e">
        <f t="shared" ca="1" si="2"/>
        <v>#REF!</v>
      </c>
    </row>
    <row r="28" spans="1:19" x14ac:dyDescent="0.3">
      <c r="A28" s="1" t="s">
        <v>222</v>
      </c>
      <c r="B28" s="1" t="s">
        <v>208</v>
      </c>
      <c r="C28" s="1" t="s">
        <v>653</v>
      </c>
      <c r="D28" s="1"/>
      <c r="E28">
        <f>SUMIFS(Entrée_qté,Date_entrée,"&lt;="&amp;'Référence pour le calcul'!AK29,Date_entrée,"&lt;="&amp;'Référence pour le calcul'!AK28,Référence_Article,'calcul notes'!A28)</f>
        <v>0</v>
      </c>
      <c r="F28">
        <f ca="1">SUMIFS(Sortie_qté,Date_Sortie,"&gt;="&amp;'Référence pour le calcul'!$AL$4,Sortie_qté,"&lt;="&amp;'Référence pour le calcul'!$AL$3,Référence_Article,'calcul notes'!A28)</f>
        <v>0</v>
      </c>
      <c r="G28">
        <f>SUMIF('base de données'!$A:$A,$A28,'base de données'!$I:$I)</f>
        <v>0</v>
      </c>
      <c r="H28">
        <f>SUMIF('base de données'!$A:$A,$A28,'base de données'!$J:$J)</f>
        <v>0</v>
      </c>
      <c r="I28">
        <f t="shared" si="0"/>
        <v>0</v>
      </c>
      <c r="J28" s="53">
        <f t="shared" si="1"/>
        <v>0</v>
      </c>
      <c r="K28" s="6" t="str">
        <f>IFERROR(VLOOKUP(A28,'Historique d''inventaire'!A:F,5,FALSE),"")</f>
        <v/>
      </c>
      <c r="L28">
        <f ca="1">IFERROR(IF(E28&gt;='Référence pour le calcul'!$V$7,'Référence pour le calcul'!$Y$7,IF(E28&gt;='Référence pour le calcul'!$V$6,'Référence pour le calcul'!$Y$6,IF(E28&gt;='Référence pour le calcul'!$V$5,'Référence pour le calcul'!$Y$5,IF(E28&gt;='Référence pour le calcul'!$V$4,'Référence pour le calcul'!$Y$4)))),1)</f>
        <v>1</v>
      </c>
      <c r="M28">
        <f ca="1">IFERROR(IF(F28&gt;='Référence pour le calcul'!$J$7,'Référence pour le calcul'!$M$7,IF(F28&gt;='Référence pour le calcul'!$J$6,'Référence pour le calcul'!$M$6,IF(F28&gt;='Référence pour le calcul'!$J$5,'Référence pour le calcul'!$M$5,IF(F28&gt;='Référence pour le calcul'!$J$4,'Référence pour le calcul'!$M$4)))),1)</f>
        <v>1</v>
      </c>
      <c r="N28">
        <f>IF(G28&gt;='Référence pour le calcul'!$B$7,'Référence pour le calcul'!$E$7,IF(G28&gt;='Référence pour le calcul'!$B$6,'Référence pour le calcul'!$E$6,IF(G28&gt;='Référence pour le calcul'!$B$5,'Référence pour le calcul'!$E$5,IF(G28&gt;'Référence pour le calcul'!$B$4,'Référence pour le calcul'!$E$4,IF(G28&lt;='Référence pour le calcul'!$B$3,'Référence pour le calcul'!$E$3)))))</f>
        <v>0</v>
      </c>
      <c r="O28">
        <f>IF(H28&gt;='Référence pour le calcul'!$F$7,'Référence pour le calcul'!$I$7,IF(H28&gt;='Référence pour le calcul'!$F$6,'Référence pour le calcul'!$I$6,IF(H28&gt;='Référence pour le calcul'!$F$5,'Référence pour le calcul'!$I$5,IF(H28&gt;='Référence pour le calcul'!$F$4,'Référence pour le calcul'!$I$4))))</f>
        <v>1</v>
      </c>
      <c r="P28" t="e">
        <f>IF(I28&gt;='Référence pour le calcul'!$N$7,'Référence pour le calcul'!$Q$7,IF(I28&gt;='Référence pour le calcul'!$N$6,'Référence pour le calcul'!$Q$6,IF(I28&gt;='Référence pour le calcul'!$N$5,'Référence pour le calcul'!$Q$5,IF(I28&gt;='Référence pour le calcul'!$N$4,'Référence pour le calcul'!$Q$4))))</f>
        <v>#REF!</v>
      </c>
      <c r="Q28" t="e">
        <f>IF(J28&gt;='Référence pour le calcul'!$R$7,'Référence pour le calcul'!$U$7,IF(J28&gt;='Référence pour le calcul'!$R$6,'Référence pour le calcul'!$U$6,IF(J28&gt;='Référence pour le calcul'!$R$5,'Référence pour le calcul'!$U$5,IF(J28&gt;='Référence pour le calcul'!$R$4,'Référence pour le calcul'!$U$4))))</f>
        <v>#REF!</v>
      </c>
      <c r="R28">
        <f ca="1">IF(AND(K28&lt;='Référence pour le calcul'!$AD$3,'calcul notes'!K28&gt;'Référence pour le calcul'!$AD$4),1,IF(AND('calcul notes'!K28&lt;='Référence pour le calcul'!$AD$4,'calcul notes'!K28&gt;'Référence pour le calcul'!$AD$5),2,IF(AND('calcul notes'!K28&lt;='Référence pour le calcul'!$AD$5,'calcul notes'!K28&gt;'Référence pour le calcul'!$AD$6),3,IF('calcul notes'!K28&lt;='Référence pour le calcul'!$AD$6,4,IF(K28="",4)))))</f>
        <v>4</v>
      </c>
      <c r="S28" t="e">
        <f t="shared" ca="1" si="2"/>
        <v>#REF!</v>
      </c>
    </row>
    <row r="29" spans="1:19" x14ac:dyDescent="0.3">
      <c r="A29" s="1" t="s">
        <v>223</v>
      </c>
      <c r="B29" s="1" t="s">
        <v>208</v>
      </c>
      <c r="C29" s="1" t="s">
        <v>654</v>
      </c>
      <c r="D29" s="1"/>
      <c r="E29">
        <f>SUMIFS(Entrée_qté,Date_entrée,"&lt;="&amp;'Référence pour le calcul'!AK30,Date_entrée,"&lt;="&amp;'Référence pour le calcul'!AK29,Référence_Article,'calcul notes'!A29)</f>
        <v>0</v>
      </c>
      <c r="F29">
        <f ca="1">SUMIFS(Sortie_qté,Date_Sortie,"&gt;="&amp;'Référence pour le calcul'!$AL$4,Sortie_qté,"&lt;="&amp;'Référence pour le calcul'!$AL$3,Référence_Article,'calcul notes'!A29)</f>
        <v>0</v>
      </c>
      <c r="G29">
        <f>SUMIF('base de données'!$A:$A,$A29,'base de données'!$I:$I)</f>
        <v>0</v>
      </c>
      <c r="H29">
        <f>SUMIF('base de données'!$A:$A,$A29,'base de données'!$J:$J)</f>
        <v>0</v>
      </c>
      <c r="I29">
        <f t="shared" si="0"/>
        <v>0</v>
      </c>
      <c r="J29" s="53">
        <f t="shared" si="1"/>
        <v>0</v>
      </c>
      <c r="K29" s="6" t="str">
        <f>IFERROR(VLOOKUP(A29,'Historique d''inventaire'!A:F,5,FALSE),"")</f>
        <v/>
      </c>
      <c r="L29">
        <f ca="1">IFERROR(IF(E29&gt;='Référence pour le calcul'!$V$7,'Référence pour le calcul'!$Y$7,IF(E29&gt;='Référence pour le calcul'!$V$6,'Référence pour le calcul'!$Y$6,IF(E29&gt;='Référence pour le calcul'!$V$5,'Référence pour le calcul'!$Y$5,IF(E29&gt;='Référence pour le calcul'!$V$4,'Référence pour le calcul'!$Y$4)))),1)</f>
        <v>1</v>
      </c>
      <c r="M29">
        <f ca="1">IFERROR(IF(F29&gt;='Référence pour le calcul'!$J$7,'Référence pour le calcul'!$M$7,IF(F29&gt;='Référence pour le calcul'!$J$6,'Référence pour le calcul'!$M$6,IF(F29&gt;='Référence pour le calcul'!$J$5,'Référence pour le calcul'!$M$5,IF(F29&gt;='Référence pour le calcul'!$J$4,'Référence pour le calcul'!$M$4)))),1)</f>
        <v>1</v>
      </c>
      <c r="N29">
        <f>IF(G29&gt;='Référence pour le calcul'!$B$7,'Référence pour le calcul'!$E$7,IF(G29&gt;='Référence pour le calcul'!$B$6,'Référence pour le calcul'!$E$6,IF(G29&gt;='Référence pour le calcul'!$B$5,'Référence pour le calcul'!$E$5,IF(G29&gt;'Référence pour le calcul'!$B$4,'Référence pour le calcul'!$E$4,IF(G29&lt;='Référence pour le calcul'!$B$3,'Référence pour le calcul'!$E$3)))))</f>
        <v>0</v>
      </c>
      <c r="O29">
        <f>IF(H29&gt;='Référence pour le calcul'!$F$7,'Référence pour le calcul'!$I$7,IF(H29&gt;='Référence pour le calcul'!$F$6,'Référence pour le calcul'!$I$6,IF(H29&gt;='Référence pour le calcul'!$F$5,'Référence pour le calcul'!$I$5,IF(H29&gt;='Référence pour le calcul'!$F$4,'Référence pour le calcul'!$I$4))))</f>
        <v>1</v>
      </c>
      <c r="P29" t="e">
        <f>IF(I29&gt;='Référence pour le calcul'!$N$7,'Référence pour le calcul'!$Q$7,IF(I29&gt;='Référence pour le calcul'!$N$6,'Référence pour le calcul'!$Q$6,IF(I29&gt;='Référence pour le calcul'!$N$5,'Référence pour le calcul'!$Q$5,IF(I29&gt;='Référence pour le calcul'!$N$4,'Référence pour le calcul'!$Q$4))))</f>
        <v>#REF!</v>
      </c>
      <c r="Q29" t="e">
        <f>IF(J29&gt;='Référence pour le calcul'!$R$7,'Référence pour le calcul'!$U$7,IF(J29&gt;='Référence pour le calcul'!$R$6,'Référence pour le calcul'!$U$6,IF(J29&gt;='Référence pour le calcul'!$R$5,'Référence pour le calcul'!$U$5,IF(J29&gt;='Référence pour le calcul'!$R$4,'Référence pour le calcul'!$U$4))))</f>
        <v>#REF!</v>
      </c>
      <c r="R29">
        <f ca="1">IF(AND(K29&lt;='Référence pour le calcul'!$AD$3,'calcul notes'!K29&gt;'Référence pour le calcul'!$AD$4),1,IF(AND('calcul notes'!K29&lt;='Référence pour le calcul'!$AD$4,'calcul notes'!K29&gt;'Référence pour le calcul'!$AD$5),2,IF(AND('calcul notes'!K29&lt;='Référence pour le calcul'!$AD$5,'calcul notes'!K29&gt;'Référence pour le calcul'!$AD$6),3,IF('calcul notes'!K29&lt;='Référence pour le calcul'!$AD$6,4,IF(K29="",4)))))</f>
        <v>4</v>
      </c>
      <c r="S29" t="e">
        <f t="shared" ca="1" si="2"/>
        <v>#REF!</v>
      </c>
    </row>
    <row r="30" spans="1:19" x14ac:dyDescent="0.3">
      <c r="A30" s="1" t="s">
        <v>224</v>
      </c>
      <c r="B30" s="1" t="s">
        <v>208</v>
      </c>
      <c r="C30" s="1" t="s">
        <v>655</v>
      </c>
      <c r="D30" s="1"/>
      <c r="E30">
        <f>SUMIFS(Entrée_qté,Date_entrée,"&lt;="&amp;'Référence pour le calcul'!AK31,Date_entrée,"&lt;="&amp;'Référence pour le calcul'!AK30,Référence_Article,'calcul notes'!A30)</f>
        <v>0</v>
      </c>
      <c r="F30">
        <f ca="1">SUMIFS(Sortie_qté,Date_Sortie,"&gt;="&amp;'Référence pour le calcul'!$AL$4,Sortie_qté,"&lt;="&amp;'Référence pour le calcul'!$AL$3,Référence_Article,'calcul notes'!A30)</f>
        <v>0</v>
      </c>
      <c r="G30">
        <f>SUMIF('base de données'!$A:$A,$A30,'base de données'!$I:$I)</f>
        <v>0</v>
      </c>
      <c r="H30">
        <f>SUMIF('base de données'!$A:$A,$A30,'base de données'!$J:$J)</f>
        <v>0</v>
      </c>
      <c r="I30">
        <f t="shared" si="0"/>
        <v>0</v>
      </c>
      <c r="J30" s="53">
        <f t="shared" si="1"/>
        <v>0</v>
      </c>
      <c r="K30" s="6" t="str">
        <f>IFERROR(VLOOKUP(A30,'Historique d''inventaire'!A:F,5,FALSE),"")</f>
        <v/>
      </c>
      <c r="L30">
        <f ca="1">IFERROR(IF(E30&gt;='Référence pour le calcul'!$V$7,'Référence pour le calcul'!$Y$7,IF(E30&gt;='Référence pour le calcul'!$V$6,'Référence pour le calcul'!$Y$6,IF(E30&gt;='Référence pour le calcul'!$V$5,'Référence pour le calcul'!$Y$5,IF(E30&gt;='Référence pour le calcul'!$V$4,'Référence pour le calcul'!$Y$4)))),1)</f>
        <v>1</v>
      </c>
      <c r="M30">
        <f ca="1">IFERROR(IF(F30&gt;='Référence pour le calcul'!$J$7,'Référence pour le calcul'!$M$7,IF(F30&gt;='Référence pour le calcul'!$J$6,'Référence pour le calcul'!$M$6,IF(F30&gt;='Référence pour le calcul'!$J$5,'Référence pour le calcul'!$M$5,IF(F30&gt;='Référence pour le calcul'!$J$4,'Référence pour le calcul'!$M$4)))),1)</f>
        <v>1</v>
      </c>
      <c r="N30">
        <f>IF(G30&gt;='Référence pour le calcul'!$B$7,'Référence pour le calcul'!$E$7,IF(G30&gt;='Référence pour le calcul'!$B$6,'Référence pour le calcul'!$E$6,IF(G30&gt;='Référence pour le calcul'!$B$5,'Référence pour le calcul'!$E$5,IF(G30&gt;'Référence pour le calcul'!$B$4,'Référence pour le calcul'!$E$4,IF(G30&lt;='Référence pour le calcul'!$B$3,'Référence pour le calcul'!$E$3)))))</f>
        <v>0</v>
      </c>
      <c r="O30">
        <f>IF(H30&gt;='Référence pour le calcul'!$F$7,'Référence pour le calcul'!$I$7,IF(H30&gt;='Référence pour le calcul'!$F$6,'Référence pour le calcul'!$I$6,IF(H30&gt;='Référence pour le calcul'!$F$5,'Référence pour le calcul'!$I$5,IF(H30&gt;='Référence pour le calcul'!$F$4,'Référence pour le calcul'!$I$4))))</f>
        <v>1</v>
      </c>
      <c r="P30" t="e">
        <f>IF(I30&gt;='Référence pour le calcul'!$N$7,'Référence pour le calcul'!$Q$7,IF(I30&gt;='Référence pour le calcul'!$N$6,'Référence pour le calcul'!$Q$6,IF(I30&gt;='Référence pour le calcul'!$N$5,'Référence pour le calcul'!$Q$5,IF(I30&gt;='Référence pour le calcul'!$N$4,'Référence pour le calcul'!$Q$4))))</f>
        <v>#REF!</v>
      </c>
      <c r="Q30" t="e">
        <f>IF(J30&gt;='Référence pour le calcul'!$R$7,'Référence pour le calcul'!$U$7,IF(J30&gt;='Référence pour le calcul'!$R$6,'Référence pour le calcul'!$U$6,IF(J30&gt;='Référence pour le calcul'!$R$5,'Référence pour le calcul'!$U$5,IF(J30&gt;='Référence pour le calcul'!$R$4,'Référence pour le calcul'!$U$4))))</f>
        <v>#REF!</v>
      </c>
      <c r="R30">
        <f ca="1">IF(AND(K30&lt;='Référence pour le calcul'!$AD$3,'calcul notes'!K30&gt;'Référence pour le calcul'!$AD$4),1,IF(AND('calcul notes'!K30&lt;='Référence pour le calcul'!$AD$4,'calcul notes'!K30&gt;'Référence pour le calcul'!$AD$5),2,IF(AND('calcul notes'!K30&lt;='Référence pour le calcul'!$AD$5,'calcul notes'!K30&gt;'Référence pour le calcul'!$AD$6),3,IF('calcul notes'!K30&lt;='Référence pour le calcul'!$AD$6,4,IF(K30="",4)))))</f>
        <v>4</v>
      </c>
      <c r="S30" t="e">
        <f t="shared" ca="1" si="2"/>
        <v>#REF!</v>
      </c>
    </row>
    <row r="31" spans="1:19" x14ac:dyDescent="0.3">
      <c r="A31" s="1" t="s">
        <v>225</v>
      </c>
      <c r="B31" s="1" t="s">
        <v>208</v>
      </c>
      <c r="C31" s="1" t="s">
        <v>656</v>
      </c>
      <c r="D31" s="1"/>
      <c r="E31">
        <f>SUMIFS(Entrée_qté,Date_entrée,"&lt;="&amp;'Référence pour le calcul'!AK32,Date_entrée,"&lt;="&amp;'Référence pour le calcul'!AK31,Référence_Article,'calcul notes'!A31)</f>
        <v>0</v>
      </c>
      <c r="F31">
        <f ca="1">SUMIFS(Sortie_qté,Date_Sortie,"&gt;="&amp;'Référence pour le calcul'!$AL$4,Sortie_qté,"&lt;="&amp;'Référence pour le calcul'!$AL$3,Référence_Article,'calcul notes'!A31)</f>
        <v>0</v>
      </c>
      <c r="G31">
        <f>SUMIF('base de données'!$A:$A,$A31,'base de données'!$I:$I)</f>
        <v>0</v>
      </c>
      <c r="H31">
        <f>SUMIF('base de données'!$A:$A,$A31,'base de données'!$J:$J)</f>
        <v>0</v>
      </c>
      <c r="I31">
        <f t="shared" si="0"/>
        <v>0</v>
      </c>
      <c r="J31" s="53">
        <f t="shared" si="1"/>
        <v>0</v>
      </c>
      <c r="K31" s="6" t="str">
        <f>IFERROR(VLOOKUP(A31,'Historique d''inventaire'!A:F,5,FALSE),"")</f>
        <v/>
      </c>
      <c r="L31">
        <f ca="1">IFERROR(IF(E31&gt;='Référence pour le calcul'!$V$7,'Référence pour le calcul'!$Y$7,IF(E31&gt;='Référence pour le calcul'!$V$6,'Référence pour le calcul'!$Y$6,IF(E31&gt;='Référence pour le calcul'!$V$5,'Référence pour le calcul'!$Y$5,IF(E31&gt;='Référence pour le calcul'!$V$4,'Référence pour le calcul'!$Y$4)))),1)</f>
        <v>1</v>
      </c>
      <c r="M31">
        <f ca="1">IFERROR(IF(F31&gt;='Référence pour le calcul'!$J$7,'Référence pour le calcul'!$M$7,IF(F31&gt;='Référence pour le calcul'!$J$6,'Référence pour le calcul'!$M$6,IF(F31&gt;='Référence pour le calcul'!$J$5,'Référence pour le calcul'!$M$5,IF(F31&gt;='Référence pour le calcul'!$J$4,'Référence pour le calcul'!$M$4)))),1)</f>
        <v>1</v>
      </c>
      <c r="N31">
        <f>IF(G31&gt;='Référence pour le calcul'!$B$7,'Référence pour le calcul'!$E$7,IF(G31&gt;='Référence pour le calcul'!$B$6,'Référence pour le calcul'!$E$6,IF(G31&gt;='Référence pour le calcul'!$B$5,'Référence pour le calcul'!$E$5,IF(G31&gt;'Référence pour le calcul'!$B$4,'Référence pour le calcul'!$E$4,IF(G31&lt;='Référence pour le calcul'!$B$3,'Référence pour le calcul'!$E$3)))))</f>
        <v>0</v>
      </c>
      <c r="O31">
        <f>IF(H31&gt;='Référence pour le calcul'!$F$7,'Référence pour le calcul'!$I$7,IF(H31&gt;='Référence pour le calcul'!$F$6,'Référence pour le calcul'!$I$6,IF(H31&gt;='Référence pour le calcul'!$F$5,'Référence pour le calcul'!$I$5,IF(H31&gt;='Référence pour le calcul'!$F$4,'Référence pour le calcul'!$I$4))))</f>
        <v>1</v>
      </c>
      <c r="P31" t="e">
        <f>IF(I31&gt;='Référence pour le calcul'!$N$7,'Référence pour le calcul'!$Q$7,IF(I31&gt;='Référence pour le calcul'!$N$6,'Référence pour le calcul'!$Q$6,IF(I31&gt;='Référence pour le calcul'!$N$5,'Référence pour le calcul'!$Q$5,IF(I31&gt;='Référence pour le calcul'!$N$4,'Référence pour le calcul'!$Q$4))))</f>
        <v>#REF!</v>
      </c>
      <c r="Q31" t="e">
        <f>IF(J31&gt;='Référence pour le calcul'!$R$7,'Référence pour le calcul'!$U$7,IF(J31&gt;='Référence pour le calcul'!$R$6,'Référence pour le calcul'!$U$6,IF(J31&gt;='Référence pour le calcul'!$R$5,'Référence pour le calcul'!$U$5,IF(J31&gt;='Référence pour le calcul'!$R$4,'Référence pour le calcul'!$U$4))))</f>
        <v>#REF!</v>
      </c>
      <c r="R31">
        <f ca="1">IF(AND(K31&lt;='Référence pour le calcul'!$AD$3,'calcul notes'!K31&gt;'Référence pour le calcul'!$AD$4),1,IF(AND('calcul notes'!K31&lt;='Référence pour le calcul'!$AD$4,'calcul notes'!K31&gt;'Référence pour le calcul'!$AD$5),2,IF(AND('calcul notes'!K31&lt;='Référence pour le calcul'!$AD$5,'calcul notes'!K31&gt;'Référence pour le calcul'!$AD$6),3,IF('calcul notes'!K31&lt;='Référence pour le calcul'!$AD$6,4,IF(K31="",4)))))</f>
        <v>4</v>
      </c>
      <c r="S31" t="e">
        <f t="shared" ca="1" si="2"/>
        <v>#REF!</v>
      </c>
    </row>
    <row r="32" spans="1:19" x14ac:dyDescent="0.3">
      <c r="A32" s="1" t="s">
        <v>226</v>
      </c>
      <c r="B32" s="1" t="s">
        <v>208</v>
      </c>
      <c r="C32" s="1" t="s">
        <v>657</v>
      </c>
      <c r="D32" s="1"/>
      <c r="E32">
        <f>SUMIFS(Entrée_qté,Date_entrée,"&lt;="&amp;'Référence pour le calcul'!AK33,Date_entrée,"&lt;="&amp;'Référence pour le calcul'!AK32,Référence_Article,'calcul notes'!A32)</f>
        <v>0</v>
      </c>
      <c r="F32">
        <f ca="1">SUMIFS(Sortie_qté,Date_Sortie,"&gt;="&amp;'Référence pour le calcul'!$AL$4,Sortie_qté,"&lt;="&amp;'Référence pour le calcul'!$AL$3,Référence_Article,'calcul notes'!A32)</f>
        <v>0</v>
      </c>
      <c r="G32">
        <f>SUMIF('base de données'!$A:$A,$A32,'base de données'!$I:$I)</f>
        <v>0</v>
      </c>
      <c r="H32">
        <f>SUMIF('base de données'!$A:$A,$A32,'base de données'!$J:$J)</f>
        <v>0</v>
      </c>
      <c r="I32">
        <f t="shared" si="0"/>
        <v>0</v>
      </c>
      <c r="J32" s="53">
        <f t="shared" si="1"/>
        <v>0</v>
      </c>
      <c r="K32" s="6" t="str">
        <f>IFERROR(VLOOKUP(A32,'Historique d''inventaire'!A:F,5,FALSE),"")</f>
        <v/>
      </c>
      <c r="L32">
        <f ca="1">IFERROR(IF(E32&gt;='Référence pour le calcul'!$V$7,'Référence pour le calcul'!$Y$7,IF(E32&gt;='Référence pour le calcul'!$V$6,'Référence pour le calcul'!$Y$6,IF(E32&gt;='Référence pour le calcul'!$V$5,'Référence pour le calcul'!$Y$5,IF(E32&gt;='Référence pour le calcul'!$V$4,'Référence pour le calcul'!$Y$4)))),1)</f>
        <v>1</v>
      </c>
      <c r="M32">
        <f ca="1">IFERROR(IF(F32&gt;='Référence pour le calcul'!$J$7,'Référence pour le calcul'!$M$7,IF(F32&gt;='Référence pour le calcul'!$J$6,'Référence pour le calcul'!$M$6,IF(F32&gt;='Référence pour le calcul'!$J$5,'Référence pour le calcul'!$M$5,IF(F32&gt;='Référence pour le calcul'!$J$4,'Référence pour le calcul'!$M$4)))),1)</f>
        <v>1</v>
      </c>
      <c r="N32">
        <f>IF(G32&gt;='Référence pour le calcul'!$B$7,'Référence pour le calcul'!$E$7,IF(G32&gt;='Référence pour le calcul'!$B$6,'Référence pour le calcul'!$E$6,IF(G32&gt;='Référence pour le calcul'!$B$5,'Référence pour le calcul'!$E$5,IF(G32&gt;'Référence pour le calcul'!$B$4,'Référence pour le calcul'!$E$4,IF(G32&lt;='Référence pour le calcul'!$B$3,'Référence pour le calcul'!$E$3)))))</f>
        <v>0</v>
      </c>
      <c r="O32">
        <f>IF(H32&gt;='Référence pour le calcul'!$F$7,'Référence pour le calcul'!$I$7,IF(H32&gt;='Référence pour le calcul'!$F$6,'Référence pour le calcul'!$I$6,IF(H32&gt;='Référence pour le calcul'!$F$5,'Référence pour le calcul'!$I$5,IF(H32&gt;='Référence pour le calcul'!$F$4,'Référence pour le calcul'!$I$4))))</f>
        <v>1</v>
      </c>
      <c r="P32" t="e">
        <f>IF(I32&gt;='Référence pour le calcul'!$N$7,'Référence pour le calcul'!$Q$7,IF(I32&gt;='Référence pour le calcul'!$N$6,'Référence pour le calcul'!$Q$6,IF(I32&gt;='Référence pour le calcul'!$N$5,'Référence pour le calcul'!$Q$5,IF(I32&gt;='Référence pour le calcul'!$N$4,'Référence pour le calcul'!$Q$4))))</f>
        <v>#REF!</v>
      </c>
      <c r="Q32" t="e">
        <f>IF(J32&gt;='Référence pour le calcul'!$R$7,'Référence pour le calcul'!$U$7,IF(J32&gt;='Référence pour le calcul'!$R$6,'Référence pour le calcul'!$U$6,IF(J32&gt;='Référence pour le calcul'!$R$5,'Référence pour le calcul'!$U$5,IF(J32&gt;='Référence pour le calcul'!$R$4,'Référence pour le calcul'!$U$4))))</f>
        <v>#REF!</v>
      </c>
      <c r="R32">
        <f ca="1">IF(AND(K32&lt;='Référence pour le calcul'!$AD$3,'calcul notes'!K32&gt;'Référence pour le calcul'!$AD$4),1,IF(AND('calcul notes'!K32&lt;='Référence pour le calcul'!$AD$4,'calcul notes'!K32&gt;'Référence pour le calcul'!$AD$5),2,IF(AND('calcul notes'!K32&lt;='Référence pour le calcul'!$AD$5,'calcul notes'!K32&gt;'Référence pour le calcul'!$AD$6),3,IF('calcul notes'!K32&lt;='Référence pour le calcul'!$AD$6,4,IF(K32="",4)))))</f>
        <v>4</v>
      </c>
      <c r="S32" t="e">
        <f t="shared" ca="1" si="2"/>
        <v>#REF!</v>
      </c>
    </row>
    <row r="33" spans="1:19" x14ac:dyDescent="0.3">
      <c r="A33" s="1" t="s">
        <v>227</v>
      </c>
      <c r="B33" s="1" t="s">
        <v>208</v>
      </c>
      <c r="C33" s="1" t="s">
        <v>658</v>
      </c>
      <c r="D33" s="1"/>
      <c r="E33">
        <f>SUMIFS(Entrée_qté,Date_entrée,"&lt;="&amp;'Référence pour le calcul'!AK34,Date_entrée,"&lt;="&amp;'Référence pour le calcul'!AK33,Référence_Article,'calcul notes'!A33)</f>
        <v>0</v>
      </c>
      <c r="F33">
        <f ca="1">SUMIFS(Sortie_qté,Date_Sortie,"&gt;="&amp;'Référence pour le calcul'!$AL$4,Sortie_qté,"&lt;="&amp;'Référence pour le calcul'!$AL$3,Référence_Article,'calcul notes'!A33)</f>
        <v>0</v>
      </c>
      <c r="G33">
        <f>SUMIF('base de données'!$A:$A,$A33,'base de données'!$I:$I)</f>
        <v>0</v>
      </c>
      <c r="H33">
        <f>SUMIF('base de données'!$A:$A,$A33,'base de données'!$J:$J)</f>
        <v>0</v>
      </c>
      <c r="I33">
        <f t="shared" si="0"/>
        <v>0</v>
      </c>
      <c r="J33" s="53">
        <f t="shared" si="1"/>
        <v>0</v>
      </c>
      <c r="K33" s="6" t="str">
        <f>IFERROR(VLOOKUP(A33,'Historique d''inventaire'!A:F,5,FALSE),"")</f>
        <v/>
      </c>
      <c r="L33">
        <f ca="1">IFERROR(IF(E33&gt;='Référence pour le calcul'!$V$7,'Référence pour le calcul'!$Y$7,IF(E33&gt;='Référence pour le calcul'!$V$6,'Référence pour le calcul'!$Y$6,IF(E33&gt;='Référence pour le calcul'!$V$5,'Référence pour le calcul'!$Y$5,IF(E33&gt;='Référence pour le calcul'!$V$4,'Référence pour le calcul'!$Y$4)))),1)</f>
        <v>1</v>
      </c>
      <c r="M33">
        <f ca="1">IFERROR(IF(F33&gt;='Référence pour le calcul'!$J$7,'Référence pour le calcul'!$M$7,IF(F33&gt;='Référence pour le calcul'!$J$6,'Référence pour le calcul'!$M$6,IF(F33&gt;='Référence pour le calcul'!$J$5,'Référence pour le calcul'!$M$5,IF(F33&gt;='Référence pour le calcul'!$J$4,'Référence pour le calcul'!$M$4)))),1)</f>
        <v>1</v>
      </c>
      <c r="N33">
        <f>IF(G33&gt;='Référence pour le calcul'!$B$7,'Référence pour le calcul'!$E$7,IF(G33&gt;='Référence pour le calcul'!$B$6,'Référence pour le calcul'!$E$6,IF(G33&gt;='Référence pour le calcul'!$B$5,'Référence pour le calcul'!$E$5,IF(G33&gt;'Référence pour le calcul'!$B$4,'Référence pour le calcul'!$E$4,IF(G33&lt;='Référence pour le calcul'!$B$3,'Référence pour le calcul'!$E$3)))))</f>
        <v>0</v>
      </c>
      <c r="O33">
        <f>IF(H33&gt;='Référence pour le calcul'!$F$7,'Référence pour le calcul'!$I$7,IF(H33&gt;='Référence pour le calcul'!$F$6,'Référence pour le calcul'!$I$6,IF(H33&gt;='Référence pour le calcul'!$F$5,'Référence pour le calcul'!$I$5,IF(H33&gt;='Référence pour le calcul'!$F$4,'Référence pour le calcul'!$I$4))))</f>
        <v>1</v>
      </c>
      <c r="P33" t="e">
        <f>IF(I33&gt;='Référence pour le calcul'!$N$7,'Référence pour le calcul'!$Q$7,IF(I33&gt;='Référence pour le calcul'!$N$6,'Référence pour le calcul'!$Q$6,IF(I33&gt;='Référence pour le calcul'!$N$5,'Référence pour le calcul'!$Q$5,IF(I33&gt;='Référence pour le calcul'!$N$4,'Référence pour le calcul'!$Q$4))))</f>
        <v>#REF!</v>
      </c>
      <c r="Q33" t="e">
        <f>IF(J33&gt;='Référence pour le calcul'!$R$7,'Référence pour le calcul'!$U$7,IF(J33&gt;='Référence pour le calcul'!$R$6,'Référence pour le calcul'!$U$6,IF(J33&gt;='Référence pour le calcul'!$R$5,'Référence pour le calcul'!$U$5,IF(J33&gt;='Référence pour le calcul'!$R$4,'Référence pour le calcul'!$U$4))))</f>
        <v>#REF!</v>
      </c>
      <c r="R33">
        <f ca="1">IF(AND(K33&lt;='Référence pour le calcul'!$AD$3,'calcul notes'!K33&gt;'Référence pour le calcul'!$AD$4),1,IF(AND('calcul notes'!K33&lt;='Référence pour le calcul'!$AD$4,'calcul notes'!K33&gt;'Référence pour le calcul'!$AD$5),2,IF(AND('calcul notes'!K33&lt;='Référence pour le calcul'!$AD$5,'calcul notes'!K33&gt;'Référence pour le calcul'!$AD$6),3,IF('calcul notes'!K33&lt;='Référence pour le calcul'!$AD$6,4,IF(K33="",4)))))</f>
        <v>4</v>
      </c>
      <c r="S33" t="e">
        <f t="shared" ca="1" si="2"/>
        <v>#REF!</v>
      </c>
    </row>
    <row r="34" spans="1:19" x14ac:dyDescent="0.3">
      <c r="A34" s="1" t="s">
        <v>228</v>
      </c>
      <c r="B34" s="1" t="s">
        <v>208</v>
      </c>
      <c r="C34" s="1" t="s">
        <v>659</v>
      </c>
      <c r="D34" s="1"/>
      <c r="E34">
        <f>SUMIFS(Entrée_qté,Date_entrée,"&lt;="&amp;'Référence pour le calcul'!AK35,Date_entrée,"&lt;="&amp;'Référence pour le calcul'!AK34,Référence_Article,'calcul notes'!A34)</f>
        <v>0</v>
      </c>
      <c r="F34">
        <f ca="1">SUMIFS(Sortie_qté,Date_Sortie,"&gt;="&amp;'Référence pour le calcul'!$AL$4,Sortie_qté,"&lt;="&amp;'Référence pour le calcul'!$AL$3,Référence_Article,'calcul notes'!A34)</f>
        <v>0</v>
      </c>
      <c r="G34">
        <f>SUMIF('base de données'!$A:$A,$A34,'base de données'!$I:$I)</f>
        <v>0</v>
      </c>
      <c r="H34">
        <f>SUMIF('base de données'!$A:$A,$A34,'base de données'!$J:$J)</f>
        <v>0</v>
      </c>
      <c r="I34">
        <f t="shared" si="0"/>
        <v>0</v>
      </c>
      <c r="J34" s="53">
        <f t="shared" si="1"/>
        <v>0</v>
      </c>
      <c r="K34" s="6" t="str">
        <f>IFERROR(VLOOKUP(A34,'Historique d''inventaire'!A:F,5,FALSE),"")</f>
        <v/>
      </c>
      <c r="L34">
        <f ca="1">IFERROR(IF(E34&gt;='Référence pour le calcul'!$V$7,'Référence pour le calcul'!$Y$7,IF(E34&gt;='Référence pour le calcul'!$V$6,'Référence pour le calcul'!$Y$6,IF(E34&gt;='Référence pour le calcul'!$V$5,'Référence pour le calcul'!$Y$5,IF(E34&gt;='Référence pour le calcul'!$V$4,'Référence pour le calcul'!$Y$4)))),1)</f>
        <v>1</v>
      </c>
      <c r="M34">
        <f ca="1">IFERROR(IF(F34&gt;='Référence pour le calcul'!$J$7,'Référence pour le calcul'!$M$7,IF(F34&gt;='Référence pour le calcul'!$J$6,'Référence pour le calcul'!$M$6,IF(F34&gt;='Référence pour le calcul'!$J$5,'Référence pour le calcul'!$M$5,IF(F34&gt;='Référence pour le calcul'!$J$4,'Référence pour le calcul'!$M$4)))),1)</f>
        <v>1</v>
      </c>
      <c r="N34">
        <f>IF(G34&gt;='Référence pour le calcul'!$B$7,'Référence pour le calcul'!$E$7,IF(G34&gt;='Référence pour le calcul'!$B$6,'Référence pour le calcul'!$E$6,IF(G34&gt;='Référence pour le calcul'!$B$5,'Référence pour le calcul'!$E$5,IF(G34&gt;'Référence pour le calcul'!$B$4,'Référence pour le calcul'!$E$4,IF(G34&lt;='Référence pour le calcul'!$B$3,'Référence pour le calcul'!$E$3)))))</f>
        <v>0</v>
      </c>
      <c r="O34">
        <f>IF(H34&gt;='Référence pour le calcul'!$F$7,'Référence pour le calcul'!$I$7,IF(H34&gt;='Référence pour le calcul'!$F$6,'Référence pour le calcul'!$I$6,IF(H34&gt;='Référence pour le calcul'!$F$5,'Référence pour le calcul'!$I$5,IF(H34&gt;='Référence pour le calcul'!$F$4,'Référence pour le calcul'!$I$4))))</f>
        <v>1</v>
      </c>
      <c r="P34" t="e">
        <f>IF(I34&gt;='Référence pour le calcul'!$N$7,'Référence pour le calcul'!$Q$7,IF(I34&gt;='Référence pour le calcul'!$N$6,'Référence pour le calcul'!$Q$6,IF(I34&gt;='Référence pour le calcul'!$N$5,'Référence pour le calcul'!$Q$5,IF(I34&gt;='Référence pour le calcul'!$N$4,'Référence pour le calcul'!$Q$4))))</f>
        <v>#REF!</v>
      </c>
      <c r="Q34" t="e">
        <f>IF(J34&gt;='Référence pour le calcul'!$R$7,'Référence pour le calcul'!$U$7,IF(J34&gt;='Référence pour le calcul'!$R$6,'Référence pour le calcul'!$U$6,IF(J34&gt;='Référence pour le calcul'!$R$5,'Référence pour le calcul'!$U$5,IF(J34&gt;='Référence pour le calcul'!$R$4,'Référence pour le calcul'!$U$4))))</f>
        <v>#REF!</v>
      </c>
      <c r="R34">
        <f ca="1">IF(AND(K34&lt;='Référence pour le calcul'!$AD$3,'calcul notes'!K34&gt;'Référence pour le calcul'!$AD$4),1,IF(AND('calcul notes'!K34&lt;='Référence pour le calcul'!$AD$4,'calcul notes'!K34&gt;'Référence pour le calcul'!$AD$5),2,IF(AND('calcul notes'!K34&lt;='Référence pour le calcul'!$AD$5,'calcul notes'!K34&gt;'Référence pour le calcul'!$AD$6),3,IF('calcul notes'!K34&lt;='Référence pour le calcul'!$AD$6,4,IF(K34="",4)))))</f>
        <v>4</v>
      </c>
      <c r="S34" t="e">
        <f t="shared" ca="1" si="2"/>
        <v>#REF!</v>
      </c>
    </row>
    <row r="35" spans="1:19" x14ac:dyDescent="0.3">
      <c r="A35" s="1" t="s">
        <v>229</v>
      </c>
      <c r="B35" s="1" t="s">
        <v>208</v>
      </c>
      <c r="C35" s="1" t="s">
        <v>660</v>
      </c>
      <c r="D35" s="1"/>
      <c r="E35">
        <f>SUMIFS(Entrée_qté,Date_entrée,"&lt;="&amp;'Référence pour le calcul'!AK36,Date_entrée,"&lt;="&amp;'Référence pour le calcul'!AK35,Référence_Article,'calcul notes'!A35)</f>
        <v>0</v>
      </c>
      <c r="F35">
        <f ca="1">SUMIFS(Sortie_qté,Date_Sortie,"&gt;="&amp;'Référence pour le calcul'!$AL$4,Sortie_qté,"&lt;="&amp;'Référence pour le calcul'!$AL$3,Référence_Article,'calcul notes'!A35)</f>
        <v>0</v>
      </c>
      <c r="G35">
        <f>SUMIF('base de données'!$A:$A,$A35,'base de données'!$I:$I)</f>
        <v>0</v>
      </c>
      <c r="H35">
        <f>SUMIF('base de données'!$A:$A,$A35,'base de données'!$J:$J)</f>
        <v>0</v>
      </c>
      <c r="I35">
        <f t="shared" si="0"/>
        <v>0</v>
      </c>
      <c r="J35" s="53">
        <f t="shared" si="1"/>
        <v>0</v>
      </c>
      <c r="K35" s="6" t="str">
        <f>IFERROR(VLOOKUP(A35,'Historique d''inventaire'!A:F,5,FALSE),"")</f>
        <v/>
      </c>
      <c r="L35">
        <f ca="1">IFERROR(IF(E35&gt;='Référence pour le calcul'!$V$7,'Référence pour le calcul'!$Y$7,IF(E35&gt;='Référence pour le calcul'!$V$6,'Référence pour le calcul'!$Y$6,IF(E35&gt;='Référence pour le calcul'!$V$5,'Référence pour le calcul'!$Y$5,IF(E35&gt;='Référence pour le calcul'!$V$4,'Référence pour le calcul'!$Y$4)))),1)</f>
        <v>1</v>
      </c>
      <c r="M35">
        <f ca="1">IFERROR(IF(F35&gt;='Référence pour le calcul'!$J$7,'Référence pour le calcul'!$M$7,IF(F35&gt;='Référence pour le calcul'!$J$6,'Référence pour le calcul'!$M$6,IF(F35&gt;='Référence pour le calcul'!$J$5,'Référence pour le calcul'!$M$5,IF(F35&gt;='Référence pour le calcul'!$J$4,'Référence pour le calcul'!$M$4)))),1)</f>
        <v>1</v>
      </c>
      <c r="N35">
        <f>IF(G35&gt;='Référence pour le calcul'!$B$7,'Référence pour le calcul'!$E$7,IF(G35&gt;='Référence pour le calcul'!$B$6,'Référence pour le calcul'!$E$6,IF(G35&gt;='Référence pour le calcul'!$B$5,'Référence pour le calcul'!$E$5,IF(G35&gt;'Référence pour le calcul'!$B$4,'Référence pour le calcul'!$E$4,IF(G35&lt;='Référence pour le calcul'!$B$3,'Référence pour le calcul'!$E$3)))))</f>
        <v>0</v>
      </c>
      <c r="O35">
        <f>IF(H35&gt;='Référence pour le calcul'!$F$7,'Référence pour le calcul'!$I$7,IF(H35&gt;='Référence pour le calcul'!$F$6,'Référence pour le calcul'!$I$6,IF(H35&gt;='Référence pour le calcul'!$F$5,'Référence pour le calcul'!$I$5,IF(H35&gt;='Référence pour le calcul'!$F$4,'Référence pour le calcul'!$I$4))))</f>
        <v>1</v>
      </c>
      <c r="P35" t="e">
        <f>IF(I35&gt;='Référence pour le calcul'!$N$7,'Référence pour le calcul'!$Q$7,IF(I35&gt;='Référence pour le calcul'!$N$6,'Référence pour le calcul'!$Q$6,IF(I35&gt;='Référence pour le calcul'!$N$5,'Référence pour le calcul'!$Q$5,IF(I35&gt;='Référence pour le calcul'!$N$4,'Référence pour le calcul'!$Q$4))))</f>
        <v>#REF!</v>
      </c>
      <c r="Q35" t="e">
        <f>IF(J35&gt;='Référence pour le calcul'!$R$7,'Référence pour le calcul'!$U$7,IF(J35&gt;='Référence pour le calcul'!$R$6,'Référence pour le calcul'!$U$6,IF(J35&gt;='Référence pour le calcul'!$R$5,'Référence pour le calcul'!$U$5,IF(J35&gt;='Référence pour le calcul'!$R$4,'Référence pour le calcul'!$U$4))))</f>
        <v>#REF!</v>
      </c>
      <c r="R35">
        <f ca="1">IF(AND(K35&lt;='Référence pour le calcul'!$AD$3,'calcul notes'!K35&gt;'Référence pour le calcul'!$AD$4),1,IF(AND('calcul notes'!K35&lt;='Référence pour le calcul'!$AD$4,'calcul notes'!K35&gt;'Référence pour le calcul'!$AD$5),2,IF(AND('calcul notes'!K35&lt;='Référence pour le calcul'!$AD$5,'calcul notes'!K35&gt;'Référence pour le calcul'!$AD$6),3,IF('calcul notes'!K35&lt;='Référence pour le calcul'!$AD$6,4,IF(K35="",4)))))</f>
        <v>4</v>
      </c>
      <c r="S35" t="e">
        <f t="shared" ca="1" si="2"/>
        <v>#REF!</v>
      </c>
    </row>
    <row r="36" spans="1:19" x14ac:dyDescent="0.3">
      <c r="A36" s="1" t="s">
        <v>230</v>
      </c>
      <c r="B36" s="1" t="s">
        <v>208</v>
      </c>
      <c r="C36" s="1" t="s">
        <v>661</v>
      </c>
      <c r="D36" s="1"/>
      <c r="E36">
        <f>SUMIFS(Entrée_qté,Date_entrée,"&lt;="&amp;'Référence pour le calcul'!AK37,Date_entrée,"&lt;="&amp;'Référence pour le calcul'!AK36,Référence_Article,'calcul notes'!A36)</f>
        <v>0</v>
      </c>
      <c r="F36">
        <f ca="1">SUMIFS(Sortie_qté,Date_Sortie,"&gt;="&amp;'Référence pour le calcul'!$AL$4,Sortie_qté,"&lt;="&amp;'Référence pour le calcul'!$AL$3,Référence_Article,'calcul notes'!A36)</f>
        <v>0</v>
      </c>
      <c r="G36">
        <f>SUMIF('base de données'!$A:$A,$A36,'base de données'!$I:$I)</f>
        <v>0</v>
      </c>
      <c r="H36">
        <f>SUMIF('base de données'!$A:$A,$A36,'base de données'!$J:$J)</f>
        <v>0</v>
      </c>
      <c r="I36">
        <f t="shared" si="0"/>
        <v>0</v>
      </c>
      <c r="J36" s="53">
        <f t="shared" si="1"/>
        <v>0</v>
      </c>
      <c r="K36" s="6" t="str">
        <f>IFERROR(VLOOKUP(A36,'Historique d''inventaire'!A:F,5,FALSE),"")</f>
        <v/>
      </c>
      <c r="L36">
        <f ca="1">IFERROR(IF(E36&gt;='Référence pour le calcul'!$V$7,'Référence pour le calcul'!$Y$7,IF(E36&gt;='Référence pour le calcul'!$V$6,'Référence pour le calcul'!$Y$6,IF(E36&gt;='Référence pour le calcul'!$V$5,'Référence pour le calcul'!$Y$5,IF(E36&gt;='Référence pour le calcul'!$V$4,'Référence pour le calcul'!$Y$4)))),1)</f>
        <v>1</v>
      </c>
      <c r="M36">
        <f ca="1">IFERROR(IF(F36&gt;='Référence pour le calcul'!$J$7,'Référence pour le calcul'!$M$7,IF(F36&gt;='Référence pour le calcul'!$J$6,'Référence pour le calcul'!$M$6,IF(F36&gt;='Référence pour le calcul'!$J$5,'Référence pour le calcul'!$M$5,IF(F36&gt;='Référence pour le calcul'!$J$4,'Référence pour le calcul'!$M$4)))),1)</f>
        <v>1</v>
      </c>
      <c r="N36">
        <f>IF(G36&gt;='Référence pour le calcul'!$B$7,'Référence pour le calcul'!$E$7,IF(G36&gt;='Référence pour le calcul'!$B$6,'Référence pour le calcul'!$E$6,IF(G36&gt;='Référence pour le calcul'!$B$5,'Référence pour le calcul'!$E$5,IF(G36&gt;'Référence pour le calcul'!$B$4,'Référence pour le calcul'!$E$4,IF(G36&lt;='Référence pour le calcul'!$B$3,'Référence pour le calcul'!$E$3)))))</f>
        <v>0</v>
      </c>
      <c r="O36">
        <f>IF(H36&gt;='Référence pour le calcul'!$F$7,'Référence pour le calcul'!$I$7,IF(H36&gt;='Référence pour le calcul'!$F$6,'Référence pour le calcul'!$I$6,IF(H36&gt;='Référence pour le calcul'!$F$5,'Référence pour le calcul'!$I$5,IF(H36&gt;='Référence pour le calcul'!$F$4,'Référence pour le calcul'!$I$4))))</f>
        <v>1</v>
      </c>
      <c r="P36" t="e">
        <f>IF(I36&gt;='Référence pour le calcul'!$N$7,'Référence pour le calcul'!$Q$7,IF(I36&gt;='Référence pour le calcul'!$N$6,'Référence pour le calcul'!$Q$6,IF(I36&gt;='Référence pour le calcul'!$N$5,'Référence pour le calcul'!$Q$5,IF(I36&gt;='Référence pour le calcul'!$N$4,'Référence pour le calcul'!$Q$4))))</f>
        <v>#REF!</v>
      </c>
      <c r="Q36" t="e">
        <f>IF(J36&gt;='Référence pour le calcul'!$R$7,'Référence pour le calcul'!$U$7,IF(J36&gt;='Référence pour le calcul'!$R$6,'Référence pour le calcul'!$U$6,IF(J36&gt;='Référence pour le calcul'!$R$5,'Référence pour le calcul'!$U$5,IF(J36&gt;='Référence pour le calcul'!$R$4,'Référence pour le calcul'!$U$4))))</f>
        <v>#REF!</v>
      </c>
      <c r="R36">
        <f ca="1">IF(AND(K36&lt;='Référence pour le calcul'!$AD$3,'calcul notes'!K36&gt;'Référence pour le calcul'!$AD$4),1,IF(AND('calcul notes'!K36&lt;='Référence pour le calcul'!$AD$4,'calcul notes'!K36&gt;'Référence pour le calcul'!$AD$5),2,IF(AND('calcul notes'!K36&lt;='Référence pour le calcul'!$AD$5,'calcul notes'!K36&gt;'Référence pour le calcul'!$AD$6),3,IF('calcul notes'!K36&lt;='Référence pour le calcul'!$AD$6,4,IF(K36="",4)))))</f>
        <v>4</v>
      </c>
      <c r="S36" t="e">
        <f t="shared" ca="1" si="2"/>
        <v>#REF!</v>
      </c>
    </row>
    <row r="37" spans="1:19" x14ac:dyDescent="0.3">
      <c r="A37" s="1" t="s">
        <v>231</v>
      </c>
      <c r="B37" s="1" t="s">
        <v>208</v>
      </c>
      <c r="C37" s="1" t="s">
        <v>662</v>
      </c>
      <c r="D37" s="1"/>
      <c r="E37">
        <f>SUMIFS(Entrée_qté,Date_entrée,"&lt;="&amp;'Référence pour le calcul'!AK38,Date_entrée,"&lt;="&amp;'Référence pour le calcul'!AK37,Référence_Article,'calcul notes'!A37)</f>
        <v>0</v>
      </c>
      <c r="F37">
        <f ca="1">SUMIFS(Sortie_qté,Date_Sortie,"&gt;="&amp;'Référence pour le calcul'!$AL$4,Sortie_qté,"&lt;="&amp;'Référence pour le calcul'!$AL$3,Référence_Article,'calcul notes'!A37)</f>
        <v>0</v>
      </c>
      <c r="G37">
        <f>SUMIF('base de données'!$A:$A,$A37,'base de données'!$I:$I)</f>
        <v>0</v>
      </c>
      <c r="H37">
        <f>SUMIF('base de données'!$A:$A,$A37,'base de données'!$J:$J)</f>
        <v>0</v>
      </c>
      <c r="I37">
        <f t="shared" si="0"/>
        <v>0</v>
      </c>
      <c r="J37" s="53">
        <f t="shared" si="1"/>
        <v>0</v>
      </c>
      <c r="K37" s="6" t="str">
        <f>IFERROR(VLOOKUP(A37,'Historique d''inventaire'!A:F,5,FALSE),"")</f>
        <v/>
      </c>
      <c r="L37">
        <f ca="1">IFERROR(IF(E37&gt;='Référence pour le calcul'!$V$7,'Référence pour le calcul'!$Y$7,IF(E37&gt;='Référence pour le calcul'!$V$6,'Référence pour le calcul'!$Y$6,IF(E37&gt;='Référence pour le calcul'!$V$5,'Référence pour le calcul'!$Y$5,IF(E37&gt;='Référence pour le calcul'!$V$4,'Référence pour le calcul'!$Y$4)))),1)</f>
        <v>1</v>
      </c>
      <c r="M37">
        <f ca="1">IFERROR(IF(F37&gt;='Référence pour le calcul'!$J$7,'Référence pour le calcul'!$M$7,IF(F37&gt;='Référence pour le calcul'!$J$6,'Référence pour le calcul'!$M$6,IF(F37&gt;='Référence pour le calcul'!$J$5,'Référence pour le calcul'!$M$5,IF(F37&gt;='Référence pour le calcul'!$J$4,'Référence pour le calcul'!$M$4)))),1)</f>
        <v>1</v>
      </c>
      <c r="N37">
        <f>IF(G37&gt;='Référence pour le calcul'!$B$7,'Référence pour le calcul'!$E$7,IF(G37&gt;='Référence pour le calcul'!$B$6,'Référence pour le calcul'!$E$6,IF(G37&gt;='Référence pour le calcul'!$B$5,'Référence pour le calcul'!$E$5,IF(G37&gt;'Référence pour le calcul'!$B$4,'Référence pour le calcul'!$E$4,IF(G37&lt;='Référence pour le calcul'!$B$3,'Référence pour le calcul'!$E$3)))))</f>
        <v>0</v>
      </c>
      <c r="O37">
        <f>IF(H37&gt;='Référence pour le calcul'!$F$7,'Référence pour le calcul'!$I$7,IF(H37&gt;='Référence pour le calcul'!$F$6,'Référence pour le calcul'!$I$6,IF(H37&gt;='Référence pour le calcul'!$F$5,'Référence pour le calcul'!$I$5,IF(H37&gt;='Référence pour le calcul'!$F$4,'Référence pour le calcul'!$I$4))))</f>
        <v>1</v>
      </c>
      <c r="P37" t="e">
        <f>IF(I37&gt;='Référence pour le calcul'!$N$7,'Référence pour le calcul'!$Q$7,IF(I37&gt;='Référence pour le calcul'!$N$6,'Référence pour le calcul'!$Q$6,IF(I37&gt;='Référence pour le calcul'!$N$5,'Référence pour le calcul'!$Q$5,IF(I37&gt;='Référence pour le calcul'!$N$4,'Référence pour le calcul'!$Q$4))))</f>
        <v>#REF!</v>
      </c>
      <c r="Q37" t="e">
        <f>IF(J37&gt;='Référence pour le calcul'!$R$7,'Référence pour le calcul'!$U$7,IF(J37&gt;='Référence pour le calcul'!$R$6,'Référence pour le calcul'!$U$6,IF(J37&gt;='Référence pour le calcul'!$R$5,'Référence pour le calcul'!$U$5,IF(J37&gt;='Référence pour le calcul'!$R$4,'Référence pour le calcul'!$U$4))))</f>
        <v>#REF!</v>
      </c>
      <c r="R37">
        <f ca="1">IF(AND(K37&lt;='Référence pour le calcul'!$AD$3,'calcul notes'!K37&gt;'Référence pour le calcul'!$AD$4),1,IF(AND('calcul notes'!K37&lt;='Référence pour le calcul'!$AD$4,'calcul notes'!K37&gt;'Référence pour le calcul'!$AD$5),2,IF(AND('calcul notes'!K37&lt;='Référence pour le calcul'!$AD$5,'calcul notes'!K37&gt;'Référence pour le calcul'!$AD$6),3,IF('calcul notes'!K37&lt;='Référence pour le calcul'!$AD$6,4,IF(K37="",4)))))</f>
        <v>4</v>
      </c>
      <c r="S37" t="e">
        <f t="shared" ca="1" si="2"/>
        <v>#REF!</v>
      </c>
    </row>
    <row r="38" spans="1:19" x14ac:dyDescent="0.3">
      <c r="A38" s="1" t="s">
        <v>232</v>
      </c>
      <c r="B38" s="1" t="s">
        <v>208</v>
      </c>
      <c r="C38" s="1" t="s">
        <v>663</v>
      </c>
      <c r="D38" s="1"/>
      <c r="E38">
        <f>SUMIFS(Entrée_qté,Date_entrée,"&lt;="&amp;'Référence pour le calcul'!AK39,Date_entrée,"&lt;="&amp;'Référence pour le calcul'!AK38,Référence_Article,'calcul notes'!A38)</f>
        <v>0</v>
      </c>
      <c r="F38">
        <f ca="1">SUMIFS(Sortie_qté,Date_Sortie,"&gt;="&amp;'Référence pour le calcul'!$AL$4,Sortie_qté,"&lt;="&amp;'Référence pour le calcul'!$AL$3,Référence_Article,'calcul notes'!A38)</f>
        <v>0</v>
      </c>
      <c r="G38">
        <f>SUMIF('base de données'!$A:$A,$A38,'base de données'!$I:$I)</f>
        <v>0</v>
      </c>
      <c r="H38">
        <f>SUMIF('base de données'!$A:$A,$A38,'base de données'!$J:$J)</f>
        <v>0</v>
      </c>
      <c r="I38">
        <f t="shared" si="0"/>
        <v>0</v>
      </c>
      <c r="J38" s="53">
        <f t="shared" si="1"/>
        <v>0</v>
      </c>
      <c r="K38" s="6" t="str">
        <f>IFERROR(VLOOKUP(A38,'Historique d''inventaire'!A:F,5,FALSE),"")</f>
        <v/>
      </c>
      <c r="L38">
        <f ca="1">IFERROR(IF(E38&gt;='Référence pour le calcul'!$V$7,'Référence pour le calcul'!$Y$7,IF(E38&gt;='Référence pour le calcul'!$V$6,'Référence pour le calcul'!$Y$6,IF(E38&gt;='Référence pour le calcul'!$V$5,'Référence pour le calcul'!$Y$5,IF(E38&gt;='Référence pour le calcul'!$V$4,'Référence pour le calcul'!$Y$4)))),1)</f>
        <v>1</v>
      </c>
      <c r="M38">
        <f ca="1">IFERROR(IF(F38&gt;='Référence pour le calcul'!$J$7,'Référence pour le calcul'!$M$7,IF(F38&gt;='Référence pour le calcul'!$J$6,'Référence pour le calcul'!$M$6,IF(F38&gt;='Référence pour le calcul'!$J$5,'Référence pour le calcul'!$M$5,IF(F38&gt;='Référence pour le calcul'!$J$4,'Référence pour le calcul'!$M$4)))),1)</f>
        <v>1</v>
      </c>
      <c r="N38">
        <f>IF(G38&gt;='Référence pour le calcul'!$B$7,'Référence pour le calcul'!$E$7,IF(G38&gt;='Référence pour le calcul'!$B$6,'Référence pour le calcul'!$E$6,IF(G38&gt;='Référence pour le calcul'!$B$5,'Référence pour le calcul'!$E$5,IF(G38&gt;'Référence pour le calcul'!$B$4,'Référence pour le calcul'!$E$4,IF(G38&lt;='Référence pour le calcul'!$B$3,'Référence pour le calcul'!$E$3)))))</f>
        <v>0</v>
      </c>
      <c r="O38">
        <f>IF(H38&gt;='Référence pour le calcul'!$F$7,'Référence pour le calcul'!$I$7,IF(H38&gt;='Référence pour le calcul'!$F$6,'Référence pour le calcul'!$I$6,IF(H38&gt;='Référence pour le calcul'!$F$5,'Référence pour le calcul'!$I$5,IF(H38&gt;='Référence pour le calcul'!$F$4,'Référence pour le calcul'!$I$4))))</f>
        <v>1</v>
      </c>
      <c r="P38" t="e">
        <f>IF(I38&gt;='Référence pour le calcul'!$N$7,'Référence pour le calcul'!$Q$7,IF(I38&gt;='Référence pour le calcul'!$N$6,'Référence pour le calcul'!$Q$6,IF(I38&gt;='Référence pour le calcul'!$N$5,'Référence pour le calcul'!$Q$5,IF(I38&gt;='Référence pour le calcul'!$N$4,'Référence pour le calcul'!$Q$4))))</f>
        <v>#REF!</v>
      </c>
      <c r="Q38" t="e">
        <f>IF(J38&gt;='Référence pour le calcul'!$R$7,'Référence pour le calcul'!$U$7,IF(J38&gt;='Référence pour le calcul'!$R$6,'Référence pour le calcul'!$U$6,IF(J38&gt;='Référence pour le calcul'!$R$5,'Référence pour le calcul'!$U$5,IF(J38&gt;='Référence pour le calcul'!$R$4,'Référence pour le calcul'!$U$4))))</f>
        <v>#REF!</v>
      </c>
      <c r="R38">
        <f ca="1">IF(AND(K38&lt;='Référence pour le calcul'!$AD$3,'calcul notes'!K38&gt;'Référence pour le calcul'!$AD$4),1,IF(AND('calcul notes'!K38&lt;='Référence pour le calcul'!$AD$4,'calcul notes'!K38&gt;'Référence pour le calcul'!$AD$5),2,IF(AND('calcul notes'!K38&lt;='Référence pour le calcul'!$AD$5,'calcul notes'!K38&gt;'Référence pour le calcul'!$AD$6),3,IF('calcul notes'!K38&lt;='Référence pour le calcul'!$AD$6,4,IF(K38="",4)))))</f>
        <v>4</v>
      </c>
      <c r="S38" t="e">
        <f t="shared" ca="1" si="2"/>
        <v>#REF!</v>
      </c>
    </row>
    <row r="39" spans="1:19" x14ac:dyDescent="0.3">
      <c r="A39" s="1" t="s">
        <v>233</v>
      </c>
      <c r="B39" s="1" t="s">
        <v>208</v>
      </c>
      <c r="C39" s="1" t="s">
        <v>664</v>
      </c>
      <c r="D39" s="1"/>
      <c r="E39">
        <f>SUMIFS(Entrée_qté,Date_entrée,"&lt;="&amp;'Référence pour le calcul'!AK40,Date_entrée,"&lt;="&amp;'Référence pour le calcul'!AK39,Référence_Article,'calcul notes'!A39)</f>
        <v>0</v>
      </c>
      <c r="F39">
        <f ca="1">SUMIFS(Sortie_qté,Date_Sortie,"&gt;="&amp;'Référence pour le calcul'!$AL$4,Sortie_qté,"&lt;="&amp;'Référence pour le calcul'!$AL$3,Référence_Article,'calcul notes'!A39)</f>
        <v>0</v>
      </c>
      <c r="G39">
        <f>SUMIF('base de données'!$A:$A,$A39,'base de données'!$I:$I)</f>
        <v>0</v>
      </c>
      <c r="H39">
        <f>SUMIF('base de données'!$A:$A,$A39,'base de données'!$J:$J)</f>
        <v>0</v>
      </c>
      <c r="I39">
        <f t="shared" si="0"/>
        <v>0</v>
      </c>
      <c r="J39" s="53">
        <f t="shared" si="1"/>
        <v>0</v>
      </c>
      <c r="K39" s="6" t="str">
        <f>IFERROR(VLOOKUP(A39,'Historique d''inventaire'!A:F,5,FALSE),"")</f>
        <v/>
      </c>
      <c r="L39">
        <f ca="1">IFERROR(IF(E39&gt;='Référence pour le calcul'!$V$7,'Référence pour le calcul'!$Y$7,IF(E39&gt;='Référence pour le calcul'!$V$6,'Référence pour le calcul'!$Y$6,IF(E39&gt;='Référence pour le calcul'!$V$5,'Référence pour le calcul'!$Y$5,IF(E39&gt;='Référence pour le calcul'!$V$4,'Référence pour le calcul'!$Y$4)))),1)</f>
        <v>1</v>
      </c>
      <c r="M39">
        <f ca="1">IFERROR(IF(F39&gt;='Référence pour le calcul'!$J$7,'Référence pour le calcul'!$M$7,IF(F39&gt;='Référence pour le calcul'!$J$6,'Référence pour le calcul'!$M$6,IF(F39&gt;='Référence pour le calcul'!$J$5,'Référence pour le calcul'!$M$5,IF(F39&gt;='Référence pour le calcul'!$J$4,'Référence pour le calcul'!$M$4)))),1)</f>
        <v>1</v>
      </c>
      <c r="N39">
        <f>IF(G39&gt;='Référence pour le calcul'!$B$7,'Référence pour le calcul'!$E$7,IF(G39&gt;='Référence pour le calcul'!$B$6,'Référence pour le calcul'!$E$6,IF(G39&gt;='Référence pour le calcul'!$B$5,'Référence pour le calcul'!$E$5,IF(G39&gt;'Référence pour le calcul'!$B$4,'Référence pour le calcul'!$E$4,IF(G39&lt;='Référence pour le calcul'!$B$3,'Référence pour le calcul'!$E$3)))))</f>
        <v>0</v>
      </c>
      <c r="O39">
        <f>IF(H39&gt;='Référence pour le calcul'!$F$7,'Référence pour le calcul'!$I$7,IF(H39&gt;='Référence pour le calcul'!$F$6,'Référence pour le calcul'!$I$6,IF(H39&gt;='Référence pour le calcul'!$F$5,'Référence pour le calcul'!$I$5,IF(H39&gt;='Référence pour le calcul'!$F$4,'Référence pour le calcul'!$I$4))))</f>
        <v>1</v>
      </c>
      <c r="P39" t="e">
        <f>IF(I39&gt;='Référence pour le calcul'!$N$7,'Référence pour le calcul'!$Q$7,IF(I39&gt;='Référence pour le calcul'!$N$6,'Référence pour le calcul'!$Q$6,IF(I39&gt;='Référence pour le calcul'!$N$5,'Référence pour le calcul'!$Q$5,IF(I39&gt;='Référence pour le calcul'!$N$4,'Référence pour le calcul'!$Q$4))))</f>
        <v>#REF!</v>
      </c>
      <c r="Q39" t="e">
        <f>IF(J39&gt;='Référence pour le calcul'!$R$7,'Référence pour le calcul'!$U$7,IF(J39&gt;='Référence pour le calcul'!$R$6,'Référence pour le calcul'!$U$6,IF(J39&gt;='Référence pour le calcul'!$R$5,'Référence pour le calcul'!$U$5,IF(J39&gt;='Référence pour le calcul'!$R$4,'Référence pour le calcul'!$U$4))))</f>
        <v>#REF!</v>
      </c>
      <c r="R39">
        <f ca="1">IF(AND(K39&lt;='Référence pour le calcul'!$AD$3,'calcul notes'!K39&gt;'Référence pour le calcul'!$AD$4),1,IF(AND('calcul notes'!K39&lt;='Référence pour le calcul'!$AD$4,'calcul notes'!K39&gt;'Référence pour le calcul'!$AD$5),2,IF(AND('calcul notes'!K39&lt;='Référence pour le calcul'!$AD$5,'calcul notes'!K39&gt;'Référence pour le calcul'!$AD$6),3,IF('calcul notes'!K39&lt;='Référence pour le calcul'!$AD$6,4,IF(K39="",4)))))</f>
        <v>4</v>
      </c>
      <c r="S39" t="e">
        <f t="shared" ca="1" si="2"/>
        <v>#REF!</v>
      </c>
    </row>
    <row r="40" spans="1:19" x14ac:dyDescent="0.3">
      <c r="A40" s="1" t="s">
        <v>234</v>
      </c>
      <c r="B40" s="1" t="s">
        <v>208</v>
      </c>
      <c r="C40" s="1" t="s">
        <v>665</v>
      </c>
      <c r="D40" s="1"/>
      <c r="E40">
        <f>SUMIFS(Entrée_qté,Date_entrée,"&lt;="&amp;'Référence pour le calcul'!AK41,Date_entrée,"&lt;="&amp;'Référence pour le calcul'!AK40,Référence_Article,'calcul notes'!A40)</f>
        <v>0</v>
      </c>
      <c r="F40">
        <f ca="1">SUMIFS(Sortie_qté,Date_Sortie,"&gt;="&amp;'Référence pour le calcul'!$AL$4,Sortie_qté,"&lt;="&amp;'Référence pour le calcul'!$AL$3,Référence_Article,'calcul notes'!A40)</f>
        <v>0</v>
      </c>
      <c r="G40">
        <f>SUMIF('base de données'!$A:$A,$A40,'base de données'!$I:$I)</f>
        <v>0</v>
      </c>
      <c r="H40">
        <f>SUMIF('base de données'!$A:$A,$A40,'base de données'!$J:$J)</f>
        <v>0</v>
      </c>
      <c r="I40">
        <f t="shared" si="0"/>
        <v>0</v>
      </c>
      <c r="J40" s="53">
        <f t="shared" si="1"/>
        <v>0</v>
      </c>
      <c r="K40" s="6" t="str">
        <f>IFERROR(VLOOKUP(A40,'Historique d''inventaire'!A:F,5,FALSE),"")</f>
        <v/>
      </c>
      <c r="L40">
        <f ca="1">IFERROR(IF(E40&gt;='Référence pour le calcul'!$V$7,'Référence pour le calcul'!$Y$7,IF(E40&gt;='Référence pour le calcul'!$V$6,'Référence pour le calcul'!$Y$6,IF(E40&gt;='Référence pour le calcul'!$V$5,'Référence pour le calcul'!$Y$5,IF(E40&gt;='Référence pour le calcul'!$V$4,'Référence pour le calcul'!$Y$4)))),1)</f>
        <v>1</v>
      </c>
      <c r="M40">
        <f ca="1">IFERROR(IF(F40&gt;='Référence pour le calcul'!$J$7,'Référence pour le calcul'!$M$7,IF(F40&gt;='Référence pour le calcul'!$J$6,'Référence pour le calcul'!$M$6,IF(F40&gt;='Référence pour le calcul'!$J$5,'Référence pour le calcul'!$M$5,IF(F40&gt;='Référence pour le calcul'!$J$4,'Référence pour le calcul'!$M$4)))),1)</f>
        <v>1</v>
      </c>
      <c r="N40">
        <f>IF(G40&gt;='Référence pour le calcul'!$B$7,'Référence pour le calcul'!$E$7,IF(G40&gt;='Référence pour le calcul'!$B$6,'Référence pour le calcul'!$E$6,IF(G40&gt;='Référence pour le calcul'!$B$5,'Référence pour le calcul'!$E$5,IF(G40&gt;'Référence pour le calcul'!$B$4,'Référence pour le calcul'!$E$4,IF(G40&lt;='Référence pour le calcul'!$B$3,'Référence pour le calcul'!$E$3)))))</f>
        <v>0</v>
      </c>
      <c r="O40">
        <f>IF(H40&gt;='Référence pour le calcul'!$F$7,'Référence pour le calcul'!$I$7,IF(H40&gt;='Référence pour le calcul'!$F$6,'Référence pour le calcul'!$I$6,IF(H40&gt;='Référence pour le calcul'!$F$5,'Référence pour le calcul'!$I$5,IF(H40&gt;='Référence pour le calcul'!$F$4,'Référence pour le calcul'!$I$4))))</f>
        <v>1</v>
      </c>
      <c r="P40" t="e">
        <f>IF(I40&gt;='Référence pour le calcul'!$N$7,'Référence pour le calcul'!$Q$7,IF(I40&gt;='Référence pour le calcul'!$N$6,'Référence pour le calcul'!$Q$6,IF(I40&gt;='Référence pour le calcul'!$N$5,'Référence pour le calcul'!$Q$5,IF(I40&gt;='Référence pour le calcul'!$N$4,'Référence pour le calcul'!$Q$4))))</f>
        <v>#REF!</v>
      </c>
      <c r="Q40" t="e">
        <f>IF(J40&gt;='Référence pour le calcul'!$R$7,'Référence pour le calcul'!$U$7,IF(J40&gt;='Référence pour le calcul'!$R$6,'Référence pour le calcul'!$U$6,IF(J40&gt;='Référence pour le calcul'!$R$5,'Référence pour le calcul'!$U$5,IF(J40&gt;='Référence pour le calcul'!$R$4,'Référence pour le calcul'!$U$4))))</f>
        <v>#REF!</v>
      </c>
      <c r="R40">
        <f ca="1">IF(AND(K40&lt;='Référence pour le calcul'!$AD$3,'calcul notes'!K40&gt;'Référence pour le calcul'!$AD$4),1,IF(AND('calcul notes'!K40&lt;='Référence pour le calcul'!$AD$4,'calcul notes'!K40&gt;'Référence pour le calcul'!$AD$5),2,IF(AND('calcul notes'!K40&lt;='Référence pour le calcul'!$AD$5,'calcul notes'!K40&gt;'Référence pour le calcul'!$AD$6),3,IF('calcul notes'!K40&lt;='Référence pour le calcul'!$AD$6,4,IF(K40="",4)))))</f>
        <v>4</v>
      </c>
      <c r="S40" t="e">
        <f t="shared" ca="1" si="2"/>
        <v>#REF!</v>
      </c>
    </row>
    <row r="41" spans="1:19" x14ac:dyDescent="0.3">
      <c r="A41" s="1" t="s">
        <v>235</v>
      </c>
      <c r="B41" s="1" t="s">
        <v>208</v>
      </c>
      <c r="C41" s="1" t="s">
        <v>666</v>
      </c>
      <c r="D41" s="1"/>
      <c r="E41">
        <f>SUMIFS(Entrée_qté,Date_entrée,"&lt;="&amp;'Référence pour le calcul'!AK42,Date_entrée,"&lt;="&amp;'Référence pour le calcul'!AK41,Référence_Article,'calcul notes'!A41)</f>
        <v>0</v>
      </c>
      <c r="F41">
        <f ca="1">SUMIFS(Sortie_qté,Date_Sortie,"&gt;="&amp;'Référence pour le calcul'!$AL$4,Sortie_qté,"&lt;="&amp;'Référence pour le calcul'!$AL$3,Référence_Article,'calcul notes'!A41)</f>
        <v>0</v>
      </c>
      <c r="G41">
        <f>SUMIF('base de données'!$A:$A,$A41,'base de données'!$I:$I)</f>
        <v>0</v>
      </c>
      <c r="H41">
        <f>SUMIF('base de données'!$A:$A,$A41,'base de données'!$J:$J)</f>
        <v>0</v>
      </c>
      <c r="I41">
        <f t="shared" si="0"/>
        <v>0</v>
      </c>
      <c r="J41" s="53">
        <f t="shared" si="1"/>
        <v>0</v>
      </c>
      <c r="K41" s="6" t="str">
        <f>IFERROR(VLOOKUP(A41,'Historique d''inventaire'!A:F,5,FALSE),"")</f>
        <v/>
      </c>
      <c r="L41">
        <f ca="1">IFERROR(IF(E41&gt;='Référence pour le calcul'!$V$7,'Référence pour le calcul'!$Y$7,IF(E41&gt;='Référence pour le calcul'!$V$6,'Référence pour le calcul'!$Y$6,IF(E41&gt;='Référence pour le calcul'!$V$5,'Référence pour le calcul'!$Y$5,IF(E41&gt;='Référence pour le calcul'!$V$4,'Référence pour le calcul'!$Y$4)))),1)</f>
        <v>1</v>
      </c>
      <c r="M41">
        <f ca="1">IFERROR(IF(F41&gt;='Référence pour le calcul'!$J$7,'Référence pour le calcul'!$M$7,IF(F41&gt;='Référence pour le calcul'!$J$6,'Référence pour le calcul'!$M$6,IF(F41&gt;='Référence pour le calcul'!$J$5,'Référence pour le calcul'!$M$5,IF(F41&gt;='Référence pour le calcul'!$J$4,'Référence pour le calcul'!$M$4)))),1)</f>
        <v>1</v>
      </c>
      <c r="N41">
        <f>IF(G41&gt;='Référence pour le calcul'!$B$7,'Référence pour le calcul'!$E$7,IF(G41&gt;='Référence pour le calcul'!$B$6,'Référence pour le calcul'!$E$6,IF(G41&gt;='Référence pour le calcul'!$B$5,'Référence pour le calcul'!$E$5,IF(G41&gt;'Référence pour le calcul'!$B$4,'Référence pour le calcul'!$E$4,IF(G41&lt;='Référence pour le calcul'!$B$3,'Référence pour le calcul'!$E$3)))))</f>
        <v>0</v>
      </c>
      <c r="O41">
        <f>IF(H41&gt;='Référence pour le calcul'!$F$7,'Référence pour le calcul'!$I$7,IF(H41&gt;='Référence pour le calcul'!$F$6,'Référence pour le calcul'!$I$6,IF(H41&gt;='Référence pour le calcul'!$F$5,'Référence pour le calcul'!$I$5,IF(H41&gt;='Référence pour le calcul'!$F$4,'Référence pour le calcul'!$I$4))))</f>
        <v>1</v>
      </c>
      <c r="P41" t="e">
        <f>IF(I41&gt;='Référence pour le calcul'!$N$7,'Référence pour le calcul'!$Q$7,IF(I41&gt;='Référence pour le calcul'!$N$6,'Référence pour le calcul'!$Q$6,IF(I41&gt;='Référence pour le calcul'!$N$5,'Référence pour le calcul'!$Q$5,IF(I41&gt;='Référence pour le calcul'!$N$4,'Référence pour le calcul'!$Q$4))))</f>
        <v>#REF!</v>
      </c>
      <c r="Q41" t="e">
        <f>IF(J41&gt;='Référence pour le calcul'!$R$7,'Référence pour le calcul'!$U$7,IF(J41&gt;='Référence pour le calcul'!$R$6,'Référence pour le calcul'!$U$6,IF(J41&gt;='Référence pour le calcul'!$R$5,'Référence pour le calcul'!$U$5,IF(J41&gt;='Référence pour le calcul'!$R$4,'Référence pour le calcul'!$U$4))))</f>
        <v>#REF!</v>
      </c>
      <c r="R41">
        <f ca="1">IF(AND(K41&lt;='Référence pour le calcul'!$AD$3,'calcul notes'!K41&gt;'Référence pour le calcul'!$AD$4),1,IF(AND('calcul notes'!K41&lt;='Référence pour le calcul'!$AD$4,'calcul notes'!K41&gt;'Référence pour le calcul'!$AD$5),2,IF(AND('calcul notes'!K41&lt;='Référence pour le calcul'!$AD$5,'calcul notes'!K41&gt;'Référence pour le calcul'!$AD$6),3,IF('calcul notes'!K41&lt;='Référence pour le calcul'!$AD$6,4,IF(K41="",4)))))</f>
        <v>4</v>
      </c>
      <c r="S41" t="e">
        <f t="shared" ca="1" si="2"/>
        <v>#REF!</v>
      </c>
    </row>
    <row r="42" spans="1:19" x14ac:dyDescent="0.3">
      <c r="A42" s="1" t="s">
        <v>236</v>
      </c>
      <c r="B42" s="1" t="s">
        <v>208</v>
      </c>
      <c r="C42" s="1" t="s">
        <v>667</v>
      </c>
      <c r="D42" s="1"/>
      <c r="E42">
        <f>SUMIFS(Entrée_qté,Date_entrée,"&lt;="&amp;'Référence pour le calcul'!AK43,Date_entrée,"&lt;="&amp;'Référence pour le calcul'!AK42,Référence_Article,'calcul notes'!A42)</f>
        <v>0</v>
      </c>
      <c r="F42">
        <f ca="1">SUMIFS(Sortie_qté,Date_Sortie,"&gt;="&amp;'Référence pour le calcul'!$AL$4,Sortie_qté,"&lt;="&amp;'Référence pour le calcul'!$AL$3,Référence_Article,'calcul notes'!A42)</f>
        <v>0</v>
      </c>
      <c r="G42">
        <f>SUMIF('base de données'!$A:$A,$A42,'base de données'!$I:$I)</f>
        <v>0</v>
      </c>
      <c r="H42">
        <f>SUMIF('base de données'!$A:$A,$A42,'base de données'!$J:$J)</f>
        <v>0</v>
      </c>
      <c r="I42">
        <f t="shared" si="0"/>
        <v>0</v>
      </c>
      <c r="J42" s="53">
        <f t="shared" si="1"/>
        <v>0</v>
      </c>
      <c r="K42" s="6" t="str">
        <f>IFERROR(VLOOKUP(A42,'Historique d''inventaire'!A:F,5,FALSE),"")</f>
        <v/>
      </c>
      <c r="L42">
        <f ca="1">IFERROR(IF(E42&gt;='Référence pour le calcul'!$V$7,'Référence pour le calcul'!$Y$7,IF(E42&gt;='Référence pour le calcul'!$V$6,'Référence pour le calcul'!$Y$6,IF(E42&gt;='Référence pour le calcul'!$V$5,'Référence pour le calcul'!$Y$5,IF(E42&gt;='Référence pour le calcul'!$V$4,'Référence pour le calcul'!$Y$4)))),1)</f>
        <v>1</v>
      </c>
      <c r="M42">
        <f ca="1">IFERROR(IF(F42&gt;='Référence pour le calcul'!$J$7,'Référence pour le calcul'!$M$7,IF(F42&gt;='Référence pour le calcul'!$J$6,'Référence pour le calcul'!$M$6,IF(F42&gt;='Référence pour le calcul'!$J$5,'Référence pour le calcul'!$M$5,IF(F42&gt;='Référence pour le calcul'!$J$4,'Référence pour le calcul'!$M$4)))),1)</f>
        <v>1</v>
      </c>
      <c r="N42">
        <f>IF(G42&gt;='Référence pour le calcul'!$B$7,'Référence pour le calcul'!$E$7,IF(G42&gt;='Référence pour le calcul'!$B$6,'Référence pour le calcul'!$E$6,IF(G42&gt;='Référence pour le calcul'!$B$5,'Référence pour le calcul'!$E$5,IF(G42&gt;'Référence pour le calcul'!$B$4,'Référence pour le calcul'!$E$4,IF(G42&lt;='Référence pour le calcul'!$B$3,'Référence pour le calcul'!$E$3)))))</f>
        <v>0</v>
      </c>
      <c r="O42">
        <f>IF(H42&gt;='Référence pour le calcul'!$F$7,'Référence pour le calcul'!$I$7,IF(H42&gt;='Référence pour le calcul'!$F$6,'Référence pour le calcul'!$I$6,IF(H42&gt;='Référence pour le calcul'!$F$5,'Référence pour le calcul'!$I$5,IF(H42&gt;='Référence pour le calcul'!$F$4,'Référence pour le calcul'!$I$4))))</f>
        <v>1</v>
      </c>
      <c r="P42" t="e">
        <f>IF(I42&gt;='Référence pour le calcul'!$N$7,'Référence pour le calcul'!$Q$7,IF(I42&gt;='Référence pour le calcul'!$N$6,'Référence pour le calcul'!$Q$6,IF(I42&gt;='Référence pour le calcul'!$N$5,'Référence pour le calcul'!$Q$5,IF(I42&gt;='Référence pour le calcul'!$N$4,'Référence pour le calcul'!$Q$4))))</f>
        <v>#REF!</v>
      </c>
      <c r="Q42" t="e">
        <f>IF(J42&gt;='Référence pour le calcul'!$R$7,'Référence pour le calcul'!$U$7,IF(J42&gt;='Référence pour le calcul'!$R$6,'Référence pour le calcul'!$U$6,IF(J42&gt;='Référence pour le calcul'!$R$5,'Référence pour le calcul'!$U$5,IF(J42&gt;='Référence pour le calcul'!$R$4,'Référence pour le calcul'!$U$4))))</f>
        <v>#REF!</v>
      </c>
      <c r="R42">
        <f ca="1">IF(AND(K42&lt;='Référence pour le calcul'!$AD$3,'calcul notes'!K42&gt;'Référence pour le calcul'!$AD$4),1,IF(AND('calcul notes'!K42&lt;='Référence pour le calcul'!$AD$4,'calcul notes'!K42&gt;'Référence pour le calcul'!$AD$5),2,IF(AND('calcul notes'!K42&lt;='Référence pour le calcul'!$AD$5,'calcul notes'!K42&gt;'Référence pour le calcul'!$AD$6),3,IF('calcul notes'!K42&lt;='Référence pour le calcul'!$AD$6,4,IF(K42="",4)))))</f>
        <v>4</v>
      </c>
      <c r="S42" t="e">
        <f t="shared" ca="1" si="2"/>
        <v>#REF!</v>
      </c>
    </row>
    <row r="43" spans="1:19" x14ac:dyDescent="0.3">
      <c r="A43" s="1" t="s">
        <v>237</v>
      </c>
      <c r="B43" s="1" t="s">
        <v>208</v>
      </c>
      <c r="C43" s="1" t="s">
        <v>668</v>
      </c>
      <c r="D43" s="1"/>
      <c r="E43">
        <f>SUMIFS(Entrée_qté,Date_entrée,"&lt;="&amp;'Référence pour le calcul'!AK44,Date_entrée,"&lt;="&amp;'Référence pour le calcul'!AK43,Référence_Article,'calcul notes'!A43)</f>
        <v>0</v>
      </c>
      <c r="F43">
        <f ca="1">SUMIFS(Sortie_qté,Date_Sortie,"&gt;="&amp;'Référence pour le calcul'!$AL$4,Sortie_qté,"&lt;="&amp;'Référence pour le calcul'!$AL$3,Référence_Article,'calcul notes'!A43)</f>
        <v>0</v>
      </c>
      <c r="G43">
        <f>SUMIF('base de données'!$A:$A,$A43,'base de données'!$I:$I)</f>
        <v>0</v>
      </c>
      <c r="H43">
        <f>SUMIF('base de données'!$A:$A,$A43,'base de données'!$J:$J)</f>
        <v>0</v>
      </c>
      <c r="I43">
        <f t="shared" si="0"/>
        <v>0</v>
      </c>
      <c r="J43" s="53">
        <f t="shared" si="1"/>
        <v>0</v>
      </c>
      <c r="K43" s="6" t="str">
        <f>IFERROR(VLOOKUP(A43,'Historique d''inventaire'!A:F,5,FALSE),"")</f>
        <v/>
      </c>
      <c r="L43">
        <f ca="1">IFERROR(IF(E43&gt;='Référence pour le calcul'!$V$7,'Référence pour le calcul'!$Y$7,IF(E43&gt;='Référence pour le calcul'!$V$6,'Référence pour le calcul'!$Y$6,IF(E43&gt;='Référence pour le calcul'!$V$5,'Référence pour le calcul'!$Y$5,IF(E43&gt;='Référence pour le calcul'!$V$4,'Référence pour le calcul'!$Y$4)))),1)</f>
        <v>1</v>
      </c>
      <c r="M43">
        <f ca="1">IFERROR(IF(F43&gt;='Référence pour le calcul'!$J$7,'Référence pour le calcul'!$M$7,IF(F43&gt;='Référence pour le calcul'!$J$6,'Référence pour le calcul'!$M$6,IF(F43&gt;='Référence pour le calcul'!$J$5,'Référence pour le calcul'!$M$5,IF(F43&gt;='Référence pour le calcul'!$J$4,'Référence pour le calcul'!$M$4)))),1)</f>
        <v>1</v>
      </c>
      <c r="N43">
        <f>IF(G43&gt;='Référence pour le calcul'!$B$7,'Référence pour le calcul'!$E$7,IF(G43&gt;='Référence pour le calcul'!$B$6,'Référence pour le calcul'!$E$6,IF(G43&gt;='Référence pour le calcul'!$B$5,'Référence pour le calcul'!$E$5,IF(G43&gt;'Référence pour le calcul'!$B$4,'Référence pour le calcul'!$E$4,IF(G43&lt;='Référence pour le calcul'!$B$3,'Référence pour le calcul'!$E$3)))))</f>
        <v>0</v>
      </c>
      <c r="O43">
        <f>IF(H43&gt;='Référence pour le calcul'!$F$7,'Référence pour le calcul'!$I$7,IF(H43&gt;='Référence pour le calcul'!$F$6,'Référence pour le calcul'!$I$6,IF(H43&gt;='Référence pour le calcul'!$F$5,'Référence pour le calcul'!$I$5,IF(H43&gt;='Référence pour le calcul'!$F$4,'Référence pour le calcul'!$I$4))))</f>
        <v>1</v>
      </c>
      <c r="P43" t="e">
        <f>IF(I43&gt;='Référence pour le calcul'!$N$7,'Référence pour le calcul'!$Q$7,IF(I43&gt;='Référence pour le calcul'!$N$6,'Référence pour le calcul'!$Q$6,IF(I43&gt;='Référence pour le calcul'!$N$5,'Référence pour le calcul'!$Q$5,IF(I43&gt;='Référence pour le calcul'!$N$4,'Référence pour le calcul'!$Q$4))))</f>
        <v>#REF!</v>
      </c>
      <c r="Q43" t="e">
        <f>IF(J43&gt;='Référence pour le calcul'!$R$7,'Référence pour le calcul'!$U$7,IF(J43&gt;='Référence pour le calcul'!$R$6,'Référence pour le calcul'!$U$6,IF(J43&gt;='Référence pour le calcul'!$R$5,'Référence pour le calcul'!$U$5,IF(J43&gt;='Référence pour le calcul'!$R$4,'Référence pour le calcul'!$U$4))))</f>
        <v>#REF!</v>
      </c>
      <c r="R43">
        <f ca="1">IF(AND(K43&lt;='Référence pour le calcul'!$AD$3,'calcul notes'!K43&gt;'Référence pour le calcul'!$AD$4),1,IF(AND('calcul notes'!K43&lt;='Référence pour le calcul'!$AD$4,'calcul notes'!K43&gt;'Référence pour le calcul'!$AD$5),2,IF(AND('calcul notes'!K43&lt;='Référence pour le calcul'!$AD$5,'calcul notes'!K43&gt;'Référence pour le calcul'!$AD$6),3,IF('calcul notes'!K43&lt;='Référence pour le calcul'!$AD$6,4,IF(K43="",4)))))</f>
        <v>4</v>
      </c>
      <c r="S43" t="e">
        <f t="shared" ca="1" si="2"/>
        <v>#REF!</v>
      </c>
    </row>
    <row r="44" spans="1:19" x14ac:dyDescent="0.3">
      <c r="A44" s="1" t="s">
        <v>238</v>
      </c>
      <c r="B44" s="1" t="s">
        <v>208</v>
      </c>
      <c r="C44" s="1" t="s">
        <v>669</v>
      </c>
      <c r="D44" s="1"/>
      <c r="E44">
        <f>SUMIFS(Entrée_qté,Date_entrée,"&lt;="&amp;'Référence pour le calcul'!AK45,Date_entrée,"&lt;="&amp;'Référence pour le calcul'!AK44,Référence_Article,'calcul notes'!A44)</f>
        <v>0</v>
      </c>
      <c r="F44">
        <f ca="1">SUMIFS(Sortie_qté,Date_Sortie,"&gt;="&amp;'Référence pour le calcul'!$AL$4,Sortie_qté,"&lt;="&amp;'Référence pour le calcul'!$AL$3,Référence_Article,'calcul notes'!A44)</f>
        <v>0</v>
      </c>
      <c r="G44">
        <f>SUMIF('base de données'!$A:$A,$A44,'base de données'!$I:$I)</f>
        <v>0</v>
      </c>
      <c r="H44">
        <f>SUMIF('base de données'!$A:$A,$A44,'base de données'!$J:$J)</f>
        <v>0</v>
      </c>
      <c r="I44">
        <f t="shared" si="0"/>
        <v>0</v>
      </c>
      <c r="J44" s="53">
        <f t="shared" si="1"/>
        <v>0</v>
      </c>
      <c r="K44" s="6" t="str">
        <f>IFERROR(VLOOKUP(A44,'Historique d''inventaire'!A:F,5,FALSE),"")</f>
        <v/>
      </c>
      <c r="L44">
        <f ca="1">IFERROR(IF(E44&gt;='Référence pour le calcul'!$V$7,'Référence pour le calcul'!$Y$7,IF(E44&gt;='Référence pour le calcul'!$V$6,'Référence pour le calcul'!$Y$6,IF(E44&gt;='Référence pour le calcul'!$V$5,'Référence pour le calcul'!$Y$5,IF(E44&gt;='Référence pour le calcul'!$V$4,'Référence pour le calcul'!$Y$4)))),1)</f>
        <v>1</v>
      </c>
      <c r="M44">
        <f ca="1">IFERROR(IF(F44&gt;='Référence pour le calcul'!$J$7,'Référence pour le calcul'!$M$7,IF(F44&gt;='Référence pour le calcul'!$J$6,'Référence pour le calcul'!$M$6,IF(F44&gt;='Référence pour le calcul'!$J$5,'Référence pour le calcul'!$M$5,IF(F44&gt;='Référence pour le calcul'!$J$4,'Référence pour le calcul'!$M$4)))),1)</f>
        <v>1</v>
      </c>
      <c r="N44">
        <f>IF(G44&gt;='Référence pour le calcul'!$B$7,'Référence pour le calcul'!$E$7,IF(G44&gt;='Référence pour le calcul'!$B$6,'Référence pour le calcul'!$E$6,IF(G44&gt;='Référence pour le calcul'!$B$5,'Référence pour le calcul'!$E$5,IF(G44&gt;'Référence pour le calcul'!$B$4,'Référence pour le calcul'!$E$4,IF(G44&lt;='Référence pour le calcul'!$B$3,'Référence pour le calcul'!$E$3)))))</f>
        <v>0</v>
      </c>
      <c r="O44">
        <f>IF(H44&gt;='Référence pour le calcul'!$F$7,'Référence pour le calcul'!$I$7,IF(H44&gt;='Référence pour le calcul'!$F$6,'Référence pour le calcul'!$I$6,IF(H44&gt;='Référence pour le calcul'!$F$5,'Référence pour le calcul'!$I$5,IF(H44&gt;='Référence pour le calcul'!$F$4,'Référence pour le calcul'!$I$4))))</f>
        <v>1</v>
      </c>
      <c r="P44" t="e">
        <f>IF(I44&gt;='Référence pour le calcul'!$N$7,'Référence pour le calcul'!$Q$7,IF(I44&gt;='Référence pour le calcul'!$N$6,'Référence pour le calcul'!$Q$6,IF(I44&gt;='Référence pour le calcul'!$N$5,'Référence pour le calcul'!$Q$5,IF(I44&gt;='Référence pour le calcul'!$N$4,'Référence pour le calcul'!$Q$4))))</f>
        <v>#REF!</v>
      </c>
      <c r="Q44" t="e">
        <f>IF(J44&gt;='Référence pour le calcul'!$R$7,'Référence pour le calcul'!$U$7,IF(J44&gt;='Référence pour le calcul'!$R$6,'Référence pour le calcul'!$U$6,IF(J44&gt;='Référence pour le calcul'!$R$5,'Référence pour le calcul'!$U$5,IF(J44&gt;='Référence pour le calcul'!$R$4,'Référence pour le calcul'!$U$4))))</f>
        <v>#REF!</v>
      </c>
      <c r="R44">
        <f ca="1">IF(AND(K44&lt;='Référence pour le calcul'!$AD$3,'calcul notes'!K44&gt;'Référence pour le calcul'!$AD$4),1,IF(AND('calcul notes'!K44&lt;='Référence pour le calcul'!$AD$4,'calcul notes'!K44&gt;'Référence pour le calcul'!$AD$5),2,IF(AND('calcul notes'!K44&lt;='Référence pour le calcul'!$AD$5,'calcul notes'!K44&gt;'Référence pour le calcul'!$AD$6),3,IF('calcul notes'!K44&lt;='Référence pour le calcul'!$AD$6,4,IF(K44="",4)))))</f>
        <v>4</v>
      </c>
      <c r="S44" t="e">
        <f t="shared" ca="1" si="2"/>
        <v>#REF!</v>
      </c>
    </row>
    <row r="45" spans="1:19" x14ac:dyDescent="0.3">
      <c r="A45" s="1" t="s">
        <v>239</v>
      </c>
      <c r="B45" s="1" t="s">
        <v>208</v>
      </c>
      <c r="C45" s="1" t="s">
        <v>670</v>
      </c>
      <c r="D45" s="1"/>
      <c r="E45">
        <f>SUMIFS(Entrée_qté,Date_entrée,"&lt;="&amp;'Référence pour le calcul'!AK46,Date_entrée,"&lt;="&amp;'Référence pour le calcul'!AK45,Référence_Article,'calcul notes'!A45)</f>
        <v>0</v>
      </c>
      <c r="F45">
        <f ca="1">SUMIFS(Sortie_qté,Date_Sortie,"&gt;="&amp;'Référence pour le calcul'!$AL$4,Sortie_qté,"&lt;="&amp;'Référence pour le calcul'!$AL$3,Référence_Article,'calcul notes'!A45)</f>
        <v>0</v>
      </c>
      <c r="G45">
        <f>SUMIF('base de données'!$A:$A,$A45,'base de données'!$I:$I)</f>
        <v>0</v>
      </c>
      <c r="H45">
        <f>SUMIF('base de données'!$A:$A,$A45,'base de données'!$J:$J)</f>
        <v>0</v>
      </c>
      <c r="I45">
        <f t="shared" si="0"/>
        <v>0</v>
      </c>
      <c r="J45" s="53">
        <f t="shared" si="1"/>
        <v>0</v>
      </c>
      <c r="K45" s="6" t="str">
        <f>IFERROR(VLOOKUP(A45,'Historique d''inventaire'!A:F,5,FALSE),"")</f>
        <v/>
      </c>
      <c r="L45">
        <f ca="1">IFERROR(IF(E45&gt;='Référence pour le calcul'!$V$7,'Référence pour le calcul'!$Y$7,IF(E45&gt;='Référence pour le calcul'!$V$6,'Référence pour le calcul'!$Y$6,IF(E45&gt;='Référence pour le calcul'!$V$5,'Référence pour le calcul'!$Y$5,IF(E45&gt;='Référence pour le calcul'!$V$4,'Référence pour le calcul'!$Y$4)))),1)</f>
        <v>1</v>
      </c>
      <c r="M45">
        <f ca="1">IFERROR(IF(F45&gt;='Référence pour le calcul'!$J$7,'Référence pour le calcul'!$M$7,IF(F45&gt;='Référence pour le calcul'!$J$6,'Référence pour le calcul'!$M$6,IF(F45&gt;='Référence pour le calcul'!$J$5,'Référence pour le calcul'!$M$5,IF(F45&gt;='Référence pour le calcul'!$J$4,'Référence pour le calcul'!$M$4)))),1)</f>
        <v>1</v>
      </c>
      <c r="N45">
        <f>IF(G45&gt;='Référence pour le calcul'!$B$7,'Référence pour le calcul'!$E$7,IF(G45&gt;='Référence pour le calcul'!$B$6,'Référence pour le calcul'!$E$6,IF(G45&gt;='Référence pour le calcul'!$B$5,'Référence pour le calcul'!$E$5,IF(G45&gt;'Référence pour le calcul'!$B$4,'Référence pour le calcul'!$E$4,IF(G45&lt;='Référence pour le calcul'!$B$3,'Référence pour le calcul'!$E$3)))))</f>
        <v>0</v>
      </c>
      <c r="O45">
        <f>IF(H45&gt;='Référence pour le calcul'!$F$7,'Référence pour le calcul'!$I$7,IF(H45&gt;='Référence pour le calcul'!$F$6,'Référence pour le calcul'!$I$6,IF(H45&gt;='Référence pour le calcul'!$F$5,'Référence pour le calcul'!$I$5,IF(H45&gt;='Référence pour le calcul'!$F$4,'Référence pour le calcul'!$I$4))))</f>
        <v>1</v>
      </c>
      <c r="P45" t="e">
        <f>IF(I45&gt;='Référence pour le calcul'!$N$7,'Référence pour le calcul'!$Q$7,IF(I45&gt;='Référence pour le calcul'!$N$6,'Référence pour le calcul'!$Q$6,IF(I45&gt;='Référence pour le calcul'!$N$5,'Référence pour le calcul'!$Q$5,IF(I45&gt;='Référence pour le calcul'!$N$4,'Référence pour le calcul'!$Q$4))))</f>
        <v>#REF!</v>
      </c>
      <c r="Q45" t="e">
        <f>IF(J45&gt;='Référence pour le calcul'!$R$7,'Référence pour le calcul'!$U$7,IF(J45&gt;='Référence pour le calcul'!$R$6,'Référence pour le calcul'!$U$6,IF(J45&gt;='Référence pour le calcul'!$R$5,'Référence pour le calcul'!$U$5,IF(J45&gt;='Référence pour le calcul'!$R$4,'Référence pour le calcul'!$U$4))))</f>
        <v>#REF!</v>
      </c>
      <c r="R45">
        <f ca="1">IF(AND(K45&lt;='Référence pour le calcul'!$AD$3,'calcul notes'!K45&gt;'Référence pour le calcul'!$AD$4),1,IF(AND('calcul notes'!K45&lt;='Référence pour le calcul'!$AD$4,'calcul notes'!K45&gt;'Référence pour le calcul'!$AD$5),2,IF(AND('calcul notes'!K45&lt;='Référence pour le calcul'!$AD$5,'calcul notes'!K45&gt;'Référence pour le calcul'!$AD$6),3,IF('calcul notes'!K45&lt;='Référence pour le calcul'!$AD$6,4,IF(K45="",4)))))</f>
        <v>4</v>
      </c>
      <c r="S45" t="e">
        <f t="shared" ca="1" si="2"/>
        <v>#REF!</v>
      </c>
    </row>
    <row r="46" spans="1:19" x14ac:dyDescent="0.3">
      <c r="A46" s="1" t="s">
        <v>240</v>
      </c>
      <c r="B46" s="1" t="s">
        <v>208</v>
      </c>
      <c r="C46" s="1" t="s">
        <v>671</v>
      </c>
      <c r="D46" s="1"/>
      <c r="E46">
        <f>SUMIFS(Entrée_qté,Date_entrée,"&lt;="&amp;'Référence pour le calcul'!AK47,Date_entrée,"&lt;="&amp;'Référence pour le calcul'!AK46,Référence_Article,'calcul notes'!A46)</f>
        <v>0</v>
      </c>
      <c r="F46">
        <f ca="1">SUMIFS(Sortie_qté,Date_Sortie,"&gt;="&amp;'Référence pour le calcul'!$AL$4,Sortie_qté,"&lt;="&amp;'Référence pour le calcul'!$AL$3,Référence_Article,'calcul notes'!A46)</f>
        <v>0</v>
      </c>
      <c r="G46">
        <f>SUMIF('base de données'!$A:$A,$A46,'base de données'!$I:$I)</f>
        <v>0</v>
      </c>
      <c r="H46">
        <f>SUMIF('base de données'!$A:$A,$A46,'base de données'!$J:$J)</f>
        <v>0</v>
      </c>
      <c r="I46">
        <f t="shared" si="0"/>
        <v>0</v>
      </c>
      <c r="J46" s="53">
        <f t="shared" si="1"/>
        <v>0</v>
      </c>
      <c r="K46" s="6" t="str">
        <f>IFERROR(VLOOKUP(A46,'Historique d''inventaire'!A:F,5,FALSE),"")</f>
        <v/>
      </c>
      <c r="L46">
        <f ca="1">IFERROR(IF(E46&gt;='Référence pour le calcul'!$V$7,'Référence pour le calcul'!$Y$7,IF(E46&gt;='Référence pour le calcul'!$V$6,'Référence pour le calcul'!$Y$6,IF(E46&gt;='Référence pour le calcul'!$V$5,'Référence pour le calcul'!$Y$5,IF(E46&gt;='Référence pour le calcul'!$V$4,'Référence pour le calcul'!$Y$4)))),1)</f>
        <v>1</v>
      </c>
      <c r="M46">
        <f ca="1">IFERROR(IF(F46&gt;='Référence pour le calcul'!$J$7,'Référence pour le calcul'!$M$7,IF(F46&gt;='Référence pour le calcul'!$J$6,'Référence pour le calcul'!$M$6,IF(F46&gt;='Référence pour le calcul'!$J$5,'Référence pour le calcul'!$M$5,IF(F46&gt;='Référence pour le calcul'!$J$4,'Référence pour le calcul'!$M$4)))),1)</f>
        <v>1</v>
      </c>
      <c r="N46">
        <f>IF(G46&gt;='Référence pour le calcul'!$B$7,'Référence pour le calcul'!$E$7,IF(G46&gt;='Référence pour le calcul'!$B$6,'Référence pour le calcul'!$E$6,IF(G46&gt;='Référence pour le calcul'!$B$5,'Référence pour le calcul'!$E$5,IF(G46&gt;'Référence pour le calcul'!$B$4,'Référence pour le calcul'!$E$4,IF(G46&lt;='Référence pour le calcul'!$B$3,'Référence pour le calcul'!$E$3)))))</f>
        <v>0</v>
      </c>
      <c r="O46">
        <f>IF(H46&gt;='Référence pour le calcul'!$F$7,'Référence pour le calcul'!$I$7,IF(H46&gt;='Référence pour le calcul'!$F$6,'Référence pour le calcul'!$I$6,IF(H46&gt;='Référence pour le calcul'!$F$5,'Référence pour le calcul'!$I$5,IF(H46&gt;='Référence pour le calcul'!$F$4,'Référence pour le calcul'!$I$4))))</f>
        <v>1</v>
      </c>
      <c r="P46" t="e">
        <f>IF(I46&gt;='Référence pour le calcul'!$N$7,'Référence pour le calcul'!$Q$7,IF(I46&gt;='Référence pour le calcul'!$N$6,'Référence pour le calcul'!$Q$6,IF(I46&gt;='Référence pour le calcul'!$N$5,'Référence pour le calcul'!$Q$5,IF(I46&gt;='Référence pour le calcul'!$N$4,'Référence pour le calcul'!$Q$4))))</f>
        <v>#REF!</v>
      </c>
      <c r="Q46" t="e">
        <f>IF(J46&gt;='Référence pour le calcul'!$R$7,'Référence pour le calcul'!$U$7,IF(J46&gt;='Référence pour le calcul'!$R$6,'Référence pour le calcul'!$U$6,IF(J46&gt;='Référence pour le calcul'!$R$5,'Référence pour le calcul'!$U$5,IF(J46&gt;='Référence pour le calcul'!$R$4,'Référence pour le calcul'!$U$4))))</f>
        <v>#REF!</v>
      </c>
      <c r="R46">
        <f ca="1">IF(AND(K46&lt;='Référence pour le calcul'!$AD$3,'calcul notes'!K46&gt;'Référence pour le calcul'!$AD$4),1,IF(AND('calcul notes'!K46&lt;='Référence pour le calcul'!$AD$4,'calcul notes'!K46&gt;'Référence pour le calcul'!$AD$5),2,IF(AND('calcul notes'!K46&lt;='Référence pour le calcul'!$AD$5,'calcul notes'!K46&gt;'Référence pour le calcul'!$AD$6),3,IF('calcul notes'!K46&lt;='Référence pour le calcul'!$AD$6,4,IF(K46="",4)))))</f>
        <v>4</v>
      </c>
      <c r="S46" t="e">
        <f t="shared" ca="1" si="2"/>
        <v>#REF!</v>
      </c>
    </row>
    <row r="47" spans="1:19" x14ac:dyDescent="0.3">
      <c r="A47" s="1" t="s">
        <v>241</v>
      </c>
      <c r="B47" s="1" t="s">
        <v>208</v>
      </c>
      <c r="C47" s="1" t="s">
        <v>672</v>
      </c>
      <c r="D47" s="1"/>
      <c r="E47">
        <f>SUMIFS(Entrée_qté,Date_entrée,"&lt;="&amp;'Référence pour le calcul'!AK48,Date_entrée,"&lt;="&amp;'Référence pour le calcul'!AK47,Référence_Article,'calcul notes'!A47)</f>
        <v>0</v>
      </c>
      <c r="F47">
        <f ca="1">SUMIFS(Sortie_qté,Date_Sortie,"&gt;="&amp;'Référence pour le calcul'!$AL$4,Sortie_qté,"&lt;="&amp;'Référence pour le calcul'!$AL$3,Référence_Article,'calcul notes'!A47)</f>
        <v>0</v>
      </c>
      <c r="G47">
        <f>SUMIF('base de données'!$A:$A,$A47,'base de données'!$I:$I)</f>
        <v>0</v>
      </c>
      <c r="H47">
        <f>SUMIF('base de données'!$A:$A,$A47,'base de données'!$J:$J)</f>
        <v>0</v>
      </c>
      <c r="I47">
        <f t="shared" si="0"/>
        <v>0</v>
      </c>
      <c r="J47" s="53">
        <f t="shared" si="1"/>
        <v>0</v>
      </c>
      <c r="K47" s="6" t="str">
        <f>IFERROR(VLOOKUP(A47,'Historique d''inventaire'!A:F,5,FALSE),"")</f>
        <v/>
      </c>
      <c r="L47">
        <f ca="1">IFERROR(IF(E47&gt;='Référence pour le calcul'!$V$7,'Référence pour le calcul'!$Y$7,IF(E47&gt;='Référence pour le calcul'!$V$6,'Référence pour le calcul'!$Y$6,IF(E47&gt;='Référence pour le calcul'!$V$5,'Référence pour le calcul'!$Y$5,IF(E47&gt;='Référence pour le calcul'!$V$4,'Référence pour le calcul'!$Y$4)))),1)</f>
        <v>1</v>
      </c>
      <c r="M47">
        <f ca="1">IFERROR(IF(F47&gt;='Référence pour le calcul'!$J$7,'Référence pour le calcul'!$M$7,IF(F47&gt;='Référence pour le calcul'!$J$6,'Référence pour le calcul'!$M$6,IF(F47&gt;='Référence pour le calcul'!$J$5,'Référence pour le calcul'!$M$5,IF(F47&gt;='Référence pour le calcul'!$J$4,'Référence pour le calcul'!$M$4)))),1)</f>
        <v>1</v>
      </c>
      <c r="N47">
        <f>IF(G47&gt;='Référence pour le calcul'!$B$7,'Référence pour le calcul'!$E$7,IF(G47&gt;='Référence pour le calcul'!$B$6,'Référence pour le calcul'!$E$6,IF(G47&gt;='Référence pour le calcul'!$B$5,'Référence pour le calcul'!$E$5,IF(G47&gt;'Référence pour le calcul'!$B$4,'Référence pour le calcul'!$E$4,IF(G47&lt;='Référence pour le calcul'!$B$3,'Référence pour le calcul'!$E$3)))))</f>
        <v>0</v>
      </c>
      <c r="O47">
        <f>IF(H47&gt;='Référence pour le calcul'!$F$7,'Référence pour le calcul'!$I$7,IF(H47&gt;='Référence pour le calcul'!$F$6,'Référence pour le calcul'!$I$6,IF(H47&gt;='Référence pour le calcul'!$F$5,'Référence pour le calcul'!$I$5,IF(H47&gt;='Référence pour le calcul'!$F$4,'Référence pour le calcul'!$I$4))))</f>
        <v>1</v>
      </c>
      <c r="P47" t="e">
        <f>IF(I47&gt;='Référence pour le calcul'!$N$7,'Référence pour le calcul'!$Q$7,IF(I47&gt;='Référence pour le calcul'!$N$6,'Référence pour le calcul'!$Q$6,IF(I47&gt;='Référence pour le calcul'!$N$5,'Référence pour le calcul'!$Q$5,IF(I47&gt;='Référence pour le calcul'!$N$4,'Référence pour le calcul'!$Q$4))))</f>
        <v>#REF!</v>
      </c>
      <c r="Q47" t="e">
        <f>IF(J47&gt;='Référence pour le calcul'!$R$7,'Référence pour le calcul'!$U$7,IF(J47&gt;='Référence pour le calcul'!$R$6,'Référence pour le calcul'!$U$6,IF(J47&gt;='Référence pour le calcul'!$R$5,'Référence pour le calcul'!$U$5,IF(J47&gt;='Référence pour le calcul'!$R$4,'Référence pour le calcul'!$U$4))))</f>
        <v>#REF!</v>
      </c>
      <c r="R47">
        <f ca="1">IF(AND(K47&lt;='Référence pour le calcul'!$AD$3,'calcul notes'!K47&gt;'Référence pour le calcul'!$AD$4),1,IF(AND('calcul notes'!K47&lt;='Référence pour le calcul'!$AD$4,'calcul notes'!K47&gt;'Référence pour le calcul'!$AD$5),2,IF(AND('calcul notes'!K47&lt;='Référence pour le calcul'!$AD$5,'calcul notes'!K47&gt;'Référence pour le calcul'!$AD$6),3,IF('calcul notes'!K47&lt;='Référence pour le calcul'!$AD$6,4,IF(K47="",4)))))</f>
        <v>4</v>
      </c>
      <c r="S47" t="e">
        <f t="shared" ca="1" si="2"/>
        <v>#REF!</v>
      </c>
    </row>
    <row r="48" spans="1:19" x14ac:dyDescent="0.3">
      <c r="A48" s="1" t="s">
        <v>242</v>
      </c>
      <c r="B48" s="1" t="s">
        <v>208</v>
      </c>
      <c r="C48" s="1" t="s">
        <v>673</v>
      </c>
      <c r="D48" s="1"/>
      <c r="E48">
        <f>SUMIFS(Entrée_qté,Date_entrée,"&lt;="&amp;'Référence pour le calcul'!AK49,Date_entrée,"&lt;="&amp;'Référence pour le calcul'!AK48,Référence_Article,'calcul notes'!A48)</f>
        <v>0</v>
      </c>
      <c r="F48">
        <f ca="1">SUMIFS(Sortie_qté,Date_Sortie,"&gt;="&amp;'Référence pour le calcul'!$AL$4,Sortie_qté,"&lt;="&amp;'Référence pour le calcul'!$AL$3,Référence_Article,'calcul notes'!A48)</f>
        <v>0</v>
      </c>
      <c r="G48">
        <f>SUMIF('base de données'!$A:$A,$A48,'base de données'!$I:$I)</f>
        <v>0</v>
      </c>
      <c r="H48">
        <f>SUMIF('base de données'!$A:$A,$A48,'base de données'!$J:$J)</f>
        <v>0</v>
      </c>
      <c r="I48">
        <f t="shared" si="0"/>
        <v>0</v>
      </c>
      <c r="J48" s="53">
        <f t="shared" si="1"/>
        <v>0</v>
      </c>
      <c r="K48" s="6" t="str">
        <f>IFERROR(VLOOKUP(A48,'Historique d''inventaire'!A:F,5,FALSE),"")</f>
        <v/>
      </c>
      <c r="L48">
        <f ca="1">IFERROR(IF(E48&gt;='Référence pour le calcul'!$V$7,'Référence pour le calcul'!$Y$7,IF(E48&gt;='Référence pour le calcul'!$V$6,'Référence pour le calcul'!$Y$6,IF(E48&gt;='Référence pour le calcul'!$V$5,'Référence pour le calcul'!$Y$5,IF(E48&gt;='Référence pour le calcul'!$V$4,'Référence pour le calcul'!$Y$4)))),1)</f>
        <v>1</v>
      </c>
      <c r="M48">
        <f ca="1">IFERROR(IF(F48&gt;='Référence pour le calcul'!$J$7,'Référence pour le calcul'!$M$7,IF(F48&gt;='Référence pour le calcul'!$J$6,'Référence pour le calcul'!$M$6,IF(F48&gt;='Référence pour le calcul'!$J$5,'Référence pour le calcul'!$M$5,IF(F48&gt;='Référence pour le calcul'!$J$4,'Référence pour le calcul'!$M$4)))),1)</f>
        <v>1</v>
      </c>
      <c r="N48">
        <f>IF(G48&gt;='Référence pour le calcul'!$B$7,'Référence pour le calcul'!$E$7,IF(G48&gt;='Référence pour le calcul'!$B$6,'Référence pour le calcul'!$E$6,IF(G48&gt;='Référence pour le calcul'!$B$5,'Référence pour le calcul'!$E$5,IF(G48&gt;'Référence pour le calcul'!$B$4,'Référence pour le calcul'!$E$4,IF(G48&lt;='Référence pour le calcul'!$B$3,'Référence pour le calcul'!$E$3)))))</f>
        <v>0</v>
      </c>
      <c r="O48">
        <f>IF(H48&gt;='Référence pour le calcul'!$F$7,'Référence pour le calcul'!$I$7,IF(H48&gt;='Référence pour le calcul'!$F$6,'Référence pour le calcul'!$I$6,IF(H48&gt;='Référence pour le calcul'!$F$5,'Référence pour le calcul'!$I$5,IF(H48&gt;='Référence pour le calcul'!$F$4,'Référence pour le calcul'!$I$4))))</f>
        <v>1</v>
      </c>
      <c r="P48" t="e">
        <f>IF(I48&gt;='Référence pour le calcul'!$N$7,'Référence pour le calcul'!$Q$7,IF(I48&gt;='Référence pour le calcul'!$N$6,'Référence pour le calcul'!$Q$6,IF(I48&gt;='Référence pour le calcul'!$N$5,'Référence pour le calcul'!$Q$5,IF(I48&gt;='Référence pour le calcul'!$N$4,'Référence pour le calcul'!$Q$4))))</f>
        <v>#REF!</v>
      </c>
      <c r="Q48" t="e">
        <f>IF(J48&gt;='Référence pour le calcul'!$R$7,'Référence pour le calcul'!$U$7,IF(J48&gt;='Référence pour le calcul'!$R$6,'Référence pour le calcul'!$U$6,IF(J48&gt;='Référence pour le calcul'!$R$5,'Référence pour le calcul'!$U$5,IF(J48&gt;='Référence pour le calcul'!$R$4,'Référence pour le calcul'!$U$4))))</f>
        <v>#REF!</v>
      </c>
      <c r="R48">
        <f ca="1">IF(AND(K48&lt;='Référence pour le calcul'!$AD$3,'calcul notes'!K48&gt;'Référence pour le calcul'!$AD$4),1,IF(AND('calcul notes'!K48&lt;='Référence pour le calcul'!$AD$4,'calcul notes'!K48&gt;'Référence pour le calcul'!$AD$5),2,IF(AND('calcul notes'!K48&lt;='Référence pour le calcul'!$AD$5,'calcul notes'!K48&gt;'Référence pour le calcul'!$AD$6),3,IF('calcul notes'!K48&lt;='Référence pour le calcul'!$AD$6,4,IF(K48="",4)))))</f>
        <v>4</v>
      </c>
      <c r="S48" t="e">
        <f t="shared" ca="1" si="2"/>
        <v>#REF!</v>
      </c>
    </row>
    <row r="49" spans="1:19" x14ac:dyDescent="0.3">
      <c r="A49" s="1" t="s">
        <v>243</v>
      </c>
      <c r="B49" s="1" t="s">
        <v>208</v>
      </c>
      <c r="C49" s="1" t="s">
        <v>674</v>
      </c>
      <c r="D49" s="1"/>
      <c r="E49">
        <f>SUMIFS(Entrée_qté,Date_entrée,"&lt;="&amp;'Référence pour le calcul'!AK50,Date_entrée,"&lt;="&amp;'Référence pour le calcul'!AK49,Référence_Article,'calcul notes'!A49)</f>
        <v>0</v>
      </c>
      <c r="F49">
        <f ca="1">SUMIFS(Sortie_qté,Date_Sortie,"&gt;="&amp;'Référence pour le calcul'!$AL$4,Sortie_qté,"&lt;="&amp;'Référence pour le calcul'!$AL$3,Référence_Article,'calcul notes'!A49)</f>
        <v>0</v>
      </c>
      <c r="G49">
        <f>SUMIF('base de données'!$A:$A,$A49,'base de données'!$I:$I)</f>
        <v>0</v>
      </c>
      <c r="H49">
        <f>SUMIF('base de données'!$A:$A,$A49,'base de données'!$J:$J)</f>
        <v>0</v>
      </c>
      <c r="I49">
        <f t="shared" si="0"/>
        <v>0</v>
      </c>
      <c r="J49" s="53">
        <f t="shared" si="1"/>
        <v>0</v>
      </c>
      <c r="K49" s="6" t="str">
        <f>IFERROR(VLOOKUP(A49,'Historique d''inventaire'!A:F,5,FALSE),"")</f>
        <v/>
      </c>
      <c r="L49">
        <f ca="1">IFERROR(IF(E49&gt;='Référence pour le calcul'!$V$7,'Référence pour le calcul'!$Y$7,IF(E49&gt;='Référence pour le calcul'!$V$6,'Référence pour le calcul'!$Y$6,IF(E49&gt;='Référence pour le calcul'!$V$5,'Référence pour le calcul'!$Y$5,IF(E49&gt;='Référence pour le calcul'!$V$4,'Référence pour le calcul'!$Y$4)))),1)</f>
        <v>1</v>
      </c>
      <c r="M49">
        <f ca="1">IFERROR(IF(F49&gt;='Référence pour le calcul'!$J$7,'Référence pour le calcul'!$M$7,IF(F49&gt;='Référence pour le calcul'!$J$6,'Référence pour le calcul'!$M$6,IF(F49&gt;='Référence pour le calcul'!$J$5,'Référence pour le calcul'!$M$5,IF(F49&gt;='Référence pour le calcul'!$J$4,'Référence pour le calcul'!$M$4)))),1)</f>
        <v>1</v>
      </c>
      <c r="N49">
        <f>IF(G49&gt;='Référence pour le calcul'!$B$7,'Référence pour le calcul'!$E$7,IF(G49&gt;='Référence pour le calcul'!$B$6,'Référence pour le calcul'!$E$6,IF(G49&gt;='Référence pour le calcul'!$B$5,'Référence pour le calcul'!$E$5,IF(G49&gt;'Référence pour le calcul'!$B$4,'Référence pour le calcul'!$E$4,IF(G49&lt;='Référence pour le calcul'!$B$3,'Référence pour le calcul'!$E$3)))))</f>
        <v>0</v>
      </c>
      <c r="O49">
        <f>IF(H49&gt;='Référence pour le calcul'!$F$7,'Référence pour le calcul'!$I$7,IF(H49&gt;='Référence pour le calcul'!$F$6,'Référence pour le calcul'!$I$6,IF(H49&gt;='Référence pour le calcul'!$F$5,'Référence pour le calcul'!$I$5,IF(H49&gt;='Référence pour le calcul'!$F$4,'Référence pour le calcul'!$I$4))))</f>
        <v>1</v>
      </c>
      <c r="P49" t="e">
        <f>IF(I49&gt;='Référence pour le calcul'!$N$7,'Référence pour le calcul'!$Q$7,IF(I49&gt;='Référence pour le calcul'!$N$6,'Référence pour le calcul'!$Q$6,IF(I49&gt;='Référence pour le calcul'!$N$5,'Référence pour le calcul'!$Q$5,IF(I49&gt;='Référence pour le calcul'!$N$4,'Référence pour le calcul'!$Q$4))))</f>
        <v>#REF!</v>
      </c>
      <c r="Q49" t="e">
        <f>IF(J49&gt;='Référence pour le calcul'!$R$7,'Référence pour le calcul'!$U$7,IF(J49&gt;='Référence pour le calcul'!$R$6,'Référence pour le calcul'!$U$6,IF(J49&gt;='Référence pour le calcul'!$R$5,'Référence pour le calcul'!$U$5,IF(J49&gt;='Référence pour le calcul'!$R$4,'Référence pour le calcul'!$U$4))))</f>
        <v>#REF!</v>
      </c>
      <c r="R49">
        <f ca="1">IF(AND(K49&lt;='Référence pour le calcul'!$AD$3,'calcul notes'!K49&gt;'Référence pour le calcul'!$AD$4),1,IF(AND('calcul notes'!K49&lt;='Référence pour le calcul'!$AD$4,'calcul notes'!K49&gt;'Référence pour le calcul'!$AD$5),2,IF(AND('calcul notes'!K49&lt;='Référence pour le calcul'!$AD$5,'calcul notes'!K49&gt;'Référence pour le calcul'!$AD$6),3,IF('calcul notes'!K49&lt;='Référence pour le calcul'!$AD$6,4,IF(K49="",4)))))</f>
        <v>4</v>
      </c>
      <c r="S49" t="e">
        <f t="shared" ca="1" si="2"/>
        <v>#REF!</v>
      </c>
    </row>
    <row r="50" spans="1:19" x14ac:dyDescent="0.3">
      <c r="A50" s="1" t="s">
        <v>244</v>
      </c>
      <c r="B50" s="1" t="s">
        <v>208</v>
      </c>
      <c r="C50" s="1" t="s">
        <v>675</v>
      </c>
      <c r="D50" s="1"/>
      <c r="E50">
        <f>SUMIFS(Entrée_qté,Date_entrée,"&lt;="&amp;'Référence pour le calcul'!AK51,Date_entrée,"&lt;="&amp;'Référence pour le calcul'!AK50,Référence_Article,'calcul notes'!A50)</f>
        <v>0</v>
      </c>
      <c r="F50">
        <f ca="1">SUMIFS(Sortie_qté,Date_Sortie,"&gt;="&amp;'Référence pour le calcul'!$AL$4,Sortie_qté,"&lt;="&amp;'Référence pour le calcul'!$AL$3,Référence_Article,'calcul notes'!A50)</f>
        <v>0</v>
      </c>
      <c r="G50">
        <f>SUMIF('base de données'!$A:$A,$A50,'base de données'!$I:$I)</f>
        <v>0</v>
      </c>
      <c r="H50">
        <f>SUMIF('base de données'!$A:$A,$A50,'base de données'!$J:$J)</f>
        <v>0</v>
      </c>
      <c r="I50">
        <f t="shared" si="0"/>
        <v>0</v>
      </c>
      <c r="J50" s="53">
        <f t="shared" si="1"/>
        <v>0</v>
      </c>
      <c r="K50" s="6" t="str">
        <f>IFERROR(VLOOKUP(A50,'Historique d''inventaire'!A:F,5,FALSE),"")</f>
        <v/>
      </c>
      <c r="L50">
        <f ca="1">IFERROR(IF(E50&gt;='Référence pour le calcul'!$V$7,'Référence pour le calcul'!$Y$7,IF(E50&gt;='Référence pour le calcul'!$V$6,'Référence pour le calcul'!$Y$6,IF(E50&gt;='Référence pour le calcul'!$V$5,'Référence pour le calcul'!$Y$5,IF(E50&gt;='Référence pour le calcul'!$V$4,'Référence pour le calcul'!$Y$4)))),1)</f>
        <v>1</v>
      </c>
      <c r="M50">
        <f ca="1">IFERROR(IF(F50&gt;='Référence pour le calcul'!$J$7,'Référence pour le calcul'!$M$7,IF(F50&gt;='Référence pour le calcul'!$J$6,'Référence pour le calcul'!$M$6,IF(F50&gt;='Référence pour le calcul'!$J$5,'Référence pour le calcul'!$M$5,IF(F50&gt;='Référence pour le calcul'!$J$4,'Référence pour le calcul'!$M$4)))),1)</f>
        <v>1</v>
      </c>
      <c r="N50">
        <f>IF(G50&gt;='Référence pour le calcul'!$B$7,'Référence pour le calcul'!$E$7,IF(G50&gt;='Référence pour le calcul'!$B$6,'Référence pour le calcul'!$E$6,IF(G50&gt;='Référence pour le calcul'!$B$5,'Référence pour le calcul'!$E$5,IF(G50&gt;'Référence pour le calcul'!$B$4,'Référence pour le calcul'!$E$4,IF(G50&lt;='Référence pour le calcul'!$B$3,'Référence pour le calcul'!$E$3)))))</f>
        <v>0</v>
      </c>
      <c r="O50">
        <f>IF(H50&gt;='Référence pour le calcul'!$F$7,'Référence pour le calcul'!$I$7,IF(H50&gt;='Référence pour le calcul'!$F$6,'Référence pour le calcul'!$I$6,IF(H50&gt;='Référence pour le calcul'!$F$5,'Référence pour le calcul'!$I$5,IF(H50&gt;='Référence pour le calcul'!$F$4,'Référence pour le calcul'!$I$4))))</f>
        <v>1</v>
      </c>
      <c r="P50" t="e">
        <f>IF(I50&gt;='Référence pour le calcul'!$N$7,'Référence pour le calcul'!$Q$7,IF(I50&gt;='Référence pour le calcul'!$N$6,'Référence pour le calcul'!$Q$6,IF(I50&gt;='Référence pour le calcul'!$N$5,'Référence pour le calcul'!$Q$5,IF(I50&gt;='Référence pour le calcul'!$N$4,'Référence pour le calcul'!$Q$4))))</f>
        <v>#REF!</v>
      </c>
      <c r="Q50" t="e">
        <f>IF(J50&gt;='Référence pour le calcul'!$R$7,'Référence pour le calcul'!$U$7,IF(J50&gt;='Référence pour le calcul'!$R$6,'Référence pour le calcul'!$U$6,IF(J50&gt;='Référence pour le calcul'!$R$5,'Référence pour le calcul'!$U$5,IF(J50&gt;='Référence pour le calcul'!$R$4,'Référence pour le calcul'!$U$4))))</f>
        <v>#REF!</v>
      </c>
      <c r="R50">
        <f ca="1">IF(AND(K50&lt;='Référence pour le calcul'!$AD$3,'calcul notes'!K50&gt;'Référence pour le calcul'!$AD$4),1,IF(AND('calcul notes'!K50&lt;='Référence pour le calcul'!$AD$4,'calcul notes'!K50&gt;'Référence pour le calcul'!$AD$5),2,IF(AND('calcul notes'!K50&lt;='Référence pour le calcul'!$AD$5,'calcul notes'!K50&gt;'Référence pour le calcul'!$AD$6),3,IF('calcul notes'!K50&lt;='Référence pour le calcul'!$AD$6,4,IF(K50="",4)))))</f>
        <v>4</v>
      </c>
      <c r="S50" t="e">
        <f t="shared" ca="1" si="2"/>
        <v>#REF!</v>
      </c>
    </row>
    <row r="51" spans="1:19" x14ac:dyDescent="0.3">
      <c r="A51" s="1" t="s">
        <v>245</v>
      </c>
      <c r="B51" s="1" t="s">
        <v>208</v>
      </c>
      <c r="C51" s="1" t="s">
        <v>676</v>
      </c>
      <c r="D51" s="1"/>
      <c r="E51">
        <f>SUMIFS(Entrée_qté,Date_entrée,"&lt;="&amp;'Référence pour le calcul'!AK52,Date_entrée,"&lt;="&amp;'Référence pour le calcul'!AK51,Référence_Article,'calcul notes'!A51)</f>
        <v>0</v>
      </c>
      <c r="F51">
        <f ca="1">SUMIFS(Sortie_qté,Date_Sortie,"&gt;="&amp;'Référence pour le calcul'!$AL$4,Sortie_qté,"&lt;="&amp;'Référence pour le calcul'!$AL$3,Référence_Article,'calcul notes'!A51)</f>
        <v>0</v>
      </c>
      <c r="G51">
        <f>SUMIF('base de données'!$A:$A,$A51,'base de données'!$I:$I)</f>
        <v>0</v>
      </c>
      <c r="H51">
        <f>SUMIF('base de données'!$A:$A,$A51,'base de données'!$J:$J)</f>
        <v>0</v>
      </c>
      <c r="I51">
        <f t="shared" si="0"/>
        <v>0</v>
      </c>
      <c r="J51" s="53">
        <f t="shared" si="1"/>
        <v>0</v>
      </c>
      <c r="K51" s="6" t="str">
        <f>IFERROR(VLOOKUP(A51,'Historique d''inventaire'!A:F,5,FALSE),"")</f>
        <v/>
      </c>
      <c r="L51">
        <f ca="1">IFERROR(IF(E51&gt;='Référence pour le calcul'!$V$7,'Référence pour le calcul'!$Y$7,IF(E51&gt;='Référence pour le calcul'!$V$6,'Référence pour le calcul'!$Y$6,IF(E51&gt;='Référence pour le calcul'!$V$5,'Référence pour le calcul'!$Y$5,IF(E51&gt;='Référence pour le calcul'!$V$4,'Référence pour le calcul'!$Y$4)))),1)</f>
        <v>1</v>
      </c>
      <c r="M51">
        <f ca="1">IFERROR(IF(F51&gt;='Référence pour le calcul'!$J$7,'Référence pour le calcul'!$M$7,IF(F51&gt;='Référence pour le calcul'!$J$6,'Référence pour le calcul'!$M$6,IF(F51&gt;='Référence pour le calcul'!$J$5,'Référence pour le calcul'!$M$5,IF(F51&gt;='Référence pour le calcul'!$J$4,'Référence pour le calcul'!$M$4)))),1)</f>
        <v>1</v>
      </c>
      <c r="N51">
        <f>IF(G51&gt;='Référence pour le calcul'!$B$7,'Référence pour le calcul'!$E$7,IF(G51&gt;='Référence pour le calcul'!$B$6,'Référence pour le calcul'!$E$6,IF(G51&gt;='Référence pour le calcul'!$B$5,'Référence pour le calcul'!$E$5,IF(G51&gt;'Référence pour le calcul'!$B$4,'Référence pour le calcul'!$E$4,IF(G51&lt;='Référence pour le calcul'!$B$3,'Référence pour le calcul'!$E$3)))))</f>
        <v>0</v>
      </c>
      <c r="O51">
        <f>IF(H51&gt;='Référence pour le calcul'!$F$7,'Référence pour le calcul'!$I$7,IF(H51&gt;='Référence pour le calcul'!$F$6,'Référence pour le calcul'!$I$6,IF(H51&gt;='Référence pour le calcul'!$F$5,'Référence pour le calcul'!$I$5,IF(H51&gt;='Référence pour le calcul'!$F$4,'Référence pour le calcul'!$I$4))))</f>
        <v>1</v>
      </c>
      <c r="P51" t="e">
        <f>IF(I51&gt;='Référence pour le calcul'!$N$7,'Référence pour le calcul'!$Q$7,IF(I51&gt;='Référence pour le calcul'!$N$6,'Référence pour le calcul'!$Q$6,IF(I51&gt;='Référence pour le calcul'!$N$5,'Référence pour le calcul'!$Q$5,IF(I51&gt;='Référence pour le calcul'!$N$4,'Référence pour le calcul'!$Q$4))))</f>
        <v>#REF!</v>
      </c>
      <c r="Q51" t="e">
        <f>IF(J51&gt;='Référence pour le calcul'!$R$7,'Référence pour le calcul'!$U$7,IF(J51&gt;='Référence pour le calcul'!$R$6,'Référence pour le calcul'!$U$6,IF(J51&gt;='Référence pour le calcul'!$R$5,'Référence pour le calcul'!$U$5,IF(J51&gt;='Référence pour le calcul'!$R$4,'Référence pour le calcul'!$U$4))))</f>
        <v>#REF!</v>
      </c>
      <c r="R51">
        <f ca="1">IF(AND(K51&lt;='Référence pour le calcul'!$AD$3,'calcul notes'!K51&gt;'Référence pour le calcul'!$AD$4),1,IF(AND('calcul notes'!K51&lt;='Référence pour le calcul'!$AD$4,'calcul notes'!K51&gt;'Référence pour le calcul'!$AD$5),2,IF(AND('calcul notes'!K51&lt;='Référence pour le calcul'!$AD$5,'calcul notes'!K51&gt;'Référence pour le calcul'!$AD$6),3,IF('calcul notes'!K51&lt;='Référence pour le calcul'!$AD$6,4,IF(K51="",4)))))</f>
        <v>4</v>
      </c>
      <c r="S51" t="e">
        <f t="shared" ca="1" si="2"/>
        <v>#REF!</v>
      </c>
    </row>
    <row r="52" spans="1:19" x14ac:dyDescent="0.3">
      <c r="A52" s="1" t="s">
        <v>246</v>
      </c>
      <c r="B52" s="1" t="s">
        <v>208</v>
      </c>
      <c r="C52" s="1" t="s">
        <v>677</v>
      </c>
      <c r="D52" s="1"/>
      <c r="E52">
        <f>SUMIFS(Entrée_qté,Date_entrée,"&lt;="&amp;'Référence pour le calcul'!AK53,Date_entrée,"&lt;="&amp;'Référence pour le calcul'!AK52,Référence_Article,'calcul notes'!A52)</f>
        <v>0</v>
      </c>
      <c r="F52">
        <f ca="1">SUMIFS(Sortie_qté,Date_Sortie,"&gt;="&amp;'Référence pour le calcul'!$AL$4,Sortie_qté,"&lt;="&amp;'Référence pour le calcul'!$AL$3,Référence_Article,'calcul notes'!A52)</f>
        <v>0</v>
      </c>
      <c r="G52">
        <f>SUMIF('base de données'!$A:$A,$A52,'base de données'!$I:$I)</f>
        <v>0</v>
      </c>
      <c r="H52">
        <f>SUMIF('base de données'!$A:$A,$A52,'base de données'!$J:$J)</f>
        <v>0</v>
      </c>
      <c r="I52">
        <f t="shared" si="0"/>
        <v>0</v>
      </c>
      <c r="J52" s="53">
        <f t="shared" si="1"/>
        <v>0</v>
      </c>
      <c r="K52" s="6" t="str">
        <f>IFERROR(VLOOKUP(A52,'Historique d''inventaire'!A:F,5,FALSE),"")</f>
        <v/>
      </c>
      <c r="L52">
        <f ca="1">IFERROR(IF(E52&gt;='Référence pour le calcul'!$V$7,'Référence pour le calcul'!$Y$7,IF(E52&gt;='Référence pour le calcul'!$V$6,'Référence pour le calcul'!$Y$6,IF(E52&gt;='Référence pour le calcul'!$V$5,'Référence pour le calcul'!$Y$5,IF(E52&gt;='Référence pour le calcul'!$V$4,'Référence pour le calcul'!$Y$4)))),1)</f>
        <v>1</v>
      </c>
      <c r="M52">
        <f ca="1">IFERROR(IF(F52&gt;='Référence pour le calcul'!$J$7,'Référence pour le calcul'!$M$7,IF(F52&gt;='Référence pour le calcul'!$J$6,'Référence pour le calcul'!$M$6,IF(F52&gt;='Référence pour le calcul'!$J$5,'Référence pour le calcul'!$M$5,IF(F52&gt;='Référence pour le calcul'!$J$4,'Référence pour le calcul'!$M$4)))),1)</f>
        <v>1</v>
      </c>
      <c r="N52">
        <f>IF(G52&gt;='Référence pour le calcul'!$B$7,'Référence pour le calcul'!$E$7,IF(G52&gt;='Référence pour le calcul'!$B$6,'Référence pour le calcul'!$E$6,IF(G52&gt;='Référence pour le calcul'!$B$5,'Référence pour le calcul'!$E$5,IF(G52&gt;'Référence pour le calcul'!$B$4,'Référence pour le calcul'!$E$4,IF(G52&lt;='Référence pour le calcul'!$B$3,'Référence pour le calcul'!$E$3)))))</f>
        <v>0</v>
      </c>
      <c r="O52">
        <f>IF(H52&gt;='Référence pour le calcul'!$F$7,'Référence pour le calcul'!$I$7,IF(H52&gt;='Référence pour le calcul'!$F$6,'Référence pour le calcul'!$I$6,IF(H52&gt;='Référence pour le calcul'!$F$5,'Référence pour le calcul'!$I$5,IF(H52&gt;='Référence pour le calcul'!$F$4,'Référence pour le calcul'!$I$4))))</f>
        <v>1</v>
      </c>
      <c r="P52" t="e">
        <f>IF(I52&gt;='Référence pour le calcul'!$N$7,'Référence pour le calcul'!$Q$7,IF(I52&gt;='Référence pour le calcul'!$N$6,'Référence pour le calcul'!$Q$6,IF(I52&gt;='Référence pour le calcul'!$N$5,'Référence pour le calcul'!$Q$5,IF(I52&gt;='Référence pour le calcul'!$N$4,'Référence pour le calcul'!$Q$4))))</f>
        <v>#REF!</v>
      </c>
      <c r="Q52" t="e">
        <f>IF(J52&gt;='Référence pour le calcul'!$R$7,'Référence pour le calcul'!$U$7,IF(J52&gt;='Référence pour le calcul'!$R$6,'Référence pour le calcul'!$U$6,IF(J52&gt;='Référence pour le calcul'!$R$5,'Référence pour le calcul'!$U$5,IF(J52&gt;='Référence pour le calcul'!$R$4,'Référence pour le calcul'!$U$4))))</f>
        <v>#REF!</v>
      </c>
      <c r="R52">
        <f ca="1">IF(AND(K52&lt;='Référence pour le calcul'!$AD$3,'calcul notes'!K52&gt;'Référence pour le calcul'!$AD$4),1,IF(AND('calcul notes'!K52&lt;='Référence pour le calcul'!$AD$4,'calcul notes'!K52&gt;'Référence pour le calcul'!$AD$5),2,IF(AND('calcul notes'!K52&lt;='Référence pour le calcul'!$AD$5,'calcul notes'!K52&gt;'Référence pour le calcul'!$AD$6),3,IF('calcul notes'!K52&lt;='Référence pour le calcul'!$AD$6,4,IF(K52="",4)))))</f>
        <v>4</v>
      </c>
      <c r="S52" t="e">
        <f t="shared" ca="1" si="2"/>
        <v>#REF!</v>
      </c>
    </row>
    <row r="53" spans="1:19" x14ac:dyDescent="0.3">
      <c r="A53" s="1" t="s">
        <v>247</v>
      </c>
      <c r="B53" s="1" t="s">
        <v>208</v>
      </c>
      <c r="C53" s="1" t="s">
        <v>678</v>
      </c>
      <c r="D53" s="1"/>
      <c r="E53">
        <f>SUMIFS(Entrée_qté,Date_entrée,"&lt;="&amp;'Référence pour le calcul'!AK54,Date_entrée,"&lt;="&amp;'Référence pour le calcul'!AK53,Référence_Article,'calcul notes'!A53)</f>
        <v>0</v>
      </c>
      <c r="F53">
        <f ca="1">SUMIFS(Sortie_qté,Date_Sortie,"&gt;="&amp;'Référence pour le calcul'!$AL$4,Sortie_qté,"&lt;="&amp;'Référence pour le calcul'!$AL$3,Référence_Article,'calcul notes'!A53)</f>
        <v>0</v>
      </c>
      <c r="G53">
        <f>SUMIF('base de données'!$A:$A,$A53,'base de données'!$I:$I)</f>
        <v>0</v>
      </c>
      <c r="H53">
        <f>SUMIF('base de données'!$A:$A,$A53,'base de données'!$J:$J)</f>
        <v>0</v>
      </c>
      <c r="I53">
        <f t="shared" si="0"/>
        <v>0</v>
      </c>
      <c r="J53" s="53">
        <f t="shared" si="1"/>
        <v>0</v>
      </c>
      <c r="K53" s="6" t="str">
        <f>IFERROR(VLOOKUP(A53,'Historique d''inventaire'!A:F,5,FALSE),"")</f>
        <v/>
      </c>
      <c r="L53">
        <f ca="1">IFERROR(IF(E53&gt;='Référence pour le calcul'!$V$7,'Référence pour le calcul'!$Y$7,IF(E53&gt;='Référence pour le calcul'!$V$6,'Référence pour le calcul'!$Y$6,IF(E53&gt;='Référence pour le calcul'!$V$5,'Référence pour le calcul'!$Y$5,IF(E53&gt;='Référence pour le calcul'!$V$4,'Référence pour le calcul'!$Y$4)))),1)</f>
        <v>1</v>
      </c>
      <c r="M53">
        <f ca="1">IFERROR(IF(F53&gt;='Référence pour le calcul'!$J$7,'Référence pour le calcul'!$M$7,IF(F53&gt;='Référence pour le calcul'!$J$6,'Référence pour le calcul'!$M$6,IF(F53&gt;='Référence pour le calcul'!$J$5,'Référence pour le calcul'!$M$5,IF(F53&gt;='Référence pour le calcul'!$J$4,'Référence pour le calcul'!$M$4)))),1)</f>
        <v>1</v>
      </c>
      <c r="N53">
        <f>IF(G53&gt;='Référence pour le calcul'!$B$7,'Référence pour le calcul'!$E$7,IF(G53&gt;='Référence pour le calcul'!$B$6,'Référence pour le calcul'!$E$6,IF(G53&gt;='Référence pour le calcul'!$B$5,'Référence pour le calcul'!$E$5,IF(G53&gt;'Référence pour le calcul'!$B$4,'Référence pour le calcul'!$E$4,IF(G53&lt;='Référence pour le calcul'!$B$3,'Référence pour le calcul'!$E$3)))))</f>
        <v>0</v>
      </c>
      <c r="O53">
        <f>IF(H53&gt;='Référence pour le calcul'!$F$7,'Référence pour le calcul'!$I$7,IF(H53&gt;='Référence pour le calcul'!$F$6,'Référence pour le calcul'!$I$6,IF(H53&gt;='Référence pour le calcul'!$F$5,'Référence pour le calcul'!$I$5,IF(H53&gt;='Référence pour le calcul'!$F$4,'Référence pour le calcul'!$I$4))))</f>
        <v>1</v>
      </c>
      <c r="P53" t="e">
        <f>IF(I53&gt;='Référence pour le calcul'!$N$7,'Référence pour le calcul'!$Q$7,IF(I53&gt;='Référence pour le calcul'!$N$6,'Référence pour le calcul'!$Q$6,IF(I53&gt;='Référence pour le calcul'!$N$5,'Référence pour le calcul'!$Q$5,IF(I53&gt;='Référence pour le calcul'!$N$4,'Référence pour le calcul'!$Q$4))))</f>
        <v>#REF!</v>
      </c>
      <c r="Q53" t="e">
        <f>IF(J53&gt;='Référence pour le calcul'!$R$7,'Référence pour le calcul'!$U$7,IF(J53&gt;='Référence pour le calcul'!$R$6,'Référence pour le calcul'!$U$6,IF(J53&gt;='Référence pour le calcul'!$R$5,'Référence pour le calcul'!$U$5,IF(J53&gt;='Référence pour le calcul'!$R$4,'Référence pour le calcul'!$U$4))))</f>
        <v>#REF!</v>
      </c>
      <c r="R53">
        <f ca="1">IF(AND(K53&lt;='Référence pour le calcul'!$AD$3,'calcul notes'!K53&gt;'Référence pour le calcul'!$AD$4),1,IF(AND('calcul notes'!K53&lt;='Référence pour le calcul'!$AD$4,'calcul notes'!K53&gt;'Référence pour le calcul'!$AD$5),2,IF(AND('calcul notes'!K53&lt;='Référence pour le calcul'!$AD$5,'calcul notes'!K53&gt;'Référence pour le calcul'!$AD$6),3,IF('calcul notes'!K53&lt;='Référence pour le calcul'!$AD$6,4,IF(K53="",4)))))</f>
        <v>4</v>
      </c>
      <c r="S53" t="e">
        <f t="shared" ca="1" si="2"/>
        <v>#REF!</v>
      </c>
    </row>
    <row r="54" spans="1:19" x14ac:dyDescent="0.3">
      <c r="A54" s="1" t="s">
        <v>248</v>
      </c>
      <c r="B54" s="1" t="s">
        <v>208</v>
      </c>
      <c r="C54" s="1" t="s">
        <v>679</v>
      </c>
      <c r="D54" s="1"/>
      <c r="E54">
        <f>SUMIFS(Entrée_qté,Date_entrée,"&lt;="&amp;'Référence pour le calcul'!AK55,Date_entrée,"&lt;="&amp;'Référence pour le calcul'!AK54,Référence_Article,'calcul notes'!A54)</f>
        <v>0</v>
      </c>
      <c r="F54">
        <f ca="1">SUMIFS(Sortie_qté,Date_Sortie,"&gt;="&amp;'Référence pour le calcul'!$AL$4,Sortie_qté,"&lt;="&amp;'Référence pour le calcul'!$AL$3,Référence_Article,'calcul notes'!A54)</f>
        <v>0</v>
      </c>
      <c r="G54">
        <f>SUMIF('base de données'!$A:$A,$A54,'base de données'!$I:$I)</f>
        <v>0</v>
      </c>
      <c r="H54">
        <f>SUMIF('base de données'!$A:$A,$A54,'base de données'!$J:$J)</f>
        <v>0</v>
      </c>
      <c r="I54">
        <f t="shared" si="0"/>
        <v>0</v>
      </c>
      <c r="J54" s="53">
        <f t="shared" si="1"/>
        <v>0</v>
      </c>
      <c r="K54" s="6" t="str">
        <f>IFERROR(VLOOKUP(A54,'Historique d''inventaire'!A:F,5,FALSE),"")</f>
        <v/>
      </c>
      <c r="L54">
        <f ca="1">IFERROR(IF(E54&gt;='Référence pour le calcul'!$V$7,'Référence pour le calcul'!$Y$7,IF(E54&gt;='Référence pour le calcul'!$V$6,'Référence pour le calcul'!$Y$6,IF(E54&gt;='Référence pour le calcul'!$V$5,'Référence pour le calcul'!$Y$5,IF(E54&gt;='Référence pour le calcul'!$V$4,'Référence pour le calcul'!$Y$4)))),1)</f>
        <v>1</v>
      </c>
      <c r="M54">
        <f ca="1">IFERROR(IF(F54&gt;='Référence pour le calcul'!$J$7,'Référence pour le calcul'!$M$7,IF(F54&gt;='Référence pour le calcul'!$J$6,'Référence pour le calcul'!$M$6,IF(F54&gt;='Référence pour le calcul'!$J$5,'Référence pour le calcul'!$M$5,IF(F54&gt;='Référence pour le calcul'!$J$4,'Référence pour le calcul'!$M$4)))),1)</f>
        <v>1</v>
      </c>
      <c r="N54">
        <f>IF(G54&gt;='Référence pour le calcul'!$B$7,'Référence pour le calcul'!$E$7,IF(G54&gt;='Référence pour le calcul'!$B$6,'Référence pour le calcul'!$E$6,IF(G54&gt;='Référence pour le calcul'!$B$5,'Référence pour le calcul'!$E$5,IF(G54&gt;'Référence pour le calcul'!$B$4,'Référence pour le calcul'!$E$4,IF(G54&lt;='Référence pour le calcul'!$B$3,'Référence pour le calcul'!$E$3)))))</f>
        <v>0</v>
      </c>
      <c r="O54">
        <f>IF(H54&gt;='Référence pour le calcul'!$F$7,'Référence pour le calcul'!$I$7,IF(H54&gt;='Référence pour le calcul'!$F$6,'Référence pour le calcul'!$I$6,IF(H54&gt;='Référence pour le calcul'!$F$5,'Référence pour le calcul'!$I$5,IF(H54&gt;='Référence pour le calcul'!$F$4,'Référence pour le calcul'!$I$4))))</f>
        <v>1</v>
      </c>
      <c r="P54" t="e">
        <f>IF(I54&gt;='Référence pour le calcul'!$N$7,'Référence pour le calcul'!$Q$7,IF(I54&gt;='Référence pour le calcul'!$N$6,'Référence pour le calcul'!$Q$6,IF(I54&gt;='Référence pour le calcul'!$N$5,'Référence pour le calcul'!$Q$5,IF(I54&gt;='Référence pour le calcul'!$N$4,'Référence pour le calcul'!$Q$4))))</f>
        <v>#REF!</v>
      </c>
      <c r="Q54" t="e">
        <f>IF(J54&gt;='Référence pour le calcul'!$R$7,'Référence pour le calcul'!$U$7,IF(J54&gt;='Référence pour le calcul'!$R$6,'Référence pour le calcul'!$U$6,IF(J54&gt;='Référence pour le calcul'!$R$5,'Référence pour le calcul'!$U$5,IF(J54&gt;='Référence pour le calcul'!$R$4,'Référence pour le calcul'!$U$4))))</f>
        <v>#REF!</v>
      </c>
      <c r="R54">
        <f ca="1">IF(AND(K54&lt;='Référence pour le calcul'!$AD$3,'calcul notes'!K54&gt;'Référence pour le calcul'!$AD$4),1,IF(AND('calcul notes'!K54&lt;='Référence pour le calcul'!$AD$4,'calcul notes'!K54&gt;'Référence pour le calcul'!$AD$5),2,IF(AND('calcul notes'!K54&lt;='Référence pour le calcul'!$AD$5,'calcul notes'!K54&gt;'Référence pour le calcul'!$AD$6),3,IF('calcul notes'!K54&lt;='Référence pour le calcul'!$AD$6,4,IF(K54="",4)))))</f>
        <v>4</v>
      </c>
      <c r="S54" t="e">
        <f t="shared" ca="1" si="2"/>
        <v>#REF!</v>
      </c>
    </row>
    <row r="55" spans="1:19" x14ac:dyDescent="0.3">
      <c r="A55" s="1" t="s">
        <v>249</v>
      </c>
      <c r="B55" s="1" t="s">
        <v>208</v>
      </c>
      <c r="C55" s="1" t="s">
        <v>680</v>
      </c>
      <c r="D55" s="1"/>
      <c r="E55">
        <f>SUMIFS(Entrée_qté,Date_entrée,"&lt;="&amp;'Référence pour le calcul'!AK56,Date_entrée,"&lt;="&amp;'Référence pour le calcul'!AK55,Référence_Article,'calcul notes'!A55)</f>
        <v>0</v>
      </c>
      <c r="F55">
        <f ca="1">SUMIFS(Sortie_qté,Date_Sortie,"&gt;="&amp;'Référence pour le calcul'!$AL$4,Sortie_qté,"&lt;="&amp;'Référence pour le calcul'!$AL$3,Référence_Article,'calcul notes'!A55)</f>
        <v>0</v>
      </c>
      <c r="G55">
        <f>SUMIF('base de données'!$A:$A,$A55,'base de données'!$I:$I)</f>
        <v>0</v>
      </c>
      <c r="H55">
        <f>SUMIF('base de données'!$A:$A,$A55,'base de données'!$J:$J)</f>
        <v>0</v>
      </c>
      <c r="I55">
        <f t="shared" si="0"/>
        <v>0</v>
      </c>
      <c r="J55" s="53">
        <f t="shared" si="1"/>
        <v>0</v>
      </c>
      <c r="K55" s="6" t="str">
        <f>IFERROR(VLOOKUP(A55,'Historique d''inventaire'!A:F,5,FALSE),"")</f>
        <v/>
      </c>
      <c r="L55">
        <f ca="1">IFERROR(IF(E55&gt;='Référence pour le calcul'!$V$7,'Référence pour le calcul'!$Y$7,IF(E55&gt;='Référence pour le calcul'!$V$6,'Référence pour le calcul'!$Y$6,IF(E55&gt;='Référence pour le calcul'!$V$5,'Référence pour le calcul'!$Y$5,IF(E55&gt;='Référence pour le calcul'!$V$4,'Référence pour le calcul'!$Y$4)))),1)</f>
        <v>1</v>
      </c>
      <c r="M55">
        <f ca="1">IFERROR(IF(F55&gt;='Référence pour le calcul'!$J$7,'Référence pour le calcul'!$M$7,IF(F55&gt;='Référence pour le calcul'!$J$6,'Référence pour le calcul'!$M$6,IF(F55&gt;='Référence pour le calcul'!$J$5,'Référence pour le calcul'!$M$5,IF(F55&gt;='Référence pour le calcul'!$J$4,'Référence pour le calcul'!$M$4)))),1)</f>
        <v>1</v>
      </c>
      <c r="N55">
        <f>IF(G55&gt;='Référence pour le calcul'!$B$7,'Référence pour le calcul'!$E$7,IF(G55&gt;='Référence pour le calcul'!$B$6,'Référence pour le calcul'!$E$6,IF(G55&gt;='Référence pour le calcul'!$B$5,'Référence pour le calcul'!$E$5,IF(G55&gt;'Référence pour le calcul'!$B$4,'Référence pour le calcul'!$E$4,IF(G55&lt;='Référence pour le calcul'!$B$3,'Référence pour le calcul'!$E$3)))))</f>
        <v>0</v>
      </c>
      <c r="O55">
        <f>IF(H55&gt;='Référence pour le calcul'!$F$7,'Référence pour le calcul'!$I$7,IF(H55&gt;='Référence pour le calcul'!$F$6,'Référence pour le calcul'!$I$6,IF(H55&gt;='Référence pour le calcul'!$F$5,'Référence pour le calcul'!$I$5,IF(H55&gt;='Référence pour le calcul'!$F$4,'Référence pour le calcul'!$I$4))))</f>
        <v>1</v>
      </c>
      <c r="P55" t="e">
        <f>IF(I55&gt;='Référence pour le calcul'!$N$7,'Référence pour le calcul'!$Q$7,IF(I55&gt;='Référence pour le calcul'!$N$6,'Référence pour le calcul'!$Q$6,IF(I55&gt;='Référence pour le calcul'!$N$5,'Référence pour le calcul'!$Q$5,IF(I55&gt;='Référence pour le calcul'!$N$4,'Référence pour le calcul'!$Q$4))))</f>
        <v>#REF!</v>
      </c>
      <c r="Q55" t="e">
        <f>IF(J55&gt;='Référence pour le calcul'!$R$7,'Référence pour le calcul'!$U$7,IF(J55&gt;='Référence pour le calcul'!$R$6,'Référence pour le calcul'!$U$6,IF(J55&gt;='Référence pour le calcul'!$R$5,'Référence pour le calcul'!$U$5,IF(J55&gt;='Référence pour le calcul'!$R$4,'Référence pour le calcul'!$U$4))))</f>
        <v>#REF!</v>
      </c>
      <c r="R55">
        <f ca="1">IF(AND(K55&lt;='Référence pour le calcul'!$AD$3,'calcul notes'!K55&gt;'Référence pour le calcul'!$AD$4),1,IF(AND('calcul notes'!K55&lt;='Référence pour le calcul'!$AD$4,'calcul notes'!K55&gt;'Référence pour le calcul'!$AD$5),2,IF(AND('calcul notes'!K55&lt;='Référence pour le calcul'!$AD$5,'calcul notes'!K55&gt;'Référence pour le calcul'!$AD$6),3,IF('calcul notes'!K55&lt;='Référence pour le calcul'!$AD$6,4,IF(K55="",4)))))</f>
        <v>4</v>
      </c>
      <c r="S55" t="e">
        <f t="shared" ca="1" si="2"/>
        <v>#REF!</v>
      </c>
    </row>
    <row r="56" spans="1:19" x14ac:dyDescent="0.3">
      <c r="A56" s="1" t="s">
        <v>250</v>
      </c>
      <c r="B56" s="1" t="s">
        <v>208</v>
      </c>
      <c r="C56" s="1" t="s">
        <v>681</v>
      </c>
      <c r="D56" s="1"/>
      <c r="E56">
        <f>SUMIFS(Entrée_qté,Date_entrée,"&lt;="&amp;'Référence pour le calcul'!AK57,Date_entrée,"&lt;="&amp;'Référence pour le calcul'!AK56,Référence_Article,'calcul notes'!A56)</f>
        <v>0</v>
      </c>
      <c r="F56">
        <f ca="1">SUMIFS(Sortie_qté,Date_Sortie,"&gt;="&amp;'Référence pour le calcul'!$AL$4,Sortie_qté,"&lt;="&amp;'Référence pour le calcul'!$AL$3,Référence_Article,'calcul notes'!A56)</f>
        <v>0</v>
      </c>
      <c r="G56">
        <f>SUMIF('base de données'!$A:$A,$A56,'base de données'!$I:$I)</f>
        <v>0</v>
      </c>
      <c r="H56">
        <f>SUMIF('base de données'!$A:$A,$A56,'base de données'!$J:$J)</f>
        <v>0</v>
      </c>
      <c r="I56">
        <f t="shared" si="0"/>
        <v>0</v>
      </c>
      <c r="J56" s="53">
        <f t="shared" si="1"/>
        <v>0</v>
      </c>
      <c r="K56" s="6" t="str">
        <f>IFERROR(VLOOKUP(A56,'Historique d''inventaire'!A:F,5,FALSE),"")</f>
        <v/>
      </c>
      <c r="L56">
        <f ca="1">IFERROR(IF(E56&gt;='Référence pour le calcul'!$V$7,'Référence pour le calcul'!$Y$7,IF(E56&gt;='Référence pour le calcul'!$V$6,'Référence pour le calcul'!$Y$6,IF(E56&gt;='Référence pour le calcul'!$V$5,'Référence pour le calcul'!$Y$5,IF(E56&gt;='Référence pour le calcul'!$V$4,'Référence pour le calcul'!$Y$4)))),1)</f>
        <v>1</v>
      </c>
      <c r="M56">
        <f ca="1">IFERROR(IF(F56&gt;='Référence pour le calcul'!$J$7,'Référence pour le calcul'!$M$7,IF(F56&gt;='Référence pour le calcul'!$J$6,'Référence pour le calcul'!$M$6,IF(F56&gt;='Référence pour le calcul'!$J$5,'Référence pour le calcul'!$M$5,IF(F56&gt;='Référence pour le calcul'!$J$4,'Référence pour le calcul'!$M$4)))),1)</f>
        <v>1</v>
      </c>
      <c r="N56">
        <f>IF(G56&gt;='Référence pour le calcul'!$B$7,'Référence pour le calcul'!$E$7,IF(G56&gt;='Référence pour le calcul'!$B$6,'Référence pour le calcul'!$E$6,IF(G56&gt;='Référence pour le calcul'!$B$5,'Référence pour le calcul'!$E$5,IF(G56&gt;'Référence pour le calcul'!$B$4,'Référence pour le calcul'!$E$4,IF(G56&lt;='Référence pour le calcul'!$B$3,'Référence pour le calcul'!$E$3)))))</f>
        <v>0</v>
      </c>
      <c r="O56">
        <f>IF(H56&gt;='Référence pour le calcul'!$F$7,'Référence pour le calcul'!$I$7,IF(H56&gt;='Référence pour le calcul'!$F$6,'Référence pour le calcul'!$I$6,IF(H56&gt;='Référence pour le calcul'!$F$5,'Référence pour le calcul'!$I$5,IF(H56&gt;='Référence pour le calcul'!$F$4,'Référence pour le calcul'!$I$4))))</f>
        <v>1</v>
      </c>
      <c r="P56" t="e">
        <f>IF(I56&gt;='Référence pour le calcul'!$N$7,'Référence pour le calcul'!$Q$7,IF(I56&gt;='Référence pour le calcul'!$N$6,'Référence pour le calcul'!$Q$6,IF(I56&gt;='Référence pour le calcul'!$N$5,'Référence pour le calcul'!$Q$5,IF(I56&gt;='Référence pour le calcul'!$N$4,'Référence pour le calcul'!$Q$4))))</f>
        <v>#REF!</v>
      </c>
      <c r="Q56" t="e">
        <f>IF(J56&gt;='Référence pour le calcul'!$R$7,'Référence pour le calcul'!$U$7,IF(J56&gt;='Référence pour le calcul'!$R$6,'Référence pour le calcul'!$U$6,IF(J56&gt;='Référence pour le calcul'!$R$5,'Référence pour le calcul'!$U$5,IF(J56&gt;='Référence pour le calcul'!$R$4,'Référence pour le calcul'!$U$4))))</f>
        <v>#REF!</v>
      </c>
      <c r="R56">
        <f ca="1">IF(AND(K56&lt;='Référence pour le calcul'!$AD$3,'calcul notes'!K56&gt;'Référence pour le calcul'!$AD$4),1,IF(AND('calcul notes'!K56&lt;='Référence pour le calcul'!$AD$4,'calcul notes'!K56&gt;'Référence pour le calcul'!$AD$5),2,IF(AND('calcul notes'!K56&lt;='Référence pour le calcul'!$AD$5,'calcul notes'!K56&gt;'Référence pour le calcul'!$AD$6),3,IF('calcul notes'!K56&lt;='Référence pour le calcul'!$AD$6,4,IF(K56="",4)))))</f>
        <v>4</v>
      </c>
      <c r="S56" t="e">
        <f t="shared" ca="1" si="2"/>
        <v>#REF!</v>
      </c>
    </row>
    <row r="57" spans="1:19" x14ac:dyDescent="0.3">
      <c r="A57" s="1" t="s">
        <v>251</v>
      </c>
      <c r="B57" s="1" t="s">
        <v>208</v>
      </c>
      <c r="C57" s="1" t="s">
        <v>682</v>
      </c>
      <c r="D57" s="1"/>
      <c r="E57">
        <f>SUMIFS(Entrée_qté,Date_entrée,"&lt;="&amp;'Référence pour le calcul'!AK58,Date_entrée,"&lt;="&amp;'Référence pour le calcul'!AK57,Référence_Article,'calcul notes'!A57)</f>
        <v>0</v>
      </c>
      <c r="F57">
        <f ca="1">SUMIFS(Sortie_qté,Date_Sortie,"&gt;="&amp;'Référence pour le calcul'!$AL$4,Sortie_qté,"&lt;="&amp;'Référence pour le calcul'!$AL$3,Référence_Article,'calcul notes'!A57)</f>
        <v>0</v>
      </c>
      <c r="G57">
        <f>SUMIF('base de données'!$A:$A,$A57,'base de données'!$I:$I)</f>
        <v>0</v>
      </c>
      <c r="H57">
        <f>SUMIF('base de données'!$A:$A,$A57,'base de données'!$J:$J)</f>
        <v>0</v>
      </c>
      <c r="I57">
        <f t="shared" si="0"/>
        <v>0</v>
      </c>
      <c r="J57" s="53">
        <f t="shared" si="1"/>
        <v>0</v>
      </c>
      <c r="K57" s="6" t="str">
        <f>IFERROR(VLOOKUP(A57,'Historique d''inventaire'!A:F,5,FALSE),"")</f>
        <v/>
      </c>
      <c r="L57">
        <f ca="1">IFERROR(IF(E57&gt;='Référence pour le calcul'!$V$7,'Référence pour le calcul'!$Y$7,IF(E57&gt;='Référence pour le calcul'!$V$6,'Référence pour le calcul'!$Y$6,IF(E57&gt;='Référence pour le calcul'!$V$5,'Référence pour le calcul'!$Y$5,IF(E57&gt;='Référence pour le calcul'!$V$4,'Référence pour le calcul'!$Y$4)))),1)</f>
        <v>1</v>
      </c>
      <c r="M57">
        <f ca="1">IFERROR(IF(F57&gt;='Référence pour le calcul'!$J$7,'Référence pour le calcul'!$M$7,IF(F57&gt;='Référence pour le calcul'!$J$6,'Référence pour le calcul'!$M$6,IF(F57&gt;='Référence pour le calcul'!$J$5,'Référence pour le calcul'!$M$5,IF(F57&gt;='Référence pour le calcul'!$J$4,'Référence pour le calcul'!$M$4)))),1)</f>
        <v>1</v>
      </c>
      <c r="N57">
        <f>IF(G57&gt;='Référence pour le calcul'!$B$7,'Référence pour le calcul'!$E$7,IF(G57&gt;='Référence pour le calcul'!$B$6,'Référence pour le calcul'!$E$6,IF(G57&gt;='Référence pour le calcul'!$B$5,'Référence pour le calcul'!$E$5,IF(G57&gt;'Référence pour le calcul'!$B$4,'Référence pour le calcul'!$E$4,IF(G57&lt;='Référence pour le calcul'!$B$3,'Référence pour le calcul'!$E$3)))))</f>
        <v>0</v>
      </c>
      <c r="O57">
        <f>IF(H57&gt;='Référence pour le calcul'!$F$7,'Référence pour le calcul'!$I$7,IF(H57&gt;='Référence pour le calcul'!$F$6,'Référence pour le calcul'!$I$6,IF(H57&gt;='Référence pour le calcul'!$F$5,'Référence pour le calcul'!$I$5,IF(H57&gt;='Référence pour le calcul'!$F$4,'Référence pour le calcul'!$I$4))))</f>
        <v>1</v>
      </c>
      <c r="P57" t="e">
        <f>IF(I57&gt;='Référence pour le calcul'!$N$7,'Référence pour le calcul'!$Q$7,IF(I57&gt;='Référence pour le calcul'!$N$6,'Référence pour le calcul'!$Q$6,IF(I57&gt;='Référence pour le calcul'!$N$5,'Référence pour le calcul'!$Q$5,IF(I57&gt;='Référence pour le calcul'!$N$4,'Référence pour le calcul'!$Q$4))))</f>
        <v>#REF!</v>
      </c>
      <c r="Q57" t="e">
        <f>IF(J57&gt;='Référence pour le calcul'!$R$7,'Référence pour le calcul'!$U$7,IF(J57&gt;='Référence pour le calcul'!$R$6,'Référence pour le calcul'!$U$6,IF(J57&gt;='Référence pour le calcul'!$R$5,'Référence pour le calcul'!$U$5,IF(J57&gt;='Référence pour le calcul'!$R$4,'Référence pour le calcul'!$U$4))))</f>
        <v>#REF!</v>
      </c>
      <c r="R57">
        <f ca="1">IF(AND(K57&lt;='Référence pour le calcul'!$AD$3,'calcul notes'!K57&gt;'Référence pour le calcul'!$AD$4),1,IF(AND('calcul notes'!K57&lt;='Référence pour le calcul'!$AD$4,'calcul notes'!K57&gt;'Référence pour le calcul'!$AD$5),2,IF(AND('calcul notes'!K57&lt;='Référence pour le calcul'!$AD$5,'calcul notes'!K57&gt;'Référence pour le calcul'!$AD$6),3,IF('calcul notes'!K57&lt;='Référence pour le calcul'!$AD$6,4,IF(K57="",4)))))</f>
        <v>4</v>
      </c>
      <c r="S57" t="e">
        <f t="shared" ca="1" si="2"/>
        <v>#REF!</v>
      </c>
    </row>
    <row r="58" spans="1:19" x14ac:dyDescent="0.3">
      <c r="A58" s="1" t="s">
        <v>252</v>
      </c>
      <c r="B58" s="1" t="s">
        <v>208</v>
      </c>
      <c r="C58" s="1" t="s">
        <v>683</v>
      </c>
      <c r="D58" s="1"/>
      <c r="E58">
        <f>SUMIFS(Entrée_qté,Date_entrée,"&lt;="&amp;'Référence pour le calcul'!AK59,Date_entrée,"&lt;="&amp;'Référence pour le calcul'!AK58,Référence_Article,'calcul notes'!A58)</f>
        <v>0</v>
      </c>
      <c r="F58">
        <f ca="1">SUMIFS(Sortie_qté,Date_Sortie,"&gt;="&amp;'Référence pour le calcul'!$AL$4,Sortie_qté,"&lt;="&amp;'Référence pour le calcul'!$AL$3,Référence_Article,'calcul notes'!A58)</f>
        <v>0</v>
      </c>
      <c r="G58">
        <f>SUMIF('base de données'!$A:$A,$A58,'base de données'!$I:$I)</f>
        <v>0</v>
      </c>
      <c r="H58">
        <f>SUMIF('base de données'!$A:$A,$A58,'base de données'!$J:$J)</f>
        <v>0</v>
      </c>
      <c r="I58">
        <f t="shared" si="0"/>
        <v>0</v>
      </c>
      <c r="J58" s="53">
        <f t="shared" si="1"/>
        <v>0</v>
      </c>
      <c r="K58" s="6" t="str">
        <f>IFERROR(VLOOKUP(A58,'Historique d''inventaire'!A:F,5,FALSE),"")</f>
        <v/>
      </c>
      <c r="L58">
        <f ca="1">IFERROR(IF(E58&gt;='Référence pour le calcul'!$V$7,'Référence pour le calcul'!$Y$7,IF(E58&gt;='Référence pour le calcul'!$V$6,'Référence pour le calcul'!$Y$6,IF(E58&gt;='Référence pour le calcul'!$V$5,'Référence pour le calcul'!$Y$5,IF(E58&gt;='Référence pour le calcul'!$V$4,'Référence pour le calcul'!$Y$4)))),1)</f>
        <v>1</v>
      </c>
      <c r="M58">
        <f ca="1">IFERROR(IF(F58&gt;='Référence pour le calcul'!$J$7,'Référence pour le calcul'!$M$7,IF(F58&gt;='Référence pour le calcul'!$J$6,'Référence pour le calcul'!$M$6,IF(F58&gt;='Référence pour le calcul'!$J$5,'Référence pour le calcul'!$M$5,IF(F58&gt;='Référence pour le calcul'!$J$4,'Référence pour le calcul'!$M$4)))),1)</f>
        <v>1</v>
      </c>
      <c r="N58">
        <f>IF(G58&gt;='Référence pour le calcul'!$B$7,'Référence pour le calcul'!$E$7,IF(G58&gt;='Référence pour le calcul'!$B$6,'Référence pour le calcul'!$E$6,IF(G58&gt;='Référence pour le calcul'!$B$5,'Référence pour le calcul'!$E$5,IF(G58&gt;'Référence pour le calcul'!$B$4,'Référence pour le calcul'!$E$4,IF(G58&lt;='Référence pour le calcul'!$B$3,'Référence pour le calcul'!$E$3)))))</f>
        <v>0</v>
      </c>
      <c r="O58">
        <f>IF(H58&gt;='Référence pour le calcul'!$F$7,'Référence pour le calcul'!$I$7,IF(H58&gt;='Référence pour le calcul'!$F$6,'Référence pour le calcul'!$I$6,IF(H58&gt;='Référence pour le calcul'!$F$5,'Référence pour le calcul'!$I$5,IF(H58&gt;='Référence pour le calcul'!$F$4,'Référence pour le calcul'!$I$4))))</f>
        <v>1</v>
      </c>
      <c r="P58" t="e">
        <f>IF(I58&gt;='Référence pour le calcul'!$N$7,'Référence pour le calcul'!$Q$7,IF(I58&gt;='Référence pour le calcul'!$N$6,'Référence pour le calcul'!$Q$6,IF(I58&gt;='Référence pour le calcul'!$N$5,'Référence pour le calcul'!$Q$5,IF(I58&gt;='Référence pour le calcul'!$N$4,'Référence pour le calcul'!$Q$4))))</f>
        <v>#REF!</v>
      </c>
      <c r="Q58" t="e">
        <f>IF(J58&gt;='Référence pour le calcul'!$R$7,'Référence pour le calcul'!$U$7,IF(J58&gt;='Référence pour le calcul'!$R$6,'Référence pour le calcul'!$U$6,IF(J58&gt;='Référence pour le calcul'!$R$5,'Référence pour le calcul'!$U$5,IF(J58&gt;='Référence pour le calcul'!$R$4,'Référence pour le calcul'!$U$4))))</f>
        <v>#REF!</v>
      </c>
      <c r="R58">
        <f ca="1">IF(AND(K58&lt;='Référence pour le calcul'!$AD$3,'calcul notes'!K58&gt;'Référence pour le calcul'!$AD$4),1,IF(AND('calcul notes'!K58&lt;='Référence pour le calcul'!$AD$4,'calcul notes'!K58&gt;'Référence pour le calcul'!$AD$5),2,IF(AND('calcul notes'!K58&lt;='Référence pour le calcul'!$AD$5,'calcul notes'!K58&gt;'Référence pour le calcul'!$AD$6),3,IF('calcul notes'!K58&lt;='Référence pour le calcul'!$AD$6,4,IF(K58="",4)))))</f>
        <v>4</v>
      </c>
      <c r="S58" t="e">
        <f t="shared" ca="1" si="2"/>
        <v>#REF!</v>
      </c>
    </row>
    <row r="59" spans="1:19" x14ac:dyDescent="0.3">
      <c r="A59" s="1" t="s">
        <v>253</v>
      </c>
      <c r="B59" s="1" t="s">
        <v>208</v>
      </c>
      <c r="C59" s="1" t="s">
        <v>684</v>
      </c>
      <c r="D59" s="1"/>
      <c r="E59">
        <f>SUMIFS(Entrée_qté,Date_entrée,"&lt;="&amp;'Référence pour le calcul'!AK60,Date_entrée,"&lt;="&amp;'Référence pour le calcul'!AK59,Référence_Article,'calcul notes'!A59)</f>
        <v>0</v>
      </c>
      <c r="F59">
        <f ca="1">SUMIFS(Sortie_qté,Date_Sortie,"&gt;="&amp;'Référence pour le calcul'!$AL$4,Sortie_qté,"&lt;="&amp;'Référence pour le calcul'!$AL$3,Référence_Article,'calcul notes'!A59)</f>
        <v>0</v>
      </c>
      <c r="G59">
        <f>SUMIF('base de données'!$A:$A,$A59,'base de données'!$I:$I)</f>
        <v>0</v>
      </c>
      <c r="H59">
        <f>SUMIF('base de données'!$A:$A,$A59,'base de données'!$J:$J)</f>
        <v>0</v>
      </c>
      <c r="I59">
        <f t="shared" si="0"/>
        <v>0</v>
      </c>
      <c r="J59" s="53">
        <f t="shared" si="1"/>
        <v>0</v>
      </c>
      <c r="K59" s="6" t="str">
        <f>IFERROR(VLOOKUP(A59,'Historique d''inventaire'!A:F,5,FALSE),"")</f>
        <v/>
      </c>
      <c r="L59">
        <f ca="1">IFERROR(IF(E59&gt;='Référence pour le calcul'!$V$7,'Référence pour le calcul'!$Y$7,IF(E59&gt;='Référence pour le calcul'!$V$6,'Référence pour le calcul'!$Y$6,IF(E59&gt;='Référence pour le calcul'!$V$5,'Référence pour le calcul'!$Y$5,IF(E59&gt;='Référence pour le calcul'!$V$4,'Référence pour le calcul'!$Y$4)))),1)</f>
        <v>1</v>
      </c>
      <c r="M59">
        <f ca="1">IFERROR(IF(F59&gt;='Référence pour le calcul'!$J$7,'Référence pour le calcul'!$M$7,IF(F59&gt;='Référence pour le calcul'!$J$6,'Référence pour le calcul'!$M$6,IF(F59&gt;='Référence pour le calcul'!$J$5,'Référence pour le calcul'!$M$5,IF(F59&gt;='Référence pour le calcul'!$J$4,'Référence pour le calcul'!$M$4)))),1)</f>
        <v>1</v>
      </c>
      <c r="N59">
        <f>IF(G59&gt;='Référence pour le calcul'!$B$7,'Référence pour le calcul'!$E$7,IF(G59&gt;='Référence pour le calcul'!$B$6,'Référence pour le calcul'!$E$6,IF(G59&gt;='Référence pour le calcul'!$B$5,'Référence pour le calcul'!$E$5,IF(G59&gt;'Référence pour le calcul'!$B$4,'Référence pour le calcul'!$E$4,IF(G59&lt;='Référence pour le calcul'!$B$3,'Référence pour le calcul'!$E$3)))))</f>
        <v>0</v>
      </c>
      <c r="O59">
        <f>IF(H59&gt;='Référence pour le calcul'!$F$7,'Référence pour le calcul'!$I$7,IF(H59&gt;='Référence pour le calcul'!$F$6,'Référence pour le calcul'!$I$6,IF(H59&gt;='Référence pour le calcul'!$F$5,'Référence pour le calcul'!$I$5,IF(H59&gt;='Référence pour le calcul'!$F$4,'Référence pour le calcul'!$I$4))))</f>
        <v>1</v>
      </c>
      <c r="P59" t="e">
        <f>IF(I59&gt;='Référence pour le calcul'!$N$7,'Référence pour le calcul'!$Q$7,IF(I59&gt;='Référence pour le calcul'!$N$6,'Référence pour le calcul'!$Q$6,IF(I59&gt;='Référence pour le calcul'!$N$5,'Référence pour le calcul'!$Q$5,IF(I59&gt;='Référence pour le calcul'!$N$4,'Référence pour le calcul'!$Q$4))))</f>
        <v>#REF!</v>
      </c>
      <c r="Q59" t="e">
        <f>IF(J59&gt;='Référence pour le calcul'!$R$7,'Référence pour le calcul'!$U$7,IF(J59&gt;='Référence pour le calcul'!$R$6,'Référence pour le calcul'!$U$6,IF(J59&gt;='Référence pour le calcul'!$R$5,'Référence pour le calcul'!$U$5,IF(J59&gt;='Référence pour le calcul'!$R$4,'Référence pour le calcul'!$U$4))))</f>
        <v>#REF!</v>
      </c>
      <c r="R59">
        <f ca="1">IF(AND(K59&lt;='Référence pour le calcul'!$AD$3,'calcul notes'!K59&gt;'Référence pour le calcul'!$AD$4),1,IF(AND('calcul notes'!K59&lt;='Référence pour le calcul'!$AD$4,'calcul notes'!K59&gt;'Référence pour le calcul'!$AD$5),2,IF(AND('calcul notes'!K59&lt;='Référence pour le calcul'!$AD$5,'calcul notes'!K59&gt;'Référence pour le calcul'!$AD$6),3,IF('calcul notes'!K59&lt;='Référence pour le calcul'!$AD$6,4,IF(K59="",4)))))</f>
        <v>4</v>
      </c>
      <c r="S59" t="e">
        <f t="shared" ca="1" si="2"/>
        <v>#REF!</v>
      </c>
    </row>
    <row r="60" spans="1:19" x14ac:dyDescent="0.3">
      <c r="A60" s="1" t="s">
        <v>254</v>
      </c>
      <c r="B60" s="1" t="s">
        <v>208</v>
      </c>
      <c r="C60" s="1" t="s">
        <v>685</v>
      </c>
      <c r="D60" s="1"/>
      <c r="E60">
        <f>SUMIFS(Entrée_qté,Date_entrée,"&lt;="&amp;'Référence pour le calcul'!AK61,Date_entrée,"&lt;="&amp;'Référence pour le calcul'!AK60,Référence_Article,'calcul notes'!A60)</f>
        <v>0</v>
      </c>
      <c r="F60">
        <f ca="1">SUMIFS(Sortie_qté,Date_Sortie,"&gt;="&amp;'Référence pour le calcul'!$AL$4,Sortie_qté,"&lt;="&amp;'Référence pour le calcul'!$AL$3,Référence_Article,'calcul notes'!A60)</f>
        <v>0</v>
      </c>
      <c r="G60">
        <f>SUMIF('base de données'!$A:$A,$A60,'base de données'!$I:$I)</f>
        <v>0</v>
      </c>
      <c r="H60">
        <f>SUMIF('base de données'!$A:$A,$A60,'base de données'!$J:$J)</f>
        <v>0</v>
      </c>
      <c r="I60">
        <f t="shared" si="0"/>
        <v>0</v>
      </c>
      <c r="J60" s="53">
        <f t="shared" si="1"/>
        <v>0</v>
      </c>
      <c r="K60" s="6" t="str">
        <f>IFERROR(VLOOKUP(A60,'Historique d''inventaire'!A:F,5,FALSE),"")</f>
        <v/>
      </c>
      <c r="L60">
        <f ca="1">IFERROR(IF(E60&gt;='Référence pour le calcul'!$V$7,'Référence pour le calcul'!$Y$7,IF(E60&gt;='Référence pour le calcul'!$V$6,'Référence pour le calcul'!$Y$6,IF(E60&gt;='Référence pour le calcul'!$V$5,'Référence pour le calcul'!$Y$5,IF(E60&gt;='Référence pour le calcul'!$V$4,'Référence pour le calcul'!$Y$4)))),1)</f>
        <v>1</v>
      </c>
      <c r="M60">
        <f ca="1">IFERROR(IF(F60&gt;='Référence pour le calcul'!$J$7,'Référence pour le calcul'!$M$7,IF(F60&gt;='Référence pour le calcul'!$J$6,'Référence pour le calcul'!$M$6,IF(F60&gt;='Référence pour le calcul'!$J$5,'Référence pour le calcul'!$M$5,IF(F60&gt;='Référence pour le calcul'!$J$4,'Référence pour le calcul'!$M$4)))),1)</f>
        <v>1</v>
      </c>
      <c r="N60">
        <f>IF(G60&gt;='Référence pour le calcul'!$B$7,'Référence pour le calcul'!$E$7,IF(G60&gt;='Référence pour le calcul'!$B$6,'Référence pour le calcul'!$E$6,IF(G60&gt;='Référence pour le calcul'!$B$5,'Référence pour le calcul'!$E$5,IF(G60&gt;'Référence pour le calcul'!$B$4,'Référence pour le calcul'!$E$4,IF(G60&lt;='Référence pour le calcul'!$B$3,'Référence pour le calcul'!$E$3)))))</f>
        <v>0</v>
      </c>
      <c r="O60">
        <f>IF(H60&gt;='Référence pour le calcul'!$F$7,'Référence pour le calcul'!$I$7,IF(H60&gt;='Référence pour le calcul'!$F$6,'Référence pour le calcul'!$I$6,IF(H60&gt;='Référence pour le calcul'!$F$5,'Référence pour le calcul'!$I$5,IF(H60&gt;='Référence pour le calcul'!$F$4,'Référence pour le calcul'!$I$4))))</f>
        <v>1</v>
      </c>
      <c r="P60" t="e">
        <f>IF(I60&gt;='Référence pour le calcul'!$N$7,'Référence pour le calcul'!$Q$7,IF(I60&gt;='Référence pour le calcul'!$N$6,'Référence pour le calcul'!$Q$6,IF(I60&gt;='Référence pour le calcul'!$N$5,'Référence pour le calcul'!$Q$5,IF(I60&gt;='Référence pour le calcul'!$N$4,'Référence pour le calcul'!$Q$4))))</f>
        <v>#REF!</v>
      </c>
      <c r="Q60" t="e">
        <f>IF(J60&gt;='Référence pour le calcul'!$R$7,'Référence pour le calcul'!$U$7,IF(J60&gt;='Référence pour le calcul'!$R$6,'Référence pour le calcul'!$U$6,IF(J60&gt;='Référence pour le calcul'!$R$5,'Référence pour le calcul'!$U$5,IF(J60&gt;='Référence pour le calcul'!$R$4,'Référence pour le calcul'!$U$4))))</f>
        <v>#REF!</v>
      </c>
      <c r="R60">
        <f ca="1">IF(AND(K60&lt;='Référence pour le calcul'!$AD$3,'calcul notes'!K60&gt;'Référence pour le calcul'!$AD$4),1,IF(AND('calcul notes'!K60&lt;='Référence pour le calcul'!$AD$4,'calcul notes'!K60&gt;'Référence pour le calcul'!$AD$5),2,IF(AND('calcul notes'!K60&lt;='Référence pour le calcul'!$AD$5,'calcul notes'!K60&gt;'Référence pour le calcul'!$AD$6),3,IF('calcul notes'!K60&lt;='Référence pour le calcul'!$AD$6,4,IF(K60="",4)))))</f>
        <v>4</v>
      </c>
      <c r="S60" t="e">
        <f t="shared" ca="1" si="2"/>
        <v>#REF!</v>
      </c>
    </row>
    <row r="61" spans="1:19" x14ac:dyDescent="0.3">
      <c r="A61" s="1" t="s">
        <v>255</v>
      </c>
      <c r="B61" s="1" t="s">
        <v>208</v>
      </c>
      <c r="C61" s="1" t="s">
        <v>686</v>
      </c>
      <c r="D61" s="1"/>
      <c r="E61">
        <f>SUMIFS(Entrée_qté,Date_entrée,"&lt;="&amp;'Référence pour le calcul'!AK62,Date_entrée,"&lt;="&amp;'Référence pour le calcul'!AK61,Référence_Article,'calcul notes'!A61)</f>
        <v>0</v>
      </c>
      <c r="F61">
        <f ca="1">SUMIFS(Sortie_qté,Date_Sortie,"&gt;="&amp;'Référence pour le calcul'!$AL$4,Sortie_qté,"&lt;="&amp;'Référence pour le calcul'!$AL$3,Référence_Article,'calcul notes'!A61)</f>
        <v>0</v>
      </c>
      <c r="G61">
        <f>SUMIF('base de données'!$A:$A,$A61,'base de données'!$I:$I)</f>
        <v>0</v>
      </c>
      <c r="H61">
        <f>SUMIF('base de données'!$A:$A,$A61,'base de données'!$J:$J)</f>
        <v>0</v>
      </c>
      <c r="I61">
        <f t="shared" si="0"/>
        <v>0</v>
      </c>
      <c r="J61" s="53">
        <f t="shared" si="1"/>
        <v>0</v>
      </c>
      <c r="K61" s="6" t="str">
        <f>IFERROR(VLOOKUP(A61,'Historique d''inventaire'!A:F,5,FALSE),"")</f>
        <v/>
      </c>
      <c r="L61">
        <f ca="1">IFERROR(IF(E61&gt;='Référence pour le calcul'!$V$7,'Référence pour le calcul'!$Y$7,IF(E61&gt;='Référence pour le calcul'!$V$6,'Référence pour le calcul'!$Y$6,IF(E61&gt;='Référence pour le calcul'!$V$5,'Référence pour le calcul'!$Y$5,IF(E61&gt;='Référence pour le calcul'!$V$4,'Référence pour le calcul'!$Y$4)))),1)</f>
        <v>1</v>
      </c>
      <c r="M61">
        <f ca="1">IFERROR(IF(F61&gt;='Référence pour le calcul'!$J$7,'Référence pour le calcul'!$M$7,IF(F61&gt;='Référence pour le calcul'!$J$6,'Référence pour le calcul'!$M$6,IF(F61&gt;='Référence pour le calcul'!$J$5,'Référence pour le calcul'!$M$5,IF(F61&gt;='Référence pour le calcul'!$J$4,'Référence pour le calcul'!$M$4)))),1)</f>
        <v>1</v>
      </c>
      <c r="N61">
        <f>IF(G61&gt;='Référence pour le calcul'!$B$7,'Référence pour le calcul'!$E$7,IF(G61&gt;='Référence pour le calcul'!$B$6,'Référence pour le calcul'!$E$6,IF(G61&gt;='Référence pour le calcul'!$B$5,'Référence pour le calcul'!$E$5,IF(G61&gt;'Référence pour le calcul'!$B$4,'Référence pour le calcul'!$E$4,IF(G61&lt;='Référence pour le calcul'!$B$3,'Référence pour le calcul'!$E$3)))))</f>
        <v>0</v>
      </c>
      <c r="O61">
        <f>IF(H61&gt;='Référence pour le calcul'!$F$7,'Référence pour le calcul'!$I$7,IF(H61&gt;='Référence pour le calcul'!$F$6,'Référence pour le calcul'!$I$6,IF(H61&gt;='Référence pour le calcul'!$F$5,'Référence pour le calcul'!$I$5,IF(H61&gt;='Référence pour le calcul'!$F$4,'Référence pour le calcul'!$I$4))))</f>
        <v>1</v>
      </c>
      <c r="P61" t="e">
        <f>IF(I61&gt;='Référence pour le calcul'!$N$7,'Référence pour le calcul'!$Q$7,IF(I61&gt;='Référence pour le calcul'!$N$6,'Référence pour le calcul'!$Q$6,IF(I61&gt;='Référence pour le calcul'!$N$5,'Référence pour le calcul'!$Q$5,IF(I61&gt;='Référence pour le calcul'!$N$4,'Référence pour le calcul'!$Q$4))))</f>
        <v>#REF!</v>
      </c>
      <c r="Q61" t="e">
        <f>IF(J61&gt;='Référence pour le calcul'!$R$7,'Référence pour le calcul'!$U$7,IF(J61&gt;='Référence pour le calcul'!$R$6,'Référence pour le calcul'!$U$6,IF(J61&gt;='Référence pour le calcul'!$R$5,'Référence pour le calcul'!$U$5,IF(J61&gt;='Référence pour le calcul'!$R$4,'Référence pour le calcul'!$U$4))))</f>
        <v>#REF!</v>
      </c>
      <c r="R61">
        <f ca="1">IF(AND(K61&lt;='Référence pour le calcul'!$AD$3,'calcul notes'!K61&gt;'Référence pour le calcul'!$AD$4),1,IF(AND('calcul notes'!K61&lt;='Référence pour le calcul'!$AD$4,'calcul notes'!K61&gt;'Référence pour le calcul'!$AD$5),2,IF(AND('calcul notes'!K61&lt;='Référence pour le calcul'!$AD$5,'calcul notes'!K61&gt;'Référence pour le calcul'!$AD$6),3,IF('calcul notes'!K61&lt;='Référence pour le calcul'!$AD$6,4,IF(K61="",4)))))</f>
        <v>4</v>
      </c>
      <c r="S61" t="e">
        <f t="shared" ca="1" si="2"/>
        <v>#REF!</v>
      </c>
    </row>
    <row r="62" spans="1:19" x14ac:dyDescent="0.3">
      <c r="A62" s="1" t="s">
        <v>256</v>
      </c>
      <c r="B62" s="1" t="s">
        <v>208</v>
      </c>
      <c r="C62" s="1" t="s">
        <v>687</v>
      </c>
      <c r="D62" s="1" t="s">
        <v>204</v>
      </c>
      <c r="E62">
        <f>SUMIFS(Entrée_qté,Date_entrée,"&lt;="&amp;'Référence pour le calcul'!AK63,Date_entrée,"&lt;="&amp;'Référence pour le calcul'!AK62,Référence_Article,'calcul notes'!A62)</f>
        <v>0</v>
      </c>
      <c r="F62">
        <f ca="1">SUMIFS(Sortie_qté,Date_Sortie,"&gt;="&amp;'Référence pour le calcul'!$AL$4,Sortie_qté,"&lt;="&amp;'Référence pour le calcul'!$AL$3,Référence_Article,'calcul notes'!A62)</f>
        <v>0</v>
      </c>
      <c r="G62">
        <f>SUMIF('base de données'!$A:$A,$A62,'base de données'!$I:$I)</f>
        <v>0</v>
      </c>
      <c r="H62">
        <f>SUMIF('base de données'!$A:$A,$A62,'base de données'!$J:$J)</f>
        <v>0</v>
      </c>
      <c r="I62">
        <f t="shared" si="0"/>
        <v>0</v>
      </c>
      <c r="J62" s="53">
        <f t="shared" si="1"/>
        <v>0</v>
      </c>
      <c r="K62" s="6" t="str">
        <f>IFERROR(VLOOKUP(A62,'Historique d''inventaire'!A:F,5,FALSE),"")</f>
        <v/>
      </c>
      <c r="L62">
        <f ca="1">IFERROR(IF(E62&gt;='Référence pour le calcul'!$V$7,'Référence pour le calcul'!$Y$7,IF(E62&gt;='Référence pour le calcul'!$V$6,'Référence pour le calcul'!$Y$6,IF(E62&gt;='Référence pour le calcul'!$V$5,'Référence pour le calcul'!$Y$5,IF(E62&gt;='Référence pour le calcul'!$V$4,'Référence pour le calcul'!$Y$4)))),1)</f>
        <v>1</v>
      </c>
      <c r="M62">
        <f ca="1">IFERROR(IF(F62&gt;='Référence pour le calcul'!$J$7,'Référence pour le calcul'!$M$7,IF(F62&gt;='Référence pour le calcul'!$J$6,'Référence pour le calcul'!$M$6,IF(F62&gt;='Référence pour le calcul'!$J$5,'Référence pour le calcul'!$M$5,IF(F62&gt;='Référence pour le calcul'!$J$4,'Référence pour le calcul'!$M$4)))),1)</f>
        <v>1</v>
      </c>
      <c r="N62">
        <f>IF(G62&gt;='Référence pour le calcul'!$B$7,'Référence pour le calcul'!$E$7,IF(G62&gt;='Référence pour le calcul'!$B$6,'Référence pour le calcul'!$E$6,IF(G62&gt;='Référence pour le calcul'!$B$5,'Référence pour le calcul'!$E$5,IF(G62&gt;'Référence pour le calcul'!$B$4,'Référence pour le calcul'!$E$4,IF(G62&lt;='Référence pour le calcul'!$B$3,'Référence pour le calcul'!$E$3)))))</f>
        <v>0</v>
      </c>
      <c r="O62">
        <f>IF(H62&gt;='Référence pour le calcul'!$F$7,'Référence pour le calcul'!$I$7,IF(H62&gt;='Référence pour le calcul'!$F$6,'Référence pour le calcul'!$I$6,IF(H62&gt;='Référence pour le calcul'!$F$5,'Référence pour le calcul'!$I$5,IF(H62&gt;='Référence pour le calcul'!$F$4,'Référence pour le calcul'!$I$4))))</f>
        <v>1</v>
      </c>
      <c r="P62" t="e">
        <f>IF(I62&gt;='Référence pour le calcul'!$N$7,'Référence pour le calcul'!$Q$7,IF(I62&gt;='Référence pour le calcul'!$N$6,'Référence pour le calcul'!$Q$6,IF(I62&gt;='Référence pour le calcul'!$N$5,'Référence pour le calcul'!$Q$5,IF(I62&gt;='Référence pour le calcul'!$N$4,'Référence pour le calcul'!$Q$4))))</f>
        <v>#REF!</v>
      </c>
      <c r="Q62" t="e">
        <f>IF(J62&gt;='Référence pour le calcul'!$R$7,'Référence pour le calcul'!$U$7,IF(J62&gt;='Référence pour le calcul'!$R$6,'Référence pour le calcul'!$U$6,IF(J62&gt;='Référence pour le calcul'!$R$5,'Référence pour le calcul'!$U$5,IF(J62&gt;='Référence pour le calcul'!$R$4,'Référence pour le calcul'!$U$4))))</f>
        <v>#REF!</v>
      </c>
      <c r="R62">
        <f ca="1">IF(AND(K62&lt;='Référence pour le calcul'!$AD$3,'calcul notes'!K62&gt;'Référence pour le calcul'!$AD$4),1,IF(AND('calcul notes'!K62&lt;='Référence pour le calcul'!$AD$4,'calcul notes'!K62&gt;'Référence pour le calcul'!$AD$5),2,IF(AND('calcul notes'!K62&lt;='Référence pour le calcul'!$AD$5,'calcul notes'!K62&gt;'Référence pour le calcul'!$AD$6),3,IF('calcul notes'!K62&lt;='Référence pour le calcul'!$AD$6,4,IF(K62="",4)))))</f>
        <v>4</v>
      </c>
      <c r="S62" t="e">
        <f t="shared" ca="1" si="2"/>
        <v>#REF!</v>
      </c>
    </row>
    <row r="63" spans="1:19" x14ac:dyDescent="0.3">
      <c r="A63" s="1" t="s">
        <v>257</v>
      </c>
      <c r="B63" s="1" t="s">
        <v>208</v>
      </c>
      <c r="C63" s="1" t="s">
        <v>688</v>
      </c>
      <c r="D63" s="1"/>
      <c r="E63">
        <f>SUMIFS(Entrée_qté,Date_entrée,"&lt;="&amp;'Référence pour le calcul'!AK64,Date_entrée,"&lt;="&amp;'Référence pour le calcul'!AK63,Référence_Article,'calcul notes'!A63)</f>
        <v>0</v>
      </c>
      <c r="F63">
        <f ca="1">SUMIFS(Sortie_qté,Date_Sortie,"&gt;="&amp;'Référence pour le calcul'!$AL$4,Sortie_qté,"&lt;="&amp;'Référence pour le calcul'!$AL$3,Référence_Article,'calcul notes'!A63)</f>
        <v>0</v>
      </c>
      <c r="G63">
        <f>SUMIF('base de données'!$A:$A,$A63,'base de données'!$I:$I)</f>
        <v>0</v>
      </c>
      <c r="H63">
        <f>SUMIF('base de données'!$A:$A,$A63,'base de données'!$J:$J)</f>
        <v>0</v>
      </c>
      <c r="I63">
        <f t="shared" si="0"/>
        <v>0</v>
      </c>
      <c r="J63" s="53">
        <f t="shared" si="1"/>
        <v>0</v>
      </c>
      <c r="K63" s="6" t="str">
        <f>IFERROR(VLOOKUP(A63,'Historique d''inventaire'!A:F,5,FALSE),"")</f>
        <v/>
      </c>
      <c r="L63">
        <f ca="1">IFERROR(IF(E63&gt;='Référence pour le calcul'!$V$7,'Référence pour le calcul'!$Y$7,IF(E63&gt;='Référence pour le calcul'!$V$6,'Référence pour le calcul'!$Y$6,IF(E63&gt;='Référence pour le calcul'!$V$5,'Référence pour le calcul'!$Y$5,IF(E63&gt;='Référence pour le calcul'!$V$4,'Référence pour le calcul'!$Y$4)))),1)</f>
        <v>1</v>
      </c>
      <c r="M63">
        <f ca="1">IFERROR(IF(F63&gt;='Référence pour le calcul'!$J$7,'Référence pour le calcul'!$M$7,IF(F63&gt;='Référence pour le calcul'!$J$6,'Référence pour le calcul'!$M$6,IF(F63&gt;='Référence pour le calcul'!$J$5,'Référence pour le calcul'!$M$5,IF(F63&gt;='Référence pour le calcul'!$J$4,'Référence pour le calcul'!$M$4)))),1)</f>
        <v>1</v>
      </c>
      <c r="N63">
        <f>IF(G63&gt;='Référence pour le calcul'!$B$7,'Référence pour le calcul'!$E$7,IF(G63&gt;='Référence pour le calcul'!$B$6,'Référence pour le calcul'!$E$6,IF(G63&gt;='Référence pour le calcul'!$B$5,'Référence pour le calcul'!$E$5,IF(G63&gt;'Référence pour le calcul'!$B$4,'Référence pour le calcul'!$E$4,IF(G63&lt;='Référence pour le calcul'!$B$3,'Référence pour le calcul'!$E$3)))))</f>
        <v>0</v>
      </c>
      <c r="O63">
        <f>IF(H63&gt;='Référence pour le calcul'!$F$7,'Référence pour le calcul'!$I$7,IF(H63&gt;='Référence pour le calcul'!$F$6,'Référence pour le calcul'!$I$6,IF(H63&gt;='Référence pour le calcul'!$F$5,'Référence pour le calcul'!$I$5,IF(H63&gt;='Référence pour le calcul'!$F$4,'Référence pour le calcul'!$I$4))))</f>
        <v>1</v>
      </c>
      <c r="P63" t="e">
        <f>IF(I63&gt;='Référence pour le calcul'!$N$7,'Référence pour le calcul'!$Q$7,IF(I63&gt;='Référence pour le calcul'!$N$6,'Référence pour le calcul'!$Q$6,IF(I63&gt;='Référence pour le calcul'!$N$5,'Référence pour le calcul'!$Q$5,IF(I63&gt;='Référence pour le calcul'!$N$4,'Référence pour le calcul'!$Q$4))))</f>
        <v>#REF!</v>
      </c>
      <c r="Q63" t="e">
        <f>IF(J63&gt;='Référence pour le calcul'!$R$7,'Référence pour le calcul'!$U$7,IF(J63&gt;='Référence pour le calcul'!$R$6,'Référence pour le calcul'!$U$6,IF(J63&gt;='Référence pour le calcul'!$R$5,'Référence pour le calcul'!$U$5,IF(J63&gt;='Référence pour le calcul'!$R$4,'Référence pour le calcul'!$U$4))))</f>
        <v>#REF!</v>
      </c>
      <c r="R63">
        <f ca="1">IF(AND(K63&lt;='Référence pour le calcul'!$AD$3,'calcul notes'!K63&gt;'Référence pour le calcul'!$AD$4),1,IF(AND('calcul notes'!K63&lt;='Référence pour le calcul'!$AD$4,'calcul notes'!K63&gt;'Référence pour le calcul'!$AD$5),2,IF(AND('calcul notes'!K63&lt;='Référence pour le calcul'!$AD$5,'calcul notes'!K63&gt;'Référence pour le calcul'!$AD$6),3,IF('calcul notes'!K63&lt;='Référence pour le calcul'!$AD$6,4,IF(K63="",4)))))</f>
        <v>4</v>
      </c>
      <c r="S63" t="e">
        <f t="shared" ca="1" si="2"/>
        <v>#REF!</v>
      </c>
    </row>
    <row r="64" spans="1:19" x14ac:dyDescent="0.3">
      <c r="A64" s="1" t="s">
        <v>258</v>
      </c>
      <c r="B64" s="1" t="s">
        <v>208</v>
      </c>
      <c r="C64" s="1" t="s">
        <v>689</v>
      </c>
      <c r="D64" s="1"/>
      <c r="E64">
        <f>SUMIFS(Entrée_qté,Date_entrée,"&lt;="&amp;'Référence pour le calcul'!AK65,Date_entrée,"&lt;="&amp;'Référence pour le calcul'!AK64,Référence_Article,'calcul notes'!A64)</f>
        <v>0</v>
      </c>
      <c r="F64">
        <f ca="1">SUMIFS(Sortie_qté,Date_Sortie,"&gt;="&amp;'Référence pour le calcul'!$AL$4,Sortie_qté,"&lt;="&amp;'Référence pour le calcul'!$AL$3,Référence_Article,'calcul notes'!A64)</f>
        <v>0</v>
      </c>
      <c r="G64">
        <f>SUMIF('base de données'!$A:$A,$A64,'base de données'!$I:$I)</f>
        <v>0</v>
      </c>
      <c r="H64">
        <f>SUMIF('base de données'!$A:$A,$A64,'base de données'!$J:$J)</f>
        <v>0</v>
      </c>
      <c r="I64">
        <f t="shared" si="0"/>
        <v>0</v>
      </c>
      <c r="J64" s="53">
        <f t="shared" si="1"/>
        <v>0</v>
      </c>
      <c r="K64" s="6" t="str">
        <f>IFERROR(VLOOKUP(A64,'Historique d''inventaire'!A:F,5,FALSE),"")</f>
        <v/>
      </c>
      <c r="L64">
        <f ca="1">IFERROR(IF(E64&gt;='Référence pour le calcul'!$V$7,'Référence pour le calcul'!$Y$7,IF(E64&gt;='Référence pour le calcul'!$V$6,'Référence pour le calcul'!$Y$6,IF(E64&gt;='Référence pour le calcul'!$V$5,'Référence pour le calcul'!$Y$5,IF(E64&gt;='Référence pour le calcul'!$V$4,'Référence pour le calcul'!$Y$4)))),1)</f>
        <v>1</v>
      </c>
      <c r="M64">
        <f ca="1">IFERROR(IF(F64&gt;='Référence pour le calcul'!$J$7,'Référence pour le calcul'!$M$7,IF(F64&gt;='Référence pour le calcul'!$J$6,'Référence pour le calcul'!$M$6,IF(F64&gt;='Référence pour le calcul'!$J$5,'Référence pour le calcul'!$M$5,IF(F64&gt;='Référence pour le calcul'!$J$4,'Référence pour le calcul'!$M$4)))),1)</f>
        <v>1</v>
      </c>
      <c r="N64">
        <f>IF(G64&gt;='Référence pour le calcul'!$B$7,'Référence pour le calcul'!$E$7,IF(G64&gt;='Référence pour le calcul'!$B$6,'Référence pour le calcul'!$E$6,IF(G64&gt;='Référence pour le calcul'!$B$5,'Référence pour le calcul'!$E$5,IF(G64&gt;'Référence pour le calcul'!$B$4,'Référence pour le calcul'!$E$4,IF(G64&lt;='Référence pour le calcul'!$B$3,'Référence pour le calcul'!$E$3)))))</f>
        <v>0</v>
      </c>
      <c r="O64">
        <f>IF(H64&gt;='Référence pour le calcul'!$F$7,'Référence pour le calcul'!$I$7,IF(H64&gt;='Référence pour le calcul'!$F$6,'Référence pour le calcul'!$I$6,IF(H64&gt;='Référence pour le calcul'!$F$5,'Référence pour le calcul'!$I$5,IF(H64&gt;='Référence pour le calcul'!$F$4,'Référence pour le calcul'!$I$4))))</f>
        <v>1</v>
      </c>
      <c r="P64" t="e">
        <f>IF(I64&gt;='Référence pour le calcul'!$N$7,'Référence pour le calcul'!$Q$7,IF(I64&gt;='Référence pour le calcul'!$N$6,'Référence pour le calcul'!$Q$6,IF(I64&gt;='Référence pour le calcul'!$N$5,'Référence pour le calcul'!$Q$5,IF(I64&gt;='Référence pour le calcul'!$N$4,'Référence pour le calcul'!$Q$4))))</f>
        <v>#REF!</v>
      </c>
      <c r="Q64" t="e">
        <f>IF(J64&gt;='Référence pour le calcul'!$R$7,'Référence pour le calcul'!$U$7,IF(J64&gt;='Référence pour le calcul'!$R$6,'Référence pour le calcul'!$U$6,IF(J64&gt;='Référence pour le calcul'!$R$5,'Référence pour le calcul'!$U$5,IF(J64&gt;='Référence pour le calcul'!$R$4,'Référence pour le calcul'!$U$4))))</f>
        <v>#REF!</v>
      </c>
      <c r="R64">
        <f ca="1">IF(AND(K64&lt;='Référence pour le calcul'!$AD$3,'calcul notes'!K64&gt;'Référence pour le calcul'!$AD$4),1,IF(AND('calcul notes'!K64&lt;='Référence pour le calcul'!$AD$4,'calcul notes'!K64&gt;'Référence pour le calcul'!$AD$5),2,IF(AND('calcul notes'!K64&lt;='Référence pour le calcul'!$AD$5,'calcul notes'!K64&gt;'Référence pour le calcul'!$AD$6),3,IF('calcul notes'!K64&lt;='Référence pour le calcul'!$AD$6,4,IF(K64="",4)))))</f>
        <v>4</v>
      </c>
      <c r="S64" t="e">
        <f t="shared" ca="1" si="2"/>
        <v>#REF!</v>
      </c>
    </row>
    <row r="65" spans="1:19" x14ac:dyDescent="0.3">
      <c r="A65" s="1" t="s">
        <v>259</v>
      </c>
      <c r="B65" s="1" t="s">
        <v>208</v>
      </c>
      <c r="C65" s="1" t="s">
        <v>690</v>
      </c>
      <c r="D65" s="1"/>
      <c r="E65">
        <f>SUMIFS(Entrée_qté,Date_entrée,"&lt;="&amp;'Référence pour le calcul'!AK66,Date_entrée,"&lt;="&amp;'Référence pour le calcul'!AK65,Référence_Article,'calcul notes'!A65)</f>
        <v>0</v>
      </c>
      <c r="F65">
        <f ca="1">SUMIFS(Sortie_qté,Date_Sortie,"&gt;="&amp;'Référence pour le calcul'!$AL$4,Sortie_qté,"&lt;="&amp;'Référence pour le calcul'!$AL$3,Référence_Article,'calcul notes'!A65)</f>
        <v>0</v>
      </c>
      <c r="G65">
        <f>SUMIF('base de données'!$A:$A,$A65,'base de données'!$I:$I)</f>
        <v>0</v>
      </c>
      <c r="H65">
        <f>SUMIF('base de données'!$A:$A,$A65,'base de données'!$J:$J)</f>
        <v>0</v>
      </c>
      <c r="I65">
        <f t="shared" si="0"/>
        <v>0</v>
      </c>
      <c r="J65" s="53">
        <f t="shared" si="1"/>
        <v>0</v>
      </c>
      <c r="K65" s="6" t="str">
        <f>IFERROR(VLOOKUP(A65,'Historique d''inventaire'!A:F,5,FALSE),"")</f>
        <v/>
      </c>
      <c r="L65">
        <f ca="1">IFERROR(IF(E65&gt;='Référence pour le calcul'!$V$7,'Référence pour le calcul'!$Y$7,IF(E65&gt;='Référence pour le calcul'!$V$6,'Référence pour le calcul'!$Y$6,IF(E65&gt;='Référence pour le calcul'!$V$5,'Référence pour le calcul'!$Y$5,IF(E65&gt;='Référence pour le calcul'!$V$4,'Référence pour le calcul'!$Y$4)))),1)</f>
        <v>1</v>
      </c>
      <c r="M65">
        <f ca="1">IFERROR(IF(F65&gt;='Référence pour le calcul'!$J$7,'Référence pour le calcul'!$M$7,IF(F65&gt;='Référence pour le calcul'!$J$6,'Référence pour le calcul'!$M$6,IF(F65&gt;='Référence pour le calcul'!$J$5,'Référence pour le calcul'!$M$5,IF(F65&gt;='Référence pour le calcul'!$J$4,'Référence pour le calcul'!$M$4)))),1)</f>
        <v>1</v>
      </c>
      <c r="N65">
        <f>IF(G65&gt;='Référence pour le calcul'!$B$7,'Référence pour le calcul'!$E$7,IF(G65&gt;='Référence pour le calcul'!$B$6,'Référence pour le calcul'!$E$6,IF(G65&gt;='Référence pour le calcul'!$B$5,'Référence pour le calcul'!$E$5,IF(G65&gt;'Référence pour le calcul'!$B$4,'Référence pour le calcul'!$E$4,IF(G65&lt;='Référence pour le calcul'!$B$3,'Référence pour le calcul'!$E$3)))))</f>
        <v>0</v>
      </c>
      <c r="O65">
        <f>IF(H65&gt;='Référence pour le calcul'!$F$7,'Référence pour le calcul'!$I$7,IF(H65&gt;='Référence pour le calcul'!$F$6,'Référence pour le calcul'!$I$6,IF(H65&gt;='Référence pour le calcul'!$F$5,'Référence pour le calcul'!$I$5,IF(H65&gt;='Référence pour le calcul'!$F$4,'Référence pour le calcul'!$I$4))))</f>
        <v>1</v>
      </c>
      <c r="P65" t="e">
        <f>IF(I65&gt;='Référence pour le calcul'!$N$7,'Référence pour le calcul'!$Q$7,IF(I65&gt;='Référence pour le calcul'!$N$6,'Référence pour le calcul'!$Q$6,IF(I65&gt;='Référence pour le calcul'!$N$5,'Référence pour le calcul'!$Q$5,IF(I65&gt;='Référence pour le calcul'!$N$4,'Référence pour le calcul'!$Q$4))))</f>
        <v>#REF!</v>
      </c>
      <c r="Q65" t="e">
        <f>IF(J65&gt;='Référence pour le calcul'!$R$7,'Référence pour le calcul'!$U$7,IF(J65&gt;='Référence pour le calcul'!$R$6,'Référence pour le calcul'!$U$6,IF(J65&gt;='Référence pour le calcul'!$R$5,'Référence pour le calcul'!$U$5,IF(J65&gt;='Référence pour le calcul'!$R$4,'Référence pour le calcul'!$U$4))))</f>
        <v>#REF!</v>
      </c>
      <c r="R65">
        <f ca="1">IF(AND(K65&lt;='Référence pour le calcul'!$AD$3,'calcul notes'!K65&gt;'Référence pour le calcul'!$AD$4),1,IF(AND('calcul notes'!K65&lt;='Référence pour le calcul'!$AD$4,'calcul notes'!K65&gt;'Référence pour le calcul'!$AD$5),2,IF(AND('calcul notes'!K65&lt;='Référence pour le calcul'!$AD$5,'calcul notes'!K65&gt;'Référence pour le calcul'!$AD$6),3,IF('calcul notes'!K65&lt;='Référence pour le calcul'!$AD$6,4,IF(K65="",4)))))</f>
        <v>4</v>
      </c>
      <c r="S65" t="e">
        <f t="shared" ca="1" si="2"/>
        <v>#REF!</v>
      </c>
    </row>
    <row r="66" spans="1:19" x14ac:dyDescent="0.3">
      <c r="A66" s="1" t="s">
        <v>260</v>
      </c>
      <c r="B66" s="1" t="s">
        <v>208</v>
      </c>
      <c r="C66" s="1" t="s">
        <v>691</v>
      </c>
      <c r="D66" s="1"/>
      <c r="E66">
        <f>SUMIFS(Entrée_qté,Date_entrée,"&lt;="&amp;'Référence pour le calcul'!AK67,Date_entrée,"&lt;="&amp;'Référence pour le calcul'!AK66,Référence_Article,'calcul notes'!A66)</f>
        <v>0</v>
      </c>
      <c r="F66">
        <f ca="1">SUMIFS(Sortie_qté,Date_Sortie,"&gt;="&amp;'Référence pour le calcul'!$AL$4,Sortie_qté,"&lt;="&amp;'Référence pour le calcul'!$AL$3,Référence_Article,'calcul notes'!A66)</f>
        <v>0</v>
      </c>
      <c r="G66">
        <f>SUMIF('base de données'!$A:$A,$A66,'base de données'!$I:$I)</f>
        <v>0</v>
      </c>
      <c r="H66">
        <f>SUMIF('base de données'!$A:$A,$A66,'base de données'!$J:$J)</f>
        <v>0</v>
      </c>
      <c r="I66">
        <f t="shared" si="0"/>
        <v>0</v>
      </c>
      <c r="J66" s="53">
        <f t="shared" si="1"/>
        <v>0</v>
      </c>
      <c r="K66" s="6" t="str">
        <f>IFERROR(VLOOKUP(A66,'Historique d''inventaire'!A:F,5,FALSE),"")</f>
        <v/>
      </c>
      <c r="L66">
        <f ca="1">IFERROR(IF(E66&gt;='Référence pour le calcul'!$V$7,'Référence pour le calcul'!$Y$7,IF(E66&gt;='Référence pour le calcul'!$V$6,'Référence pour le calcul'!$Y$6,IF(E66&gt;='Référence pour le calcul'!$V$5,'Référence pour le calcul'!$Y$5,IF(E66&gt;='Référence pour le calcul'!$V$4,'Référence pour le calcul'!$Y$4)))),1)</f>
        <v>1</v>
      </c>
      <c r="M66">
        <f ca="1">IFERROR(IF(F66&gt;='Référence pour le calcul'!$J$7,'Référence pour le calcul'!$M$7,IF(F66&gt;='Référence pour le calcul'!$J$6,'Référence pour le calcul'!$M$6,IF(F66&gt;='Référence pour le calcul'!$J$5,'Référence pour le calcul'!$M$5,IF(F66&gt;='Référence pour le calcul'!$J$4,'Référence pour le calcul'!$M$4)))),1)</f>
        <v>1</v>
      </c>
      <c r="N66">
        <f>IF(G66&gt;='Référence pour le calcul'!$B$7,'Référence pour le calcul'!$E$7,IF(G66&gt;='Référence pour le calcul'!$B$6,'Référence pour le calcul'!$E$6,IF(G66&gt;='Référence pour le calcul'!$B$5,'Référence pour le calcul'!$E$5,IF(G66&gt;'Référence pour le calcul'!$B$4,'Référence pour le calcul'!$E$4,IF(G66&lt;='Référence pour le calcul'!$B$3,'Référence pour le calcul'!$E$3)))))</f>
        <v>0</v>
      </c>
      <c r="O66">
        <f>IF(H66&gt;='Référence pour le calcul'!$F$7,'Référence pour le calcul'!$I$7,IF(H66&gt;='Référence pour le calcul'!$F$6,'Référence pour le calcul'!$I$6,IF(H66&gt;='Référence pour le calcul'!$F$5,'Référence pour le calcul'!$I$5,IF(H66&gt;='Référence pour le calcul'!$F$4,'Référence pour le calcul'!$I$4))))</f>
        <v>1</v>
      </c>
      <c r="P66" t="e">
        <f>IF(I66&gt;='Référence pour le calcul'!$N$7,'Référence pour le calcul'!$Q$7,IF(I66&gt;='Référence pour le calcul'!$N$6,'Référence pour le calcul'!$Q$6,IF(I66&gt;='Référence pour le calcul'!$N$5,'Référence pour le calcul'!$Q$5,IF(I66&gt;='Référence pour le calcul'!$N$4,'Référence pour le calcul'!$Q$4))))</f>
        <v>#REF!</v>
      </c>
      <c r="Q66" t="e">
        <f>IF(J66&gt;='Référence pour le calcul'!$R$7,'Référence pour le calcul'!$U$7,IF(J66&gt;='Référence pour le calcul'!$R$6,'Référence pour le calcul'!$U$6,IF(J66&gt;='Référence pour le calcul'!$R$5,'Référence pour le calcul'!$U$5,IF(J66&gt;='Référence pour le calcul'!$R$4,'Référence pour le calcul'!$U$4))))</f>
        <v>#REF!</v>
      </c>
      <c r="R66">
        <f ca="1">IF(AND(K66&lt;='Référence pour le calcul'!$AD$3,'calcul notes'!K66&gt;'Référence pour le calcul'!$AD$4),1,IF(AND('calcul notes'!K66&lt;='Référence pour le calcul'!$AD$4,'calcul notes'!K66&gt;'Référence pour le calcul'!$AD$5),2,IF(AND('calcul notes'!K66&lt;='Référence pour le calcul'!$AD$5,'calcul notes'!K66&gt;'Référence pour le calcul'!$AD$6),3,IF('calcul notes'!K66&lt;='Référence pour le calcul'!$AD$6,4,IF(K66="",4)))))</f>
        <v>4</v>
      </c>
      <c r="S66" t="e">
        <f t="shared" ca="1" si="2"/>
        <v>#REF!</v>
      </c>
    </row>
    <row r="67" spans="1:19" x14ac:dyDescent="0.3">
      <c r="A67" s="1" t="s">
        <v>261</v>
      </c>
      <c r="B67" s="1" t="s">
        <v>208</v>
      </c>
      <c r="C67" s="1" t="s">
        <v>692</v>
      </c>
      <c r="D67" s="1" t="s">
        <v>204</v>
      </c>
      <c r="E67">
        <f>SUMIFS(Entrée_qté,Date_entrée,"&lt;="&amp;'Référence pour le calcul'!AK68,Date_entrée,"&lt;="&amp;'Référence pour le calcul'!AK67,Référence_Article,'calcul notes'!A67)</f>
        <v>0</v>
      </c>
      <c r="F67">
        <f ca="1">SUMIFS(Sortie_qté,Date_Sortie,"&gt;="&amp;'Référence pour le calcul'!$AL$4,Sortie_qté,"&lt;="&amp;'Référence pour le calcul'!$AL$3,Référence_Article,'calcul notes'!A67)</f>
        <v>0</v>
      </c>
      <c r="G67">
        <f>SUMIF('base de données'!$A:$A,$A67,'base de données'!$I:$I)</f>
        <v>0</v>
      </c>
      <c r="H67">
        <f>SUMIF('base de données'!$A:$A,$A67,'base de données'!$J:$J)</f>
        <v>0</v>
      </c>
      <c r="I67">
        <f t="shared" si="0"/>
        <v>0</v>
      </c>
      <c r="J67" s="53">
        <f t="shared" si="1"/>
        <v>0</v>
      </c>
      <c r="K67" s="6" t="str">
        <f>IFERROR(VLOOKUP(A67,'Historique d''inventaire'!A:F,5,FALSE),"")</f>
        <v/>
      </c>
      <c r="L67">
        <f ca="1">IFERROR(IF(E67&gt;='Référence pour le calcul'!$V$7,'Référence pour le calcul'!$Y$7,IF(E67&gt;='Référence pour le calcul'!$V$6,'Référence pour le calcul'!$Y$6,IF(E67&gt;='Référence pour le calcul'!$V$5,'Référence pour le calcul'!$Y$5,IF(E67&gt;='Référence pour le calcul'!$V$4,'Référence pour le calcul'!$Y$4)))),1)</f>
        <v>1</v>
      </c>
      <c r="M67">
        <f ca="1">IFERROR(IF(F67&gt;='Référence pour le calcul'!$J$7,'Référence pour le calcul'!$M$7,IF(F67&gt;='Référence pour le calcul'!$J$6,'Référence pour le calcul'!$M$6,IF(F67&gt;='Référence pour le calcul'!$J$5,'Référence pour le calcul'!$M$5,IF(F67&gt;='Référence pour le calcul'!$J$4,'Référence pour le calcul'!$M$4)))),1)</f>
        <v>1</v>
      </c>
      <c r="N67">
        <f>IF(G67&gt;='Référence pour le calcul'!$B$7,'Référence pour le calcul'!$E$7,IF(G67&gt;='Référence pour le calcul'!$B$6,'Référence pour le calcul'!$E$6,IF(G67&gt;='Référence pour le calcul'!$B$5,'Référence pour le calcul'!$E$5,IF(G67&gt;'Référence pour le calcul'!$B$4,'Référence pour le calcul'!$E$4,IF(G67&lt;='Référence pour le calcul'!$B$3,'Référence pour le calcul'!$E$3)))))</f>
        <v>0</v>
      </c>
      <c r="O67">
        <f>IF(H67&gt;='Référence pour le calcul'!$F$7,'Référence pour le calcul'!$I$7,IF(H67&gt;='Référence pour le calcul'!$F$6,'Référence pour le calcul'!$I$6,IF(H67&gt;='Référence pour le calcul'!$F$5,'Référence pour le calcul'!$I$5,IF(H67&gt;='Référence pour le calcul'!$F$4,'Référence pour le calcul'!$I$4))))</f>
        <v>1</v>
      </c>
      <c r="P67" t="e">
        <f>IF(I67&gt;='Référence pour le calcul'!$N$7,'Référence pour le calcul'!$Q$7,IF(I67&gt;='Référence pour le calcul'!$N$6,'Référence pour le calcul'!$Q$6,IF(I67&gt;='Référence pour le calcul'!$N$5,'Référence pour le calcul'!$Q$5,IF(I67&gt;='Référence pour le calcul'!$N$4,'Référence pour le calcul'!$Q$4))))</f>
        <v>#REF!</v>
      </c>
      <c r="Q67" t="e">
        <f>IF(J67&gt;='Référence pour le calcul'!$R$7,'Référence pour le calcul'!$U$7,IF(J67&gt;='Référence pour le calcul'!$R$6,'Référence pour le calcul'!$U$6,IF(J67&gt;='Référence pour le calcul'!$R$5,'Référence pour le calcul'!$U$5,IF(J67&gt;='Référence pour le calcul'!$R$4,'Référence pour le calcul'!$U$4))))</f>
        <v>#REF!</v>
      </c>
      <c r="R67">
        <f ca="1">IF(AND(K67&lt;='Référence pour le calcul'!$AD$3,'calcul notes'!K67&gt;'Référence pour le calcul'!$AD$4),1,IF(AND('calcul notes'!K67&lt;='Référence pour le calcul'!$AD$4,'calcul notes'!K67&gt;'Référence pour le calcul'!$AD$5),2,IF(AND('calcul notes'!K67&lt;='Référence pour le calcul'!$AD$5,'calcul notes'!K67&gt;'Référence pour le calcul'!$AD$6),3,IF('calcul notes'!K67&lt;='Référence pour le calcul'!$AD$6,4,IF(K67="",4)))))</f>
        <v>4</v>
      </c>
      <c r="S67" t="e">
        <f t="shared" ca="1" si="2"/>
        <v>#REF!</v>
      </c>
    </row>
    <row r="68" spans="1:19" x14ac:dyDescent="0.3">
      <c r="A68" s="1" t="s">
        <v>262</v>
      </c>
      <c r="B68" s="1" t="s">
        <v>208</v>
      </c>
      <c r="C68" s="1" t="s">
        <v>693</v>
      </c>
      <c r="D68" s="1" t="s">
        <v>204</v>
      </c>
      <c r="E68">
        <f>SUMIFS(Entrée_qté,Date_entrée,"&lt;="&amp;'Référence pour le calcul'!AK69,Date_entrée,"&lt;="&amp;'Référence pour le calcul'!AK68,Référence_Article,'calcul notes'!A68)</f>
        <v>0</v>
      </c>
      <c r="F68">
        <f ca="1">SUMIFS(Sortie_qté,Date_Sortie,"&gt;="&amp;'Référence pour le calcul'!$AL$4,Sortie_qté,"&lt;="&amp;'Référence pour le calcul'!$AL$3,Référence_Article,'calcul notes'!A68)</f>
        <v>0</v>
      </c>
      <c r="G68">
        <f>SUMIF('base de données'!$A:$A,$A68,'base de données'!$I:$I)</f>
        <v>0</v>
      </c>
      <c r="H68">
        <f>SUMIF('base de données'!$A:$A,$A68,'base de données'!$J:$J)</f>
        <v>0</v>
      </c>
      <c r="I68">
        <f t="shared" ref="I68:I131" si="3">G68*H68</f>
        <v>0</v>
      </c>
      <c r="J68" s="53">
        <f t="shared" ref="J68:J131" si="4">I68/$T$2</f>
        <v>0</v>
      </c>
      <c r="K68" s="6" t="str">
        <f>IFERROR(VLOOKUP(A68,'Historique d''inventaire'!A:F,5,FALSE),"")</f>
        <v/>
      </c>
      <c r="L68">
        <f ca="1">IFERROR(IF(E68&gt;='Référence pour le calcul'!$V$7,'Référence pour le calcul'!$Y$7,IF(E68&gt;='Référence pour le calcul'!$V$6,'Référence pour le calcul'!$Y$6,IF(E68&gt;='Référence pour le calcul'!$V$5,'Référence pour le calcul'!$Y$5,IF(E68&gt;='Référence pour le calcul'!$V$4,'Référence pour le calcul'!$Y$4)))),1)</f>
        <v>1</v>
      </c>
      <c r="M68">
        <f ca="1">IFERROR(IF(F68&gt;='Référence pour le calcul'!$J$7,'Référence pour le calcul'!$M$7,IF(F68&gt;='Référence pour le calcul'!$J$6,'Référence pour le calcul'!$M$6,IF(F68&gt;='Référence pour le calcul'!$J$5,'Référence pour le calcul'!$M$5,IF(F68&gt;='Référence pour le calcul'!$J$4,'Référence pour le calcul'!$M$4)))),1)</f>
        <v>1</v>
      </c>
      <c r="N68">
        <f>IF(G68&gt;='Référence pour le calcul'!$B$7,'Référence pour le calcul'!$E$7,IF(G68&gt;='Référence pour le calcul'!$B$6,'Référence pour le calcul'!$E$6,IF(G68&gt;='Référence pour le calcul'!$B$5,'Référence pour le calcul'!$E$5,IF(G68&gt;'Référence pour le calcul'!$B$4,'Référence pour le calcul'!$E$4,IF(G68&lt;='Référence pour le calcul'!$B$3,'Référence pour le calcul'!$E$3)))))</f>
        <v>0</v>
      </c>
      <c r="O68">
        <f>IF(H68&gt;='Référence pour le calcul'!$F$7,'Référence pour le calcul'!$I$7,IF(H68&gt;='Référence pour le calcul'!$F$6,'Référence pour le calcul'!$I$6,IF(H68&gt;='Référence pour le calcul'!$F$5,'Référence pour le calcul'!$I$5,IF(H68&gt;='Référence pour le calcul'!$F$4,'Référence pour le calcul'!$I$4))))</f>
        <v>1</v>
      </c>
      <c r="P68" t="e">
        <f>IF(I68&gt;='Référence pour le calcul'!$N$7,'Référence pour le calcul'!$Q$7,IF(I68&gt;='Référence pour le calcul'!$N$6,'Référence pour le calcul'!$Q$6,IF(I68&gt;='Référence pour le calcul'!$N$5,'Référence pour le calcul'!$Q$5,IF(I68&gt;='Référence pour le calcul'!$N$4,'Référence pour le calcul'!$Q$4))))</f>
        <v>#REF!</v>
      </c>
      <c r="Q68" t="e">
        <f>IF(J68&gt;='Référence pour le calcul'!$R$7,'Référence pour le calcul'!$U$7,IF(J68&gt;='Référence pour le calcul'!$R$6,'Référence pour le calcul'!$U$6,IF(J68&gt;='Référence pour le calcul'!$R$5,'Référence pour le calcul'!$U$5,IF(J68&gt;='Référence pour le calcul'!$R$4,'Référence pour le calcul'!$U$4))))</f>
        <v>#REF!</v>
      </c>
      <c r="R68">
        <f ca="1">IF(AND(K68&lt;='Référence pour le calcul'!$AD$3,'calcul notes'!K68&gt;'Référence pour le calcul'!$AD$4),1,IF(AND('calcul notes'!K68&lt;='Référence pour le calcul'!$AD$4,'calcul notes'!K68&gt;'Référence pour le calcul'!$AD$5),2,IF(AND('calcul notes'!K68&lt;='Référence pour le calcul'!$AD$5,'calcul notes'!K68&gt;'Référence pour le calcul'!$AD$6),3,IF('calcul notes'!K68&lt;='Référence pour le calcul'!$AD$6,4,IF(K68="",4)))))</f>
        <v>4</v>
      </c>
      <c r="S68" t="e">
        <f t="shared" ref="S68:S131" ca="1" si="5">L68*M68*N68*O68*P68*Q68*R68</f>
        <v>#REF!</v>
      </c>
    </row>
    <row r="69" spans="1:19" x14ac:dyDescent="0.3">
      <c r="A69" s="1" t="s">
        <v>263</v>
      </c>
      <c r="B69" s="1" t="s">
        <v>208</v>
      </c>
      <c r="C69" s="1" t="s">
        <v>694</v>
      </c>
      <c r="D69" s="1"/>
      <c r="E69">
        <f>SUMIFS(Entrée_qté,Date_entrée,"&lt;="&amp;'Référence pour le calcul'!AK70,Date_entrée,"&lt;="&amp;'Référence pour le calcul'!AK69,Référence_Article,'calcul notes'!A69)</f>
        <v>0</v>
      </c>
      <c r="F69">
        <f ca="1">SUMIFS(Sortie_qté,Date_Sortie,"&gt;="&amp;'Référence pour le calcul'!$AL$4,Sortie_qté,"&lt;="&amp;'Référence pour le calcul'!$AL$3,Référence_Article,'calcul notes'!A69)</f>
        <v>0</v>
      </c>
      <c r="G69">
        <f>SUMIF('base de données'!$A:$A,$A69,'base de données'!$I:$I)</f>
        <v>0</v>
      </c>
      <c r="H69">
        <f>SUMIF('base de données'!$A:$A,$A69,'base de données'!$J:$J)</f>
        <v>0</v>
      </c>
      <c r="I69">
        <f t="shared" si="3"/>
        <v>0</v>
      </c>
      <c r="J69" s="53">
        <f t="shared" si="4"/>
        <v>0</v>
      </c>
      <c r="K69" s="6" t="str">
        <f>IFERROR(VLOOKUP(A69,'Historique d''inventaire'!A:F,5,FALSE),"")</f>
        <v/>
      </c>
      <c r="L69">
        <f ca="1">IFERROR(IF(E69&gt;='Référence pour le calcul'!$V$7,'Référence pour le calcul'!$Y$7,IF(E69&gt;='Référence pour le calcul'!$V$6,'Référence pour le calcul'!$Y$6,IF(E69&gt;='Référence pour le calcul'!$V$5,'Référence pour le calcul'!$Y$5,IF(E69&gt;='Référence pour le calcul'!$V$4,'Référence pour le calcul'!$Y$4)))),1)</f>
        <v>1</v>
      </c>
      <c r="M69">
        <f ca="1">IFERROR(IF(F69&gt;='Référence pour le calcul'!$J$7,'Référence pour le calcul'!$M$7,IF(F69&gt;='Référence pour le calcul'!$J$6,'Référence pour le calcul'!$M$6,IF(F69&gt;='Référence pour le calcul'!$J$5,'Référence pour le calcul'!$M$5,IF(F69&gt;='Référence pour le calcul'!$J$4,'Référence pour le calcul'!$M$4)))),1)</f>
        <v>1</v>
      </c>
      <c r="N69">
        <f>IF(G69&gt;='Référence pour le calcul'!$B$7,'Référence pour le calcul'!$E$7,IF(G69&gt;='Référence pour le calcul'!$B$6,'Référence pour le calcul'!$E$6,IF(G69&gt;='Référence pour le calcul'!$B$5,'Référence pour le calcul'!$E$5,IF(G69&gt;'Référence pour le calcul'!$B$4,'Référence pour le calcul'!$E$4,IF(G69&lt;='Référence pour le calcul'!$B$3,'Référence pour le calcul'!$E$3)))))</f>
        <v>0</v>
      </c>
      <c r="O69">
        <f>IF(H69&gt;='Référence pour le calcul'!$F$7,'Référence pour le calcul'!$I$7,IF(H69&gt;='Référence pour le calcul'!$F$6,'Référence pour le calcul'!$I$6,IF(H69&gt;='Référence pour le calcul'!$F$5,'Référence pour le calcul'!$I$5,IF(H69&gt;='Référence pour le calcul'!$F$4,'Référence pour le calcul'!$I$4))))</f>
        <v>1</v>
      </c>
      <c r="P69" t="e">
        <f>IF(I69&gt;='Référence pour le calcul'!$N$7,'Référence pour le calcul'!$Q$7,IF(I69&gt;='Référence pour le calcul'!$N$6,'Référence pour le calcul'!$Q$6,IF(I69&gt;='Référence pour le calcul'!$N$5,'Référence pour le calcul'!$Q$5,IF(I69&gt;='Référence pour le calcul'!$N$4,'Référence pour le calcul'!$Q$4))))</f>
        <v>#REF!</v>
      </c>
      <c r="Q69" t="e">
        <f>IF(J69&gt;='Référence pour le calcul'!$R$7,'Référence pour le calcul'!$U$7,IF(J69&gt;='Référence pour le calcul'!$R$6,'Référence pour le calcul'!$U$6,IF(J69&gt;='Référence pour le calcul'!$R$5,'Référence pour le calcul'!$U$5,IF(J69&gt;='Référence pour le calcul'!$R$4,'Référence pour le calcul'!$U$4))))</f>
        <v>#REF!</v>
      </c>
      <c r="R69">
        <f ca="1">IF(AND(K69&lt;='Référence pour le calcul'!$AD$3,'calcul notes'!K69&gt;'Référence pour le calcul'!$AD$4),1,IF(AND('calcul notes'!K69&lt;='Référence pour le calcul'!$AD$4,'calcul notes'!K69&gt;'Référence pour le calcul'!$AD$5),2,IF(AND('calcul notes'!K69&lt;='Référence pour le calcul'!$AD$5,'calcul notes'!K69&gt;'Référence pour le calcul'!$AD$6),3,IF('calcul notes'!K69&lt;='Référence pour le calcul'!$AD$6,4,IF(K69="",4)))))</f>
        <v>4</v>
      </c>
      <c r="S69" t="e">
        <f t="shared" ca="1" si="5"/>
        <v>#REF!</v>
      </c>
    </row>
    <row r="70" spans="1:19" x14ac:dyDescent="0.3">
      <c r="A70" s="1" t="s">
        <v>264</v>
      </c>
      <c r="B70" s="1" t="s">
        <v>208</v>
      </c>
      <c r="C70" s="1" t="s">
        <v>695</v>
      </c>
      <c r="D70" s="1"/>
      <c r="E70">
        <f>SUMIFS(Entrée_qté,Date_entrée,"&lt;="&amp;'Référence pour le calcul'!AK71,Date_entrée,"&lt;="&amp;'Référence pour le calcul'!AK70,Référence_Article,'calcul notes'!A70)</f>
        <v>0</v>
      </c>
      <c r="F70">
        <f ca="1">SUMIFS(Sortie_qté,Date_Sortie,"&gt;="&amp;'Référence pour le calcul'!$AL$4,Sortie_qté,"&lt;="&amp;'Référence pour le calcul'!$AL$3,Référence_Article,'calcul notes'!A70)</f>
        <v>0</v>
      </c>
      <c r="G70">
        <f>SUMIF('base de données'!$A:$A,$A70,'base de données'!$I:$I)</f>
        <v>0</v>
      </c>
      <c r="H70">
        <f>SUMIF('base de données'!$A:$A,$A70,'base de données'!$J:$J)</f>
        <v>0</v>
      </c>
      <c r="I70">
        <f t="shared" si="3"/>
        <v>0</v>
      </c>
      <c r="J70" s="53">
        <f t="shared" si="4"/>
        <v>0</v>
      </c>
      <c r="K70" s="6" t="str">
        <f>IFERROR(VLOOKUP(A70,'Historique d''inventaire'!A:F,5,FALSE),"")</f>
        <v/>
      </c>
      <c r="L70">
        <f ca="1">IFERROR(IF(E70&gt;='Référence pour le calcul'!$V$7,'Référence pour le calcul'!$Y$7,IF(E70&gt;='Référence pour le calcul'!$V$6,'Référence pour le calcul'!$Y$6,IF(E70&gt;='Référence pour le calcul'!$V$5,'Référence pour le calcul'!$Y$5,IF(E70&gt;='Référence pour le calcul'!$V$4,'Référence pour le calcul'!$Y$4)))),1)</f>
        <v>1</v>
      </c>
      <c r="M70">
        <f ca="1">IFERROR(IF(F70&gt;='Référence pour le calcul'!$J$7,'Référence pour le calcul'!$M$7,IF(F70&gt;='Référence pour le calcul'!$J$6,'Référence pour le calcul'!$M$6,IF(F70&gt;='Référence pour le calcul'!$J$5,'Référence pour le calcul'!$M$5,IF(F70&gt;='Référence pour le calcul'!$J$4,'Référence pour le calcul'!$M$4)))),1)</f>
        <v>1</v>
      </c>
      <c r="N70">
        <f>IF(G70&gt;='Référence pour le calcul'!$B$7,'Référence pour le calcul'!$E$7,IF(G70&gt;='Référence pour le calcul'!$B$6,'Référence pour le calcul'!$E$6,IF(G70&gt;='Référence pour le calcul'!$B$5,'Référence pour le calcul'!$E$5,IF(G70&gt;'Référence pour le calcul'!$B$4,'Référence pour le calcul'!$E$4,IF(G70&lt;='Référence pour le calcul'!$B$3,'Référence pour le calcul'!$E$3)))))</f>
        <v>0</v>
      </c>
      <c r="O70">
        <f>IF(H70&gt;='Référence pour le calcul'!$F$7,'Référence pour le calcul'!$I$7,IF(H70&gt;='Référence pour le calcul'!$F$6,'Référence pour le calcul'!$I$6,IF(H70&gt;='Référence pour le calcul'!$F$5,'Référence pour le calcul'!$I$5,IF(H70&gt;='Référence pour le calcul'!$F$4,'Référence pour le calcul'!$I$4))))</f>
        <v>1</v>
      </c>
      <c r="P70" t="e">
        <f>IF(I70&gt;='Référence pour le calcul'!$N$7,'Référence pour le calcul'!$Q$7,IF(I70&gt;='Référence pour le calcul'!$N$6,'Référence pour le calcul'!$Q$6,IF(I70&gt;='Référence pour le calcul'!$N$5,'Référence pour le calcul'!$Q$5,IF(I70&gt;='Référence pour le calcul'!$N$4,'Référence pour le calcul'!$Q$4))))</f>
        <v>#REF!</v>
      </c>
      <c r="Q70" t="e">
        <f>IF(J70&gt;='Référence pour le calcul'!$R$7,'Référence pour le calcul'!$U$7,IF(J70&gt;='Référence pour le calcul'!$R$6,'Référence pour le calcul'!$U$6,IF(J70&gt;='Référence pour le calcul'!$R$5,'Référence pour le calcul'!$U$5,IF(J70&gt;='Référence pour le calcul'!$R$4,'Référence pour le calcul'!$U$4))))</f>
        <v>#REF!</v>
      </c>
      <c r="R70">
        <f ca="1">IF(AND(K70&lt;='Référence pour le calcul'!$AD$3,'calcul notes'!K70&gt;'Référence pour le calcul'!$AD$4),1,IF(AND('calcul notes'!K70&lt;='Référence pour le calcul'!$AD$4,'calcul notes'!K70&gt;'Référence pour le calcul'!$AD$5),2,IF(AND('calcul notes'!K70&lt;='Référence pour le calcul'!$AD$5,'calcul notes'!K70&gt;'Référence pour le calcul'!$AD$6),3,IF('calcul notes'!K70&lt;='Référence pour le calcul'!$AD$6,4,IF(K70="",4)))))</f>
        <v>4</v>
      </c>
      <c r="S70" t="e">
        <f t="shared" ca="1" si="5"/>
        <v>#REF!</v>
      </c>
    </row>
    <row r="71" spans="1:19" x14ac:dyDescent="0.3">
      <c r="A71" s="1" t="s">
        <v>265</v>
      </c>
      <c r="B71" s="1" t="s">
        <v>208</v>
      </c>
      <c r="C71" s="1" t="s">
        <v>696</v>
      </c>
      <c r="D71" s="1"/>
      <c r="E71">
        <f>SUMIFS(Entrée_qté,Date_entrée,"&lt;="&amp;'Référence pour le calcul'!AK72,Date_entrée,"&lt;="&amp;'Référence pour le calcul'!AK71,Référence_Article,'calcul notes'!A71)</f>
        <v>0</v>
      </c>
      <c r="F71">
        <f ca="1">SUMIFS(Sortie_qté,Date_Sortie,"&gt;="&amp;'Référence pour le calcul'!$AL$4,Sortie_qté,"&lt;="&amp;'Référence pour le calcul'!$AL$3,Référence_Article,'calcul notes'!A71)</f>
        <v>0</v>
      </c>
      <c r="G71">
        <f>SUMIF('base de données'!$A:$A,$A71,'base de données'!$I:$I)</f>
        <v>0</v>
      </c>
      <c r="H71">
        <f>SUMIF('base de données'!$A:$A,$A71,'base de données'!$J:$J)</f>
        <v>0</v>
      </c>
      <c r="I71">
        <f t="shared" si="3"/>
        <v>0</v>
      </c>
      <c r="J71" s="53">
        <f t="shared" si="4"/>
        <v>0</v>
      </c>
      <c r="K71" s="6" t="str">
        <f>IFERROR(VLOOKUP(A71,'Historique d''inventaire'!A:F,5,FALSE),"")</f>
        <v/>
      </c>
      <c r="L71">
        <f ca="1">IFERROR(IF(E71&gt;='Référence pour le calcul'!$V$7,'Référence pour le calcul'!$Y$7,IF(E71&gt;='Référence pour le calcul'!$V$6,'Référence pour le calcul'!$Y$6,IF(E71&gt;='Référence pour le calcul'!$V$5,'Référence pour le calcul'!$Y$5,IF(E71&gt;='Référence pour le calcul'!$V$4,'Référence pour le calcul'!$Y$4)))),1)</f>
        <v>1</v>
      </c>
      <c r="M71">
        <f ca="1">IFERROR(IF(F71&gt;='Référence pour le calcul'!$J$7,'Référence pour le calcul'!$M$7,IF(F71&gt;='Référence pour le calcul'!$J$6,'Référence pour le calcul'!$M$6,IF(F71&gt;='Référence pour le calcul'!$J$5,'Référence pour le calcul'!$M$5,IF(F71&gt;='Référence pour le calcul'!$J$4,'Référence pour le calcul'!$M$4)))),1)</f>
        <v>1</v>
      </c>
      <c r="N71">
        <f>IF(G71&gt;='Référence pour le calcul'!$B$7,'Référence pour le calcul'!$E$7,IF(G71&gt;='Référence pour le calcul'!$B$6,'Référence pour le calcul'!$E$6,IF(G71&gt;='Référence pour le calcul'!$B$5,'Référence pour le calcul'!$E$5,IF(G71&gt;'Référence pour le calcul'!$B$4,'Référence pour le calcul'!$E$4,IF(G71&lt;='Référence pour le calcul'!$B$3,'Référence pour le calcul'!$E$3)))))</f>
        <v>0</v>
      </c>
      <c r="O71">
        <f>IF(H71&gt;='Référence pour le calcul'!$F$7,'Référence pour le calcul'!$I$7,IF(H71&gt;='Référence pour le calcul'!$F$6,'Référence pour le calcul'!$I$6,IF(H71&gt;='Référence pour le calcul'!$F$5,'Référence pour le calcul'!$I$5,IF(H71&gt;='Référence pour le calcul'!$F$4,'Référence pour le calcul'!$I$4))))</f>
        <v>1</v>
      </c>
      <c r="P71" t="e">
        <f>IF(I71&gt;='Référence pour le calcul'!$N$7,'Référence pour le calcul'!$Q$7,IF(I71&gt;='Référence pour le calcul'!$N$6,'Référence pour le calcul'!$Q$6,IF(I71&gt;='Référence pour le calcul'!$N$5,'Référence pour le calcul'!$Q$5,IF(I71&gt;='Référence pour le calcul'!$N$4,'Référence pour le calcul'!$Q$4))))</f>
        <v>#REF!</v>
      </c>
      <c r="Q71" t="e">
        <f>IF(J71&gt;='Référence pour le calcul'!$R$7,'Référence pour le calcul'!$U$7,IF(J71&gt;='Référence pour le calcul'!$R$6,'Référence pour le calcul'!$U$6,IF(J71&gt;='Référence pour le calcul'!$R$5,'Référence pour le calcul'!$U$5,IF(J71&gt;='Référence pour le calcul'!$R$4,'Référence pour le calcul'!$U$4))))</f>
        <v>#REF!</v>
      </c>
      <c r="R71">
        <f ca="1">IF(AND(K71&lt;='Référence pour le calcul'!$AD$3,'calcul notes'!K71&gt;'Référence pour le calcul'!$AD$4),1,IF(AND('calcul notes'!K71&lt;='Référence pour le calcul'!$AD$4,'calcul notes'!K71&gt;'Référence pour le calcul'!$AD$5),2,IF(AND('calcul notes'!K71&lt;='Référence pour le calcul'!$AD$5,'calcul notes'!K71&gt;'Référence pour le calcul'!$AD$6),3,IF('calcul notes'!K71&lt;='Référence pour le calcul'!$AD$6,4,IF(K71="",4)))))</f>
        <v>4</v>
      </c>
      <c r="S71" t="e">
        <f t="shared" ca="1" si="5"/>
        <v>#REF!</v>
      </c>
    </row>
    <row r="72" spans="1:19" x14ac:dyDescent="0.3">
      <c r="A72" s="1" t="s">
        <v>266</v>
      </c>
      <c r="B72" s="1" t="s">
        <v>208</v>
      </c>
      <c r="C72" s="1" t="s">
        <v>697</v>
      </c>
      <c r="D72" s="1"/>
      <c r="E72">
        <f>SUMIFS(Entrée_qté,Date_entrée,"&lt;="&amp;'Référence pour le calcul'!AK73,Date_entrée,"&lt;="&amp;'Référence pour le calcul'!AK72,Référence_Article,'calcul notes'!A72)</f>
        <v>0</v>
      </c>
      <c r="F72">
        <f ca="1">SUMIFS(Sortie_qté,Date_Sortie,"&gt;="&amp;'Référence pour le calcul'!$AL$4,Sortie_qté,"&lt;="&amp;'Référence pour le calcul'!$AL$3,Référence_Article,'calcul notes'!A72)</f>
        <v>0</v>
      </c>
      <c r="G72">
        <f>SUMIF('base de données'!$A:$A,$A72,'base de données'!$I:$I)</f>
        <v>0</v>
      </c>
      <c r="H72">
        <f>SUMIF('base de données'!$A:$A,$A72,'base de données'!$J:$J)</f>
        <v>0</v>
      </c>
      <c r="I72">
        <f t="shared" si="3"/>
        <v>0</v>
      </c>
      <c r="J72" s="53">
        <f t="shared" si="4"/>
        <v>0</v>
      </c>
      <c r="K72" s="6" t="str">
        <f>IFERROR(VLOOKUP(A72,'Historique d''inventaire'!A:F,5,FALSE),"")</f>
        <v/>
      </c>
      <c r="L72">
        <f ca="1">IFERROR(IF(E72&gt;='Référence pour le calcul'!$V$7,'Référence pour le calcul'!$Y$7,IF(E72&gt;='Référence pour le calcul'!$V$6,'Référence pour le calcul'!$Y$6,IF(E72&gt;='Référence pour le calcul'!$V$5,'Référence pour le calcul'!$Y$5,IF(E72&gt;='Référence pour le calcul'!$V$4,'Référence pour le calcul'!$Y$4)))),1)</f>
        <v>1</v>
      </c>
      <c r="M72">
        <f ca="1">IFERROR(IF(F72&gt;='Référence pour le calcul'!$J$7,'Référence pour le calcul'!$M$7,IF(F72&gt;='Référence pour le calcul'!$J$6,'Référence pour le calcul'!$M$6,IF(F72&gt;='Référence pour le calcul'!$J$5,'Référence pour le calcul'!$M$5,IF(F72&gt;='Référence pour le calcul'!$J$4,'Référence pour le calcul'!$M$4)))),1)</f>
        <v>1</v>
      </c>
      <c r="N72">
        <f>IF(G72&gt;='Référence pour le calcul'!$B$7,'Référence pour le calcul'!$E$7,IF(G72&gt;='Référence pour le calcul'!$B$6,'Référence pour le calcul'!$E$6,IF(G72&gt;='Référence pour le calcul'!$B$5,'Référence pour le calcul'!$E$5,IF(G72&gt;'Référence pour le calcul'!$B$4,'Référence pour le calcul'!$E$4,IF(G72&lt;='Référence pour le calcul'!$B$3,'Référence pour le calcul'!$E$3)))))</f>
        <v>0</v>
      </c>
      <c r="O72">
        <f>IF(H72&gt;='Référence pour le calcul'!$F$7,'Référence pour le calcul'!$I$7,IF(H72&gt;='Référence pour le calcul'!$F$6,'Référence pour le calcul'!$I$6,IF(H72&gt;='Référence pour le calcul'!$F$5,'Référence pour le calcul'!$I$5,IF(H72&gt;='Référence pour le calcul'!$F$4,'Référence pour le calcul'!$I$4))))</f>
        <v>1</v>
      </c>
      <c r="P72" t="e">
        <f>IF(I72&gt;='Référence pour le calcul'!$N$7,'Référence pour le calcul'!$Q$7,IF(I72&gt;='Référence pour le calcul'!$N$6,'Référence pour le calcul'!$Q$6,IF(I72&gt;='Référence pour le calcul'!$N$5,'Référence pour le calcul'!$Q$5,IF(I72&gt;='Référence pour le calcul'!$N$4,'Référence pour le calcul'!$Q$4))))</f>
        <v>#REF!</v>
      </c>
      <c r="Q72" t="e">
        <f>IF(J72&gt;='Référence pour le calcul'!$R$7,'Référence pour le calcul'!$U$7,IF(J72&gt;='Référence pour le calcul'!$R$6,'Référence pour le calcul'!$U$6,IF(J72&gt;='Référence pour le calcul'!$R$5,'Référence pour le calcul'!$U$5,IF(J72&gt;='Référence pour le calcul'!$R$4,'Référence pour le calcul'!$U$4))))</f>
        <v>#REF!</v>
      </c>
      <c r="R72">
        <f ca="1">IF(AND(K72&lt;='Référence pour le calcul'!$AD$3,'calcul notes'!K72&gt;'Référence pour le calcul'!$AD$4),1,IF(AND('calcul notes'!K72&lt;='Référence pour le calcul'!$AD$4,'calcul notes'!K72&gt;'Référence pour le calcul'!$AD$5),2,IF(AND('calcul notes'!K72&lt;='Référence pour le calcul'!$AD$5,'calcul notes'!K72&gt;'Référence pour le calcul'!$AD$6),3,IF('calcul notes'!K72&lt;='Référence pour le calcul'!$AD$6,4,IF(K72="",4)))))</f>
        <v>4</v>
      </c>
      <c r="S72" t="e">
        <f t="shared" ca="1" si="5"/>
        <v>#REF!</v>
      </c>
    </row>
    <row r="73" spans="1:19" x14ac:dyDescent="0.3">
      <c r="A73" s="1" t="s">
        <v>267</v>
      </c>
      <c r="B73" s="1" t="s">
        <v>208</v>
      </c>
      <c r="C73" s="1" t="s">
        <v>698</v>
      </c>
      <c r="D73" s="1"/>
      <c r="E73">
        <f>SUMIFS(Entrée_qté,Date_entrée,"&lt;="&amp;'Référence pour le calcul'!AK74,Date_entrée,"&lt;="&amp;'Référence pour le calcul'!AK73,Référence_Article,'calcul notes'!A73)</f>
        <v>0</v>
      </c>
      <c r="F73">
        <f ca="1">SUMIFS(Sortie_qté,Date_Sortie,"&gt;="&amp;'Référence pour le calcul'!$AL$4,Sortie_qté,"&lt;="&amp;'Référence pour le calcul'!$AL$3,Référence_Article,'calcul notes'!A73)</f>
        <v>0</v>
      </c>
      <c r="G73">
        <f>SUMIF('base de données'!$A:$A,$A73,'base de données'!$I:$I)</f>
        <v>0</v>
      </c>
      <c r="H73">
        <f>SUMIF('base de données'!$A:$A,$A73,'base de données'!$J:$J)</f>
        <v>0</v>
      </c>
      <c r="I73">
        <f t="shared" si="3"/>
        <v>0</v>
      </c>
      <c r="J73" s="53">
        <f t="shared" si="4"/>
        <v>0</v>
      </c>
      <c r="K73" s="6" t="str">
        <f>IFERROR(VLOOKUP(A73,'Historique d''inventaire'!A:F,5,FALSE),"")</f>
        <v/>
      </c>
      <c r="L73">
        <f ca="1">IFERROR(IF(E73&gt;='Référence pour le calcul'!$V$7,'Référence pour le calcul'!$Y$7,IF(E73&gt;='Référence pour le calcul'!$V$6,'Référence pour le calcul'!$Y$6,IF(E73&gt;='Référence pour le calcul'!$V$5,'Référence pour le calcul'!$Y$5,IF(E73&gt;='Référence pour le calcul'!$V$4,'Référence pour le calcul'!$Y$4)))),1)</f>
        <v>1</v>
      </c>
      <c r="M73">
        <f ca="1">IFERROR(IF(F73&gt;='Référence pour le calcul'!$J$7,'Référence pour le calcul'!$M$7,IF(F73&gt;='Référence pour le calcul'!$J$6,'Référence pour le calcul'!$M$6,IF(F73&gt;='Référence pour le calcul'!$J$5,'Référence pour le calcul'!$M$5,IF(F73&gt;='Référence pour le calcul'!$J$4,'Référence pour le calcul'!$M$4)))),1)</f>
        <v>1</v>
      </c>
      <c r="N73">
        <f>IF(G73&gt;='Référence pour le calcul'!$B$7,'Référence pour le calcul'!$E$7,IF(G73&gt;='Référence pour le calcul'!$B$6,'Référence pour le calcul'!$E$6,IF(G73&gt;='Référence pour le calcul'!$B$5,'Référence pour le calcul'!$E$5,IF(G73&gt;'Référence pour le calcul'!$B$4,'Référence pour le calcul'!$E$4,IF(G73&lt;='Référence pour le calcul'!$B$3,'Référence pour le calcul'!$E$3)))))</f>
        <v>0</v>
      </c>
      <c r="O73">
        <f>IF(H73&gt;='Référence pour le calcul'!$F$7,'Référence pour le calcul'!$I$7,IF(H73&gt;='Référence pour le calcul'!$F$6,'Référence pour le calcul'!$I$6,IF(H73&gt;='Référence pour le calcul'!$F$5,'Référence pour le calcul'!$I$5,IF(H73&gt;='Référence pour le calcul'!$F$4,'Référence pour le calcul'!$I$4))))</f>
        <v>1</v>
      </c>
      <c r="P73" t="e">
        <f>IF(I73&gt;='Référence pour le calcul'!$N$7,'Référence pour le calcul'!$Q$7,IF(I73&gt;='Référence pour le calcul'!$N$6,'Référence pour le calcul'!$Q$6,IF(I73&gt;='Référence pour le calcul'!$N$5,'Référence pour le calcul'!$Q$5,IF(I73&gt;='Référence pour le calcul'!$N$4,'Référence pour le calcul'!$Q$4))))</f>
        <v>#REF!</v>
      </c>
      <c r="Q73" t="e">
        <f>IF(J73&gt;='Référence pour le calcul'!$R$7,'Référence pour le calcul'!$U$7,IF(J73&gt;='Référence pour le calcul'!$R$6,'Référence pour le calcul'!$U$6,IF(J73&gt;='Référence pour le calcul'!$R$5,'Référence pour le calcul'!$U$5,IF(J73&gt;='Référence pour le calcul'!$R$4,'Référence pour le calcul'!$U$4))))</f>
        <v>#REF!</v>
      </c>
      <c r="R73">
        <f ca="1">IF(AND(K73&lt;='Référence pour le calcul'!$AD$3,'calcul notes'!K73&gt;'Référence pour le calcul'!$AD$4),1,IF(AND('calcul notes'!K73&lt;='Référence pour le calcul'!$AD$4,'calcul notes'!K73&gt;'Référence pour le calcul'!$AD$5),2,IF(AND('calcul notes'!K73&lt;='Référence pour le calcul'!$AD$5,'calcul notes'!K73&gt;'Référence pour le calcul'!$AD$6),3,IF('calcul notes'!K73&lt;='Référence pour le calcul'!$AD$6,4,IF(K73="",4)))))</f>
        <v>4</v>
      </c>
      <c r="S73" t="e">
        <f t="shared" ca="1" si="5"/>
        <v>#REF!</v>
      </c>
    </row>
    <row r="74" spans="1:19" x14ac:dyDescent="0.3">
      <c r="A74" s="1" t="s">
        <v>268</v>
      </c>
      <c r="B74" s="1" t="s">
        <v>208</v>
      </c>
      <c r="C74" s="1" t="s">
        <v>699</v>
      </c>
      <c r="D74" s="1"/>
      <c r="E74">
        <f>SUMIFS(Entrée_qté,Date_entrée,"&lt;="&amp;'Référence pour le calcul'!AK75,Date_entrée,"&lt;="&amp;'Référence pour le calcul'!AK74,Référence_Article,'calcul notes'!A74)</f>
        <v>0</v>
      </c>
      <c r="F74">
        <f ca="1">SUMIFS(Sortie_qté,Date_Sortie,"&gt;="&amp;'Référence pour le calcul'!$AL$4,Sortie_qté,"&lt;="&amp;'Référence pour le calcul'!$AL$3,Référence_Article,'calcul notes'!A74)</f>
        <v>0</v>
      </c>
      <c r="G74">
        <f>SUMIF('base de données'!$A:$A,$A74,'base de données'!$I:$I)</f>
        <v>0</v>
      </c>
      <c r="H74">
        <f>SUMIF('base de données'!$A:$A,$A74,'base de données'!$J:$J)</f>
        <v>0</v>
      </c>
      <c r="I74">
        <f t="shared" si="3"/>
        <v>0</v>
      </c>
      <c r="J74" s="53">
        <f t="shared" si="4"/>
        <v>0</v>
      </c>
      <c r="K74" s="6" t="str">
        <f>IFERROR(VLOOKUP(A74,'Historique d''inventaire'!A:F,5,FALSE),"")</f>
        <v/>
      </c>
      <c r="L74">
        <f ca="1">IFERROR(IF(E74&gt;='Référence pour le calcul'!$V$7,'Référence pour le calcul'!$Y$7,IF(E74&gt;='Référence pour le calcul'!$V$6,'Référence pour le calcul'!$Y$6,IF(E74&gt;='Référence pour le calcul'!$V$5,'Référence pour le calcul'!$Y$5,IF(E74&gt;='Référence pour le calcul'!$V$4,'Référence pour le calcul'!$Y$4)))),1)</f>
        <v>1</v>
      </c>
      <c r="M74">
        <f ca="1">IFERROR(IF(F74&gt;='Référence pour le calcul'!$J$7,'Référence pour le calcul'!$M$7,IF(F74&gt;='Référence pour le calcul'!$J$6,'Référence pour le calcul'!$M$6,IF(F74&gt;='Référence pour le calcul'!$J$5,'Référence pour le calcul'!$M$5,IF(F74&gt;='Référence pour le calcul'!$J$4,'Référence pour le calcul'!$M$4)))),1)</f>
        <v>1</v>
      </c>
      <c r="N74">
        <f>IF(G74&gt;='Référence pour le calcul'!$B$7,'Référence pour le calcul'!$E$7,IF(G74&gt;='Référence pour le calcul'!$B$6,'Référence pour le calcul'!$E$6,IF(G74&gt;='Référence pour le calcul'!$B$5,'Référence pour le calcul'!$E$5,IF(G74&gt;'Référence pour le calcul'!$B$4,'Référence pour le calcul'!$E$4,IF(G74&lt;='Référence pour le calcul'!$B$3,'Référence pour le calcul'!$E$3)))))</f>
        <v>0</v>
      </c>
      <c r="O74">
        <f>IF(H74&gt;='Référence pour le calcul'!$F$7,'Référence pour le calcul'!$I$7,IF(H74&gt;='Référence pour le calcul'!$F$6,'Référence pour le calcul'!$I$6,IF(H74&gt;='Référence pour le calcul'!$F$5,'Référence pour le calcul'!$I$5,IF(H74&gt;='Référence pour le calcul'!$F$4,'Référence pour le calcul'!$I$4))))</f>
        <v>1</v>
      </c>
      <c r="P74" t="e">
        <f>IF(I74&gt;='Référence pour le calcul'!$N$7,'Référence pour le calcul'!$Q$7,IF(I74&gt;='Référence pour le calcul'!$N$6,'Référence pour le calcul'!$Q$6,IF(I74&gt;='Référence pour le calcul'!$N$5,'Référence pour le calcul'!$Q$5,IF(I74&gt;='Référence pour le calcul'!$N$4,'Référence pour le calcul'!$Q$4))))</f>
        <v>#REF!</v>
      </c>
      <c r="Q74" t="e">
        <f>IF(J74&gt;='Référence pour le calcul'!$R$7,'Référence pour le calcul'!$U$7,IF(J74&gt;='Référence pour le calcul'!$R$6,'Référence pour le calcul'!$U$6,IF(J74&gt;='Référence pour le calcul'!$R$5,'Référence pour le calcul'!$U$5,IF(J74&gt;='Référence pour le calcul'!$R$4,'Référence pour le calcul'!$U$4))))</f>
        <v>#REF!</v>
      </c>
      <c r="R74">
        <f ca="1">IF(AND(K74&lt;='Référence pour le calcul'!$AD$3,'calcul notes'!K74&gt;'Référence pour le calcul'!$AD$4),1,IF(AND('calcul notes'!K74&lt;='Référence pour le calcul'!$AD$4,'calcul notes'!K74&gt;'Référence pour le calcul'!$AD$5),2,IF(AND('calcul notes'!K74&lt;='Référence pour le calcul'!$AD$5,'calcul notes'!K74&gt;'Référence pour le calcul'!$AD$6),3,IF('calcul notes'!K74&lt;='Référence pour le calcul'!$AD$6,4,IF(K74="",4)))))</f>
        <v>4</v>
      </c>
      <c r="S74" t="e">
        <f t="shared" ca="1" si="5"/>
        <v>#REF!</v>
      </c>
    </row>
    <row r="75" spans="1:19" x14ac:dyDescent="0.3">
      <c r="A75" s="1" t="s">
        <v>269</v>
      </c>
      <c r="B75" s="1" t="s">
        <v>208</v>
      </c>
      <c r="C75" s="1" t="s">
        <v>700</v>
      </c>
      <c r="D75" s="1" t="s">
        <v>204</v>
      </c>
      <c r="E75">
        <f>SUMIFS(Entrée_qté,Date_entrée,"&lt;="&amp;'Référence pour le calcul'!AK76,Date_entrée,"&lt;="&amp;'Référence pour le calcul'!AK75,Référence_Article,'calcul notes'!A75)</f>
        <v>0</v>
      </c>
      <c r="F75">
        <f ca="1">SUMIFS(Sortie_qté,Date_Sortie,"&gt;="&amp;'Référence pour le calcul'!$AL$4,Sortie_qté,"&lt;="&amp;'Référence pour le calcul'!$AL$3,Référence_Article,'calcul notes'!A75)</f>
        <v>0</v>
      </c>
      <c r="G75">
        <f>SUMIF('base de données'!$A:$A,$A75,'base de données'!$I:$I)</f>
        <v>0</v>
      </c>
      <c r="H75">
        <f>SUMIF('base de données'!$A:$A,$A75,'base de données'!$J:$J)</f>
        <v>0</v>
      </c>
      <c r="I75">
        <f t="shared" si="3"/>
        <v>0</v>
      </c>
      <c r="J75" s="53">
        <f t="shared" si="4"/>
        <v>0</v>
      </c>
      <c r="K75" s="6" t="str">
        <f>IFERROR(VLOOKUP(A75,'Historique d''inventaire'!A:F,5,FALSE),"")</f>
        <v/>
      </c>
      <c r="L75">
        <f ca="1">IFERROR(IF(E75&gt;='Référence pour le calcul'!$V$7,'Référence pour le calcul'!$Y$7,IF(E75&gt;='Référence pour le calcul'!$V$6,'Référence pour le calcul'!$Y$6,IF(E75&gt;='Référence pour le calcul'!$V$5,'Référence pour le calcul'!$Y$5,IF(E75&gt;='Référence pour le calcul'!$V$4,'Référence pour le calcul'!$Y$4)))),1)</f>
        <v>1</v>
      </c>
      <c r="M75">
        <f ca="1">IFERROR(IF(F75&gt;='Référence pour le calcul'!$J$7,'Référence pour le calcul'!$M$7,IF(F75&gt;='Référence pour le calcul'!$J$6,'Référence pour le calcul'!$M$6,IF(F75&gt;='Référence pour le calcul'!$J$5,'Référence pour le calcul'!$M$5,IF(F75&gt;='Référence pour le calcul'!$J$4,'Référence pour le calcul'!$M$4)))),1)</f>
        <v>1</v>
      </c>
      <c r="N75">
        <f>IF(G75&gt;='Référence pour le calcul'!$B$7,'Référence pour le calcul'!$E$7,IF(G75&gt;='Référence pour le calcul'!$B$6,'Référence pour le calcul'!$E$6,IF(G75&gt;='Référence pour le calcul'!$B$5,'Référence pour le calcul'!$E$5,IF(G75&gt;'Référence pour le calcul'!$B$4,'Référence pour le calcul'!$E$4,IF(G75&lt;='Référence pour le calcul'!$B$3,'Référence pour le calcul'!$E$3)))))</f>
        <v>0</v>
      </c>
      <c r="O75">
        <f>IF(H75&gt;='Référence pour le calcul'!$F$7,'Référence pour le calcul'!$I$7,IF(H75&gt;='Référence pour le calcul'!$F$6,'Référence pour le calcul'!$I$6,IF(H75&gt;='Référence pour le calcul'!$F$5,'Référence pour le calcul'!$I$5,IF(H75&gt;='Référence pour le calcul'!$F$4,'Référence pour le calcul'!$I$4))))</f>
        <v>1</v>
      </c>
      <c r="P75" t="e">
        <f>IF(I75&gt;='Référence pour le calcul'!$N$7,'Référence pour le calcul'!$Q$7,IF(I75&gt;='Référence pour le calcul'!$N$6,'Référence pour le calcul'!$Q$6,IF(I75&gt;='Référence pour le calcul'!$N$5,'Référence pour le calcul'!$Q$5,IF(I75&gt;='Référence pour le calcul'!$N$4,'Référence pour le calcul'!$Q$4))))</f>
        <v>#REF!</v>
      </c>
      <c r="Q75" t="e">
        <f>IF(J75&gt;='Référence pour le calcul'!$R$7,'Référence pour le calcul'!$U$7,IF(J75&gt;='Référence pour le calcul'!$R$6,'Référence pour le calcul'!$U$6,IF(J75&gt;='Référence pour le calcul'!$R$5,'Référence pour le calcul'!$U$5,IF(J75&gt;='Référence pour le calcul'!$R$4,'Référence pour le calcul'!$U$4))))</f>
        <v>#REF!</v>
      </c>
      <c r="R75">
        <f ca="1">IF(AND(K75&lt;='Référence pour le calcul'!$AD$3,'calcul notes'!K75&gt;'Référence pour le calcul'!$AD$4),1,IF(AND('calcul notes'!K75&lt;='Référence pour le calcul'!$AD$4,'calcul notes'!K75&gt;'Référence pour le calcul'!$AD$5),2,IF(AND('calcul notes'!K75&lt;='Référence pour le calcul'!$AD$5,'calcul notes'!K75&gt;'Référence pour le calcul'!$AD$6),3,IF('calcul notes'!K75&lt;='Référence pour le calcul'!$AD$6,4,IF(K75="",4)))))</f>
        <v>4</v>
      </c>
      <c r="S75" t="e">
        <f t="shared" ca="1" si="5"/>
        <v>#REF!</v>
      </c>
    </row>
    <row r="76" spans="1:19" x14ac:dyDescent="0.3">
      <c r="A76" s="1" t="s">
        <v>270</v>
      </c>
      <c r="B76" s="1" t="s">
        <v>208</v>
      </c>
      <c r="C76" s="1" t="s">
        <v>701</v>
      </c>
      <c r="D76" s="1" t="s">
        <v>204</v>
      </c>
      <c r="E76">
        <f>SUMIFS(Entrée_qté,Date_entrée,"&lt;="&amp;'Référence pour le calcul'!AK77,Date_entrée,"&lt;="&amp;'Référence pour le calcul'!AK76,Référence_Article,'calcul notes'!A76)</f>
        <v>0</v>
      </c>
      <c r="F76">
        <f ca="1">SUMIFS(Sortie_qté,Date_Sortie,"&gt;="&amp;'Référence pour le calcul'!$AL$4,Sortie_qté,"&lt;="&amp;'Référence pour le calcul'!$AL$3,Référence_Article,'calcul notes'!A76)</f>
        <v>0</v>
      </c>
      <c r="G76">
        <f>SUMIF('base de données'!$A:$A,$A76,'base de données'!$I:$I)</f>
        <v>0</v>
      </c>
      <c r="H76">
        <f>SUMIF('base de données'!$A:$A,$A76,'base de données'!$J:$J)</f>
        <v>0</v>
      </c>
      <c r="I76">
        <f t="shared" si="3"/>
        <v>0</v>
      </c>
      <c r="J76" s="53">
        <f t="shared" si="4"/>
        <v>0</v>
      </c>
      <c r="K76" s="6" t="str">
        <f>IFERROR(VLOOKUP(A76,'Historique d''inventaire'!A:F,5,FALSE),"")</f>
        <v/>
      </c>
      <c r="L76">
        <f ca="1">IFERROR(IF(E76&gt;='Référence pour le calcul'!$V$7,'Référence pour le calcul'!$Y$7,IF(E76&gt;='Référence pour le calcul'!$V$6,'Référence pour le calcul'!$Y$6,IF(E76&gt;='Référence pour le calcul'!$V$5,'Référence pour le calcul'!$Y$5,IF(E76&gt;='Référence pour le calcul'!$V$4,'Référence pour le calcul'!$Y$4)))),1)</f>
        <v>1</v>
      </c>
      <c r="M76">
        <f ca="1">IFERROR(IF(F76&gt;='Référence pour le calcul'!$J$7,'Référence pour le calcul'!$M$7,IF(F76&gt;='Référence pour le calcul'!$J$6,'Référence pour le calcul'!$M$6,IF(F76&gt;='Référence pour le calcul'!$J$5,'Référence pour le calcul'!$M$5,IF(F76&gt;='Référence pour le calcul'!$J$4,'Référence pour le calcul'!$M$4)))),1)</f>
        <v>1</v>
      </c>
      <c r="N76">
        <f>IF(G76&gt;='Référence pour le calcul'!$B$7,'Référence pour le calcul'!$E$7,IF(G76&gt;='Référence pour le calcul'!$B$6,'Référence pour le calcul'!$E$6,IF(G76&gt;='Référence pour le calcul'!$B$5,'Référence pour le calcul'!$E$5,IF(G76&gt;'Référence pour le calcul'!$B$4,'Référence pour le calcul'!$E$4,IF(G76&lt;='Référence pour le calcul'!$B$3,'Référence pour le calcul'!$E$3)))))</f>
        <v>0</v>
      </c>
      <c r="O76">
        <f>IF(H76&gt;='Référence pour le calcul'!$F$7,'Référence pour le calcul'!$I$7,IF(H76&gt;='Référence pour le calcul'!$F$6,'Référence pour le calcul'!$I$6,IF(H76&gt;='Référence pour le calcul'!$F$5,'Référence pour le calcul'!$I$5,IF(H76&gt;='Référence pour le calcul'!$F$4,'Référence pour le calcul'!$I$4))))</f>
        <v>1</v>
      </c>
      <c r="P76" t="e">
        <f>IF(I76&gt;='Référence pour le calcul'!$N$7,'Référence pour le calcul'!$Q$7,IF(I76&gt;='Référence pour le calcul'!$N$6,'Référence pour le calcul'!$Q$6,IF(I76&gt;='Référence pour le calcul'!$N$5,'Référence pour le calcul'!$Q$5,IF(I76&gt;='Référence pour le calcul'!$N$4,'Référence pour le calcul'!$Q$4))))</f>
        <v>#REF!</v>
      </c>
      <c r="Q76" t="e">
        <f>IF(J76&gt;='Référence pour le calcul'!$R$7,'Référence pour le calcul'!$U$7,IF(J76&gt;='Référence pour le calcul'!$R$6,'Référence pour le calcul'!$U$6,IF(J76&gt;='Référence pour le calcul'!$R$5,'Référence pour le calcul'!$U$5,IF(J76&gt;='Référence pour le calcul'!$R$4,'Référence pour le calcul'!$U$4))))</f>
        <v>#REF!</v>
      </c>
      <c r="R76">
        <f ca="1">IF(AND(K76&lt;='Référence pour le calcul'!$AD$3,'calcul notes'!K76&gt;'Référence pour le calcul'!$AD$4),1,IF(AND('calcul notes'!K76&lt;='Référence pour le calcul'!$AD$4,'calcul notes'!K76&gt;'Référence pour le calcul'!$AD$5),2,IF(AND('calcul notes'!K76&lt;='Référence pour le calcul'!$AD$5,'calcul notes'!K76&gt;'Référence pour le calcul'!$AD$6),3,IF('calcul notes'!K76&lt;='Référence pour le calcul'!$AD$6,4,IF(K76="",4)))))</f>
        <v>4</v>
      </c>
      <c r="S76" t="e">
        <f t="shared" ca="1" si="5"/>
        <v>#REF!</v>
      </c>
    </row>
    <row r="77" spans="1:19" x14ac:dyDescent="0.3">
      <c r="A77" s="1" t="s">
        <v>271</v>
      </c>
      <c r="B77" s="1" t="s">
        <v>208</v>
      </c>
      <c r="C77" s="1" t="s">
        <v>702</v>
      </c>
      <c r="D77" s="1"/>
      <c r="E77">
        <f>SUMIFS(Entrée_qté,Date_entrée,"&lt;="&amp;'Référence pour le calcul'!AK78,Date_entrée,"&lt;="&amp;'Référence pour le calcul'!AK77,Référence_Article,'calcul notes'!A77)</f>
        <v>0</v>
      </c>
      <c r="F77">
        <f ca="1">SUMIFS(Sortie_qté,Date_Sortie,"&gt;="&amp;'Référence pour le calcul'!$AL$4,Sortie_qté,"&lt;="&amp;'Référence pour le calcul'!$AL$3,Référence_Article,'calcul notes'!A77)</f>
        <v>0</v>
      </c>
      <c r="G77">
        <f>SUMIF('base de données'!$A:$A,$A77,'base de données'!$I:$I)</f>
        <v>0</v>
      </c>
      <c r="H77">
        <f>SUMIF('base de données'!$A:$A,$A77,'base de données'!$J:$J)</f>
        <v>0</v>
      </c>
      <c r="I77">
        <f t="shared" si="3"/>
        <v>0</v>
      </c>
      <c r="J77" s="53">
        <f t="shared" si="4"/>
        <v>0</v>
      </c>
      <c r="K77" s="6" t="str">
        <f>IFERROR(VLOOKUP(A77,'Historique d''inventaire'!A:F,5,FALSE),"")</f>
        <v/>
      </c>
      <c r="L77">
        <f ca="1">IFERROR(IF(E77&gt;='Référence pour le calcul'!$V$7,'Référence pour le calcul'!$Y$7,IF(E77&gt;='Référence pour le calcul'!$V$6,'Référence pour le calcul'!$Y$6,IF(E77&gt;='Référence pour le calcul'!$V$5,'Référence pour le calcul'!$Y$5,IF(E77&gt;='Référence pour le calcul'!$V$4,'Référence pour le calcul'!$Y$4)))),1)</f>
        <v>1</v>
      </c>
      <c r="M77">
        <f ca="1">IFERROR(IF(F77&gt;='Référence pour le calcul'!$J$7,'Référence pour le calcul'!$M$7,IF(F77&gt;='Référence pour le calcul'!$J$6,'Référence pour le calcul'!$M$6,IF(F77&gt;='Référence pour le calcul'!$J$5,'Référence pour le calcul'!$M$5,IF(F77&gt;='Référence pour le calcul'!$J$4,'Référence pour le calcul'!$M$4)))),1)</f>
        <v>1</v>
      </c>
      <c r="N77">
        <f>IF(G77&gt;='Référence pour le calcul'!$B$7,'Référence pour le calcul'!$E$7,IF(G77&gt;='Référence pour le calcul'!$B$6,'Référence pour le calcul'!$E$6,IF(G77&gt;='Référence pour le calcul'!$B$5,'Référence pour le calcul'!$E$5,IF(G77&gt;'Référence pour le calcul'!$B$4,'Référence pour le calcul'!$E$4,IF(G77&lt;='Référence pour le calcul'!$B$3,'Référence pour le calcul'!$E$3)))))</f>
        <v>0</v>
      </c>
      <c r="O77">
        <f>IF(H77&gt;='Référence pour le calcul'!$F$7,'Référence pour le calcul'!$I$7,IF(H77&gt;='Référence pour le calcul'!$F$6,'Référence pour le calcul'!$I$6,IF(H77&gt;='Référence pour le calcul'!$F$5,'Référence pour le calcul'!$I$5,IF(H77&gt;='Référence pour le calcul'!$F$4,'Référence pour le calcul'!$I$4))))</f>
        <v>1</v>
      </c>
      <c r="P77" t="e">
        <f>IF(I77&gt;='Référence pour le calcul'!$N$7,'Référence pour le calcul'!$Q$7,IF(I77&gt;='Référence pour le calcul'!$N$6,'Référence pour le calcul'!$Q$6,IF(I77&gt;='Référence pour le calcul'!$N$5,'Référence pour le calcul'!$Q$5,IF(I77&gt;='Référence pour le calcul'!$N$4,'Référence pour le calcul'!$Q$4))))</f>
        <v>#REF!</v>
      </c>
      <c r="Q77" t="e">
        <f>IF(J77&gt;='Référence pour le calcul'!$R$7,'Référence pour le calcul'!$U$7,IF(J77&gt;='Référence pour le calcul'!$R$6,'Référence pour le calcul'!$U$6,IF(J77&gt;='Référence pour le calcul'!$R$5,'Référence pour le calcul'!$U$5,IF(J77&gt;='Référence pour le calcul'!$R$4,'Référence pour le calcul'!$U$4))))</f>
        <v>#REF!</v>
      </c>
      <c r="R77">
        <f ca="1">IF(AND(K77&lt;='Référence pour le calcul'!$AD$3,'calcul notes'!K77&gt;'Référence pour le calcul'!$AD$4),1,IF(AND('calcul notes'!K77&lt;='Référence pour le calcul'!$AD$4,'calcul notes'!K77&gt;'Référence pour le calcul'!$AD$5),2,IF(AND('calcul notes'!K77&lt;='Référence pour le calcul'!$AD$5,'calcul notes'!K77&gt;'Référence pour le calcul'!$AD$6),3,IF('calcul notes'!K77&lt;='Référence pour le calcul'!$AD$6,4,IF(K77="",4)))))</f>
        <v>4</v>
      </c>
      <c r="S77" t="e">
        <f t="shared" ca="1" si="5"/>
        <v>#REF!</v>
      </c>
    </row>
    <row r="78" spans="1:19" x14ac:dyDescent="0.3">
      <c r="A78" s="1" t="s">
        <v>272</v>
      </c>
      <c r="B78" s="1" t="s">
        <v>208</v>
      </c>
      <c r="C78" s="1" t="s">
        <v>703</v>
      </c>
      <c r="D78" s="1"/>
      <c r="E78">
        <f>SUMIFS(Entrée_qté,Date_entrée,"&lt;="&amp;'Référence pour le calcul'!AK79,Date_entrée,"&lt;="&amp;'Référence pour le calcul'!AK78,Référence_Article,'calcul notes'!A78)</f>
        <v>0</v>
      </c>
      <c r="F78">
        <f ca="1">SUMIFS(Sortie_qté,Date_Sortie,"&gt;="&amp;'Référence pour le calcul'!$AL$4,Sortie_qté,"&lt;="&amp;'Référence pour le calcul'!$AL$3,Référence_Article,'calcul notes'!A78)</f>
        <v>0</v>
      </c>
      <c r="G78">
        <f>SUMIF('base de données'!$A:$A,$A78,'base de données'!$I:$I)</f>
        <v>0</v>
      </c>
      <c r="H78">
        <f>SUMIF('base de données'!$A:$A,$A78,'base de données'!$J:$J)</f>
        <v>0</v>
      </c>
      <c r="I78">
        <f t="shared" si="3"/>
        <v>0</v>
      </c>
      <c r="J78" s="53">
        <f t="shared" si="4"/>
        <v>0</v>
      </c>
      <c r="K78" s="6" t="str">
        <f>IFERROR(VLOOKUP(A78,'Historique d''inventaire'!A:F,5,FALSE),"")</f>
        <v/>
      </c>
      <c r="L78">
        <f ca="1">IFERROR(IF(E78&gt;='Référence pour le calcul'!$V$7,'Référence pour le calcul'!$Y$7,IF(E78&gt;='Référence pour le calcul'!$V$6,'Référence pour le calcul'!$Y$6,IF(E78&gt;='Référence pour le calcul'!$V$5,'Référence pour le calcul'!$Y$5,IF(E78&gt;='Référence pour le calcul'!$V$4,'Référence pour le calcul'!$Y$4)))),1)</f>
        <v>1</v>
      </c>
      <c r="M78">
        <f ca="1">IFERROR(IF(F78&gt;='Référence pour le calcul'!$J$7,'Référence pour le calcul'!$M$7,IF(F78&gt;='Référence pour le calcul'!$J$6,'Référence pour le calcul'!$M$6,IF(F78&gt;='Référence pour le calcul'!$J$5,'Référence pour le calcul'!$M$5,IF(F78&gt;='Référence pour le calcul'!$J$4,'Référence pour le calcul'!$M$4)))),1)</f>
        <v>1</v>
      </c>
      <c r="N78">
        <f>IF(G78&gt;='Référence pour le calcul'!$B$7,'Référence pour le calcul'!$E$7,IF(G78&gt;='Référence pour le calcul'!$B$6,'Référence pour le calcul'!$E$6,IF(G78&gt;='Référence pour le calcul'!$B$5,'Référence pour le calcul'!$E$5,IF(G78&gt;'Référence pour le calcul'!$B$4,'Référence pour le calcul'!$E$4,IF(G78&lt;='Référence pour le calcul'!$B$3,'Référence pour le calcul'!$E$3)))))</f>
        <v>0</v>
      </c>
      <c r="O78">
        <f>IF(H78&gt;='Référence pour le calcul'!$F$7,'Référence pour le calcul'!$I$7,IF(H78&gt;='Référence pour le calcul'!$F$6,'Référence pour le calcul'!$I$6,IF(H78&gt;='Référence pour le calcul'!$F$5,'Référence pour le calcul'!$I$5,IF(H78&gt;='Référence pour le calcul'!$F$4,'Référence pour le calcul'!$I$4))))</f>
        <v>1</v>
      </c>
      <c r="P78" t="e">
        <f>IF(I78&gt;='Référence pour le calcul'!$N$7,'Référence pour le calcul'!$Q$7,IF(I78&gt;='Référence pour le calcul'!$N$6,'Référence pour le calcul'!$Q$6,IF(I78&gt;='Référence pour le calcul'!$N$5,'Référence pour le calcul'!$Q$5,IF(I78&gt;='Référence pour le calcul'!$N$4,'Référence pour le calcul'!$Q$4))))</f>
        <v>#REF!</v>
      </c>
      <c r="Q78" t="e">
        <f>IF(J78&gt;='Référence pour le calcul'!$R$7,'Référence pour le calcul'!$U$7,IF(J78&gt;='Référence pour le calcul'!$R$6,'Référence pour le calcul'!$U$6,IF(J78&gt;='Référence pour le calcul'!$R$5,'Référence pour le calcul'!$U$5,IF(J78&gt;='Référence pour le calcul'!$R$4,'Référence pour le calcul'!$U$4))))</f>
        <v>#REF!</v>
      </c>
      <c r="R78">
        <f ca="1">IF(AND(K78&lt;='Référence pour le calcul'!$AD$3,'calcul notes'!K78&gt;'Référence pour le calcul'!$AD$4),1,IF(AND('calcul notes'!K78&lt;='Référence pour le calcul'!$AD$4,'calcul notes'!K78&gt;'Référence pour le calcul'!$AD$5),2,IF(AND('calcul notes'!K78&lt;='Référence pour le calcul'!$AD$5,'calcul notes'!K78&gt;'Référence pour le calcul'!$AD$6),3,IF('calcul notes'!K78&lt;='Référence pour le calcul'!$AD$6,4,IF(K78="",4)))))</f>
        <v>4</v>
      </c>
      <c r="S78" t="e">
        <f t="shared" ca="1" si="5"/>
        <v>#REF!</v>
      </c>
    </row>
    <row r="79" spans="1:19" x14ac:dyDescent="0.3">
      <c r="A79" s="1" t="s">
        <v>273</v>
      </c>
      <c r="B79" s="1" t="s">
        <v>208</v>
      </c>
      <c r="C79" s="1" t="s">
        <v>704</v>
      </c>
      <c r="D79" s="1"/>
      <c r="E79">
        <f>SUMIFS(Entrée_qté,Date_entrée,"&lt;="&amp;'Référence pour le calcul'!AK80,Date_entrée,"&lt;="&amp;'Référence pour le calcul'!AK79,Référence_Article,'calcul notes'!A79)</f>
        <v>0</v>
      </c>
      <c r="F79">
        <f ca="1">SUMIFS(Sortie_qté,Date_Sortie,"&gt;="&amp;'Référence pour le calcul'!$AL$4,Sortie_qté,"&lt;="&amp;'Référence pour le calcul'!$AL$3,Référence_Article,'calcul notes'!A79)</f>
        <v>0</v>
      </c>
      <c r="G79">
        <f>SUMIF('base de données'!$A:$A,$A79,'base de données'!$I:$I)</f>
        <v>0</v>
      </c>
      <c r="H79">
        <f>SUMIF('base de données'!$A:$A,$A79,'base de données'!$J:$J)</f>
        <v>0</v>
      </c>
      <c r="I79">
        <f t="shared" si="3"/>
        <v>0</v>
      </c>
      <c r="J79" s="53">
        <f t="shared" si="4"/>
        <v>0</v>
      </c>
      <c r="K79" s="6" t="str">
        <f>IFERROR(VLOOKUP(A79,'Historique d''inventaire'!A:F,5,FALSE),"")</f>
        <v/>
      </c>
      <c r="L79">
        <f ca="1">IFERROR(IF(E79&gt;='Référence pour le calcul'!$V$7,'Référence pour le calcul'!$Y$7,IF(E79&gt;='Référence pour le calcul'!$V$6,'Référence pour le calcul'!$Y$6,IF(E79&gt;='Référence pour le calcul'!$V$5,'Référence pour le calcul'!$Y$5,IF(E79&gt;='Référence pour le calcul'!$V$4,'Référence pour le calcul'!$Y$4)))),1)</f>
        <v>1</v>
      </c>
      <c r="M79">
        <f ca="1">IFERROR(IF(F79&gt;='Référence pour le calcul'!$J$7,'Référence pour le calcul'!$M$7,IF(F79&gt;='Référence pour le calcul'!$J$6,'Référence pour le calcul'!$M$6,IF(F79&gt;='Référence pour le calcul'!$J$5,'Référence pour le calcul'!$M$5,IF(F79&gt;='Référence pour le calcul'!$J$4,'Référence pour le calcul'!$M$4)))),1)</f>
        <v>1</v>
      </c>
      <c r="N79">
        <f>IF(G79&gt;='Référence pour le calcul'!$B$7,'Référence pour le calcul'!$E$7,IF(G79&gt;='Référence pour le calcul'!$B$6,'Référence pour le calcul'!$E$6,IF(G79&gt;='Référence pour le calcul'!$B$5,'Référence pour le calcul'!$E$5,IF(G79&gt;'Référence pour le calcul'!$B$4,'Référence pour le calcul'!$E$4,IF(G79&lt;='Référence pour le calcul'!$B$3,'Référence pour le calcul'!$E$3)))))</f>
        <v>0</v>
      </c>
      <c r="O79">
        <f>IF(H79&gt;='Référence pour le calcul'!$F$7,'Référence pour le calcul'!$I$7,IF(H79&gt;='Référence pour le calcul'!$F$6,'Référence pour le calcul'!$I$6,IF(H79&gt;='Référence pour le calcul'!$F$5,'Référence pour le calcul'!$I$5,IF(H79&gt;='Référence pour le calcul'!$F$4,'Référence pour le calcul'!$I$4))))</f>
        <v>1</v>
      </c>
      <c r="P79" t="e">
        <f>IF(I79&gt;='Référence pour le calcul'!$N$7,'Référence pour le calcul'!$Q$7,IF(I79&gt;='Référence pour le calcul'!$N$6,'Référence pour le calcul'!$Q$6,IF(I79&gt;='Référence pour le calcul'!$N$5,'Référence pour le calcul'!$Q$5,IF(I79&gt;='Référence pour le calcul'!$N$4,'Référence pour le calcul'!$Q$4))))</f>
        <v>#REF!</v>
      </c>
      <c r="Q79" t="e">
        <f>IF(J79&gt;='Référence pour le calcul'!$R$7,'Référence pour le calcul'!$U$7,IF(J79&gt;='Référence pour le calcul'!$R$6,'Référence pour le calcul'!$U$6,IF(J79&gt;='Référence pour le calcul'!$R$5,'Référence pour le calcul'!$U$5,IF(J79&gt;='Référence pour le calcul'!$R$4,'Référence pour le calcul'!$U$4))))</f>
        <v>#REF!</v>
      </c>
      <c r="R79">
        <f ca="1">IF(AND(K79&lt;='Référence pour le calcul'!$AD$3,'calcul notes'!K79&gt;'Référence pour le calcul'!$AD$4),1,IF(AND('calcul notes'!K79&lt;='Référence pour le calcul'!$AD$4,'calcul notes'!K79&gt;'Référence pour le calcul'!$AD$5),2,IF(AND('calcul notes'!K79&lt;='Référence pour le calcul'!$AD$5,'calcul notes'!K79&gt;'Référence pour le calcul'!$AD$6),3,IF('calcul notes'!K79&lt;='Référence pour le calcul'!$AD$6,4,IF(K79="",4)))))</f>
        <v>4</v>
      </c>
      <c r="S79" t="e">
        <f t="shared" ca="1" si="5"/>
        <v>#REF!</v>
      </c>
    </row>
    <row r="80" spans="1:19" x14ac:dyDescent="0.3">
      <c r="A80" s="1" t="s">
        <v>274</v>
      </c>
      <c r="B80" s="1" t="s">
        <v>208</v>
      </c>
      <c r="C80" s="1" t="s">
        <v>705</v>
      </c>
      <c r="D80" s="1"/>
      <c r="E80">
        <f>SUMIFS(Entrée_qté,Date_entrée,"&lt;="&amp;'Référence pour le calcul'!AK81,Date_entrée,"&lt;="&amp;'Référence pour le calcul'!AK80,Référence_Article,'calcul notes'!A80)</f>
        <v>0</v>
      </c>
      <c r="F80">
        <f ca="1">SUMIFS(Sortie_qté,Date_Sortie,"&gt;="&amp;'Référence pour le calcul'!$AL$4,Sortie_qté,"&lt;="&amp;'Référence pour le calcul'!$AL$3,Référence_Article,'calcul notes'!A80)</f>
        <v>0</v>
      </c>
      <c r="G80">
        <f>SUMIF('base de données'!$A:$A,$A80,'base de données'!$I:$I)</f>
        <v>0</v>
      </c>
      <c r="H80">
        <f>SUMIF('base de données'!$A:$A,$A80,'base de données'!$J:$J)</f>
        <v>0</v>
      </c>
      <c r="I80">
        <f t="shared" si="3"/>
        <v>0</v>
      </c>
      <c r="J80" s="53">
        <f t="shared" si="4"/>
        <v>0</v>
      </c>
      <c r="K80" s="6" t="str">
        <f>IFERROR(VLOOKUP(A80,'Historique d''inventaire'!A:F,5,FALSE),"")</f>
        <v/>
      </c>
      <c r="L80">
        <f ca="1">IFERROR(IF(E80&gt;='Référence pour le calcul'!$V$7,'Référence pour le calcul'!$Y$7,IF(E80&gt;='Référence pour le calcul'!$V$6,'Référence pour le calcul'!$Y$6,IF(E80&gt;='Référence pour le calcul'!$V$5,'Référence pour le calcul'!$Y$5,IF(E80&gt;='Référence pour le calcul'!$V$4,'Référence pour le calcul'!$Y$4)))),1)</f>
        <v>1</v>
      </c>
      <c r="M80">
        <f ca="1">IFERROR(IF(F80&gt;='Référence pour le calcul'!$J$7,'Référence pour le calcul'!$M$7,IF(F80&gt;='Référence pour le calcul'!$J$6,'Référence pour le calcul'!$M$6,IF(F80&gt;='Référence pour le calcul'!$J$5,'Référence pour le calcul'!$M$5,IF(F80&gt;='Référence pour le calcul'!$J$4,'Référence pour le calcul'!$M$4)))),1)</f>
        <v>1</v>
      </c>
      <c r="N80">
        <f>IF(G80&gt;='Référence pour le calcul'!$B$7,'Référence pour le calcul'!$E$7,IF(G80&gt;='Référence pour le calcul'!$B$6,'Référence pour le calcul'!$E$6,IF(G80&gt;='Référence pour le calcul'!$B$5,'Référence pour le calcul'!$E$5,IF(G80&gt;'Référence pour le calcul'!$B$4,'Référence pour le calcul'!$E$4,IF(G80&lt;='Référence pour le calcul'!$B$3,'Référence pour le calcul'!$E$3)))))</f>
        <v>0</v>
      </c>
      <c r="O80">
        <f>IF(H80&gt;='Référence pour le calcul'!$F$7,'Référence pour le calcul'!$I$7,IF(H80&gt;='Référence pour le calcul'!$F$6,'Référence pour le calcul'!$I$6,IF(H80&gt;='Référence pour le calcul'!$F$5,'Référence pour le calcul'!$I$5,IF(H80&gt;='Référence pour le calcul'!$F$4,'Référence pour le calcul'!$I$4))))</f>
        <v>1</v>
      </c>
      <c r="P80" t="e">
        <f>IF(I80&gt;='Référence pour le calcul'!$N$7,'Référence pour le calcul'!$Q$7,IF(I80&gt;='Référence pour le calcul'!$N$6,'Référence pour le calcul'!$Q$6,IF(I80&gt;='Référence pour le calcul'!$N$5,'Référence pour le calcul'!$Q$5,IF(I80&gt;='Référence pour le calcul'!$N$4,'Référence pour le calcul'!$Q$4))))</f>
        <v>#REF!</v>
      </c>
      <c r="Q80" t="e">
        <f>IF(J80&gt;='Référence pour le calcul'!$R$7,'Référence pour le calcul'!$U$7,IF(J80&gt;='Référence pour le calcul'!$R$6,'Référence pour le calcul'!$U$6,IF(J80&gt;='Référence pour le calcul'!$R$5,'Référence pour le calcul'!$U$5,IF(J80&gt;='Référence pour le calcul'!$R$4,'Référence pour le calcul'!$U$4))))</f>
        <v>#REF!</v>
      </c>
      <c r="R80">
        <f ca="1">IF(AND(K80&lt;='Référence pour le calcul'!$AD$3,'calcul notes'!K80&gt;'Référence pour le calcul'!$AD$4),1,IF(AND('calcul notes'!K80&lt;='Référence pour le calcul'!$AD$4,'calcul notes'!K80&gt;'Référence pour le calcul'!$AD$5),2,IF(AND('calcul notes'!K80&lt;='Référence pour le calcul'!$AD$5,'calcul notes'!K80&gt;'Référence pour le calcul'!$AD$6),3,IF('calcul notes'!K80&lt;='Référence pour le calcul'!$AD$6,4,IF(K80="",4)))))</f>
        <v>4</v>
      </c>
      <c r="S80" t="e">
        <f t="shared" ca="1" si="5"/>
        <v>#REF!</v>
      </c>
    </row>
    <row r="81" spans="1:19" x14ac:dyDescent="0.3">
      <c r="A81" s="1" t="s">
        <v>275</v>
      </c>
      <c r="B81" s="1" t="s">
        <v>208</v>
      </c>
      <c r="C81" s="1" t="s">
        <v>703</v>
      </c>
      <c r="D81" s="1" t="s">
        <v>204</v>
      </c>
      <c r="E81">
        <f>SUMIFS(Entrée_qté,Date_entrée,"&lt;="&amp;'Référence pour le calcul'!AK82,Date_entrée,"&lt;="&amp;'Référence pour le calcul'!AK81,Référence_Article,'calcul notes'!A81)</f>
        <v>0</v>
      </c>
      <c r="F81">
        <f ca="1">SUMIFS(Sortie_qté,Date_Sortie,"&gt;="&amp;'Référence pour le calcul'!$AL$4,Sortie_qté,"&lt;="&amp;'Référence pour le calcul'!$AL$3,Référence_Article,'calcul notes'!A81)</f>
        <v>0</v>
      </c>
      <c r="G81">
        <f>SUMIF('base de données'!$A:$A,$A81,'base de données'!$I:$I)</f>
        <v>0</v>
      </c>
      <c r="H81">
        <f>SUMIF('base de données'!$A:$A,$A81,'base de données'!$J:$J)</f>
        <v>0</v>
      </c>
      <c r="I81">
        <f t="shared" si="3"/>
        <v>0</v>
      </c>
      <c r="J81" s="53">
        <f t="shared" si="4"/>
        <v>0</v>
      </c>
      <c r="K81" s="6" t="str">
        <f>IFERROR(VLOOKUP(A81,'Historique d''inventaire'!A:F,5,FALSE),"")</f>
        <v/>
      </c>
      <c r="L81">
        <f ca="1">IFERROR(IF(E81&gt;='Référence pour le calcul'!$V$7,'Référence pour le calcul'!$Y$7,IF(E81&gt;='Référence pour le calcul'!$V$6,'Référence pour le calcul'!$Y$6,IF(E81&gt;='Référence pour le calcul'!$V$5,'Référence pour le calcul'!$Y$5,IF(E81&gt;='Référence pour le calcul'!$V$4,'Référence pour le calcul'!$Y$4)))),1)</f>
        <v>1</v>
      </c>
      <c r="M81">
        <f ca="1">IFERROR(IF(F81&gt;='Référence pour le calcul'!$J$7,'Référence pour le calcul'!$M$7,IF(F81&gt;='Référence pour le calcul'!$J$6,'Référence pour le calcul'!$M$6,IF(F81&gt;='Référence pour le calcul'!$J$5,'Référence pour le calcul'!$M$5,IF(F81&gt;='Référence pour le calcul'!$J$4,'Référence pour le calcul'!$M$4)))),1)</f>
        <v>1</v>
      </c>
      <c r="N81">
        <f>IF(G81&gt;='Référence pour le calcul'!$B$7,'Référence pour le calcul'!$E$7,IF(G81&gt;='Référence pour le calcul'!$B$6,'Référence pour le calcul'!$E$6,IF(G81&gt;='Référence pour le calcul'!$B$5,'Référence pour le calcul'!$E$5,IF(G81&gt;'Référence pour le calcul'!$B$4,'Référence pour le calcul'!$E$4,IF(G81&lt;='Référence pour le calcul'!$B$3,'Référence pour le calcul'!$E$3)))))</f>
        <v>0</v>
      </c>
      <c r="O81">
        <f>IF(H81&gt;='Référence pour le calcul'!$F$7,'Référence pour le calcul'!$I$7,IF(H81&gt;='Référence pour le calcul'!$F$6,'Référence pour le calcul'!$I$6,IF(H81&gt;='Référence pour le calcul'!$F$5,'Référence pour le calcul'!$I$5,IF(H81&gt;='Référence pour le calcul'!$F$4,'Référence pour le calcul'!$I$4))))</f>
        <v>1</v>
      </c>
      <c r="P81" t="e">
        <f>IF(I81&gt;='Référence pour le calcul'!$N$7,'Référence pour le calcul'!$Q$7,IF(I81&gt;='Référence pour le calcul'!$N$6,'Référence pour le calcul'!$Q$6,IF(I81&gt;='Référence pour le calcul'!$N$5,'Référence pour le calcul'!$Q$5,IF(I81&gt;='Référence pour le calcul'!$N$4,'Référence pour le calcul'!$Q$4))))</f>
        <v>#REF!</v>
      </c>
      <c r="Q81" t="e">
        <f>IF(J81&gt;='Référence pour le calcul'!$R$7,'Référence pour le calcul'!$U$7,IF(J81&gt;='Référence pour le calcul'!$R$6,'Référence pour le calcul'!$U$6,IF(J81&gt;='Référence pour le calcul'!$R$5,'Référence pour le calcul'!$U$5,IF(J81&gt;='Référence pour le calcul'!$R$4,'Référence pour le calcul'!$U$4))))</f>
        <v>#REF!</v>
      </c>
      <c r="R81">
        <f ca="1">IF(AND(K81&lt;='Référence pour le calcul'!$AD$3,'calcul notes'!K81&gt;'Référence pour le calcul'!$AD$4),1,IF(AND('calcul notes'!K81&lt;='Référence pour le calcul'!$AD$4,'calcul notes'!K81&gt;'Référence pour le calcul'!$AD$5),2,IF(AND('calcul notes'!K81&lt;='Référence pour le calcul'!$AD$5,'calcul notes'!K81&gt;'Référence pour le calcul'!$AD$6),3,IF('calcul notes'!K81&lt;='Référence pour le calcul'!$AD$6,4,IF(K81="",4)))))</f>
        <v>4</v>
      </c>
      <c r="S81" t="e">
        <f t="shared" ca="1" si="5"/>
        <v>#REF!</v>
      </c>
    </row>
    <row r="82" spans="1:19" x14ac:dyDescent="0.3">
      <c r="A82" s="1" t="s">
        <v>276</v>
      </c>
      <c r="B82" s="1" t="s">
        <v>208</v>
      </c>
      <c r="C82" s="1" t="s">
        <v>704</v>
      </c>
      <c r="D82" s="1" t="s">
        <v>204</v>
      </c>
      <c r="E82">
        <f>SUMIFS(Entrée_qté,Date_entrée,"&lt;="&amp;'Référence pour le calcul'!AK83,Date_entrée,"&lt;="&amp;'Référence pour le calcul'!AK82,Référence_Article,'calcul notes'!A82)</f>
        <v>0</v>
      </c>
      <c r="F82">
        <f ca="1">SUMIFS(Sortie_qté,Date_Sortie,"&gt;="&amp;'Référence pour le calcul'!$AL$4,Sortie_qté,"&lt;="&amp;'Référence pour le calcul'!$AL$3,Référence_Article,'calcul notes'!A82)</f>
        <v>0</v>
      </c>
      <c r="G82">
        <f>SUMIF('base de données'!$A:$A,$A82,'base de données'!$I:$I)</f>
        <v>0</v>
      </c>
      <c r="H82">
        <f>SUMIF('base de données'!$A:$A,$A82,'base de données'!$J:$J)</f>
        <v>0</v>
      </c>
      <c r="I82">
        <f t="shared" si="3"/>
        <v>0</v>
      </c>
      <c r="J82" s="53">
        <f t="shared" si="4"/>
        <v>0</v>
      </c>
      <c r="K82" s="6" t="str">
        <f>IFERROR(VLOOKUP(A82,'Historique d''inventaire'!A:F,5,FALSE),"")</f>
        <v/>
      </c>
      <c r="L82">
        <f ca="1">IFERROR(IF(E82&gt;='Référence pour le calcul'!$V$7,'Référence pour le calcul'!$Y$7,IF(E82&gt;='Référence pour le calcul'!$V$6,'Référence pour le calcul'!$Y$6,IF(E82&gt;='Référence pour le calcul'!$V$5,'Référence pour le calcul'!$Y$5,IF(E82&gt;='Référence pour le calcul'!$V$4,'Référence pour le calcul'!$Y$4)))),1)</f>
        <v>1</v>
      </c>
      <c r="M82">
        <f ca="1">IFERROR(IF(F82&gt;='Référence pour le calcul'!$J$7,'Référence pour le calcul'!$M$7,IF(F82&gt;='Référence pour le calcul'!$J$6,'Référence pour le calcul'!$M$6,IF(F82&gt;='Référence pour le calcul'!$J$5,'Référence pour le calcul'!$M$5,IF(F82&gt;='Référence pour le calcul'!$J$4,'Référence pour le calcul'!$M$4)))),1)</f>
        <v>1</v>
      </c>
      <c r="N82">
        <f>IF(G82&gt;='Référence pour le calcul'!$B$7,'Référence pour le calcul'!$E$7,IF(G82&gt;='Référence pour le calcul'!$B$6,'Référence pour le calcul'!$E$6,IF(G82&gt;='Référence pour le calcul'!$B$5,'Référence pour le calcul'!$E$5,IF(G82&gt;'Référence pour le calcul'!$B$4,'Référence pour le calcul'!$E$4,IF(G82&lt;='Référence pour le calcul'!$B$3,'Référence pour le calcul'!$E$3)))))</f>
        <v>0</v>
      </c>
      <c r="O82">
        <f>IF(H82&gt;='Référence pour le calcul'!$F$7,'Référence pour le calcul'!$I$7,IF(H82&gt;='Référence pour le calcul'!$F$6,'Référence pour le calcul'!$I$6,IF(H82&gt;='Référence pour le calcul'!$F$5,'Référence pour le calcul'!$I$5,IF(H82&gt;='Référence pour le calcul'!$F$4,'Référence pour le calcul'!$I$4))))</f>
        <v>1</v>
      </c>
      <c r="P82" t="e">
        <f>IF(I82&gt;='Référence pour le calcul'!$N$7,'Référence pour le calcul'!$Q$7,IF(I82&gt;='Référence pour le calcul'!$N$6,'Référence pour le calcul'!$Q$6,IF(I82&gt;='Référence pour le calcul'!$N$5,'Référence pour le calcul'!$Q$5,IF(I82&gt;='Référence pour le calcul'!$N$4,'Référence pour le calcul'!$Q$4))))</f>
        <v>#REF!</v>
      </c>
      <c r="Q82" t="e">
        <f>IF(J82&gt;='Référence pour le calcul'!$R$7,'Référence pour le calcul'!$U$7,IF(J82&gt;='Référence pour le calcul'!$R$6,'Référence pour le calcul'!$U$6,IF(J82&gt;='Référence pour le calcul'!$R$5,'Référence pour le calcul'!$U$5,IF(J82&gt;='Référence pour le calcul'!$R$4,'Référence pour le calcul'!$U$4))))</f>
        <v>#REF!</v>
      </c>
      <c r="R82">
        <f ca="1">IF(AND(K82&lt;='Référence pour le calcul'!$AD$3,'calcul notes'!K82&gt;'Référence pour le calcul'!$AD$4),1,IF(AND('calcul notes'!K82&lt;='Référence pour le calcul'!$AD$4,'calcul notes'!K82&gt;'Référence pour le calcul'!$AD$5),2,IF(AND('calcul notes'!K82&lt;='Référence pour le calcul'!$AD$5,'calcul notes'!K82&gt;'Référence pour le calcul'!$AD$6),3,IF('calcul notes'!K82&lt;='Référence pour le calcul'!$AD$6,4,IF(K82="",4)))))</f>
        <v>4</v>
      </c>
      <c r="S82" t="e">
        <f t="shared" ca="1" si="5"/>
        <v>#REF!</v>
      </c>
    </row>
    <row r="83" spans="1:19" x14ac:dyDescent="0.3">
      <c r="A83" s="1" t="s">
        <v>277</v>
      </c>
      <c r="B83" s="1" t="s">
        <v>208</v>
      </c>
      <c r="C83" s="1" t="s">
        <v>706</v>
      </c>
      <c r="D83" s="1" t="s">
        <v>204</v>
      </c>
      <c r="E83">
        <f>SUMIFS(Entrée_qté,Date_entrée,"&lt;="&amp;'Référence pour le calcul'!AK84,Date_entrée,"&lt;="&amp;'Référence pour le calcul'!AK83,Référence_Article,'calcul notes'!A83)</f>
        <v>0</v>
      </c>
      <c r="F83">
        <f ca="1">SUMIFS(Sortie_qté,Date_Sortie,"&gt;="&amp;'Référence pour le calcul'!$AL$4,Sortie_qté,"&lt;="&amp;'Référence pour le calcul'!$AL$3,Référence_Article,'calcul notes'!A83)</f>
        <v>0</v>
      </c>
      <c r="G83">
        <f>SUMIF('base de données'!$A:$A,$A83,'base de données'!$I:$I)</f>
        <v>0</v>
      </c>
      <c r="H83">
        <f>SUMIF('base de données'!$A:$A,$A83,'base de données'!$J:$J)</f>
        <v>0</v>
      </c>
      <c r="I83">
        <f t="shared" si="3"/>
        <v>0</v>
      </c>
      <c r="J83" s="53">
        <f t="shared" si="4"/>
        <v>0</v>
      </c>
      <c r="K83" s="6" t="str">
        <f>IFERROR(VLOOKUP(A83,'Historique d''inventaire'!A:F,5,FALSE),"")</f>
        <v/>
      </c>
      <c r="L83">
        <f ca="1">IFERROR(IF(E83&gt;='Référence pour le calcul'!$V$7,'Référence pour le calcul'!$Y$7,IF(E83&gt;='Référence pour le calcul'!$V$6,'Référence pour le calcul'!$Y$6,IF(E83&gt;='Référence pour le calcul'!$V$5,'Référence pour le calcul'!$Y$5,IF(E83&gt;='Référence pour le calcul'!$V$4,'Référence pour le calcul'!$Y$4)))),1)</f>
        <v>1</v>
      </c>
      <c r="M83">
        <f ca="1">IFERROR(IF(F83&gt;='Référence pour le calcul'!$J$7,'Référence pour le calcul'!$M$7,IF(F83&gt;='Référence pour le calcul'!$J$6,'Référence pour le calcul'!$M$6,IF(F83&gt;='Référence pour le calcul'!$J$5,'Référence pour le calcul'!$M$5,IF(F83&gt;='Référence pour le calcul'!$J$4,'Référence pour le calcul'!$M$4)))),1)</f>
        <v>1</v>
      </c>
      <c r="N83">
        <f>IF(G83&gt;='Référence pour le calcul'!$B$7,'Référence pour le calcul'!$E$7,IF(G83&gt;='Référence pour le calcul'!$B$6,'Référence pour le calcul'!$E$6,IF(G83&gt;='Référence pour le calcul'!$B$5,'Référence pour le calcul'!$E$5,IF(G83&gt;'Référence pour le calcul'!$B$4,'Référence pour le calcul'!$E$4,IF(G83&lt;='Référence pour le calcul'!$B$3,'Référence pour le calcul'!$E$3)))))</f>
        <v>0</v>
      </c>
      <c r="O83">
        <f>IF(H83&gt;='Référence pour le calcul'!$F$7,'Référence pour le calcul'!$I$7,IF(H83&gt;='Référence pour le calcul'!$F$6,'Référence pour le calcul'!$I$6,IF(H83&gt;='Référence pour le calcul'!$F$5,'Référence pour le calcul'!$I$5,IF(H83&gt;='Référence pour le calcul'!$F$4,'Référence pour le calcul'!$I$4))))</f>
        <v>1</v>
      </c>
      <c r="P83" t="e">
        <f>IF(I83&gt;='Référence pour le calcul'!$N$7,'Référence pour le calcul'!$Q$7,IF(I83&gt;='Référence pour le calcul'!$N$6,'Référence pour le calcul'!$Q$6,IF(I83&gt;='Référence pour le calcul'!$N$5,'Référence pour le calcul'!$Q$5,IF(I83&gt;='Référence pour le calcul'!$N$4,'Référence pour le calcul'!$Q$4))))</f>
        <v>#REF!</v>
      </c>
      <c r="Q83" t="e">
        <f>IF(J83&gt;='Référence pour le calcul'!$R$7,'Référence pour le calcul'!$U$7,IF(J83&gt;='Référence pour le calcul'!$R$6,'Référence pour le calcul'!$U$6,IF(J83&gt;='Référence pour le calcul'!$R$5,'Référence pour le calcul'!$U$5,IF(J83&gt;='Référence pour le calcul'!$R$4,'Référence pour le calcul'!$U$4))))</f>
        <v>#REF!</v>
      </c>
      <c r="R83">
        <f ca="1">IF(AND(K83&lt;='Référence pour le calcul'!$AD$3,'calcul notes'!K83&gt;'Référence pour le calcul'!$AD$4),1,IF(AND('calcul notes'!K83&lt;='Référence pour le calcul'!$AD$4,'calcul notes'!K83&gt;'Référence pour le calcul'!$AD$5),2,IF(AND('calcul notes'!K83&lt;='Référence pour le calcul'!$AD$5,'calcul notes'!K83&gt;'Référence pour le calcul'!$AD$6),3,IF('calcul notes'!K83&lt;='Référence pour le calcul'!$AD$6,4,IF(K83="",4)))))</f>
        <v>4</v>
      </c>
      <c r="S83" t="e">
        <f t="shared" ca="1" si="5"/>
        <v>#REF!</v>
      </c>
    </row>
    <row r="84" spans="1:19" x14ac:dyDescent="0.3">
      <c r="A84" s="1" t="s">
        <v>278</v>
      </c>
      <c r="B84" s="1" t="s">
        <v>208</v>
      </c>
      <c r="C84" s="1" t="s">
        <v>707</v>
      </c>
      <c r="D84" s="1"/>
      <c r="E84">
        <f>SUMIFS(Entrée_qté,Date_entrée,"&lt;="&amp;'Référence pour le calcul'!AK85,Date_entrée,"&lt;="&amp;'Référence pour le calcul'!AK84,Référence_Article,'calcul notes'!A84)</f>
        <v>0</v>
      </c>
      <c r="F84">
        <f ca="1">SUMIFS(Sortie_qté,Date_Sortie,"&gt;="&amp;'Référence pour le calcul'!$AL$4,Sortie_qté,"&lt;="&amp;'Référence pour le calcul'!$AL$3,Référence_Article,'calcul notes'!A84)</f>
        <v>0</v>
      </c>
      <c r="G84">
        <f>SUMIF('base de données'!$A:$A,$A84,'base de données'!$I:$I)</f>
        <v>0</v>
      </c>
      <c r="H84">
        <f>SUMIF('base de données'!$A:$A,$A84,'base de données'!$J:$J)</f>
        <v>0</v>
      </c>
      <c r="I84">
        <f t="shared" si="3"/>
        <v>0</v>
      </c>
      <c r="J84" s="53">
        <f t="shared" si="4"/>
        <v>0</v>
      </c>
      <c r="K84" s="6" t="str">
        <f>IFERROR(VLOOKUP(A84,'Historique d''inventaire'!A:F,5,FALSE),"")</f>
        <v/>
      </c>
      <c r="L84">
        <f ca="1">IFERROR(IF(E84&gt;='Référence pour le calcul'!$V$7,'Référence pour le calcul'!$Y$7,IF(E84&gt;='Référence pour le calcul'!$V$6,'Référence pour le calcul'!$Y$6,IF(E84&gt;='Référence pour le calcul'!$V$5,'Référence pour le calcul'!$Y$5,IF(E84&gt;='Référence pour le calcul'!$V$4,'Référence pour le calcul'!$Y$4)))),1)</f>
        <v>1</v>
      </c>
      <c r="M84">
        <f ca="1">IFERROR(IF(F84&gt;='Référence pour le calcul'!$J$7,'Référence pour le calcul'!$M$7,IF(F84&gt;='Référence pour le calcul'!$J$6,'Référence pour le calcul'!$M$6,IF(F84&gt;='Référence pour le calcul'!$J$5,'Référence pour le calcul'!$M$5,IF(F84&gt;='Référence pour le calcul'!$J$4,'Référence pour le calcul'!$M$4)))),1)</f>
        <v>1</v>
      </c>
      <c r="N84">
        <f>IF(G84&gt;='Référence pour le calcul'!$B$7,'Référence pour le calcul'!$E$7,IF(G84&gt;='Référence pour le calcul'!$B$6,'Référence pour le calcul'!$E$6,IF(G84&gt;='Référence pour le calcul'!$B$5,'Référence pour le calcul'!$E$5,IF(G84&gt;'Référence pour le calcul'!$B$4,'Référence pour le calcul'!$E$4,IF(G84&lt;='Référence pour le calcul'!$B$3,'Référence pour le calcul'!$E$3)))))</f>
        <v>0</v>
      </c>
      <c r="O84">
        <f>IF(H84&gt;='Référence pour le calcul'!$F$7,'Référence pour le calcul'!$I$7,IF(H84&gt;='Référence pour le calcul'!$F$6,'Référence pour le calcul'!$I$6,IF(H84&gt;='Référence pour le calcul'!$F$5,'Référence pour le calcul'!$I$5,IF(H84&gt;='Référence pour le calcul'!$F$4,'Référence pour le calcul'!$I$4))))</f>
        <v>1</v>
      </c>
      <c r="P84" t="e">
        <f>IF(I84&gt;='Référence pour le calcul'!$N$7,'Référence pour le calcul'!$Q$7,IF(I84&gt;='Référence pour le calcul'!$N$6,'Référence pour le calcul'!$Q$6,IF(I84&gt;='Référence pour le calcul'!$N$5,'Référence pour le calcul'!$Q$5,IF(I84&gt;='Référence pour le calcul'!$N$4,'Référence pour le calcul'!$Q$4))))</f>
        <v>#REF!</v>
      </c>
      <c r="Q84" t="e">
        <f>IF(J84&gt;='Référence pour le calcul'!$R$7,'Référence pour le calcul'!$U$7,IF(J84&gt;='Référence pour le calcul'!$R$6,'Référence pour le calcul'!$U$6,IF(J84&gt;='Référence pour le calcul'!$R$5,'Référence pour le calcul'!$U$5,IF(J84&gt;='Référence pour le calcul'!$R$4,'Référence pour le calcul'!$U$4))))</f>
        <v>#REF!</v>
      </c>
      <c r="R84">
        <f ca="1">IF(AND(K84&lt;='Référence pour le calcul'!$AD$3,'calcul notes'!K84&gt;'Référence pour le calcul'!$AD$4),1,IF(AND('calcul notes'!K84&lt;='Référence pour le calcul'!$AD$4,'calcul notes'!K84&gt;'Référence pour le calcul'!$AD$5),2,IF(AND('calcul notes'!K84&lt;='Référence pour le calcul'!$AD$5,'calcul notes'!K84&gt;'Référence pour le calcul'!$AD$6),3,IF('calcul notes'!K84&lt;='Référence pour le calcul'!$AD$6,4,IF(K84="",4)))))</f>
        <v>4</v>
      </c>
      <c r="S84" t="e">
        <f t="shared" ca="1" si="5"/>
        <v>#REF!</v>
      </c>
    </row>
    <row r="85" spans="1:19" x14ac:dyDescent="0.3">
      <c r="A85" s="1" t="s">
        <v>279</v>
      </c>
      <c r="B85" s="1" t="s">
        <v>208</v>
      </c>
      <c r="C85" s="1" t="s">
        <v>708</v>
      </c>
      <c r="D85" s="1"/>
      <c r="E85">
        <f>SUMIFS(Entrée_qté,Date_entrée,"&lt;="&amp;'Référence pour le calcul'!AK86,Date_entrée,"&lt;="&amp;'Référence pour le calcul'!AK85,Référence_Article,'calcul notes'!A85)</f>
        <v>0</v>
      </c>
      <c r="F85">
        <f ca="1">SUMIFS(Sortie_qté,Date_Sortie,"&gt;="&amp;'Référence pour le calcul'!$AL$4,Sortie_qté,"&lt;="&amp;'Référence pour le calcul'!$AL$3,Référence_Article,'calcul notes'!A85)</f>
        <v>0</v>
      </c>
      <c r="G85">
        <f>SUMIF('base de données'!$A:$A,$A85,'base de données'!$I:$I)</f>
        <v>0</v>
      </c>
      <c r="H85">
        <f>SUMIF('base de données'!$A:$A,$A85,'base de données'!$J:$J)</f>
        <v>0</v>
      </c>
      <c r="I85">
        <f t="shared" si="3"/>
        <v>0</v>
      </c>
      <c r="J85" s="53">
        <f t="shared" si="4"/>
        <v>0</v>
      </c>
      <c r="K85" s="6" t="str">
        <f>IFERROR(VLOOKUP(A85,'Historique d''inventaire'!A:F,5,FALSE),"")</f>
        <v/>
      </c>
      <c r="L85">
        <f ca="1">IFERROR(IF(E85&gt;='Référence pour le calcul'!$V$7,'Référence pour le calcul'!$Y$7,IF(E85&gt;='Référence pour le calcul'!$V$6,'Référence pour le calcul'!$Y$6,IF(E85&gt;='Référence pour le calcul'!$V$5,'Référence pour le calcul'!$Y$5,IF(E85&gt;='Référence pour le calcul'!$V$4,'Référence pour le calcul'!$Y$4)))),1)</f>
        <v>1</v>
      </c>
      <c r="M85">
        <f ca="1">IFERROR(IF(F85&gt;='Référence pour le calcul'!$J$7,'Référence pour le calcul'!$M$7,IF(F85&gt;='Référence pour le calcul'!$J$6,'Référence pour le calcul'!$M$6,IF(F85&gt;='Référence pour le calcul'!$J$5,'Référence pour le calcul'!$M$5,IF(F85&gt;='Référence pour le calcul'!$J$4,'Référence pour le calcul'!$M$4)))),1)</f>
        <v>1</v>
      </c>
      <c r="N85">
        <f>IF(G85&gt;='Référence pour le calcul'!$B$7,'Référence pour le calcul'!$E$7,IF(G85&gt;='Référence pour le calcul'!$B$6,'Référence pour le calcul'!$E$6,IF(G85&gt;='Référence pour le calcul'!$B$5,'Référence pour le calcul'!$E$5,IF(G85&gt;'Référence pour le calcul'!$B$4,'Référence pour le calcul'!$E$4,IF(G85&lt;='Référence pour le calcul'!$B$3,'Référence pour le calcul'!$E$3)))))</f>
        <v>0</v>
      </c>
      <c r="O85">
        <f>IF(H85&gt;='Référence pour le calcul'!$F$7,'Référence pour le calcul'!$I$7,IF(H85&gt;='Référence pour le calcul'!$F$6,'Référence pour le calcul'!$I$6,IF(H85&gt;='Référence pour le calcul'!$F$5,'Référence pour le calcul'!$I$5,IF(H85&gt;='Référence pour le calcul'!$F$4,'Référence pour le calcul'!$I$4))))</f>
        <v>1</v>
      </c>
      <c r="P85" t="e">
        <f>IF(I85&gt;='Référence pour le calcul'!$N$7,'Référence pour le calcul'!$Q$7,IF(I85&gt;='Référence pour le calcul'!$N$6,'Référence pour le calcul'!$Q$6,IF(I85&gt;='Référence pour le calcul'!$N$5,'Référence pour le calcul'!$Q$5,IF(I85&gt;='Référence pour le calcul'!$N$4,'Référence pour le calcul'!$Q$4))))</f>
        <v>#REF!</v>
      </c>
      <c r="Q85" t="e">
        <f>IF(J85&gt;='Référence pour le calcul'!$R$7,'Référence pour le calcul'!$U$7,IF(J85&gt;='Référence pour le calcul'!$R$6,'Référence pour le calcul'!$U$6,IF(J85&gt;='Référence pour le calcul'!$R$5,'Référence pour le calcul'!$U$5,IF(J85&gt;='Référence pour le calcul'!$R$4,'Référence pour le calcul'!$U$4))))</f>
        <v>#REF!</v>
      </c>
      <c r="R85">
        <f ca="1">IF(AND(K85&lt;='Référence pour le calcul'!$AD$3,'calcul notes'!K85&gt;'Référence pour le calcul'!$AD$4),1,IF(AND('calcul notes'!K85&lt;='Référence pour le calcul'!$AD$4,'calcul notes'!K85&gt;'Référence pour le calcul'!$AD$5),2,IF(AND('calcul notes'!K85&lt;='Référence pour le calcul'!$AD$5,'calcul notes'!K85&gt;'Référence pour le calcul'!$AD$6),3,IF('calcul notes'!K85&lt;='Référence pour le calcul'!$AD$6,4,IF(K85="",4)))))</f>
        <v>4</v>
      </c>
      <c r="S85" t="e">
        <f t="shared" ca="1" si="5"/>
        <v>#REF!</v>
      </c>
    </row>
    <row r="86" spans="1:19" x14ac:dyDescent="0.3">
      <c r="A86" s="1" t="s">
        <v>280</v>
      </c>
      <c r="B86" s="1" t="s">
        <v>208</v>
      </c>
      <c r="C86" s="1" t="s">
        <v>709</v>
      </c>
      <c r="D86" s="1"/>
      <c r="E86">
        <f>SUMIFS(Entrée_qté,Date_entrée,"&lt;="&amp;'Référence pour le calcul'!AK87,Date_entrée,"&lt;="&amp;'Référence pour le calcul'!AK86,Référence_Article,'calcul notes'!A86)</f>
        <v>0</v>
      </c>
      <c r="F86">
        <f ca="1">SUMIFS(Sortie_qté,Date_Sortie,"&gt;="&amp;'Référence pour le calcul'!$AL$4,Sortie_qté,"&lt;="&amp;'Référence pour le calcul'!$AL$3,Référence_Article,'calcul notes'!A86)</f>
        <v>0</v>
      </c>
      <c r="G86">
        <f>SUMIF('base de données'!$A:$A,$A86,'base de données'!$I:$I)</f>
        <v>0</v>
      </c>
      <c r="H86">
        <f>SUMIF('base de données'!$A:$A,$A86,'base de données'!$J:$J)</f>
        <v>0</v>
      </c>
      <c r="I86">
        <f t="shared" si="3"/>
        <v>0</v>
      </c>
      <c r="J86" s="53">
        <f t="shared" si="4"/>
        <v>0</v>
      </c>
      <c r="K86" s="6" t="str">
        <f>IFERROR(VLOOKUP(A86,'Historique d''inventaire'!A:F,5,FALSE),"")</f>
        <v/>
      </c>
      <c r="L86">
        <f ca="1">IFERROR(IF(E86&gt;='Référence pour le calcul'!$V$7,'Référence pour le calcul'!$Y$7,IF(E86&gt;='Référence pour le calcul'!$V$6,'Référence pour le calcul'!$Y$6,IF(E86&gt;='Référence pour le calcul'!$V$5,'Référence pour le calcul'!$Y$5,IF(E86&gt;='Référence pour le calcul'!$V$4,'Référence pour le calcul'!$Y$4)))),1)</f>
        <v>1</v>
      </c>
      <c r="M86">
        <f ca="1">IFERROR(IF(F86&gt;='Référence pour le calcul'!$J$7,'Référence pour le calcul'!$M$7,IF(F86&gt;='Référence pour le calcul'!$J$6,'Référence pour le calcul'!$M$6,IF(F86&gt;='Référence pour le calcul'!$J$5,'Référence pour le calcul'!$M$5,IF(F86&gt;='Référence pour le calcul'!$J$4,'Référence pour le calcul'!$M$4)))),1)</f>
        <v>1</v>
      </c>
      <c r="N86">
        <f>IF(G86&gt;='Référence pour le calcul'!$B$7,'Référence pour le calcul'!$E$7,IF(G86&gt;='Référence pour le calcul'!$B$6,'Référence pour le calcul'!$E$6,IF(G86&gt;='Référence pour le calcul'!$B$5,'Référence pour le calcul'!$E$5,IF(G86&gt;'Référence pour le calcul'!$B$4,'Référence pour le calcul'!$E$4,IF(G86&lt;='Référence pour le calcul'!$B$3,'Référence pour le calcul'!$E$3)))))</f>
        <v>0</v>
      </c>
      <c r="O86">
        <f>IF(H86&gt;='Référence pour le calcul'!$F$7,'Référence pour le calcul'!$I$7,IF(H86&gt;='Référence pour le calcul'!$F$6,'Référence pour le calcul'!$I$6,IF(H86&gt;='Référence pour le calcul'!$F$5,'Référence pour le calcul'!$I$5,IF(H86&gt;='Référence pour le calcul'!$F$4,'Référence pour le calcul'!$I$4))))</f>
        <v>1</v>
      </c>
      <c r="P86" t="e">
        <f>IF(I86&gt;='Référence pour le calcul'!$N$7,'Référence pour le calcul'!$Q$7,IF(I86&gt;='Référence pour le calcul'!$N$6,'Référence pour le calcul'!$Q$6,IF(I86&gt;='Référence pour le calcul'!$N$5,'Référence pour le calcul'!$Q$5,IF(I86&gt;='Référence pour le calcul'!$N$4,'Référence pour le calcul'!$Q$4))))</f>
        <v>#REF!</v>
      </c>
      <c r="Q86" t="e">
        <f>IF(J86&gt;='Référence pour le calcul'!$R$7,'Référence pour le calcul'!$U$7,IF(J86&gt;='Référence pour le calcul'!$R$6,'Référence pour le calcul'!$U$6,IF(J86&gt;='Référence pour le calcul'!$R$5,'Référence pour le calcul'!$U$5,IF(J86&gt;='Référence pour le calcul'!$R$4,'Référence pour le calcul'!$U$4))))</f>
        <v>#REF!</v>
      </c>
      <c r="R86">
        <f ca="1">IF(AND(K86&lt;='Référence pour le calcul'!$AD$3,'calcul notes'!K86&gt;'Référence pour le calcul'!$AD$4),1,IF(AND('calcul notes'!K86&lt;='Référence pour le calcul'!$AD$4,'calcul notes'!K86&gt;'Référence pour le calcul'!$AD$5),2,IF(AND('calcul notes'!K86&lt;='Référence pour le calcul'!$AD$5,'calcul notes'!K86&gt;'Référence pour le calcul'!$AD$6),3,IF('calcul notes'!K86&lt;='Référence pour le calcul'!$AD$6,4,IF(K86="",4)))))</f>
        <v>4</v>
      </c>
      <c r="S86" t="e">
        <f t="shared" ca="1" si="5"/>
        <v>#REF!</v>
      </c>
    </row>
    <row r="87" spans="1:19" x14ac:dyDescent="0.3">
      <c r="A87" s="1" t="s">
        <v>281</v>
      </c>
      <c r="B87" s="1" t="s">
        <v>208</v>
      </c>
      <c r="C87" s="1" t="s">
        <v>710</v>
      </c>
      <c r="D87" s="1"/>
      <c r="E87">
        <f>SUMIFS(Entrée_qté,Date_entrée,"&lt;="&amp;'Référence pour le calcul'!AK88,Date_entrée,"&lt;="&amp;'Référence pour le calcul'!AK87,Référence_Article,'calcul notes'!A87)</f>
        <v>0</v>
      </c>
      <c r="F87">
        <f ca="1">SUMIFS(Sortie_qté,Date_Sortie,"&gt;="&amp;'Référence pour le calcul'!$AL$4,Sortie_qté,"&lt;="&amp;'Référence pour le calcul'!$AL$3,Référence_Article,'calcul notes'!A87)</f>
        <v>0</v>
      </c>
      <c r="G87">
        <f>SUMIF('base de données'!$A:$A,$A87,'base de données'!$I:$I)</f>
        <v>0</v>
      </c>
      <c r="H87">
        <f>SUMIF('base de données'!$A:$A,$A87,'base de données'!$J:$J)</f>
        <v>0</v>
      </c>
      <c r="I87">
        <f t="shared" si="3"/>
        <v>0</v>
      </c>
      <c r="J87" s="53">
        <f t="shared" si="4"/>
        <v>0</v>
      </c>
      <c r="K87" s="6" t="str">
        <f>IFERROR(VLOOKUP(A87,'Historique d''inventaire'!A:F,5,FALSE),"")</f>
        <v/>
      </c>
      <c r="L87">
        <f ca="1">IFERROR(IF(E87&gt;='Référence pour le calcul'!$V$7,'Référence pour le calcul'!$Y$7,IF(E87&gt;='Référence pour le calcul'!$V$6,'Référence pour le calcul'!$Y$6,IF(E87&gt;='Référence pour le calcul'!$V$5,'Référence pour le calcul'!$Y$5,IF(E87&gt;='Référence pour le calcul'!$V$4,'Référence pour le calcul'!$Y$4)))),1)</f>
        <v>1</v>
      </c>
      <c r="M87">
        <f ca="1">IFERROR(IF(F87&gt;='Référence pour le calcul'!$J$7,'Référence pour le calcul'!$M$7,IF(F87&gt;='Référence pour le calcul'!$J$6,'Référence pour le calcul'!$M$6,IF(F87&gt;='Référence pour le calcul'!$J$5,'Référence pour le calcul'!$M$5,IF(F87&gt;='Référence pour le calcul'!$J$4,'Référence pour le calcul'!$M$4)))),1)</f>
        <v>1</v>
      </c>
      <c r="N87">
        <f>IF(G87&gt;='Référence pour le calcul'!$B$7,'Référence pour le calcul'!$E$7,IF(G87&gt;='Référence pour le calcul'!$B$6,'Référence pour le calcul'!$E$6,IF(G87&gt;='Référence pour le calcul'!$B$5,'Référence pour le calcul'!$E$5,IF(G87&gt;'Référence pour le calcul'!$B$4,'Référence pour le calcul'!$E$4,IF(G87&lt;='Référence pour le calcul'!$B$3,'Référence pour le calcul'!$E$3)))))</f>
        <v>0</v>
      </c>
      <c r="O87">
        <f>IF(H87&gt;='Référence pour le calcul'!$F$7,'Référence pour le calcul'!$I$7,IF(H87&gt;='Référence pour le calcul'!$F$6,'Référence pour le calcul'!$I$6,IF(H87&gt;='Référence pour le calcul'!$F$5,'Référence pour le calcul'!$I$5,IF(H87&gt;='Référence pour le calcul'!$F$4,'Référence pour le calcul'!$I$4))))</f>
        <v>1</v>
      </c>
      <c r="P87" t="e">
        <f>IF(I87&gt;='Référence pour le calcul'!$N$7,'Référence pour le calcul'!$Q$7,IF(I87&gt;='Référence pour le calcul'!$N$6,'Référence pour le calcul'!$Q$6,IF(I87&gt;='Référence pour le calcul'!$N$5,'Référence pour le calcul'!$Q$5,IF(I87&gt;='Référence pour le calcul'!$N$4,'Référence pour le calcul'!$Q$4))))</f>
        <v>#REF!</v>
      </c>
      <c r="Q87" t="e">
        <f>IF(J87&gt;='Référence pour le calcul'!$R$7,'Référence pour le calcul'!$U$7,IF(J87&gt;='Référence pour le calcul'!$R$6,'Référence pour le calcul'!$U$6,IF(J87&gt;='Référence pour le calcul'!$R$5,'Référence pour le calcul'!$U$5,IF(J87&gt;='Référence pour le calcul'!$R$4,'Référence pour le calcul'!$U$4))))</f>
        <v>#REF!</v>
      </c>
      <c r="R87">
        <f ca="1">IF(AND(K87&lt;='Référence pour le calcul'!$AD$3,'calcul notes'!K87&gt;'Référence pour le calcul'!$AD$4),1,IF(AND('calcul notes'!K87&lt;='Référence pour le calcul'!$AD$4,'calcul notes'!K87&gt;'Référence pour le calcul'!$AD$5),2,IF(AND('calcul notes'!K87&lt;='Référence pour le calcul'!$AD$5,'calcul notes'!K87&gt;'Référence pour le calcul'!$AD$6),3,IF('calcul notes'!K87&lt;='Référence pour le calcul'!$AD$6,4,IF(K87="",4)))))</f>
        <v>4</v>
      </c>
      <c r="S87" t="e">
        <f t="shared" ca="1" si="5"/>
        <v>#REF!</v>
      </c>
    </row>
    <row r="88" spans="1:19" x14ac:dyDescent="0.3">
      <c r="A88" s="1" t="s">
        <v>282</v>
      </c>
      <c r="B88" s="1" t="s">
        <v>208</v>
      </c>
      <c r="C88" s="1" t="s">
        <v>711</v>
      </c>
      <c r="D88" s="1"/>
      <c r="E88">
        <f>SUMIFS(Entrée_qté,Date_entrée,"&lt;="&amp;'Référence pour le calcul'!AK89,Date_entrée,"&lt;="&amp;'Référence pour le calcul'!AK88,Référence_Article,'calcul notes'!A88)</f>
        <v>0</v>
      </c>
      <c r="F88">
        <f ca="1">SUMIFS(Sortie_qté,Date_Sortie,"&gt;="&amp;'Référence pour le calcul'!$AL$4,Sortie_qté,"&lt;="&amp;'Référence pour le calcul'!$AL$3,Référence_Article,'calcul notes'!A88)</f>
        <v>0</v>
      </c>
      <c r="G88">
        <f>SUMIF('base de données'!$A:$A,$A88,'base de données'!$I:$I)</f>
        <v>0</v>
      </c>
      <c r="H88">
        <f>SUMIF('base de données'!$A:$A,$A88,'base de données'!$J:$J)</f>
        <v>0</v>
      </c>
      <c r="I88">
        <f t="shared" si="3"/>
        <v>0</v>
      </c>
      <c r="J88" s="53">
        <f t="shared" si="4"/>
        <v>0</v>
      </c>
      <c r="K88" s="6" t="str">
        <f>IFERROR(VLOOKUP(A88,'Historique d''inventaire'!A:F,5,FALSE),"")</f>
        <v/>
      </c>
      <c r="L88">
        <f ca="1">IFERROR(IF(E88&gt;='Référence pour le calcul'!$V$7,'Référence pour le calcul'!$Y$7,IF(E88&gt;='Référence pour le calcul'!$V$6,'Référence pour le calcul'!$Y$6,IF(E88&gt;='Référence pour le calcul'!$V$5,'Référence pour le calcul'!$Y$5,IF(E88&gt;='Référence pour le calcul'!$V$4,'Référence pour le calcul'!$Y$4)))),1)</f>
        <v>1</v>
      </c>
      <c r="M88">
        <f ca="1">IFERROR(IF(F88&gt;='Référence pour le calcul'!$J$7,'Référence pour le calcul'!$M$7,IF(F88&gt;='Référence pour le calcul'!$J$6,'Référence pour le calcul'!$M$6,IF(F88&gt;='Référence pour le calcul'!$J$5,'Référence pour le calcul'!$M$5,IF(F88&gt;='Référence pour le calcul'!$J$4,'Référence pour le calcul'!$M$4)))),1)</f>
        <v>1</v>
      </c>
      <c r="N88">
        <f>IF(G88&gt;='Référence pour le calcul'!$B$7,'Référence pour le calcul'!$E$7,IF(G88&gt;='Référence pour le calcul'!$B$6,'Référence pour le calcul'!$E$6,IF(G88&gt;='Référence pour le calcul'!$B$5,'Référence pour le calcul'!$E$5,IF(G88&gt;'Référence pour le calcul'!$B$4,'Référence pour le calcul'!$E$4,IF(G88&lt;='Référence pour le calcul'!$B$3,'Référence pour le calcul'!$E$3)))))</f>
        <v>0</v>
      </c>
      <c r="O88">
        <f>IF(H88&gt;='Référence pour le calcul'!$F$7,'Référence pour le calcul'!$I$7,IF(H88&gt;='Référence pour le calcul'!$F$6,'Référence pour le calcul'!$I$6,IF(H88&gt;='Référence pour le calcul'!$F$5,'Référence pour le calcul'!$I$5,IF(H88&gt;='Référence pour le calcul'!$F$4,'Référence pour le calcul'!$I$4))))</f>
        <v>1</v>
      </c>
      <c r="P88" t="e">
        <f>IF(I88&gt;='Référence pour le calcul'!$N$7,'Référence pour le calcul'!$Q$7,IF(I88&gt;='Référence pour le calcul'!$N$6,'Référence pour le calcul'!$Q$6,IF(I88&gt;='Référence pour le calcul'!$N$5,'Référence pour le calcul'!$Q$5,IF(I88&gt;='Référence pour le calcul'!$N$4,'Référence pour le calcul'!$Q$4))))</f>
        <v>#REF!</v>
      </c>
      <c r="Q88" t="e">
        <f>IF(J88&gt;='Référence pour le calcul'!$R$7,'Référence pour le calcul'!$U$7,IF(J88&gt;='Référence pour le calcul'!$R$6,'Référence pour le calcul'!$U$6,IF(J88&gt;='Référence pour le calcul'!$R$5,'Référence pour le calcul'!$U$5,IF(J88&gt;='Référence pour le calcul'!$R$4,'Référence pour le calcul'!$U$4))))</f>
        <v>#REF!</v>
      </c>
      <c r="R88">
        <f ca="1">IF(AND(K88&lt;='Référence pour le calcul'!$AD$3,'calcul notes'!K88&gt;'Référence pour le calcul'!$AD$4),1,IF(AND('calcul notes'!K88&lt;='Référence pour le calcul'!$AD$4,'calcul notes'!K88&gt;'Référence pour le calcul'!$AD$5),2,IF(AND('calcul notes'!K88&lt;='Référence pour le calcul'!$AD$5,'calcul notes'!K88&gt;'Référence pour le calcul'!$AD$6),3,IF('calcul notes'!K88&lt;='Référence pour le calcul'!$AD$6,4,IF(K88="",4)))))</f>
        <v>4</v>
      </c>
      <c r="S88" t="e">
        <f t="shared" ca="1" si="5"/>
        <v>#REF!</v>
      </c>
    </row>
    <row r="89" spans="1:19" x14ac:dyDescent="0.3">
      <c r="A89" s="1" t="s">
        <v>283</v>
      </c>
      <c r="B89" s="1" t="s">
        <v>208</v>
      </c>
      <c r="C89" s="1" t="s">
        <v>712</v>
      </c>
      <c r="D89" s="1"/>
      <c r="E89">
        <f>SUMIFS(Entrée_qté,Date_entrée,"&lt;="&amp;'Référence pour le calcul'!AK90,Date_entrée,"&lt;="&amp;'Référence pour le calcul'!AK89,Référence_Article,'calcul notes'!A89)</f>
        <v>0</v>
      </c>
      <c r="F89">
        <f ca="1">SUMIFS(Sortie_qté,Date_Sortie,"&gt;="&amp;'Référence pour le calcul'!$AL$4,Sortie_qté,"&lt;="&amp;'Référence pour le calcul'!$AL$3,Référence_Article,'calcul notes'!A89)</f>
        <v>0</v>
      </c>
      <c r="G89">
        <f>SUMIF('base de données'!$A:$A,$A89,'base de données'!$I:$I)</f>
        <v>0</v>
      </c>
      <c r="H89">
        <f>SUMIF('base de données'!$A:$A,$A89,'base de données'!$J:$J)</f>
        <v>0</v>
      </c>
      <c r="I89">
        <f t="shared" si="3"/>
        <v>0</v>
      </c>
      <c r="J89" s="53">
        <f t="shared" si="4"/>
        <v>0</v>
      </c>
      <c r="K89" s="6" t="str">
        <f>IFERROR(VLOOKUP(A89,'Historique d''inventaire'!A:F,5,FALSE),"")</f>
        <v/>
      </c>
      <c r="L89">
        <f ca="1">IFERROR(IF(E89&gt;='Référence pour le calcul'!$V$7,'Référence pour le calcul'!$Y$7,IF(E89&gt;='Référence pour le calcul'!$V$6,'Référence pour le calcul'!$Y$6,IF(E89&gt;='Référence pour le calcul'!$V$5,'Référence pour le calcul'!$Y$5,IF(E89&gt;='Référence pour le calcul'!$V$4,'Référence pour le calcul'!$Y$4)))),1)</f>
        <v>1</v>
      </c>
      <c r="M89">
        <f ca="1">IFERROR(IF(F89&gt;='Référence pour le calcul'!$J$7,'Référence pour le calcul'!$M$7,IF(F89&gt;='Référence pour le calcul'!$J$6,'Référence pour le calcul'!$M$6,IF(F89&gt;='Référence pour le calcul'!$J$5,'Référence pour le calcul'!$M$5,IF(F89&gt;='Référence pour le calcul'!$J$4,'Référence pour le calcul'!$M$4)))),1)</f>
        <v>1</v>
      </c>
      <c r="N89">
        <f>IF(G89&gt;='Référence pour le calcul'!$B$7,'Référence pour le calcul'!$E$7,IF(G89&gt;='Référence pour le calcul'!$B$6,'Référence pour le calcul'!$E$6,IF(G89&gt;='Référence pour le calcul'!$B$5,'Référence pour le calcul'!$E$5,IF(G89&gt;'Référence pour le calcul'!$B$4,'Référence pour le calcul'!$E$4,IF(G89&lt;='Référence pour le calcul'!$B$3,'Référence pour le calcul'!$E$3)))))</f>
        <v>0</v>
      </c>
      <c r="O89">
        <f>IF(H89&gt;='Référence pour le calcul'!$F$7,'Référence pour le calcul'!$I$7,IF(H89&gt;='Référence pour le calcul'!$F$6,'Référence pour le calcul'!$I$6,IF(H89&gt;='Référence pour le calcul'!$F$5,'Référence pour le calcul'!$I$5,IF(H89&gt;='Référence pour le calcul'!$F$4,'Référence pour le calcul'!$I$4))))</f>
        <v>1</v>
      </c>
      <c r="P89" t="e">
        <f>IF(I89&gt;='Référence pour le calcul'!$N$7,'Référence pour le calcul'!$Q$7,IF(I89&gt;='Référence pour le calcul'!$N$6,'Référence pour le calcul'!$Q$6,IF(I89&gt;='Référence pour le calcul'!$N$5,'Référence pour le calcul'!$Q$5,IF(I89&gt;='Référence pour le calcul'!$N$4,'Référence pour le calcul'!$Q$4))))</f>
        <v>#REF!</v>
      </c>
      <c r="Q89" t="e">
        <f>IF(J89&gt;='Référence pour le calcul'!$R$7,'Référence pour le calcul'!$U$7,IF(J89&gt;='Référence pour le calcul'!$R$6,'Référence pour le calcul'!$U$6,IF(J89&gt;='Référence pour le calcul'!$R$5,'Référence pour le calcul'!$U$5,IF(J89&gt;='Référence pour le calcul'!$R$4,'Référence pour le calcul'!$U$4))))</f>
        <v>#REF!</v>
      </c>
      <c r="R89">
        <f ca="1">IF(AND(K89&lt;='Référence pour le calcul'!$AD$3,'calcul notes'!K89&gt;'Référence pour le calcul'!$AD$4),1,IF(AND('calcul notes'!K89&lt;='Référence pour le calcul'!$AD$4,'calcul notes'!K89&gt;'Référence pour le calcul'!$AD$5),2,IF(AND('calcul notes'!K89&lt;='Référence pour le calcul'!$AD$5,'calcul notes'!K89&gt;'Référence pour le calcul'!$AD$6),3,IF('calcul notes'!K89&lt;='Référence pour le calcul'!$AD$6,4,IF(K89="",4)))))</f>
        <v>4</v>
      </c>
      <c r="S89" t="e">
        <f t="shared" ca="1" si="5"/>
        <v>#REF!</v>
      </c>
    </row>
    <row r="90" spans="1:19" x14ac:dyDescent="0.3">
      <c r="A90" s="1" t="s">
        <v>284</v>
      </c>
      <c r="B90" s="1" t="s">
        <v>208</v>
      </c>
      <c r="C90" s="1" t="s">
        <v>713</v>
      </c>
      <c r="D90" s="1"/>
      <c r="E90">
        <f>SUMIFS(Entrée_qté,Date_entrée,"&lt;="&amp;'Référence pour le calcul'!AK91,Date_entrée,"&lt;="&amp;'Référence pour le calcul'!AK90,Référence_Article,'calcul notes'!A90)</f>
        <v>0</v>
      </c>
      <c r="F90">
        <f ca="1">SUMIFS(Sortie_qté,Date_Sortie,"&gt;="&amp;'Référence pour le calcul'!$AL$4,Sortie_qté,"&lt;="&amp;'Référence pour le calcul'!$AL$3,Référence_Article,'calcul notes'!A90)</f>
        <v>0</v>
      </c>
      <c r="G90">
        <f>SUMIF('base de données'!$A:$A,$A90,'base de données'!$I:$I)</f>
        <v>0</v>
      </c>
      <c r="H90">
        <f>SUMIF('base de données'!$A:$A,$A90,'base de données'!$J:$J)</f>
        <v>0</v>
      </c>
      <c r="I90">
        <f t="shared" si="3"/>
        <v>0</v>
      </c>
      <c r="J90" s="53">
        <f t="shared" si="4"/>
        <v>0</v>
      </c>
      <c r="K90" s="6" t="str">
        <f>IFERROR(VLOOKUP(A90,'Historique d''inventaire'!A:F,5,FALSE),"")</f>
        <v/>
      </c>
      <c r="L90">
        <f ca="1">IFERROR(IF(E90&gt;='Référence pour le calcul'!$V$7,'Référence pour le calcul'!$Y$7,IF(E90&gt;='Référence pour le calcul'!$V$6,'Référence pour le calcul'!$Y$6,IF(E90&gt;='Référence pour le calcul'!$V$5,'Référence pour le calcul'!$Y$5,IF(E90&gt;='Référence pour le calcul'!$V$4,'Référence pour le calcul'!$Y$4)))),1)</f>
        <v>1</v>
      </c>
      <c r="M90">
        <f ca="1">IFERROR(IF(F90&gt;='Référence pour le calcul'!$J$7,'Référence pour le calcul'!$M$7,IF(F90&gt;='Référence pour le calcul'!$J$6,'Référence pour le calcul'!$M$6,IF(F90&gt;='Référence pour le calcul'!$J$5,'Référence pour le calcul'!$M$5,IF(F90&gt;='Référence pour le calcul'!$J$4,'Référence pour le calcul'!$M$4)))),1)</f>
        <v>1</v>
      </c>
      <c r="N90">
        <f>IF(G90&gt;='Référence pour le calcul'!$B$7,'Référence pour le calcul'!$E$7,IF(G90&gt;='Référence pour le calcul'!$B$6,'Référence pour le calcul'!$E$6,IF(G90&gt;='Référence pour le calcul'!$B$5,'Référence pour le calcul'!$E$5,IF(G90&gt;'Référence pour le calcul'!$B$4,'Référence pour le calcul'!$E$4,IF(G90&lt;='Référence pour le calcul'!$B$3,'Référence pour le calcul'!$E$3)))))</f>
        <v>0</v>
      </c>
      <c r="O90">
        <f>IF(H90&gt;='Référence pour le calcul'!$F$7,'Référence pour le calcul'!$I$7,IF(H90&gt;='Référence pour le calcul'!$F$6,'Référence pour le calcul'!$I$6,IF(H90&gt;='Référence pour le calcul'!$F$5,'Référence pour le calcul'!$I$5,IF(H90&gt;='Référence pour le calcul'!$F$4,'Référence pour le calcul'!$I$4))))</f>
        <v>1</v>
      </c>
      <c r="P90" t="e">
        <f>IF(I90&gt;='Référence pour le calcul'!$N$7,'Référence pour le calcul'!$Q$7,IF(I90&gt;='Référence pour le calcul'!$N$6,'Référence pour le calcul'!$Q$6,IF(I90&gt;='Référence pour le calcul'!$N$5,'Référence pour le calcul'!$Q$5,IF(I90&gt;='Référence pour le calcul'!$N$4,'Référence pour le calcul'!$Q$4))))</f>
        <v>#REF!</v>
      </c>
      <c r="Q90" t="e">
        <f>IF(J90&gt;='Référence pour le calcul'!$R$7,'Référence pour le calcul'!$U$7,IF(J90&gt;='Référence pour le calcul'!$R$6,'Référence pour le calcul'!$U$6,IF(J90&gt;='Référence pour le calcul'!$R$5,'Référence pour le calcul'!$U$5,IF(J90&gt;='Référence pour le calcul'!$R$4,'Référence pour le calcul'!$U$4))))</f>
        <v>#REF!</v>
      </c>
      <c r="R90">
        <f ca="1">IF(AND(K90&lt;='Référence pour le calcul'!$AD$3,'calcul notes'!K90&gt;'Référence pour le calcul'!$AD$4),1,IF(AND('calcul notes'!K90&lt;='Référence pour le calcul'!$AD$4,'calcul notes'!K90&gt;'Référence pour le calcul'!$AD$5),2,IF(AND('calcul notes'!K90&lt;='Référence pour le calcul'!$AD$5,'calcul notes'!K90&gt;'Référence pour le calcul'!$AD$6),3,IF('calcul notes'!K90&lt;='Référence pour le calcul'!$AD$6,4,IF(K90="",4)))))</f>
        <v>4</v>
      </c>
      <c r="S90" t="e">
        <f t="shared" ca="1" si="5"/>
        <v>#REF!</v>
      </c>
    </row>
    <row r="91" spans="1:19" x14ac:dyDescent="0.3">
      <c r="A91" s="1" t="s">
        <v>285</v>
      </c>
      <c r="B91" s="1" t="s">
        <v>208</v>
      </c>
      <c r="C91" s="1" t="s">
        <v>714</v>
      </c>
      <c r="D91" s="1"/>
      <c r="E91">
        <f>SUMIFS(Entrée_qté,Date_entrée,"&lt;="&amp;'Référence pour le calcul'!AK92,Date_entrée,"&lt;="&amp;'Référence pour le calcul'!AK91,Référence_Article,'calcul notes'!A91)</f>
        <v>0</v>
      </c>
      <c r="F91">
        <f ca="1">SUMIFS(Sortie_qté,Date_Sortie,"&gt;="&amp;'Référence pour le calcul'!$AL$4,Sortie_qté,"&lt;="&amp;'Référence pour le calcul'!$AL$3,Référence_Article,'calcul notes'!A91)</f>
        <v>0</v>
      </c>
      <c r="G91">
        <f>SUMIF('base de données'!$A:$A,$A91,'base de données'!$I:$I)</f>
        <v>0</v>
      </c>
      <c r="H91">
        <f>SUMIF('base de données'!$A:$A,$A91,'base de données'!$J:$J)</f>
        <v>0</v>
      </c>
      <c r="I91">
        <f t="shared" si="3"/>
        <v>0</v>
      </c>
      <c r="J91" s="53">
        <f t="shared" si="4"/>
        <v>0</v>
      </c>
      <c r="K91" s="6" t="str">
        <f>IFERROR(VLOOKUP(A91,'Historique d''inventaire'!A:F,5,FALSE),"")</f>
        <v/>
      </c>
      <c r="L91">
        <f ca="1">IFERROR(IF(E91&gt;='Référence pour le calcul'!$V$7,'Référence pour le calcul'!$Y$7,IF(E91&gt;='Référence pour le calcul'!$V$6,'Référence pour le calcul'!$Y$6,IF(E91&gt;='Référence pour le calcul'!$V$5,'Référence pour le calcul'!$Y$5,IF(E91&gt;='Référence pour le calcul'!$V$4,'Référence pour le calcul'!$Y$4)))),1)</f>
        <v>1</v>
      </c>
      <c r="M91">
        <f ca="1">IFERROR(IF(F91&gt;='Référence pour le calcul'!$J$7,'Référence pour le calcul'!$M$7,IF(F91&gt;='Référence pour le calcul'!$J$6,'Référence pour le calcul'!$M$6,IF(F91&gt;='Référence pour le calcul'!$J$5,'Référence pour le calcul'!$M$5,IF(F91&gt;='Référence pour le calcul'!$J$4,'Référence pour le calcul'!$M$4)))),1)</f>
        <v>1</v>
      </c>
      <c r="N91">
        <f>IF(G91&gt;='Référence pour le calcul'!$B$7,'Référence pour le calcul'!$E$7,IF(G91&gt;='Référence pour le calcul'!$B$6,'Référence pour le calcul'!$E$6,IF(G91&gt;='Référence pour le calcul'!$B$5,'Référence pour le calcul'!$E$5,IF(G91&gt;'Référence pour le calcul'!$B$4,'Référence pour le calcul'!$E$4,IF(G91&lt;='Référence pour le calcul'!$B$3,'Référence pour le calcul'!$E$3)))))</f>
        <v>0</v>
      </c>
      <c r="O91">
        <f>IF(H91&gt;='Référence pour le calcul'!$F$7,'Référence pour le calcul'!$I$7,IF(H91&gt;='Référence pour le calcul'!$F$6,'Référence pour le calcul'!$I$6,IF(H91&gt;='Référence pour le calcul'!$F$5,'Référence pour le calcul'!$I$5,IF(H91&gt;='Référence pour le calcul'!$F$4,'Référence pour le calcul'!$I$4))))</f>
        <v>1</v>
      </c>
      <c r="P91" t="e">
        <f>IF(I91&gt;='Référence pour le calcul'!$N$7,'Référence pour le calcul'!$Q$7,IF(I91&gt;='Référence pour le calcul'!$N$6,'Référence pour le calcul'!$Q$6,IF(I91&gt;='Référence pour le calcul'!$N$5,'Référence pour le calcul'!$Q$5,IF(I91&gt;='Référence pour le calcul'!$N$4,'Référence pour le calcul'!$Q$4))))</f>
        <v>#REF!</v>
      </c>
      <c r="Q91" t="e">
        <f>IF(J91&gt;='Référence pour le calcul'!$R$7,'Référence pour le calcul'!$U$7,IF(J91&gt;='Référence pour le calcul'!$R$6,'Référence pour le calcul'!$U$6,IF(J91&gt;='Référence pour le calcul'!$R$5,'Référence pour le calcul'!$U$5,IF(J91&gt;='Référence pour le calcul'!$R$4,'Référence pour le calcul'!$U$4))))</f>
        <v>#REF!</v>
      </c>
      <c r="R91">
        <f ca="1">IF(AND(K91&lt;='Référence pour le calcul'!$AD$3,'calcul notes'!K91&gt;'Référence pour le calcul'!$AD$4),1,IF(AND('calcul notes'!K91&lt;='Référence pour le calcul'!$AD$4,'calcul notes'!K91&gt;'Référence pour le calcul'!$AD$5),2,IF(AND('calcul notes'!K91&lt;='Référence pour le calcul'!$AD$5,'calcul notes'!K91&gt;'Référence pour le calcul'!$AD$6),3,IF('calcul notes'!K91&lt;='Référence pour le calcul'!$AD$6,4,IF(K91="",4)))))</f>
        <v>4</v>
      </c>
      <c r="S91" t="e">
        <f t="shared" ca="1" si="5"/>
        <v>#REF!</v>
      </c>
    </row>
    <row r="92" spans="1:19" x14ac:dyDescent="0.3">
      <c r="A92" s="1" t="s">
        <v>286</v>
      </c>
      <c r="B92" s="1" t="s">
        <v>208</v>
      </c>
      <c r="C92" s="1" t="s">
        <v>715</v>
      </c>
      <c r="D92" s="1"/>
      <c r="E92">
        <f>SUMIFS(Entrée_qté,Date_entrée,"&lt;="&amp;'Référence pour le calcul'!AK93,Date_entrée,"&lt;="&amp;'Référence pour le calcul'!AK92,Référence_Article,'calcul notes'!A92)</f>
        <v>0</v>
      </c>
      <c r="F92">
        <f ca="1">SUMIFS(Sortie_qté,Date_Sortie,"&gt;="&amp;'Référence pour le calcul'!$AL$4,Sortie_qté,"&lt;="&amp;'Référence pour le calcul'!$AL$3,Référence_Article,'calcul notes'!A92)</f>
        <v>0</v>
      </c>
      <c r="G92">
        <f>SUMIF('base de données'!$A:$A,$A92,'base de données'!$I:$I)</f>
        <v>0</v>
      </c>
      <c r="H92">
        <f>SUMIF('base de données'!$A:$A,$A92,'base de données'!$J:$J)</f>
        <v>0</v>
      </c>
      <c r="I92">
        <f t="shared" si="3"/>
        <v>0</v>
      </c>
      <c r="J92" s="53">
        <f t="shared" si="4"/>
        <v>0</v>
      </c>
      <c r="K92" s="6" t="str">
        <f>IFERROR(VLOOKUP(A92,'Historique d''inventaire'!A:F,5,FALSE),"")</f>
        <v/>
      </c>
      <c r="L92">
        <f ca="1">IFERROR(IF(E92&gt;='Référence pour le calcul'!$V$7,'Référence pour le calcul'!$Y$7,IF(E92&gt;='Référence pour le calcul'!$V$6,'Référence pour le calcul'!$Y$6,IF(E92&gt;='Référence pour le calcul'!$V$5,'Référence pour le calcul'!$Y$5,IF(E92&gt;='Référence pour le calcul'!$V$4,'Référence pour le calcul'!$Y$4)))),1)</f>
        <v>1</v>
      </c>
      <c r="M92">
        <f ca="1">IFERROR(IF(F92&gt;='Référence pour le calcul'!$J$7,'Référence pour le calcul'!$M$7,IF(F92&gt;='Référence pour le calcul'!$J$6,'Référence pour le calcul'!$M$6,IF(F92&gt;='Référence pour le calcul'!$J$5,'Référence pour le calcul'!$M$5,IF(F92&gt;='Référence pour le calcul'!$J$4,'Référence pour le calcul'!$M$4)))),1)</f>
        <v>1</v>
      </c>
      <c r="N92">
        <f>IF(G92&gt;='Référence pour le calcul'!$B$7,'Référence pour le calcul'!$E$7,IF(G92&gt;='Référence pour le calcul'!$B$6,'Référence pour le calcul'!$E$6,IF(G92&gt;='Référence pour le calcul'!$B$5,'Référence pour le calcul'!$E$5,IF(G92&gt;'Référence pour le calcul'!$B$4,'Référence pour le calcul'!$E$4,IF(G92&lt;='Référence pour le calcul'!$B$3,'Référence pour le calcul'!$E$3)))))</f>
        <v>0</v>
      </c>
      <c r="O92">
        <f>IF(H92&gt;='Référence pour le calcul'!$F$7,'Référence pour le calcul'!$I$7,IF(H92&gt;='Référence pour le calcul'!$F$6,'Référence pour le calcul'!$I$6,IF(H92&gt;='Référence pour le calcul'!$F$5,'Référence pour le calcul'!$I$5,IF(H92&gt;='Référence pour le calcul'!$F$4,'Référence pour le calcul'!$I$4))))</f>
        <v>1</v>
      </c>
      <c r="P92" t="e">
        <f>IF(I92&gt;='Référence pour le calcul'!$N$7,'Référence pour le calcul'!$Q$7,IF(I92&gt;='Référence pour le calcul'!$N$6,'Référence pour le calcul'!$Q$6,IF(I92&gt;='Référence pour le calcul'!$N$5,'Référence pour le calcul'!$Q$5,IF(I92&gt;='Référence pour le calcul'!$N$4,'Référence pour le calcul'!$Q$4))))</f>
        <v>#REF!</v>
      </c>
      <c r="Q92" t="e">
        <f>IF(J92&gt;='Référence pour le calcul'!$R$7,'Référence pour le calcul'!$U$7,IF(J92&gt;='Référence pour le calcul'!$R$6,'Référence pour le calcul'!$U$6,IF(J92&gt;='Référence pour le calcul'!$R$5,'Référence pour le calcul'!$U$5,IF(J92&gt;='Référence pour le calcul'!$R$4,'Référence pour le calcul'!$U$4))))</f>
        <v>#REF!</v>
      </c>
      <c r="R92">
        <f ca="1">IF(AND(K92&lt;='Référence pour le calcul'!$AD$3,'calcul notes'!K92&gt;'Référence pour le calcul'!$AD$4),1,IF(AND('calcul notes'!K92&lt;='Référence pour le calcul'!$AD$4,'calcul notes'!K92&gt;'Référence pour le calcul'!$AD$5),2,IF(AND('calcul notes'!K92&lt;='Référence pour le calcul'!$AD$5,'calcul notes'!K92&gt;'Référence pour le calcul'!$AD$6),3,IF('calcul notes'!K92&lt;='Référence pour le calcul'!$AD$6,4,IF(K92="",4)))))</f>
        <v>4</v>
      </c>
      <c r="S92" t="e">
        <f t="shared" ca="1" si="5"/>
        <v>#REF!</v>
      </c>
    </row>
    <row r="93" spans="1:19" x14ac:dyDescent="0.3">
      <c r="A93" s="1" t="s">
        <v>287</v>
      </c>
      <c r="B93" s="1" t="s">
        <v>208</v>
      </c>
      <c r="C93" s="1" t="s">
        <v>716</v>
      </c>
      <c r="D93" s="1"/>
      <c r="E93">
        <f>SUMIFS(Entrée_qté,Date_entrée,"&lt;="&amp;'Référence pour le calcul'!AK94,Date_entrée,"&lt;="&amp;'Référence pour le calcul'!AK93,Référence_Article,'calcul notes'!A93)</f>
        <v>0</v>
      </c>
      <c r="F93">
        <f ca="1">SUMIFS(Sortie_qté,Date_Sortie,"&gt;="&amp;'Référence pour le calcul'!$AL$4,Sortie_qté,"&lt;="&amp;'Référence pour le calcul'!$AL$3,Référence_Article,'calcul notes'!A93)</f>
        <v>0</v>
      </c>
      <c r="G93">
        <f>SUMIF('base de données'!$A:$A,$A93,'base de données'!$I:$I)</f>
        <v>0</v>
      </c>
      <c r="H93">
        <f>SUMIF('base de données'!$A:$A,$A93,'base de données'!$J:$J)</f>
        <v>0</v>
      </c>
      <c r="I93">
        <f t="shared" si="3"/>
        <v>0</v>
      </c>
      <c r="J93" s="53">
        <f t="shared" si="4"/>
        <v>0</v>
      </c>
      <c r="K93" s="6" t="str">
        <f>IFERROR(VLOOKUP(A93,'Historique d''inventaire'!A:F,5,FALSE),"")</f>
        <v/>
      </c>
      <c r="L93">
        <f ca="1">IFERROR(IF(E93&gt;='Référence pour le calcul'!$V$7,'Référence pour le calcul'!$Y$7,IF(E93&gt;='Référence pour le calcul'!$V$6,'Référence pour le calcul'!$Y$6,IF(E93&gt;='Référence pour le calcul'!$V$5,'Référence pour le calcul'!$Y$5,IF(E93&gt;='Référence pour le calcul'!$V$4,'Référence pour le calcul'!$Y$4)))),1)</f>
        <v>1</v>
      </c>
      <c r="M93">
        <f ca="1">IFERROR(IF(F93&gt;='Référence pour le calcul'!$J$7,'Référence pour le calcul'!$M$7,IF(F93&gt;='Référence pour le calcul'!$J$6,'Référence pour le calcul'!$M$6,IF(F93&gt;='Référence pour le calcul'!$J$5,'Référence pour le calcul'!$M$5,IF(F93&gt;='Référence pour le calcul'!$J$4,'Référence pour le calcul'!$M$4)))),1)</f>
        <v>1</v>
      </c>
      <c r="N93">
        <f>IF(G93&gt;='Référence pour le calcul'!$B$7,'Référence pour le calcul'!$E$7,IF(G93&gt;='Référence pour le calcul'!$B$6,'Référence pour le calcul'!$E$6,IF(G93&gt;='Référence pour le calcul'!$B$5,'Référence pour le calcul'!$E$5,IF(G93&gt;'Référence pour le calcul'!$B$4,'Référence pour le calcul'!$E$4,IF(G93&lt;='Référence pour le calcul'!$B$3,'Référence pour le calcul'!$E$3)))))</f>
        <v>0</v>
      </c>
      <c r="O93">
        <f>IF(H93&gt;='Référence pour le calcul'!$F$7,'Référence pour le calcul'!$I$7,IF(H93&gt;='Référence pour le calcul'!$F$6,'Référence pour le calcul'!$I$6,IF(H93&gt;='Référence pour le calcul'!$F$5,'Référence pour le calcul'!$I$5,IF(H93&gt;='Référence pour le calcul'!$F$4,'Référence pour le calcul'!$I$4))))</f>
        <v>1</v>
      </c>
      <c r="P93" t="e">
        <f>IF(I93&gt;='Référence pour le calcul'!$N$7,'Référence pour le calcul'!$Q$7,IF(I93&gt;='Référence pour le calcul'!$N$6,'Référence pour le calcul'!$Q$6,IF(I93&gt;='Référence pour le calcul'!$N$5,'Référence pour le calcul'!$Q$5,IF(I93&gt;='Référence pour le calcul'!$N$4,'Référence pour le calcul'!$Q$4))))</f>
        <v>#REF!</v>
      </c>
      <c r="Q93" t="e">
        <f>IF(J93&gt;='Référence pour le calcul'!$R$7,'Référence pour le calcul'!$U$7,IF(J93&gt;='Référence pour le calcul'!$R$6,'Référence pour le calcul'!$U$6,IF(J93&gt;='Référence pour le calcul'!$R$5,'Référence pour le calcul'!$U$5,IF(J93&gt;='Référence pour le calcul'!$R$4,'Référence pour le calcul'!$U$4))))</f>
        <v>#REF!</v>
      </c>
      <c r="R93">
        <f ca="1">IF(AND(K93&lt;='Référence pour le calcul'!$AD$3,'calcul notes'!K93&gt;'Référence pour le calcul'!$AD$4),1,IF(AND('calcul notes'!K93&lt;='Référence pour le calcul'!$AD$4,'calcul notes'!K93&gt;'Référence pour le calcul'!$AD$5),2,IF(AND('calcul notes'!K93&lt;='Référence pour le calcul'!$AD$5,'calcul notes'!K93&gt;'Référence pour le calcul'!$AD$6),3,IF('calcul notes'!K93&lt;='Référence pour le calcul'!$AD$6,4,IF(K93="",4)))))</f>
        <v>4</v>
      </c>
      <c r="S93" t="e">
        <f t="shared" ca="1" si="5"/>
        <v>#REF!</v>
      </c>
    </row>
    <row r="94" spans="1:19" x14ac:dyDescent="0.3">
      <c r="A94" s="1" t="s">
        <v>288</v>
      </c>
      <c r="B94" s="1" t="s">
        <v>208</v>
      </c>
      <c r="C94" s="1" t="s">
        <v>717</v>
      </c>
      <c r="D94" s="1"/>
      <c r="E94">
        <f>SUMIFS(Entrée_qté,Date_entrée,"&lt;="&amp;'Référence pour le calcul'!AK95,Date_entrée,"&lt;="&amp;'Référence pour le calcul'!AK94,Référence_Article,'calcul notes'!A94)</f>
        <v>0</v>
      </c>
      <c r="F94">
        <f ca="1">SUMIFS(Sortie_qté,Date_Sortie,"&gt;="&amp;'Référence pour le calcul'!$AL$4,Sortie_qté,"&lt;="&amp;'Référence pour le calcul'!$AL$3,Référence_Article,'calcul notes'!A94)</f>
        <v>0</v>
      </c>
      <c r="G94">
        <f>SUMIF('base de données'!$A:$A,$A94,'base de données'!$I:$I)</f>
        <v>0</v>
      </c>
      <c r="H94">
        <f>SUMIF('base de données'!$A:$A,$A94,'base de données'!$J:$J)</f>
        <v>0</v>
      </c>
      <c r="I94">
        <f t="shared" si="3"/>
        <v>0</v>
      </c>
      <c r="J94" s="53">
        <f t="shared" si="4"/>
        <v>0</v>
      </c>
      <c r="K94" s="6" t="str">
        <f>IFERROR(VLOOKUP(A94,'Historique d''inventaire'!A:F,5,FALSE),"")</f>
        <v/>
      </c>
      <c r="L94">
        <f ca="1">IFERROR(IF(E94&gt;='Référence pour le calcul'!$V$7,'Référence pour le calcul'!$Y$7,IF(E94&gt;='Référence pour le calcul'!$V$6,'Référence pour le calcul'!$Y$6,IF(E94&gt;='Référence pour le calcul'!$V$5,'Référence pour le calcul'!$Y$5,IF(E94&gt;='Référence pour le calcul'!$V$4,'Référence pour le calcul'!$Y$4)))),1)</f>
        <v>1</v>
      </c>
      <c r="M94">
        <f ca="1">IFERROR(IF(F94&gt;='Référence pour le calcul'!$J$7,'Référence pour le calcul'!$M$7,IF(F94&gt;='Référence pour le calcul'!$J$6,'Référence pour le calcul'!$M$6,IF(F94&gt;='Référence pour le calcul'!$J$5,'Référence pour le calcul'!$M$5,IF(F94&gt;='Référence pour le calcul'!$J$4,'Référence pour le calcul'!$M$4)))),1)</f>
        <v>1</v>
      </c>
      <c r="N94">
        <f>IF(G94&gt;='Référence pour le calcul'!$B$7,'Référence pour le calcul'!$E$7,IF(G94&gt;='Référence pour le calcul'!$B$6,'Référence pour le calcul'!$E$6,IF(G94&gt;='Référence pour le calcul'!$B$5,'Référence pour le calcul'!$E$5,IF(G94&gt;'Référence pour le calcul'!$B$4,'Référence pour le calcul'!$E$4,IF(G94&lt;='Référence pour le calcul'!$B$3,'Référence pour le calcul'!$E$3)))))</f>
        <v>0</v>
      </c>
      <c r="O94">
        <f>IF(H94&gt;='Référence pour le calcul'!$F$7,'Référence pour le calcul'!$I$7,IF(H94&gt;='Référence pour le calcul'!$F$6,'Référence pour le calcul'!$I$6,IF(H94&gt;='Référence pour le calcul'!$F$5,'Référence pour le calcul'!$I$5,IF(H94&gt;='Référence pour le calcul'!$F$4,'Référence pour le calcul'!$I$4))))</f>
        <v>1</v>
      </c>
      <c r="P94" t="e">
        <f>IF(I94&gt;='Référence pour le calcul'!$N$7,'Référence pour le calcul'!$Q$7,IF(I94&gt;='Référence pour le calcul'!$N$6,'Référence pour le calcul'!$Q$6,IF(I94&gt;='Référence pour le calcul'!$N$5,'Référence pour le calcul'!$Q$5,IF(I94&gt;='Référence pour le calcul'!$N$4,'Référence pour le calcul'!$Q$4))))</f>
        <v>#REF!</v>
      </c>
      <c r="Q94" t="e">
        <f>IF(J94&gt;='Référence pour le calcul'!$R$7,'Référence pour le calcul'!$U$7,IF(J94&gt;='Référence pour le calcul'!$R$6,'Référence pour le calcul'!$U$6,IF(J94&gt;='Référence pour le calcul'!$R$5,'Référence pour le calcul'!$U$5,IF(J94&gt;='Référence pour le calcul'!$R$4,'Référence pour le calcul'!$U$4))))</f>
        <v>#REF!</v>
      </c>
      <c r="R94">
        <f ca="1">IF(AND(K94&lt;='Référence pour le calcul'!$AD$3,'calcul notes'!K94&gt;'Référence pour le calcul'!$AD$4),1,IF(AND('calcul notes'!K94&lt;='Référence pour le calcul'!$AD$4,'calcul notes'!K94&gt;'Référence pour le calcul'!$AD$5),2,IF(AND('calcul notes'!K94&lt;='Référence pour le calcul'!$AD$5,'calcul notes'!K94&gt;'Référence pour le calcul'!$AD$6),3,IF('calcul notes'!K94&lt;='Référence pour le calcul'!$AD$6,4,IF(K94="",4)))))</f>
        <v>4</v>
      </c>
      <c r="S94" t="e">
        <f t="shared" ca="1" si="5"/>
        <v>#REF!</v>
      </c>
    </row>
    <row r="95" spans="1:19" x14ac:dyDescent="0.3">
      <c r="A95" s="1" t="s">
        <v>289</v>
      </c>
      <c r="B95" s="1" t="s">
        <v>208</v>
      </c>
      <c r="C95" s="1" t="s">
        <v>718</v>
      </c>
      <c r="D95" s="1"/>
      <c r="E95">
        <f>SUMIFS(Entrée_qté,Date_entrée,"&lt;="&amp;'Référence pour le calcul'!AK96,Date_entrée,"&lt;="&amp;'Référence pour le calcul'!AK95,Référence_Article,'calcul notes'!A95)</f>
        <v>0</v>
      </c>
      <c r="F95">
        <f ca="1">SUMIFS(Sortie_qté,Date_Sortie,"&gt;="&amp;'Référence pour le calcul'!$AL$4,Sortie_qté,"&lt;="&amp;'Référence pour le calcul'!$AL$3,Référence_Article,'calcul notes'!A95)</f>
        <v>0</v>
      </c>
      <c r="G95">
        <f>SUMIF('base de données'!$A:$A,$A95,'base de données'!$I:$I)</f>
        <v>0</v>
      </c>
      <c r="H95">
        <f>SUMIF('base de données'!$A:$A,$A95,'base de données'!$J:$J)</f>
        <v>0</v>
      </c>
      <c r="I95">
        <f t="shared" si="3"/>
        <v>0</v>
      </c>
      <c r="J95" s="53">
        <f t="shared" si="4"/>
        <v>0</v>
      </c>
      <c r="K95" s="6" t="str">
        <f>IFERROR(VLOOKUP(A95,'Historique d''inventaire'!A:F,5,FALSE),"")</f>
        <v/>
      </c>
      <c r="L95">
        <f ca="1">IFERROR(IF(E95&gt;='Référence pour le calcul'!$V$7,'Référence pour le calcul'!$Y$7,IF(E95&gt;='Référence pour le calcul'!$V$6,'Référence pour le calcul'!$Y$6,IF(E95&gt;='Référence pour le calcul'!$V$5,'Référence pour le calcul'!$Y$5,IF(E95&gt;='Référence pour le calcul'!$V$4,'Référence pour le calcul'!$Y$4)))),1)</f>
        <v>1</v>
      </c>
      <c r="M95">
        <f ca="1">IFERROR(IF(F95&gt;='Référence pour le calcul'!$J$7,'Référence pour le calcul'!$M$7,IF(F95&gt;='Référence pour le calcul'!$J$6,'Référence pour le calcul'!$M$6,IF(F95&gt;='Référence pour le calcul'!$J$5,'Référence pour le calcul'!$M$5,IF(F95&gt;='Référence pour le calcul'!$J$4,'Référence pour le calcul'!$M$4)))),1)</f>
        <v>1</v>
      </c>
      <c r="N95">
        <f>IF(G95&gt;='Référence pour le calcul'!$B$7,'Référence pour le calcul'!$E$7,IF(G95&gt;='Référence pour le calcul'!$B$6,'Référence pour le calcul'!$E$6,IF(G95&gt;='Référence pour le calcul'!$B$5,'Référence pour le calcul'!$E$5,IF(G95&gt;'Référence pour le calcul'!$B$4,'Référence pour le calcul'!$E$4,IF(G95&lt;='Référence pour le calcul'!$B$3,'Référence pour le calcul'!$E$3)))))</f>
        <v>0</v>
      </c>
      <c r="O95">
        <f>IF(H95&gt;='Référence pour le calcul'!$F$7,'Référence pour le calcul'!$I$7,IF(H95&gt;='Référence pour le calcul'!$F$6,'Référence pour le calcul'!$I$6,IF(H95&gt;='Référence pour le calcul'!$F$5,'Référence pour le calcul'!$I$5,IF(H95&gt;='Référence pour le calcul'!$F$4,'Référence pour le calcul'!$I$4))))</f>
        <v>1</v>
      </c>
      <c r="P95" t="e">
        <f>IF(I95&gt;='Référence pour le calcul'!$N$7,'Référence pour le calcul'!$Q$7,IF(I95&gt;='Référence pour le calcul'!$N$6,'Référence pour le calcul'!$Q$6,IF(I95&gt;='Référence pour le calcul'!$N$5,'Référence pour le calcul'!$Q$5,IF(I95&gt;='Référence pour le calcul'!$N$4,'Référence pour le calcul'!$Q$4))))</f>
        <v>#REF!</v>
      </c>
      <c r="Q95" t="e">
        <f>IF(J95&gt;='Référence pour le calcul'!$R$7,'Référence pour le calcul'!$U$7,IF(J95&gt;='Référence pour le calcul'!$R$6,'Référence pour le calcul'!$U$6,IF(J95&gt;='Référence pour le calcul'!$R$5,'Référence pour le calcul'!$U$5,IF(J95&gt;='Référence pour le calcul'!$R$4,'Référence pour le calcul'!$U$4))))</f>
        <v>#REF!</v>
      </c>
      <c r="R95">
        <f ca="1">IF(AND(K95&lt;='Référence pour le calcul'!$AD$3,'calcul notes'!K95&gt;'Référence pour le calcul'!$AD$4),1,IF(AND('calcul notes'!K95&lt;='Référence pour le calcul'!$AD$4,'calcul notes'!K95&gt;'Référence pour le calcul'!$AD$5),2,IF(AND('calcul notes'!K95&lt;='Référence pour le calcul'!$AD$5,'calcul notes'!K95&gt;'Référence pour le calcul'!$AD$6),3,IF('calcul notes'!K95&lt;='Référence pour le calcul'!$AD$6,4,IF(K95="",4)))))</f>
        <v>4</v>
      </c>
      <c r="S95" t="e">
        <f t="shared" ca="1" si="5"/>
        <v>#REF!</v>
      </c>
    </row>
    <row r="96" spans="1:19" x14ac:dyDescent="0.3">
      <c r="A96" s="1" t="s">
        <v>290</v>
      </c>
      <c r="B96" s="1" t="s">
        <v>208</v>
      </c>
      <c r="C96" s="1" t="s">
        <v>719</v>
      </c>
      <c r="D96" s="1"/>
      <c r="E96">
        <f>SUMIFS(Entrée_qté,Date_entrée,"&lt;="&amp;'Référence pour le calcul'!AK97,Date_entrée,"&lt;="&amp;'Référence pour le calcul'!AK96,Référence_Article,'calcul notes'!A96)</f>
        <v>0</v>
      </c>
      <c r="F96">
        <f ca="1">SUMIFS(Sortie_qté,Date_Sortie,"&gt;="&amp;'Référence pour le calcul'!$AL$4,Sortie_qté,"&lt;="&amp;'Référence pour le calcul'!$AL$3,Référence_Article,'calcul notes'!A96)</f>
        <v>0</v>
      </c>
      <c r="G96">
        <f>SUMIF('base de données'!$A:$A,$A96,'base de données'!$I:$I)</f>
        <v>0</v>
      </c>
      <c r="H96">
        <f>SUMIF('base de données'!$A:$A,$A96,'base de données'!$J:$J)</f>
        <v>0</v>
      </c>
      <c r="I96">
        <f t="shared" si="3"/>
        <v>0</v>
      </c>
      <c r="J96" s="53">
        <f t="shared" si="4"/>
        <v>0</v>
      </c>
      <c r="K96" s="6" t="str">
        <f>IFERROR(VLOOKUP(A96,'Historique d''inventaire'!A:F,5,FALSE),"")</f>
        <v/>
      </c>
      <c r="L96">
        <f ca="1">IFERROR(IF(E96&gt;='Référence pour le calcul'!$V$7,'Référence pour le calcul'!$Y$7,IF(E96&gt;='Référence pour le calcul'!$V$6,'Référence pour le calcul'!$Y$6,IF(E96&gt;='Référence pour le calcul'!$V$5,'Référence pour le calcul'!$Y$5,IF(E96&gt;='Référence pour le calcul'!$V$4,'Référence pour le calcul'!$Y$4)))),1)</f>
        <v>1</v>
      </c>
      <c r="M96">
        <f ca="1">IFERROR(IF(F96&gt;='Référence pour le calcul'!$J$7,'Référence pour le calcul'!$M$7,IF(F96&gt;='Référence pour le calcul'!$J$6,'Référence pour le calcul'!$M$6,IF(F96&gt;='Référence pour le calcul'!$J$5,'Référence pour le calcul'!$M$5,IF(F96&gt;='Référence pour le calcul'!$J$4,'Référence pour le calcul'!$M$4)))),1)</f>
        <v>1</v>
      </c>
      <c r="N96">
        <f>IF(G96&gt;='Référence pour le calcul'!$B$7,'Référence pour le calcul'!$E$7,IF(G96&gt;='Référence pour le calcul'!$B$6,'Référence pour le calcul'!$E$6,IF(G96&gt;='Référence pour le calcul'!$B$5,'Référence pour le calcul'!$E$5,IF(G96&gt;'Référence pour le calcul'!$B$4,'Référence pour le calcul'!$E$4,IF(G96&lt;='Référence pour le calcul'!$B$3,'Référence pour le calcul'!$E$3)))))</f>
        <v>0</v>
      </c>
      <c r="O96">
        <f>IF(H96&gt;='Référence pour le calcul'!$F$7,'Référence pour le calcul'!$I$7,IF(H96&gt;='Référence pour le calcul'!$F$6,'Référence pour le calcul'!$I$6,IF(H96&gt;='Référence pour le calcul'!$F$5,'Référence pour le calcul'!$I$5,IF(H96&gt;='Référence pour le calcul'!$F$4,'Référence pour le calcul'!$I$4))))</f>
        <v>1</v>
      </c>
      <c r="P96" t="e">
        <f>IF(I96&gt;='Référence pour le calcul'!$N$7,'Référence pour le calcul'!$Q$7,IF(I96&gt;='Référence pour le calcul'!$N$6,'Référence pour le calcul'!$Q$6,IF(I96&gt;='Référence pour le calcul'!$N$5,'Référence pour le calcul'!$Q$5,IF(I96&gt;='Référence pour le calcul'!$N$4,'Référence pour le calcul'!$Q$4))))</f>
        <v>#REF!</v>
      </c>
      <c r="Q96" t="e">
        <f>IF(J96&gt;='Référence pour le calcul'!$R$7,'Référence pour le calcul'!$U$7,IF(J96&gt;='Référence pour le calcul'!$R$6,'Référence pour le calcul'!$U$6,IF(J96&gt;='Référence pour le calcul'!$R$5,'Référence pour le calcul'!$U$5,IF(J96&gt;='Référence pour le calcul'!$R$4,'Référence pour le calcul'!$U$4))))</f>
        <v>#REF!</v>
      </c>
      <c r="R96">
        <f ca="1">IF(AND(K96&lt;='Référence pour le calcul'!$AD$3,'calcul notes'!K96&gt;'Référence pour le calcul'!$AD$4),1,IF(AND('calcul notes'!K96&lt;='Référence pour le calcul'!$AD$4,'calcul notes'!K96&gt;'Référence pour le calcul'!$AD$5),2,IF(AND('calcul notes'!K96&lt;='Référence pour le calcul'!$AD$5,'calcul notes'!K96&gt;'Référence pour le calcul'!$AD$6),3,IF('calcul notes'!K96&lt;='Référence pour le calcul'!$AD$6,4,IF(K96="",4)))))</f>
        <v>4</v>
      </c>
      <c r="S96" t="e">
        <f t="shared" ca="1" si="5"/>
        <v>#REF!</v>
      </c>
    </row>
    <row r="97" spans="1:19" x14ac:dyDescent="0.3">
      <c r="A97" s="1" t="s">
        <v>291</v>
      </c>
      <c r="B97" s="1" t="s">
        <v>208</v>
      </c>
      <c r="C97" s="1" t="s">
        <v>720</v>
      </c>
      <c r="D97" s="1"/>
      <c r="E97">
        <f>SUMIFS(Entrée_qté,Date_entrée,"&lt;="&amp;'Référence pour le calcul'!AK98,Date_entrée,"&lt;="&amp;'Référence pour le calcul'!AK97,Référence_Article,'calcul notes'!A97)</f>
        <v>0</v>
      </c>
      <c r="F97">
        <f ca="1">SUMIFS(Sortie_qté,Date_Sortie,"&gt;="&amp;'Référence pour le calcul'!$AL$4,Sortie_qté,"&lt;="&amp;'Référence pour le calcul'!$AL$3,Référence_Article,'calcul notes'!A97)</f>
        <v>0</v>
      </c>
      <c r="G97">
        <f>SUMIF('base de données'!$A:$A,$A97,'base de données'!$I:$I)</f>
        <v>0</v>
      </c>
      <c r="H97">
        <f>SUMIF('base de données'!$A:$A,$A97,'base de données'!$J:$J)</f>
        <v>0</v>
      </c>
      <c r="I97">
        <f t="shared" si="3"/>
        <v>0</v>
      </c>
      <c r="J97" s="53">
        <f t="shared" si="4"/>
        <v>0</v>
      </c>
      <c r="K97" s="6" t="str">
        <f>IFERROR(VLOOKUP(A97,'Historique d''inventaire'!A:F,5,FALSE),"")</f>
        <v/>
      </c>
      <c r="L97">
        <f ca="1">IFERROR(IF(E97&gt;='Référence pour le calcul'!$V$7,'Référence pour le calcul'!$Y$7,IF(E97&gt;='Référence pour le calcul'!$V$6,'Référence pour le calcul'!$Y$6,IF(E97&gt;='Référence pour le calcul'!$V$5,'Référence pour le calcul'!$Y$5,IF(E97&gt;='Référence pour le calcul'!$V$4,'Référence pour le calcul'!$Y$4)))),1)</f>
        <v>1</v>
      </c>
      <c r="M97">
        <f ca="1">IFERROR(IF(F97&gt;='Référence pour le calcul'!$J$7,'Référence pour le calcul'!$M$7,IF(F97&gt;='Référence pour le calcul'!$J$6,'Référence pour le calcul'!$M$6,IF(F97&gt;='Référence pour le calcul'!$J$5,'Référence pour le calcul'!$M$5,IF(F97&gt;='Référence pour le calcul'!$J$4,'Référence pour le calcul'!$M$4)))),1)</f>
        <v>1</v>
      </c>
      <c r="N97">
        <f>IF(G97&gt;='Référence pour le calcul'!$B$7,'Référence pour le calcul'!$E$7,IF(G97&gt;='Référence pour le calcul'!$B$6,'Référence pour le calcul'!$E$6,IF(G97&gt;='Référence pour le calcul'!$B$5,'Référence pour le calcul'!$E$5,IF(G97&gt;'Référence pour le calcul'!$B$4,'Référence pour le calcul'!$E$4,IF(G97&lt;='Référence pour le calcul'!$B$3,'Référence pour le calcul'!$E$3)))))</f>
        <v>0</v>
      </c>
      <c r="O97">
        <f>IF(H97&gt;='Référence pour le calcul'!$F$7,'Référence pour le calcul'!$I$7,IF(H97&gt;='Référence pour le calcul'!$F$6,'Référence pour le calcul'!$I$6,IF(H97&gt;='Référence pour le calcul'!$F$5,'Référence pour le calcul'!$I$5,IF(H97&gt;='Référence pour le calcul'!$F$4,'Référence pour le calcul'!$I$4))))</f>
        <v>1</v>
      </c>
      <c r="P97" t="e">
        <f>IF(I97&gt;='Référence pour le calcul'!$N$7,'Référence pour le calcul'!$Q$7,IF(I97&gt;='Référence pour le calcul'!$N$6,'Référence pour le calcul'!$Q$6,IF(I97&gt;='Référence pour le calcul'!$N$5,'Référence pour le calcul'!$Q$5,IF(I97&gt;='Référence pour le calcul'!$N$4,'Référence pour le calcul'!$Q$4))))</f>
        <v>#REF!</v>
      </c>
      <c r="Q97" t="e">
        <f>IF(J97&gt;='Référence pour le calcul'!$R$7,'Référence pour le calcul'!$U$7,IF(J97&gt;='Référence pour le calcul'!$R$6,'Référence pour le calcul'!$U$6,IF(J97&gt;='Référence pour le calcul'!$R$5,'Référence pour le calcul'!$U$5,IF(J97&gt;='Référence pour le calcul'!$R$4,'Référence pour le calcul'!$U$4))))</f>
        <v>#REF!</v>
      </c>
      <c r="R97">
        <f ca="1">IF(AND(K97&lt;='Référence pour le calcul'!$AD$3,'calcul notes'!K97&gt;'Référence pour le calcul'!$AD$4),1,IF(AND('calcul notes'!K97&lt;='Référence pour le calcul'!$AD$4,'calcul notes'!K97&gt;'Référence pour le calcul'!$AD$5),2,IF(AND('calcul notes'!K97&lt;='Référence pour le calcul'!$AD$5,'calcul notes'!K97&gt;'Référence pour le calcul'!$AD$6),3,IF('calcul notes'!K97&lt;='Référence pour le calcul'!$AD$6,4,IF(K97="",4)))))</f>
        <v>4</v>
      </c>
      <c r="S97" t="e">
        <f t="shared" ca="1" si="5"/>
        <v>#REF!</v>
      </c>
    </row>
    <row r="98" spans="1:19" x14ac:dyDescent="0.3">
      <c r="A98" s="1" t="s">
        <v>292</v>
      </c>
      <c r="B98" s="1" t="s">
        <v>208</v>
      </c>
      <c r="C98" s="1" t="s">
        <v>721</v>
      </c>
      <c r="D98" s="1"/>
      <c r="E98">
        <f>SUMIFS(Entrée_qté,Date_entrée,"&lt;="&amp;'Référence pour le calcul'!AK99,Date_entrée,"&lt;="&amp;'Référence pour le calcul'!AK98,Référence_Article,'calcul notes'!A98)</f>
        <v>0</v>
      </c>
      <c r="F98">
        <f ca="1">SUMIFS(Sortie_qté,Date_Sortie,"&gt;="&amp;'Référence pour le calcul'!$AL$4,Sortie_qté,"&lt;="&amp;'Référence pour le calcul'!$AL$3,Référence_Article,'calcul notes'!A98)</f>
        <v>0</v>
      </c>
      <c r="G98">
        <f>SUMIF('base de données'!$A:$A,$A98,'base de données'!$I:$I)</f>
        <v>0</v>
      </c>
      <c r="H98">
        <f>SUMIF('base de données'!$A:$A,$A98,'base de données'!$J:$J)</f>
        <v>0</v>
      </c>
      <c r="I98">
        <f t="shared" si="3"/>
        <v>0</v>
      </c>
      <c r="J98" s="53">
        <f t="shared" si="4"/>
        <v>0</v>
      </c>
      <c r="K98" s="6" t="str">
        <f>IFERROR(VLOOKUP(A98,'Historique d''inventaire'!A:F,5,FALSE),"")</f>
        <v/>
      </c>
      <c r="L98">
        <f ca="1">IFERROR(IF(E98&gt;='Référence pour le calcul'!$V$7,'Référence pour le calcul'!$Y$7,IF(E98&gt;='Référence pour le calcul'!$V$6,'Référence pour le calcul'!$Y$6,IF(E98&gt;='Référence pour le calcul'!$V$5,'Référence pour le calcul'!$Y$5,IF(E98&gt;='Référence pour le calcul'!$V$4,'Référence pour le calcul'!$Y$4)))),1)</f>
        <v>1</v>
      </c>
      <c r="M98">
        <f ca="1">IFERROR(IF(F98&gt;='Référence pour le calcul'!$J$7,'Référence pour le calcul'!$M$7,IF(F98&gt;='Référence pour le calcul'!$J$6,'Référence pour le calcul'!$M$6,IF(F98&gt;='Référence pour le calcul'!$J$5,'Référence pour le calcul'!$M$5,IF(F98&gt;='Référence pour le calcul'!$J$4,'Référence pour le calcul'!$M$4)))),1)</f>
        <v>1</v>
      </c>
      <c r="N98">
        <f>IF(G98&gt;='Référence pour le calcul'!$B$7,'Référence pour le calcul'!$E$7,IF(G98&gt;='Référence pour le calcul'!$B$6,'Référence pour le calcul'!$E$6,IF(G98&gt;='Référence pour le calcul'!$B$5,'Référence pour le calcul'!$E$5,IF(G98&gt;'Référence pour le calcul'!$B$4,'Référence pour le calcul'!$E$4,IF(G98&lt;='Référence pour le calcul'!$B$3,'Référence pour le calcul'!$E$3)))))</f>
        <v>0</v>
      </c>
      <c r="O98">
        <f>IF(H98&gt;='Référence pour le calcul'!$F$7,'Référence pour le calcul'!$I$7,IF(H98&gt;='Référence pour le calcul'!$F$6,'Référence pour le calcul'!$I$6,IF(H98&gt;='Référence pour le calcul'!$F$5,'Référence pour le calcul'!$I$5,IF(H98&gt;='Référence pour le calcul'!$F$4,'Référence pour le calcul'!$I$4))))</f>
        <v>1</v>
      </c>
      <c r="P98" t="e">
        <f>IF(I98&gt;='Référence pour le calcul'!$N$7,'Référence pour le calcul'!$Q$7,IF(I98&gt;='Référence pour le calcul'!$N$6,'Référence pour le calcul'!$Q$6,IF(I98&gt;='Référence pour le calcul'!$N$5,'Référence pour le calcul'!$Q$5,IF(I98&gt;='Référence pour le calcul'!$N$4,'Référence pour le calcul'!$Q$4))))</f>
        <v>#REF!</v>
      </c>
      <c r="Q98" t="e">
        <f>IF(J98&gt;='Référence pour le calcul'!$R$7,'Référence pour le calcul'!$U$7,IF(J98&gt;='Référence pour le calcul'!$R$6,'Référence pour le calcul'!$U$6,IF(J98&gt;='Référence pour le calcul'!$R$5,'Référence pour le calcul'!$U$5,IF(J98&gt;='Référence pour le calcul'!$R$4,'Référence pour le calcul'!$U$4))))</f>
        <v>#REF!</v>
      </c>
      <c r="R98">
        <f ca="1">IF(AND(K98&lt;='Référence pour le calcul'!$AD$3,'calcul notes'!K98&gt;'Référence pour le calcul'!$AD$4),1,IF(AND('calcul notes'!K98&lt;='Référence pour le calcul'!$AD$4,'calcul notes'!K98&gt;'Référence pour le calcul'!$AD$5),2,IF(AND('calcul notes'!K98&lt;='Référence pour le calcul'!$AD$5,'calcul notes'!K98&gt;'Référence pour le calcul'!$AD$6),3,IF('calcul notes'!K98&lt;='Référence pour le calcul'!$AD$6,4,IF(K98="",4)))))</f>
        <v>4</v>
      </c>
      <c r="S98" t="e">
        <f t="shared" ca="1" si="5"/>
        <v>#REF!</v>
      </c>
    </row>
    <row r="99" spans="1:19" x14ac:dyDescent="0.3">
      <c r="A99" s="1" t="s">
        <v>293</v>
      </c>
      <c r="B99" s="1" t="s">
        <v>208</v>
      </c>
      <c r="C99" s="1" t="s">
        <v>722</v>
      </c>
      <c r="D99" s="1"/>
      <c r="E99">
        <f>SUMIFS(Entrée_qté,Date_entrée,"&lt;="&amp;'Référence pour le calcul'!AK100,Date_entrée,"&lt;="&amp;'Référence pour le calcul'!AK99,Référence_Article,'calcul notes'!A99)</f>
        <v>0</v>
      </c>
      <c r="F99">
        <f ca="1">SUMIFS(Sortie_qté,Date_Sortie,"&gt;="&amp;'Référence pour le calcul'!$AL$4,Sortie_qté,"&lt;="&amp;'Référence pour le calcul'!$AL$3,Référence_Article,'calcul notes'!A99)</f>
        <v>0</v>
      </c>
      <c r="G99">
        <f>SUMIF('base de données'!$A:$A,$A99,'base de données'!$I:$I)</f>
        <v>0</v>
      </c>
      <c r="H99">
        <f>SUMIF('base de données'!$A:$A,$A99,'base de données'!$J:$J)</f>
        <v>0</v>
      </c>
      <c r="I99">
        <f t="shared" si="3"/>
        <v>0</v>
      </c>
      <c r="J99" s="53">
        <f t="shared" si="4"/>
        <v>0</v>
      </c>
      <c r="K99" s="6" t="str">
        <f>IFERROR(VLOOKUP(A99,'Historique d''inventaire'!A:F,5,FALSE),"")</f>
        <v/>
      </c>
      <c r="L99">
        <f ca="1">IFERROR(IF(E99&gt;='Référence pour le calcul'!$V$7,'Référence pour le calcul'!$Y$7,IF(E99&gt;='Référence pour le calcul'!$V$6,'Référence pour le calcul'!$Y$6,IF(E99&gt;='Référence pour le calcul'!$V$5,'Référence pour le calcul'!$Y$5,IF(E99&gt;='Référence pour le calcul'!$V$4,'Référence pour le calcul'!$Y$4)))),1)</f>
        <v>1</v>
      </c>
      <c r="M99">
        <f ca="1">IFERROR(IF(F99&gt;='Référence pour le calcul'!$J$7,'Référence pour le calcul'!$M$7,IF(F99&gt;='Référence pour le calcul'!$J$6,'Référence pour le calcul'!$M$6,IF(F99&gt;='Référence pour le calcul'!$J$5,'Référence pour le calcul'!$M$5,IF(F99&gt;='Référence pour le calcul'!$J$4,'Référence pour le calcul'!$M$4)))),1)</f>
        <v>1</v>
      </c>
      <c r="N99">
        <f>IF(G99&gt;='Référence pour le calcul'!$B$7,'Référence pour le calcul'!$E$7,IF(G99&gt;='Référence pour le calcul'!$B$6,'Référence pour le calcul'!$E$6,IF(G99&gt;='Référence pour le calcul'!$B$5,'Référence pour le calcul'!$E$5,IF(G99&gt;'Référence pour le calcul'!$B$4,'Référence pour le calcul'!$E$4,IF(G99&lt;='Référence pour le calcul'!$B$3,'Référence pour le calcul'!$E$3)))))</f>
        <v>0</v>
      </c>
      <c r="O99">
        <f>IF(H99&gt;='Référence pour le calcul'!$F$7,'Référence pour le calcul'!$I$7,IF(H99&gt;='Référence pour le calcul'!$F$6,'Référence pour le calcul'!$I$6,IF(H99&gt;='Référence pour le calcul'!$F$5,'Référence pour le calcul'!$I$5,IF(H99&gt;='Référence pour le calcul'!$F$4,'Référence pour le calcul'!$I$4))))</f>
        <v>1</v>
      </c>
      <c r="P99" t="e">
        <f>IF(I99&gt;='Référence pour le calcul'!$N$7,'Référence pour le calcul'!$Q$7,IF(I99&gt;='Référence pour le calcul'!$N$6,'Référence pour le calcul'!$Q$6,IF(I99&gt;='Référence pour le calcul'!$N$5,'Référence pour le calcul'!$Q$5,IF(I99&gt;='Référence pour le calcul'!$N$4,'Référence pour le calcul'!$Q$4))))</f>
        <v>#REF!</v>
      </c>
      <c r="Q99" t="e">
        <f>IF(J99&gt;='Référence pour le calcul'!$R$7,'Référence pour le calcul'!$U$7,IF(J99&gt;='Référence pour le calcul'!$R$6,'Référence pour le calcul'!$U$6,IF(J99&gt;='Référence pour le calcul'!$R$5,'Référence pour le calcul'!$U$5,IF(J99&gt;='Référence pour le calcul'!$R$4,'Référence pour le calcul'!$U$4))))</f>
        <v>#REF!</v>
      </c>
      <c r="R99">
        <f ca="1">IF(AND(K99&lt;='Référence pour le calcul'!$AD$3,'calcul notes'!K99&gt;'Référence pour le calcul'!$AD$4),1,IF(AND('calcul notes'!K99&lt;='Référence pour le calcul'!$AD$4,'calcul notes'!K99&gt;'Référence pour le calcul'!$AD$5),2,IF(AND('calcul notes'!K99&lt;='Référence pour le calcul'!$AD$5,'calcul notes'!K99&gt;'Référence pour le calcul'!$AD$6),3,IF('calcul notes'!K99&lt;='Référence pour le calcul'!$AD$6,4,IF(K99="",4)))))</f>
        <v>4</v>
      </c>
      <c r="S99" t="e">
        <f t="shared" ca="1" si="5"/>
        <v>#REF!</v>
      </c>
    </row>
    <row r="100" spans="1:19" x14ac:dyDescent="0.3">
      <c r="A100" s="1" t="s">
        <v>294</v>
      </c>
      <c r="B100" s="1" t="s">
        <v>208</v>
      </c>
      <c r="C100" s="1" t="s">
        <v>723</v>
      </c>
      <c r="D100" s="1"/>
      <c r="E100">
        <f>SUMIFS(Entrée_qté,Date_entrée,"&lt;="&amp;'Référence pour le calcul'!AK101,Date_entrée,"&lt;="&amp;'Référence pour le calcul'!AK100,Référence_Article,'calcul notes'!A100)</f>
        <v>0</v>
      </c>
      <c r="F100">
        <f ca="1">SUMIFS(Sortie_qté,Date_Sortie,"&gt;="&amp;'Référence pour le calcul'!$AL$4,Sortie_qté,"&lt;="&amp;'Référence pour le calcul'!$AL$3,Référence_Article,'calcul notes'!A100)</f>
        <v>0</v>
      </c>
      <c r="G100">
        <f>SUMIF('base de données'!$A:$A,$A100,'base de données'!$I:$I)</f>
        <v>0</v>
      </c>
      <c r="H100">
        <f>SUMIF('base de données'!$A:$A,$A100,'base de données'!$J:$J)</f>
        <v>0</v>
      </c>
      <c r="I100">
        <f t="shared" si="3"/>
        <v>0</v>
      </c>
      <c r="J100" s="53">
        <f t="shared" si="4"/>
        <v>0</v>
      </c>
      <c r="K100" s="6" t="str">
        <f>IFERROR(VLOOKUP(A100,'Historique d''inventaire'!A:F,5,FALSE),"")</f>
        <v/>
      </c>
      <c r="L100">
        <f ca="1">IFERROR(IF(E100&gt;='Référence pour le calcul'!$V$7,'Référence pour le calcul'!$Y$7,IF(E100&gt;='Référence pour le calcul'!$V$6,'Référence pour le calcul'!$Y$6,IF(E100&gt;='Référence pour le calcul'!$V$5,'Référence pour le calcul'!$Y$5,IF(E100&gt;='Référence pour le calcul'!$V$4,'Référence pour le calcul'!$Y$4)))),1)</f>
        <v>1</v>
      </c>
      <c r="M100">
        <f ca="1">IFERROR(IF(F100&gt;='Référence pour le calcul'!$J$7,'Référence pour le calcul'!$M$7,IF(F100&gt;='Référence pour le calcul'!$J$6,'Référence pour le calcul'!$M$6,IF(F100&gt;='Référence pour le calcul'!$J$5,'Référence pour le calcul'!$M$5,IF(F100&gt;='Référence pour le calcul'!$J$4,'Référence pour le calcul'!$M$4)))),1)</f>
        <v>1</v>
      </c>
      <c r="N100">
        <f>IF(G100&gt;='Référence pour le calcul'!$B$7,'Référence pour le calcul'!$E$7,IF(G100&gt;='Référence pour le calcul'!$B$6,'Référence pour le calcul'!$E$6,IF(G100&gt;='Référence pour le calcul'!$B$5,'Référence pour le calcul'!$E$5,IF(G100&gt;'Référence pour le calcul'!$B$4,'Référence pour le calcul'!$E$4,IF(G100&lt;='Référence pour le calcul'!$B$3,'Référence pour le calcul'!$E$3)))))</f>
        <v>0</v>
      </c>
      <c r="O100">
        <f>IF(H100&gt;='Référence pour le calcul'!$F$7,'Référence pour le calcul'!$I$7,IF(H100&gt;='Référence pour le calcul'!$F$6,'Référence pour le calcul'!$I$6,IF(H100&gt;='Référence pour le calcul'!$F$5,'Référence pour le calcul'!$I$5,IF(H100&gt;='Référence pour le calcul'!$F$4,'Référence pour le calcul'!$I$4))))</f>
        <v>1</v>
      </c>
      <c r="P100" t="e">
        <f>IF(I100&gt;='Référence pour le calcul'!$N$7,'Référence pour le calcul'!$Q$7,IF(I100&gt;='Référence pour le calcul'!$N$6,'Référence pour le calcul'!$Q$6,IF(I100&gt;='Référence pour le calcul'!$N$5,'Référence pour le calcul'!$Q$5,IF(I100&gt;='Référence pour le calcul'!$N$4,'Référence pour le calcul'!$Q$4))))</f>
        <v>#REF!</v>
      </c>
      <c r="Q100" t="e">
        <f>IF(J100&gt;='Référence pour le calcul'!$R$7,'Référence pour le calcul'!$U$7,IF(J100&gt;='Référence pour le calcul'!$R$6,'Référence pour le calcul'!$U$6,IF(J100&gt;='Référence pour le calcul'!$R$5,'Référence pour le calcul'!$U$5,IF(J100&gt;='Référence pour le calcul'!$R$4,'Référence pour le calcul'!$U$4))))</f>
        <v>#REF!</v>
      </c>
      <c r="R100">
        <f ca="1">IF(AND(K100&lt;='Référence pour le calcul'!$AD$3,'calcul notes'!K100&gt;'Référence pour le calcul'!$AD$4),1,IF(AND('calcul notes'!K100&lt;='Référence pour le calcul'!$AD$4,'calcul notes'!K100&gt;'Référence pour le calcul'!$AD$5),2,IF(AND('calcul notes'!K100&lt;='Référence pour le calcul'!$AD$5,'calcul notes'!K100&gt;'Référence pour le calcul'!$AD$6),3,IF('calcul notes'!K100&lt;='Référence pour le calcul'!$AD$6,4,IF(K100="",4)))))</f>
        <v>4</v>
      </c>
      <c r="S100" t="e">
        <f t="shared" ca="1" si="5"/>
        <v>#REF!</v>
      </c>
    </row>
    <row r="101" spans="1:19" x14ac:dyDescent="0.3">
      <c r="A101" s="1" t="s">
        <v>295</v>
      </c>
      <c r="B101" s="1" t="s">
        <v>208</v>
      </c>
      <c r="C101" s="1" t="s">
        <v>724</v>
      </c>
      <c r="D101" s="1" t="s">
        <v>204</v>
      </c>
      <c r="E101">
        <f>SUMIFS(Entrée_qté,Date_entrée,"&lt;="&amp;'Référence pour le calcul'!AK102,Date_entrée,"&lt;="&amp;'Référence pour le calcul'!AK101,Référence_Article,'calcul notes'!A101)</f>
        <v>0</v>
      </c>
      <c r="F101">
        <f ca="1">SUMIFS(Sortie_qté,Date_Sortie,"&gt;="&amp;'Référence pour le calcul'!$AL$4,Sortie_qté,"&lt;="&amp;'Référence pour le calcul'!$AL$3,Référence_Article,'calcul notes'!A101)</f>
        <v>0</v>
      </c>
      <c r="G101">
        <f>SUMIF('base de données'!$A:$A,$A101,'base de données'!$I:$I)</f>
        <v>0</v>
      </c>
      <c r="H101">
        <f>SUMIF('base de données'!$A:$A,$A101,'base de données'!$J:$J)</f>
        <v>0</v>
      </c>
      <c r="I101">
        <f t="shared" si="3"/>
        <v>0</v>
      </c>
      <c r="J101" s="53">
        <f t="shared" si="4"/>
        <v>0</v>
      </c>
      <c r="K101" s="6" t="str">
        <f>IFERROR(VLOOKUP(A101,'Historique d''inventaire'!A:F,5,FALSE),"")</f>
        <v/>
      </c>
      <c r="L101">
        <f ca="1">IFERROR(IF(E101&gt;='Référence pour le calcul'!$V$7,'Référence pour le calcul'!$Y$7,IF(E101&gt;='Référence pour le calcul'!$V$6,'Référence pour le calcul'!$Y$6,IF(E101&gt;='Référence pour le calcul'!$V$5,'Référence pour le calcul'!$Y$5,IF(E101&gt;='Référence pour le calcul'!$V$4,'Référence pour le calcul'!$Y$4)))),1)</f>
        <v>1</v>
      </c>
      <c r="M101">
        <f ca="1">IFERROR(IF(F101&gt;='Référence pour le calcul'!$J$7,'Référence pour le calcul'!$M$7,IF(F101&gt;='Référence pour le calcul'!$J$6,'Référence pour le calcul'!$M$6,IF(F101&gt;='Référence pour le calcul'!$J$5,'Référence pour le calcul'!$M$5,IF(F101&gt;='Référence pour le calcul'!$J$4,'Référence pour le calcul'!$M$4)))),1)</f>
        <v>1</v>
      </c>
      <c r="N101">
        <f>IF(G101&gt;='Référence pour le calcul'!$B$7,'Référence pour le calcul'!$E$7,IF(G101&gt;='Référence pour le calcul'!$B$6,'Référence pour le calcul'!$E$6,IF(G101&gt;='Référence pour le calcul'!$B$5,'Référence pour le calcul'!$E$5,IF(G101&gt;'Référence pour le calcul'!$B$4,'Référence pour le calcul'!$E$4,IF(G101&lt;='Référence pour le calcul'!$B$3,'Référence pour le calcul'!$E$3)))))</f>
        <v>0</v>
      </c>
      <c r="O101">
        <f>IF(H101&gt;='Référence pour le calcul'!$F$7,'Référence pour le calcul'!$I$7,IF(H101&gt;='Référence pour le calcul'!$F$6,'Référence pour le calcul'!$I$6,IF(H101&gt;='Référence pour le calcul'!$F$5,'Référence pour le calcul'!$I$5,IF(H101&gt;='Référence pour le calcul'!$F$4,'Référence pour le calcul'!$I$4))))</f>
        <v>1</v>
      </c>
      <c r="P101" t="e">
        <f>IF(I101&gt;='Référence pour le calcul'!$N$7,'Référence pour le calcul'!$Q$7,IF(I101&gt;='Référence pour le calcul'!$N$6,'Référence pour le calcul'!$Q$6,IF(I101&gt;='Référence pour le calcul'!$N$5,'Référence pour le calcul'!$Q$5,IF(I101&gt;='Référence pour le calcul'!$N$4,'Référence pour le calcul'!$Q$4))))</f>
        <v>#REF!</v>
      </c>
      <c r="Q101" t="e">
        <f>IF(J101&gt;='Référence pour le calcul'!$R$7,'Référence pour le calcul'!$U$7,IF(J101&gt;='Référence pour le calcul'!$R$6,'Référence pour le calcul'!$U$6,IF(J101&gt;='Référence pour le calcul'!$R$5,'Référence pour le calcul'!$U$5,IF(J101&gt;='Référence pour le calcul'!$R$4,'Référence pour le calcul'!$U$4))))</f>
        <v>#REF!</v>
      </c>
      <c r="R101">
        <f ca="1">IF(AND(K101&lt;='Référence pour le calcul'!$AD$3,'calcul notes'!K101&gt;'Référence pour le calcul'!$AD$4),1,IF(AND('calcul notes'!K101&lt;='Référence pour le calcul'!$AD$4,'calcul notes'!K101&gt;'Référence pour le calcul'!$AD$5),2,IF(AND('calcul notes'!K101&lt;='Référence pour le calcul'!$AD$5,'calcul notes'!K101&gt;'Référence pour le calcul'!$AD$6),3,IF('calcul notes'!K101&lt;='Référence pour le calcul'!$AD$6,4,IF(K101="",4)))))</f>
        <v>4</v>
      </c>
      <c r="S101" t="e">
        <f t="shared" ca="1" si="5"/>
        <v>#REF!</v>
      </c>
    </row>
    <row r="102" spans="1:19" x14ac:dyDescent="0.3">
      <c r="A102" s="1" t="s">
        <v>296</v>
      </c>
      <c r="B102" s="1" t="s">
        <v>208</v>
      </c>
      <c r="C102" s="1" t="s">
        <v>725</v>
      </c>
      <c r="D102" s="1"/>
      <c r="E102">
        <f>SUMIFS(Entrée_qté,Date_entrée,"&lt;="&amp;'Référence pour le calcul'!AK103,Date_entrée,"&lt;="&amp;'Référence pour le calcul'!AK102,Référence_Article,'calcul notes'!A102)</f>
        <v>0</v>
      </c>
      <c r="F102">
        <f ca="1">SUMIFS(Sortie_qté,Date_Sortie,"&gt;="&amp;'Référence pour le calcul'!$AL$4,Sortie_qté,"&lt;="&amp;'Référence pour le calcul'!$AL$3,Référence_Article,'calcul notes'!A102)</f>
        <v>0</v>
      </c>
      <c r="G102">
        <f>SUMIF('base de données'!$A:$A,$A102,'base de données'!$I:$I)</f>
        <v>0</v>
      </c>
      <c r="H102">
        <f>SUMIF('base de données'!$A:$A,$A102,'base de données'!$J:$J)</f>
        <v>0</v>
      </c>
      <c r="I102">
        <f t="shared" si="3"/>
        <v>0</v>
      </c>
      <c r="J102" s="53">
        <f t="shared" si="4"/>
        <v>0</v>
      </c>
      <c r="K102" s="6" t="str">
        <f>IFERROR(VLOOKUP(A102,'Historique d''inventaire'!A:F,5,FALSE),"")</f>
        <v/>
      </c>
      <c r="L102">
        <f ca="1">IFERROR(IF(E102&gt;='Référence pour le calcul'!$V$7,'Référence pour le calcul'!$Y$7,IF(E102&gt;='Référence pour le calcul'!$V$6,'Référence pour le calcul'!$Y$6,IF(E102&gt;='Référence pour le calcul'!$V$5,'Référence pour le calcul'!$Y$5,IF(E102&gt;='Référence pour le calcul'!$V$4,'Référence pour le calcul'!$Y$4)))),1)</f>
        <v>1</v>
      </c>
      <c r="M102">
        <f ca="1">IFERROR(IF(F102&gt;='Référence pour le calcul'!$J$7,'Référence pour le calcul'!$M$7,IF(F102&gt;='Référence pour le calcul'!$J$6,'Référence pour le calcul'!$M$6,IF(F102&gt;='Référence pour le calcul'!$J$5,'Référence pour le calcul'!$M$5,IF(F102&gt;='Référence pour le calcul'!$J$4,'Référence pour le calcul'!$M$4)))),1)</f>
        <v>1</v>
      </c>
      <c r="N102">
        <f>IF(G102&gt;='Référence pour le calcul'!$B$7,'Référence pour le calcul'!$E$7,IF(G102&gt;='Référence pour le calcul'!$B$6,'Référence pour le calcul'!$E$6,IF(G102&gt;='Référence pour le calcul'!$B$5,'Référence pour le calcul'!$E$5,IF(G102&gt;'Référence pour le calcul'!$B$4,'Référence pour le calcul'!$E$4,IF(G102&lt;='Référence pour le calcul'!$B$3,'Référence pour le calcul'!$E$3)))))</f>
        <v>0</v>
      </c>
      <c r="O102">
        <f>IF(H102&gt;='Référence pour le calcul'!$F$7,'Référence pour le calcul'!$I$7,IF(H102&gt;='Référence pour le calcul'!$F$6,'Référence pour le calcul'!$I$6,IF(H102&gt;='Référence pour le calcul'!$F$5,'Référence pour le calcul'!$I$5,IF(H102&gt;='Référence pour le calcul'!$F$4,'Référence pour le calcul'!$I$4))))</f>
        <v>1</v>
      </c>
      <c r="P102" t="e">
        <f>IF(I102&gt;='Référence pour le calcul'!$N$7,'Référence pour le calcul'!$Q$7,IF(I102&gt;='Référence pour le calcul'!$N$6,'Référence pour le calcul'!$Q$6,IF(I102&gt;='Référence pour le calcul'!$N$5,'Référence pour le calcul'!$Q$5,IF(I102&gt;='Référence pour le calcul'!$N$4,'Référence pour le calcul'!$Q$4))))</f>
        <v>#REF!</v>
      </c>
      <c r="Q102" t="e">
        <f>IF(J102&gt;='Référence pour le calcul'!$R$7,'Référence pour le calcul'!$U$7,IF(J102&gt;='Référence pour le calcul'!$R$6,'Référence pour le calcul'!$U$6,IF(J102&gt;='Référence pour le calcul'!$R$5,'Référence pour le calcul'!$U$5,IF(J102&gt;='Référence pour le calcul'!$R$4,'Référence pour le calcul'!$U$4))))</f>
        <v>#REF!</v>
      </c>
      <c r="R102">
        <f ca="1">IF(AND(K102&lt;='Référence pour le calcul'!$AD$3,'calcul notes'!K102&gt;'Référence pour le calcul'!$AD$4),1,IF(AND('calcul notes'!K102&lt;='Référence pour le calcul'!$AD$4,'calcul notes'!K102&gt;'Référence pour le calcul'!$AD$5),2,IF(AND('calcul notes'!K102&lt;='Référence pour le calcul'!$AD$5,'calcul notes'!K102&gt;'Référence pour le calcul'!$AD$6),3,IF('calcul notes'!K102&lt;='Référence pour le calcul'!$AD$6,4,IF(K102="",4)))))</f>
        <v>4</v>
      </c>
      <c r="S102" t="e">
        <f t="shared" ca="1" si="5"/>
        <v>#REF!</v>
      </c>
    </row>
    <row r="103" spans="1:19" x14ac:dyDescent="0.3">
      <c r="A103" s="1" t="s">
        <v>297</v>
      </c>
      <c r="B103" s="1" t="s">
        <v>208</v>
      </c>
      <c r="C103" s="1" t="s">
        <v>726</v>
      </c>
      <c r="D103" s="1" t="s">
        <v>204</v>
      </c>
      <c r="E103">
        <f>SUMIFS(Entrée_qté,Date_entrée,"&lt;="&amp;'Référence pour le calcul'!AK104,Date_entrée,"&lt;="&amp;'Référence pour le calcul'!AK103,Référence_Article,'calcul notes'!A103)</f>
        <v>0</v>
      </c>
      <c r="F103">
        <f ca="1">SUMIFS(Sortie_qté,Date_Sortie,"&gt;="&amp;'Référence pour le calcul'!$AL$4,Sortie_qté,"&lt;="&amp;'Référence pour le calcul'!$AL$3,Référence_Article,'calcul notes'!A103)</f>
        <v>0</v>
      </c>
      <c r="G103">
        <f>SUMIF('base de données'!$A:$A,$A103,'base de données'!$I:$I)</f>
        <v>0</v>
      </c>
      <c r="H103">
        <f>SUMIF('base de données'!$A:$A,$A103,'base de données'!$J:$J)</f>
        <v>0</v>
      </c>
      <c r="I103">
        <f t="shared" si="3"/>
        <v>0</v>
      </c>
      <c r="J103" s="53">
        <f t="shared" si="4"/>
        <v>0</v>
      </c>
      <c r="K103" s="6" t="str">
        <f>IFERROR(VLOOKUP(A103,'Historique d''inventaire'!A:F,5,FALSE),"")</f>
        <v/>
      </c>
      <c r="L103">
        <f ca="1">IFERROR(IF(E103&gt;='Référence pour le calcul'!$V$7,'Référence pour le calcul'!$Y$7,IF(E103&gt;='Référence pour le calcul'!$V$6,'Référence pour le calcul'!$Y$6,IF(E103&gt;='Référence pour le calcul'!$V$5,'Référence pour le calcul'!$Y$5,IF(E103&gt;='Référence pour le calcul'!$V$4,'Référence pour le calcul'!$Y$4)))),1)</f>
        <v>1</v>
      </c>
      <c r="M103">
        <f ca="1">IFERROR(IF(F103&gt;='Référence pour le calcul'!$J$7,'Référence pour le calcul'!$M$7,IF(F103&gt;='Référence pour le calcul'!$J$6,'Référence pour le calcul'!$M$6,IF(F103&gt;='Référence pour le calcul'!$J$5,'Référence pour le calcul'!$M$5,IF(F103&gt;='Référence pour le calcul'!$J$4,'Référence pour le calcul'!$M$4)))),1)</f>
        <v>1</v>
      </c>
      <c r="N103">
        <f>IF(G103&gt;='Référence pour le calcul'!$B$7,'Référence pour le calcul'!$E$7,IF(G103&gt;='Référence pour le calcul'!$B$6,'Référence pour le calcul'!$E$6,IF(G103&gt;='Référence pour le calcul'!$B$5,'Référence pour le calcul'!$E$5,IF(G103&gt;'Référence pour le calcul'!$B$4,'Référence pour le calcul'!$E$4,IF(G103&lt;='Référence pour le calcul'!$B$3,'Référence pour le calcul'!$E$3)))))</f>
        <v>0</v>
      </c>
      <c r="O103">
        <f>IF(H103&gt;='Référence pour le calcul'!$F$7,'Référence pour le calcul'!$I$7,IF(H103&gt;='Référence pour le calcul'!$F$6,'Référence pour le calcul'!$I$6,IF(H103&gt;='Référence pour le calcul'!$F$5,'Référence pour le calcul'!$I$5,IF(H103&gt;='Référence pour le calcul'!$F$4,'Référence pour le calcul'!$I$4))))</f>
        <v>1</v>
      </c>
      <c r="P103" t="e">
        <f>IF(I103&gt;='Référence pour le calcul'!$N$7,'Référence pour le calcul'!$Q$7,IF(I103&gt;='Référence pour le calcul'!$N$6,'Référence pour le calcul'!$Q$6,IF(I103&gt;='Référence pour le calcul'!$N$5,'Référence pour le calcul'!$Q$5,IF(I103&gt;='Référence pour le calcul'!$N$4,'Référence pour le calcul'!$Q$4))))</f>
        <v>#REF!</v>
      </c>
      <c r="Q103" t="e">
        <f>IF(J103&gt;='Référence pour le calcul'!$R$7,'Référence pour le calcul'!$U$7,IF(J103&gt;='Référence pour le calcul'!$R$6,'Référence pour le calcul'!$U$6,IF(J103&gt;='Référence pour le calcul'!$R$5,'Référence pour le calcul'!$U$5,IF(J103&gt;='Référence pour le calcul'!$R$4,'Référence pour le calcul'!$U$4))))</f>
        <v>#REF!</v>
      </c>
      <c r="R103">
        <f ca="1">IF(AND(K103&lt;='Référence pour le calcul'!$AD$3,'calcul notes'!K103&gt;'Référence pour le calcul'!$AD$4),1,IF(AND('calcul notes'!K103&lt;='Référence pour le calcul'!$AD$4,'calcul notes'!K103&gt;'Référence pour le calcul'!$AD$5),2,IF(AND('calcul notes'!K103&lt;='Référence pour le calcul'!$AD$5,'calcul notes'!K103&gt;'Référence pour le calcul'!$AD$6),3,IF('calcul notes'!K103&lt;='Référence pour le calcul'!$AD$6,4,IF(K103="",4)))))</f>
        <v>4</v>
      </c>
      <c r="S103" t="e">
        <f t="shared" ca="1" si="5"/>
        <v>#REF!</v>
      </c>
    </row>
    <row r="104" spans="1:19" x14ac:dyDescent="0.3">
      <c r="A104" s="1" t="s">
        <v>298</v>
      </c>
      <c r="B104" s="1" t="s">
        <v>208</v>
      </c>
      <c r="C104" s="1" t="s">
        <v>727</v>
      </c>
      <c r="D104" s="1" t="s">
        <v>204</v>
      </c>
      <c r="E104">
        <f>SUMIFS(Entrée_qté,Date_entrée,"&lt;="&amp;'Référence pour le calcul'!AK105,Date_entrée,"&lt;="&amp;'Référence pour le calcul'!AK104,Référence_Article,'calcul notes'!A104)</f>
        <v>0</v>
      </c>
      <c r="F104">
        <f ca="1">SUMIFS(Sortie_qté,Date_Sortie,"&gt;="&amp;'Référence pour le calcul'!$AL$4,Sortie_qté,"&lt;="&amp;'Référence pour le calcul'!$AL$3,Référence_Article,'calcul notes'!A104)</f>
        <v>0</v>
      </c>
      <c r="G104">
        <f>SUMIF('base de données'!$A:$A,$A104,'base de données'!$I:$I)</f>
        <v>0</v>
      </c>
      <c r="H104">
        <f>SUMIF('base de données'!$A:$A,$A104,'base de données'!$J:$J)</f>
        <v>0</v>
      </c>
      <c r="I104">
        <f t="shared" si="3"/>
        <v>0</v>
      </c>
      <c r="J104" s="53">
        <f t="shared" si="4"/>
        <v>0</v>
      </c>
      <c r="K104" s="6" t="str">
        <f>IFERROR(VLOOKUP(A104,'Historique d''inventaire'!A:F,5,FALSE),"")</f>
        <v/>
      </c>
      <c r="L104">
        <f ca="1">IFERROR(IF(E104&gt;='Référence pour le calcul'!$V$7,'Référence pour le calcul'!$Y$7,IF(E104&gt;='Référence pour le calcul'!$V$6,'Référence pour le calcul'!$Y$6,IF(E104&gt;='Référence pour le calcul'!$V$5,'Référence pour le calcul'!$Y$5,IF(E104&gt;='Référence pour le calcul'!$V$4,'Référence pour le calcul'!$Y$4)))),1)</f>
        <v>1</v>
      </c>
      <c r="M104">
        <f ca="1">IFERROR(IF(F104&gt;='Référence pour le calcul'!$J$7,'Référence pour le calcul'!$M$7,IF(F104&gt;='Référence pour le calcul'!$J$6,'Référence pour le calcul'!$M$6,IF(F104&gt;='Référence pour le calcul'!$J$5,'Référence pour le calcul'!$M$5,IF(F104&gt;='Référence pour le calcul'!$J$4,'Référence pour le calcul'!$M$4)))),1)</f>
        <v>1</v>
      </c>
      <c r="N104">
        <f>IF(G104&gt;='Référence pour le calcul'!$B$7,'Référence pour le calcul'!$E$7,IF(G104&gt;='Référence pour le calcul'!$B$6,'Référence pour le calcul'!$E$6,IF(G104&gt;='Référence pour le calcul'!$B$5,'Référence pour le calcul'!$E$5,IF(G104&gt;'Référence pour le calcul'!$B$4,'Référence pour le calcul'!$E$4,IF(G104&lt;='Référence pour le calcul'!$B$3,'Référence pour le calcul'!$E$3)))))</f>
        <v>0</v>
      </c>
      <c r="O104">
        <f>IF(H104&gt;='Référence pour le calcul'!$F$7,'Référence pour le calcul'!$I$7,IF(H104&gt;='Référence pour le calcul'!$F$6,'Référence pour le calcul'!$I$6,IF(H104&gt;='Référence pour le calcul'!$F$5,'Référence pour le calcul'!$I$5,IF(H104&gt;='Référence pour le calcul'!$F$4,'Référence pour le calcul'!$I$4))))</f>
        <v>1</v>
      </c>
      <c r="P104" t="e">
        <f>IF(I104&gt;='Référence pour le calcul'!$N$7,'Référence pour le calcul'!$Q$7,IF(I104&gt;='Référence pour le calcul'!$N$6,'Référence pour le calcul'!$Q$6,IF(I104&gt;='Référence pour le calcul'!$N$5,'Référence pour le calcul'!$Q$5,IF(I104&gt;='Référence pour le calcul'!$N$4,'Référence pour le calcul'!$Q$4))))</f>
        <v>#REF!</v>
      </c>
      <c r="Q104" t="e">
        <f>IF(J104&gt;='Référence pour le calcul'!$R$7,'Référence pour le calcul'!$U$7,IF(J104&gt;='Référence pour le calcul'!$R$6,'Référence pour le calcul'!$U$6,IF(J104&gt;='Référence pour le calcul'!$R$5,'Référence pour le calcul'!$U$5,IF(J104&gt;='Référence pour le calcul'!$R$4,'Référence pour le calcul'!$U$4))))</f>
        <v>#REF!</v>
      </c>
      <c r="R104">
        <f ca="1">IF(AND(K104&lt;='Référence pour le calcul'!$AD$3,'calcul notes'!K104&gt;'Référence pour le calcul'!$AD$4),1,IF(AND('calcul notes'!K104&lt;='Référence pour le calcul'!$AD$4,'calcul notes'!K104&gt;'Référence pour le calcul'!$AD$5),2,IF(AND('calcul notes'!K104&lt;='Référence pour le calcul'!$AD$5,'calcul notes'!K104&gt;'Référence pour le calcul'!$AD$6),3,IF('calcul notes'!K104&lt;='Référence pour le calcul'!$AD$6,4,IF(K104="",4)))))</f>
        <v>4</v>
      </c>
      <c r="S104" t="e">
        <f t="shared" ca="1" si="5"/>
        <v>#REF!</v>
      </c>
    </row>
    <row r="105" spans="1:19" x14ac:dyDescent="0.3">
      <c r="A105" s="1" t="s">
        <v>299</v>
      </c>
      <c r="B105" s="1" t="s">
        <v>208</v>
      </c>
      <c r="C105" s="1" t="s">
        <v>728</v>
      </c>
      <c r="D105" s="1" t="s">
        <v>204</v>
      </c>
      <c r="E105">
        <f>SUMIFS(Entrée_qté,Date_entrée,"&lt;="&amp;'Référence pour le calcul'!AK106,Date_entrée,"&lt;="&amp;'Référence pour le calcul'!AK105,Référence_Article,'calcul notes'!A105)</f>
        <v>0</v>
      </c>
      <c r="F105">
        <f ca="1">SUMIFS(Sortie_qté,Date_Sortie,"&gt;="&amp;'Référence pour le calcul'!$AL$4,Sortie_qté,"&lt;="&amp;'Référence pour le calcul'!$AL$3,Référence_Article,'calcul notes'!A105)</f>
        <v>0</v>
      </c>
      <c r="G105">
        <f>SUMIF('base de données'!$A:$A,$A105,'base de données'!$I:$I)</f>
        <v>0</v>
      </c>
      <c r="H105">
        <f>SUMIF('base de données'!$A:$A,$A105,'base de données'!$J:$J)</f>
        <v>0</v>
      </c>
      <c r="I105">
        <f t="shared" si="3"/>
        <v>0</v>
      </c>
      <c r="J105" s="53">
        <f t="shared" si="4"/>
        <v>0</v>
      </c>
      <c r="K105" s="6" t="str">
        <f>IFERROR(VLOOKUP(A105,'Historique d''inventaire'!A:F,5,FALSE),"")</f>
        <v/>
      </c>
      <c r="L105">
        <f ca="1">IFERROR(IF(E105&gt;='Référence pour le calcul'!$V$7,'Référence pour le calcul'!$Y$7,IF(E105&gt;='Référence pour le calcul'!$V$6,'Référence pour le calcul'!$Y$6,IF(E105&gt;='Référence pour le calcul'!$V$5,'Référence pour le calcul'!$Y$5,IF(E105&gt;='Référence pour le calcul'!$V$4,'Référence pour le calcul'!$Y$4)))),1)</f>
        <v>1</v>
      </c>
      <c r="M105">
        <f ca="1">IFERROR(IF(F105&gt;='Référence pour le calcul'!$J$7,'Référence pour le calcul'!$M$7,IF(F105&gt;='Référence pour le calcul'!$J$6,'Référence pour le calcul'!$M$6,IF(F105&gt;='Référence pour le calcul'!$J$5,'Référence pour le calcul'!$M$5,IF(F105&gt;='Référence pour le calcul'!$J$4,'Référence pour le calcul'!$M$4)))),1)</f>
        <v>1</v>
      </c>
      <c r="N105">
        <f>IF(G105&gt;='Référence pour le calcul'!$B$7,'Référence pour le calcul'!$E$7,IF(G105&gt;='Référence pour le calcul'!$B$6,'Référence pour le calcul'!$E$6,IF(G105&gt;='Référence pour le calcul'!$B$5,'Référence pour le calcul'!$E$5,IF(G105&gt;'Référence pour le calcul'!$B$4,'Référence pour le calcul'!$E$4,IF(G105&lt;='Référence pour le calcul'!$B$3,'Référence pour le calcul'!$E$3)))))</f>
        <v>0</v>
      </c>
      <c r="O105">
        <f>IF(H105&gt;='Référence pour le calcul'!$F$7,'Référence pour le calcul'!$I$7,IF(H105&gt;='Référence pour le calcul'!$F$6,'Référence pour le calcul'!$I$6,IF(H105&gt;='Référence pour le calcul'!$F$5,'Référence pour le calcul'!$I$5,IF(H105&gt;='Référence pour le calcul'!$F$4,'Référence pour le calcul'!$I$4))))</f>
        <v>1</v>
      </c>
      <c r="P105" t="e">
        <f>IF(I105&gt;='Référence pour le calcul'!$N$7,'Référence pour le calcul'!$Q$7,IF(I105&gt;='Référence pour le calcul'!$N$6,'Référence pour le calcul'!$Q$6,IF(I105&gt;='Référence pour le calcul'!$N$5,'Référence pour le calcul'!$Q$5,IF(I105&gt;='Référence pour le calcul'!$N$4,'Référence pour le calcul'!$Q$4))))</f>
        <v>#REF!</v>
      </c>
      <c r="Q105" t="e">
        <f>IF(J105&gt;='Référence pour le calcul'!$R$7,'Référence pour le calcul'!$U$7,IF(J105&gt;='Référence pour le calcul'!$R$6,'Référence pour le calcul'!$U$6,IF(J105&gt;='Référence pour le calcul'!$R$5,'Référence pour le calcul'!$U$5,IF(J105&gt;='Référence pour le calcul'!$R$4,'Référence pour le calcul'!$U$4))))</f>
        <v>#REF!</v>
      </c>
      <c r="R105">
        <f ca="1">IF(AND(K105&lt;='Référence pour le calcul'!$AD$3,'calcul notes'!K105&gt;'Référence pour le calcul'!$AD$4),1,IF(AND('calcul notes'!K105&lt;='Référence pour le calcul'!$AD$4,'calcul notes'!K105&gt;'Référence pour le calcul'!$AD$5),2,IF(AND('calcul notes'!K105&lt;='Référence pour le calcul'!$AD$5,'calcul notes'!K105&gt;'Référence pour le calcul'!$AD$6),3,IF('calcul notes'!K105&lt;='Référence pour le calcul'!$AD$6,4,IF(K105="",4)))))</f>
        <v>4</v>
      </c>
      <c r="S105" t="e">
        <f t="shared" ca="1" si="5"/>
        <v>#REF!</v>
      </c>
    </row>
    <row r="106" spans="1:19" x14ac:dyDescent="0.3">
      <c r="A106" s="1" t="s">
        <v>300</v>
      </c>
      <c r="B106" s="1" t="s">
        <v>208</v>
      </c>
      <c r="C106" s="1" t="s">
        <v>729</v>
      </c>
      <c r="D106" s="1"/>
      <c r="E106">
        <f>SUMIFS(Entrée_qté,Date_entrée,"&lt;="&amp;'Référence pour le calcul'!AK107,Date_entrée,"&lt;="&amp;'Référence pour le calcul'!AK106,Référence_Article,'calcul notes'!A106)</f>
        <v>0</v>
      </c>
      <c r="F106">
        <f ca="1">SUMIFS(Sortie_qté,Date_Sortie,"&gt;="&amp;'Référence pour le calcul'!$AL$4,Sortie_qté,"&lt;="&amp;'Référence pour le calcul'!$AL$3,Référence_Article,'calcul notes'!A106)</f>
        <v>0</v>
      </c>
      <c r="G106">
        <f>SUMIF('base de données'!$A:$A,$A106,'base de données'!$I:$I)</f>
        <v>0</v>
      </c>
      <c r="H106">
        <f>SUMIF('base de données'!$A:$A,$A106,'base de données'!$J:$J)</f>
        <v>0</v>
      </c>
      <c r="I106">
        <f t="shared" si="3"/>
        <v>0</v>
      </c>
      <c r="J106" s="53">
        <f t="shared" si="4"/>
        <v>0</v>
      </c>
      <c r="K106" s="6" t="str">
        <f>IFERROR(VLOOKUP(A106,'Historique d''inventaire'!A:F,5,FALSE),"")</f>
        <v/>
      </c>
      <c r="L106">
        <f ca="1">IFERROR(IF(E106&gt;='Référence pour le calcul'!$V$7,'Référence pour le calcul'!$Y$7,IF(E106&gt;='Référence pour le calcul'!$V$6,'Référence pour le calcul'!$Y$6,IF(E106&gt;='Référence pour le calcul'!$V$5,'Référence pour le calcul'!$Y$5,IF(E106&gt;='Référence pour le calcul'!$V$4,'Référence pour le calcul'!$Y$4)))),1)</f>
        <v>1</v>
      </c>
      <c r="M106">
        <f ca="1">IFERROR(IF(F106&gt;='Référence pour le calcul'!$J$7,'Référence pour le calcul'!$M$7,IF(F106&gt;='Référence pour le calcul'!$J$6,'Référence pour le calcul'!$M$6,IF(F106&gt;='Référence pour le calcul'!$J$5,'Référence pour le calcul'!$M$5,IF(F106&gt;='Référence pour le calcul'!$J$4,'Référence pour le calcul'!$M$4)))),1)</f>
        <v>1</v>
      </c>
      <c r="N106">
        <f>IF(G106&gt;='Référence pour le calcul'!$B$7,'Référence pour le calcul'!$E$7,IF(G106&gt;='Référence pour le calcul'!$B$6,'Référence pour le calcul'!$E$6,IF(G106&gt;='Référence pour le calcul'!$B$5,'Référence pour le calcul'!$E$5,IF(G106&gt;'Référence pour le calcul'!$B$4,'Référence pour le calcul'!$E$4,IF(G106&lt;='Référence pour le calcul'!$B$3,'Référence pour le calcul'!$E$3)))))</f>
        <v>0</v>
      </c>
      <c r="O106">
        <f>IF(H106&gt;='Référence pour le calcul'!$F$7,'Référence pour le calcul'!$I$7,IF(H106&gt;='Référence pour le calcul'!$F$6,'Référence pour le calcul'!$I$6,IF(H106&gt;='Référence pour le calcul'!$F$5,'Référence pour le calcul'!$I$5,IF(H106&gt;='Référence pour le calcul'!$F$4,'Référence pour le calcul'!$I$4))))</f>
        <v>1</v>
      </c>
      <c r="P106" t="e">
        <f>IF(I106&gt;='Référence pour le calcul'!$N$7,'Référence pour le calcul'!$Q$7,IF(I106&gt;='Référence pour le calcul'!$N$6,'Référence pour le calcul'!$Q$6,IF(I106&gt;='Référence pour le calcul'!$N$5,'Référence pour le calcul'!$Q$5,IF(I106&gt;='Référence pour le calcul'!$N$4,'Référence pour le calcul'!$Q$4))))</f>
        <v>#REF!</v>
      </c>
      <c r="Q106" t="e">
        <f>IF(J106&gt;='Référence pour le calcul'!$R$7,'Référence pour le calcul'!$U$7,IF(J106&gt;='Référence pour le calcul'!$R$6,'Référence pour le calcul'!$U$6,IF(J106&gt;='Référence pour le calcul'!$R$5,'Référence pour le calcul'!$U$5,IF(J106&gt;='Référence pour le calcul'!$R$4,'Référence pour le calcul'!$U$4))))</f>
        <v>#REF!</v>
      </c>
      <c r="R106">
        <f ca="1">IF(AND(K106&lt;='Référence pour le calcul'!$AD$3,'calcul notes'!K106&gt;'Référence pour le calcul'!$AD$4),1,IF(AND('calcul notes'!K106&lt;='Référence pour le calcul'!$AD$4,'calcul notes'!K106&gt;'Référence pour le calcul'!$AD$5),2,IF(AND('calcul notes'!K106&lt;='Référence pour le calcul'!$AD$5,'calcul notes'!K106&gt;'Référence pour le calcul'!$AD$6),3,IF('calcul notes'!K106&lt;='Référence pour le calcul'!$AD$6,4,IF(K106="",4)))))</f>
        <v>4</v>
      </c>
      <c r="S106" t="e">
        <f t="shared" ca="1" si="5"/>
        <v>#REF!</v>
      </c>
    </row>
    <row r="107" spans="1:19" x14ac:dyDescent="0.3">
      <c r="A107" s="1" t="s">
        <v>301</v>
      </c>
      <c r="B107" s="1" t="s">
        <v>208</v>
      </c>
      <c r="C107" s="1" t="s">
        <v>730</v>
      </c>
      <c r="D107" s="1"/>
      <c r="E107">
        <f>SUMIFS(Entrée_qté,Date_entrée,"&lt;="&amp;'Référence pour le calcul'!AK108,Date_entrée,"&lt;="&amp;'Référence pour le calcul'!AK107,Référence_Article,'calcul notes'!A107)</f>
        <v>0</v>
      </c>
      <c r="F107">
        <f ca="1">SUMIFS(Sortie_qté,Date_Sortie,"&gt;="&amp;'Référence pour le calcul'!$AL$4,Sortie_qté,"&lt;="&amp;'Référence pour le calcul'!$AL$3,Référence_Article,'calcul notes'!A107)</f>
        <v>0</v>
      </c>
      <c r="G107">
        <f>SUMIF('base de données'!$A:$A,$A107,'base de données'!$I:$I)</f>
        <v>0</v>
      </c>
      <c r="H107">
        <f>SUMIF('base de données'!$A:$A,$A107,'base de données'!$J:$J)</f>
        <v>0</v>
      </c>
      <c r="I107">
        <f t="shared" si="3"/>
        <v>0</v>
      </c>
      <c r="J107" s="53">
        <f t="shared" si="4"/>
        <v>0</v>
      </c>
      <c r="K107" s="6" t="str">
        <f>IFERROR(VLOOKUP(A107,'Historique d''inventaire'!A:F,5,FALSE),"")</f>
        <v/>
      </c>
      <c r="L107">
        <f ca="1">IFERROR(IF(E107&gt;='Référence pour le calcul'!$V$7,'Référence pour le calcul'!$Y$7,IF(E107&gt;='Référence pour le calcul'!$V$6,'Référence pour le calcul'!$Y$6,IF(E107&gt;='Référence pour le calcul'!$V$5,'Référence pour le calcul'!$Y$5,IF(E107&gt;='Référence pour le calcul'!$V$4,'Référence pour le calcul'!$Y$4)))),1)</f>
        <v>1</v>
      </c>
      <c r="M107">
        <f ca="1">IFERROR(IF(F107&gt;='Référence pour le calcul'!$J$7,'Référence pour le calcul'!$M$7,IF(F107&gt;='Référence pour le calcul'!$J$6,'Référence pour le calcul'!$M$6,IF(F107&gt;='Référence pour le calcul'!$J$5,'Référence pour le calcul'!$M$5,IF(F107&gt;='Référence pour le calcul'!$J$4,'Référence pour le calcul'!$M$4)))),1)</f>
        <v>1</v>
      </c>
      <c r="N107">
        <f>IF(G107&gt;='Référence pour le calcul'!$B$7,'Référence pour le calcul'!$E$7,IF(G107&gt;='Référence pour le calcul'!$B$6,'Référence pour le calcul'!$E$6,IF(G107&gt;='Référence pour le calcul'!$B$5,'Référence pour le calcul'!$E$5,IF(G107&gt;'Référence pour le calcul'!$B$4,'Référence pour le calcul'!$E$4,IF(G107&lt;='Référence pour le calcul'!$B$3,'Référence pour le calcul'!$E$3)))))</f>
        <v>0</v>
      </c>
      <c r="O107">
        <f>IF(H107&gt;='Référence pour le calcul'!$F$7,'Référence pour le calcul'!$I$7,IF(H107&gt;='Référence pour le calcul'!$F$6,'Référence pour le calcul'!$I$6,IF(H107&gt;='Référence pour le calcul'!$F$5,'Référence pour le calcul'!$I$5,IF(H107&gt;='Référence pour le calcul'!$F$4,'Référence pour le calcul'!$I$4))))</f>
        <v>1</v>
      </c>
      <c r="P107" t="e">
        <f>IF(I107&gt;='Référence pour le calcul'!$N$7,'Référence pour le calcul'!$Q$7,IF(I107&gt;='Référence pour le calcul'!$N$6,'Référence pour le calcul'!$Q$6,IF(I107&gt;='Référence pour le calcul'!$N$5,'Référence pour le calcul'!$Q$5,IF(I107&gt;='Référence pour le calcul'!$N$4,'Référence pour le calcul'!$Q$4))))</f>
        <v>#REF!</v>
      </c>
      <c r="Q107" t="e">
        <f>IF(J107&gt;='Référence pour le calcul'!$R$7,'Référence pour le calcul'!$U$7,IF(J107&gt;='Référence pour le calcul'!$R$6,'Référence pour le calcul'!$U$6,IF(J107&gt;='Référence pour le calcul'!$R$5,'Référence pour le calcul'!$U$5,IF(J107&gt;='Référence pour le calcul'!$R$4,'Référence pour le calcul'!$U$4))))</f>
        <v>#REF!</v>
      </c>
      <c r="R107">
        <f ca="1">IF(AND(K107&lt;='Référence pour le calcul'!$AD$3,'calcul notes'!K107&gt;'Référence pour le calcul'!$AD$4),1,IF(AND('calcul notes'!K107&lt;='Référence pour le calcul'!$AD$4,'calcul notes'!K107&gt;'Référence pour le calcul'!$AD$5),2,IF(AND('calcul notes'!K107&lt;='Référence pour le calcul'!$AD$5,'calcul notes'!K107&gt;'Référence pour le calcul'!$AD$6),3,IF('calcul notes'!K107&lt;='Référence pour le calcul'!$AD$6,4,IF(K107="",4)))))</f>
        <v>4</v>
      </c>
      <c r="S107" t="e">
        <f t="shared" ca="1" si="5"/>
        <v>#REF!</v>
      </c>
    </row>
    <row r="108" spans="1:19" x14ac:dyDescent="0.3">
      <c r="A108" s="1" t="s">
        <v>302</v>
      </c>
      <c r="B108" s="1" t="s">
        <v>208</v>
      </c>
      <c r="C108" s="1" t="s">
        <v>731</v>
      </c>
      <c r="D108" s="1"/>
      <c r="E108">
        <f>SUMIFS(Entrée_qté,Date_entrée,"&lt;="&amp;'Référence pour le calcul'!AK109,Date_entrée,"&lt;="&amp;'Référence pour le calcul'!AK108,Référence_Article,'calcul notes'!A108)</f>
        <v>0</v>
      </c>
      <c r="F108">
        <f ca="1">SUMIFS(Sortie_qté,Date_Sortie,"&gt;="&amp;'Référence pour le calcul'!$AL$4,Sortie_qté,"&lt;="&amp;'Référence pour le calcul'!$AL$3,Référence_Article,'calcul notes'!A108)</f>
        <v>0</v>
      </c>
      <c r="G108">
        <f>SUMIF('base de données'!$A:$A,$A108,'base de données'!$I:$I)</f>
        <v>0</v>
      </c>
      <c r="H108">
        <f>SUMIF('base de données'!$A:$A,$A108,'base de données'!$J:$J)</f>
        <v>0</v>
      </c>
      <c r="I108">
        <f t="shared" si="3"/>
        <v>0</v>
      </c>
      <c r="J108" s="53">
        <f t="shared" si="4"/>
        <v>0</v>
      </c>
      <c r="K108" s="6" t="str">
        <f>IFERROR(VLOOKUP(A108,'Historique d''inventaire'!A:F,5,FALSE),"")</f>
        <v/>
      </c>
      <c r="L108">
        <f ca="1">IFERROR(IF(E108&gt;='Référence pour le calcul'!$V$7,'Référence pour le calcul'!$Y$7,IF(E108&gt;='Référence pour le calcul'!$V$6,'Référence pour le calcul'!$Y$6,IF(E108&gt;='Référence pour le calcul'!$V$5,'Référence pour le calcul'!$Y$5,IF(E108&gt;='Référence pour le calcul'!$V$4,'Référence pour le calcul'!$Y$4)))),1)</f>
        <v>1</v>
      </c>
      <c r="M108">
        <f ca="1">IFERROR(IF(F108&gt;='Référence pour le calcul'!$J$7,'Référence pour le calcul'!$M$7,IF(F108&gt;='Référence pour le calcul'!$J$6,'Référence pour le calcul'!$M$6,IF(F108&gt;='Référence pour le calcul'!$J$5,'Référence pour le calcul'!$M$5,IF(F108&gt;='Référence pour le calcul'!$J$4,'Référence pour le calcul'!$M$4)))),1)</f>
        <v>1</v>
      </c>
      <c r="N108">
        <f>IF(G108&gt;='Référence pour le calcul'!$B$7,'Référence pour le calcul'!$E$7,IF(G108&gt;='Référence pour le calcul'!$B$6,'Référence pour le calcul'!$E$6,IF(G108&gt;='Référence pour le calcul'!$B$5,'Référence pour le calcul'!$E$5,IF(G108&gt;'Référence pour le calcul'!$B$4,'Référence pour le calcul'!$E$4,IF(G108&lt;='Référence pour le calcul'!$B$3,'Référence pour le calcul'!$E$3)))))</f>
        <v>0</v>
      </c>
      <c r="O108">
        <f>IF(H108&gt;='Référence pour le calcul'!$F$7,'Référence pour le calcul'!$I$7,IF(H108&gt;='Référence pour le calcul'!$F$6,'Référence pour le calcul'!$I$6,IF(H108&gt;='Référence pour le calcul'!$F$5,'Référence pour le calcul'!$I$5,IF(H108&gt;='Référence pour le calcul'!$F$4,'Référence pour le calcul'!$I$4))))</f>
        <v>1</v>
      </c>
      <c r="P108" t="e">
        <f>IF(I108&gt;='Référence pour le calcul'!$N$7,'Référence pour le calcul'!$Q$7,IF(I108&gt;='Référence pour le calcul'!$N$6,'Référence pour le calcul'!$Q$6,IF(I108&gt;='Référence pour le calcul'!$N$5,'Référence pour le calcul'!$Q$5,IF(I108&gt;='Référence pour le calcul'!$N$4,'Référence pour le calcul'!$Q$4))))</f>
        <v>#REF!</v>
      </c>
      <c r="Q108" t="e">
        <f>IF(J108&gt;='Référence pour le calcul'!$R$7,'Référence pour le calcul'!$U$7,IF(J108&gt;='Référence pour le calcul'!$R$6,'Référence pour le calcul'!$U$6,IF(J108&gt;='Référence pour le calcul'!$R$5,'Référence pour le calcul'!$U$5,IF(J108&gt;='Référence pour le calcul'!$R$4,'Référence pour le calcul'!$U$4))))</f>
        <v>#REF!</v>
      </c>
      <c r="R108">
        <f ca="1">IF(AND(K108&lt;='Référence pour le calcul'!$AD$3,'calcul notes'!K108&gt;'Référence pour le calcul'!$AD$4),1,IF(AND('calcul notes'!K108&lt;='Référence pour le calcul'!$AD$4,'calcul notes'!K108&gt;'Référence pour le calcul'!$AD$5),2,IF(AND('calcul notes'!K108&lt;='Référence pour le calcul'!$AD$5,'calcul notes'!K108&gt;'Référence pour le calcul'!$AD$6),3,IF('calcul notes'!K108&lt;='Référence pour le calcul'!$AD$6,4,IF(K108="",4)))))</f>
        <v>4</v>
      </c>
      <c r="S108" t="e">
        <f t="shared" ca="1" si="5"/>
        <v>#REF!</v>
      </c>
    </row>
    <row r="109" spans="1:19" x14ac:dyDescent="0.3">
      <c r="A109" s="1" t="s">
        <v>303</v>
      </c>
      <c r="B109" s="1" t="s">
        <v>208</v>
      </c>
      <c r="C109" s="1" t="s">
        <v>732</v>
      </c>
      <c r="D109" s="1"/>
      <c r="E109">
        <f>SUMIFS(Entrée_qté,Date_entrée,"&lt;="&amp;'Référence pour le calcul'!AK110,Date_entrée,"&lt;="&amp;'Référence pour le calcul'!AK109,Référence_Article,'calcul notes'!A109)</f>
        <v>0</v>
      </c>
      <c r="F109">
        <f ca="1">SUMIFS(Sortie_qté,Date_Sortie,"&gt;="&amp;'Référence pour le calcul'!$AL$4,Sortie_qté,"&lt;="&amp;'Référence pour le calcul'!$AL$3,Référence_Article,'calcul notes'!A109)</f>
        <v>0</v>
      </c>
      <c r="G109">
        <f>SUMIF('base de données'!$A:$A,$A109,'base de données'!$I:$I)</f>
        <v>0</v>
      </c>
      <c r="H109">
        <f>SUMIF('base de données'!$A:$A,$A109,'base de données'!$J:$J)</f>
        <v>0</v>
      </c>
      <c r="I109">
        <f t="shared" si="3"/>
        <v>0</v>
      </c>
      <c r="J109" s="53">
        <f t="shared" si="4"/>
        <v>0</v>
      </c>
      <c r="K109" s="6" t="str">
        <f>IFERROR(VLOOKUP(A109,'Historique d''inventaire'!A:F,5,FALSE),"")</f>
        <v/>
      </c>
      <c r="L109">
        <f ca="1">IFERROR(IF(E109&gt;='Référence pour le calcul'!$V$7,'Référence pour le calcul'!$Y$7,IF(E109&gt;='Référence pour le calcul'!$V$6,'Référence pour le calcul'!$Y$6,IF(E109&gt;='Référence pour le calcul'!$V$5,'Référence pour le calcul'!$Y$5,IF(E109&gt;='Référence pour le calcul'!$V$4,'Référence pour le calcul'!$Y$4)))),1)</f>
        <v>1</v>
      </c>
      <c r="M109">
        <f ca="1">IFERROR(IF(F109&gt;='Référence pour le calcul'!$J$7,'Référence pour le calcul'!$M$7,IF(F109&gt;='Référence pour le calcul'!$J$6,'Référence pour le calcul'!$M$6,IF(F109&gt;='Référence pour le calcul'!$J$5,'Référence pour le calcul'!$M$5,IF(F109&gt;='Référence pour le calcul'!$J$4,'Référence pour le calcul'!$M$4)))),1)</f>
        <v>1</v>
      </c>
      <c r="N109">
        <f>IF(G109&gt;='Référence pour le calcul'!$B$7,'Référence pour le calcul'!$E$7,IF(G109&gt;='Référence pour le calcul'!$B$6,'Référence pour le calcul'!$E$6,IF(G109&gt;='Référence pour le calcul'!$B$5,'Référence pour le calcul'!$E$5,IF(G109&gt;'Référence pour le calcul'!$B$4,'Référence pour le calcul'!$E$4,IF(G109&lt;='Référence pour le calcul'!$B$3,'Référence pour le calcul'!$E$3)))))</f>
        <v>0</v>
      </c>
      <c r="O109">
        <f>IF(H109&gt;='Référence pour le calcul'!$F$7,'Référence pour le calcul'!$I$7,IF(H109&gt;='Référence pour le calcul'!$F$6,'Référence pour le calcul'!$I$6,IF(H109&gt;='Référence pour le calcul'!$F$5,'Référence pour le calcul'!$I$5,IF(H109&gt;='Référence pour le calcul'!$F$4,'Référence pour le calcul'!$I$4))))</f>
        <v>1</v>
      </c>
      <c r="P109" t="e">
        <f>IF(I109&gt;='Référence pour le calcul'!$N$7,'Référence pour le calcul'!$Q$7,IF(I109&gt;='Référence pour le calcul'!$N$6,'Référence pour le calcul'!$Q$6,IF(I109&gt;='Référence pour le calcul'!$N$5,'Référence pour le calcul'!$Q$5,IF(I109&gt;='Référence pour le calcul'!$N$4,'Référence pour le calcul'!$Q$4))))</f>
        <v>#REF!</v>
      </c>
      <c r="Q109" t="e">
        <f>IF(J109&gt;='Référence pour le calcul'!$R$7,'Référence pour le calcul'!$U$7,IF(J109&gt;='Référence pour le calcul'!$R$6,'Référence pour le calcul'!$U$6,IF(J109&gt;='Référence pour le calcul'!$R$5,'Référence pour le calcul'!$U$5,IF(J109&gt;='Référence pour le calcul'!$R$4,'Référence pour le calcul'!$U$4))))</f>
        <v>#REF!</v>
      </c>
      <c r="R109">
        <f ca="1">IF(AND(K109&lt;='Référence pour le calcul'!$AD$3,'calcul notes'!K109&gt;'Référence pour le calcul'!$AD$4),1,IF(AND('calcul notes'!K109&lt;='Référence pour le calcul'!$AD$4,'calcul notes'!K109&gt;'Référence pour le calcul'!$AD$5),2,IF(AND('calcul notes'!K109&lt;='Référence pour le calcul'!$AD$5,'calcul notes'!K109&gt;'Référence pour le calcul'!$AD$6),3,IF('calcul notes'!K109&lt;='Référence pour le calcul'!$AD$6,4,IF(K109="",4)))))</f>
        <v>4</v>
      </c>
      <c r="S109" t="e">
        <f t="shared" ca="1" si="5"/>
        <v>#REF!</v>
      </c>
    </row>
    <row r="110" spans="1:19" x14ac:dyDescent="0.3">
      <c r="A110" s="1" t="s">
        <v>304</v>
      </c>
      <c r="B110" s="1" t="s">
        <v>208</v>
      </c>
      <c r="C110" s="1" t="s">
        <v>733</v>
      </c>
      <c r="D110" s="1"/>
      <c r="E110">
        <f>SUMIFS(Entrée_qté,Date_entrée,"&lt;="&amp;'Référence pour le calcul'!AK111,Date_entrée,"&lt;="&amp;'Référence pour le calcul'!AK110,Référence_Article,'calcul notes'!A110)</f>
        <v>0</v>
      </c>
      <c r="F110">
        <f ca="1">SUMIFS(Sortie_qté,Date_Sortie,"&gt;="&amp;'Référence pour le calcul'!$AL$4,Sortie_qté,"&lt;="&amp;'Référence pour le calcul'!$AL$3,Référence_Article,'calcul notes'!A110)</f>
        <v>0</v>
      </c>
      <c r="G110">
        <f>SUMIF('base de données'!$A:$A,$A110,'base de données'!$I:$I)</f>
        <v>0</v>
      </c>
      <c r="H110">
        <f>SUMIF('base de données'!$A:$A,$A110,'base de données'!$J:$J)</f>
        <v>0</v>
      </c>
      <c r="I110">
        <f t="shared" si="3"/>
        <v>0</v>
      </c>
      <c r="J110" s="53">
        <f t="shared" si="4"/>
        <v>0</v>
      </c>
      <c r="K110" s="6" t="str">
        <f>IFERROR(VLOOKUP(A110,'Historique d''inventaire'!A:F,5,FALSE),"")</f>
        <v/>
      </c>
      <c r="L110">
        <f ca="1">IFERROR(IF(E110&gt;='Référence pour le calcul'!$V$7,'Référence pour le calcul'!$Y$7,IF(E110&gt;='Référence pour le calcul'!$V$6,'Référence pour le calcul'!$Y$6,IF(E110&gt;='Référence pour le calcul'!$V$5,'Référence pour le calcul'!$Y$5,IF(E110&gt;='Référence pour le calcul'!$V$4,'Référence pour le calcul'!$Y$4)))),1)</f>
        <v>1</v>
      </c>
      <c r="M110">
        <f ca="1">IFERROR(IF(F110&gt;='Référence pour le calcul'!$J$7,'Référence pour le calcul'!$M$7,IF(F110&gt;='Référence pour le calcul'!$J$6,'Référence pour le calcul'!$M$6,IF(F110&gt;='Référence pour le calcul'!$J$5,'Référence pour le calcul'!$M$5,IF(F110&gt;='Référence pour le calcul'!$J$4,'Référence pour le calcul'!$M$4)))),1)</f>
        <v>1</v>
      </c>
      <c r="N110">
        <f>IF(G110&gt;='Référence pour le calcul'!$B$7,'Référence pour le calcul'!$E$7,IF(G110&gt;='Référence pour le calcul'!$B$6,'Référence pour le calcul'!$E$6,IF(G110&gt;='Référence pour le calcul'!$B$5,'Référence pour le calcul'!$E$5,IF(G110&gt;'Référence pour le calcul'!$B$4,'Référence pour le calcul'!$E$4,IF(G110&lt;='Référence pour le calcul'!$B$3,'Référence pour le calcul'!$E$3)))))</f>
        <v>0</v>
      </c>
      <c r="O110">
        <f>IF(H110&gt;='Référence pour le calcul'!$F$7,'Référence pour le calcul'!$I$7,IF(H110&gt;='Référence pour le calcul'!$F$6,'Référence pour le calcul'!$I$6,IF(H110&gt;='Référence pour le calcul'!$F$5,'Référence pour le calcul'!$I$5,IF(H110&gt;='Référence pour le calcul'!$F$4,'Référence pour le calcul'!$I$4))))</f>
        <v>1</v>
      </c>
      <c r="P110" t="e">
        <f>IF(I110&gt;='Référence pour le calcul'!$N$7,'Référence pour le calcul'!$Q$7,IF(I110&gt;='Référence pour le calcul'!$N$6,'Référence pour le calcul'!$Q$6,IF(I110&gt;='Référence pour le calcul'!$N$5,'Référence pour le calcul'!$Q$5,IF(I110&gt;='Référence pour le calcul'!$N$4,'Référence pour le calcul'!$Q$4))))</f>
        <v>#REF!</v>
      </c>
      <c r="Q110" t="e">
        <f>IF(J110&gt;='Référence pour le calcul'!$R$7,'Référence pour le calcul'!$U$7,IF(J110&gt;='Référence pour le calcul'!$R$6,'Référence pour le calcul'!$U$6,IF(J110&gt;='Référence pour le calcul'!$R$5,'Référence pour le calcul'!$U$5,IF(J110&gt;='Référence pour le calcul'!$R$4,'Référence pour le calcul'!$U$4))))</f>
        <v>#REF!</v>
      </c>
      <c r="R110">
        <f ca="1">IF(AND(K110&lt;='Référence pour le calcul'!$AD$3,'calcul notes'!K110&gt;'Référence pour le calcul'!$AD$4),1,IF(AND('calcul notes'!K110&lt;='Référence pour le calcul'!$AD$4,'calcul notes'!K110&gt;'Référence pour le calcul'!$AD$5),2,IF(AND('calcul notes'!K110&lt;='Référence pour le calcul'!$AD$5,'calcul notes'!K110&gt;'Référence pour le calcul'!$AD$6),3,IF('calcul notes'!K110&lt;='Référence pour le calcul'!$AD$6,4,IF(K110="",4)))))</f>
        <v>4</v>
      </c>
      <c r="S110" t="e">
        <f t="shared" ca="1" si="5"/>
        <v>#REF!</v>
      </c>
    </row>
    <row r="111" spans="1:19" x14ac:dyDescent="0.3">
      <c r="A111" s="1" t="s">
        <v>305</v>
      </c>
      <c r="B111" s="1" t="s">
        <v>208</v>
      </c>
      <c r="C111" s="1" t="s">
        <v>734</v>
      </c>
      <c r="D111" s="1"/>
      <c r="E111">
        <f>SUMIFS(Entrée_qté,Date_entrée,"&lt;="&amp;'Référence pour le calcul'!AK112,Date_entrée,"&lt;="&amp;'Référence pour le calcul'!AK111,Référence_Article,'calcul notes'!A111)</f>
        <v>0</v>
      </c>
      <c r="F111">
        <f ca="1">SUMIFS(Sortie_qté,Date_Sortie,"&gt;="&amp;'Référence pour le calcul'!$AL$4,Sortie_qté,"&lt;="&amp;'Référence pour le calcul'!$AL$3,Référence_Article,'calcul notes'!A111)</f>
        <v>0</v>
      </c>
      <c r="G111">
        <f>SUMIF('base de données'!$A:$A,$A111,'base de données'!$I:$I)</f>
        <v>0</v>
      </c>
      <c r="H111">
        <f>SUMIF('base de données'!$A:$A,$A111,'base de données'!$J:$J)</f>
        <v>0</v>
      </c>
      <c r="I111">
        <f t="shared" si="3"/>
        <v>0</v>
      </c>
      <c r="J111" s="53">
        <f t="shared" si="4"/>
        <v>0</v>
      </c>
      <c r="K111" s="6" t="str">
        <f>IFERROR(VLOOKUP(A111,'Historique d''inventaire'!A:F,5,FALSE),"")</f>
        <v/>
      </c>
      <c r="L111">
        <f ca="1">IFERROR(IF(E111&gt;='Référence pour le calcul'!$V$7,'Référence pour le calcul'!$Y$7,IF(E111&gt;='Référence pour le calcul'!$V$6,'Référence pour le calcul'!$Y$6,IF(E111&gt;='Référence pour le calcul'!$V$5,'Référence pour le calcul'!$Y$5,IF(E111&gt;='Référence pour le calcul'!$V$4,'Référence pour le calcul'!$Y$4)))),1)</f>
        <v>1</v>
      </c>
      <c r="M111">
        <f ca="1">IFERROR(IF(F111&gt;='Référence pour le calcul'!$J$7,'Référence pour le calcul'!$M$7,IF(F111&gt;='Référence pour le calcul'!$J$6,'Référence pour le calcul'!$M$6,IF(F111&gt;='Référence pour le calcul'!$J$5,'Référence pour le calcul'!$M$5,IF(F111&gt;='Référence pour le calcul'!$J$4,'Référence pour le calcul'!$M$4)))),1)</f>
        <v>1</v>
      </c>
      <c r="N111">
        <f>IF(G111&gt;='Référence pour le calcul'!$B$7,'Référence pour le calcul'!$E$7,IF(G111&gt;='Référence pour le calcul'!$B$6,'Référence pour le calcul'!$E$6,IF(G111&gt;='Référence pour le calcul'!$B$5,'Référence pour le calcul'!$E$5,IF(G111&gt;'Référence pour le calcul'!$B$4,'Référence pour le calcul'!$E$4,IF(G111&lt;='Référence pour le calcul'!$B$3,'Référence pour le calcul'!$E$3)))))</f>
        <v>0</v>
      </c>
      <c r="O111">
        <f>IF(H111&gt;='Référence pour le calcul'!$F$7,'Référence pour le calcul'!$I$7,IF(H111&gt;='Référence pour le calcul'!$F$6,'Référence pour le calcul'!$I$6,IF(H111&gt;='Référence pour le calcul'!$F$5,'Référence pour le calcul'!$I$5,IF(H111&gt;='Référence pour le calcul'!$F$4,'Référence pour le calcul'!$I$4))))</f>
        <v>1</v>
      </c>
      <c r="P111" t="e">
        <f>IF(I111&gt;='Référence pour le calcul'!$N$7,'Référence pour le calcul'!$Q$7,IF(I111&gt;='Référence pour le calcul'!$N$6,'Référence pour le calcul'!$Q$6,IF(I111&gt;='Référence pour le calcul'!$N$5,'Référence pour le calcul'!$Q$5,IF(I111&gt;='Référence pour le calcul'!$N$4,'Référence pour le calcul'!$Q$4))))</f>
        <v>#REF!</v>
      </c>
      <c r="Q111" t="e">
        <f>IF(J111&gt;='Référence pour le calcul'!$R$7,'Référence pour le calcul'!$U$7,IF(J111&gt;='Référence pour le calcul'!$R$6,'Référence pour le calcul'!$U$6,IF(J111&gt;='Référence pour le calcul'!$R$5,'Référence pour le calcul'!$U$5,IF(J111&gt;='Référence pour le calcul'!$R$4,'Référence pour le calcul'!$U$4))))</f>
        <v>#REF!</v>
      </c>
      <c r="R111">
        <f ca="1">IF(AND(K111&lt;='Référence pour le calcul'!$AD$3,'calcul notes'!K111&gt;'Référence pour le calcul'!$AD$4),1,IF(AND('calcul notes'!K111&lt;='Référence pour le calcul'!$AD$4,'calcul notes'!K111&gt;'Référence pour le calcul'!$AD$5),2,IF(AND('calcul notes'!K111&lt;='Référence pour le calcul'!$AD$5,'calcul notes'!K111&gt;'Référence pour le calcul'!$AD$6),3,IF('calcul notes'!K111&lt;='Référence pour le calcul'!$AD$6,4,IF(K111="",4)))))</f>
        <v>4</v>
      </c>
      <c r="S111" t="e">
        <f t="shared" ca="1" si="5"/>
        <v>#REF!</v>
      </c>
    </row>
    <row r="112" spans="1:19" x14ac:dyDescent="0.3">
      <c r="A112" s="1" t="s">
        <v>306</v>
      </c>
      <c r="B112" s="1" t="s">
        <v>208</v>
      </c>
      <c r="C112" s="1" t="s">
        <v>735</v>
      </c>
      <c r="D112" s="1"/>
      <c r="E112">
        <f>SUMIFS(Entrée_qté,Date_entrée,"&lt;="&amp;'Référence pour le calcul'!AK113,Date_entrée,"&lt;="&amp;'Référence pour le calcul'!AK112,Référence_Article,'calcul notes'!A112)</f>
        <v>0</v>
      </c>
      <c r="F112">
        <f ca="1">SUMIFS(Sortie_qté,Date_Sortie,"&gt;="&amp;'Référence pour le calcul'!$AL$4,Sortie_qté,"&lt;="&amp;'Référence pour le calcul'!$AL$3,Référence_Article,'calcul notes'!A112)</f>
        <v>0</v>
      </c>
      <c r="G112">
        <f>SUMIF('base de données'!$A:$A,$A112,'base de données'!$I:$I)</f>
        <v>0</v>
      </c>
      <c r="H112">
        <f>SUMIF('base de données'!$A:$A,$A112,'base de données'!$J:$J)</f>
        <v>0</v>
      </c>
      <c r="I112">
        <f t="shared" si="3"/>
        <v>0</v>
      </c>
      <c r="J112" s="53">
        <f t="shared" si="4"/>
        <v>0</v>
      </c>
      <c r="K112" s="6" t="str">
        <f>IFERROR(VLOOKUP(A112,'Historique d''inventaire'!A:F,5,FALSE),"")</f>
        <v/>
      </c>
      <c r="L112">
        <f ca="1">IFERROR(IF(E112&gt;='Référence pour le calcul'!$V$7,'Référence pour le calcul'!$Y$7,IF(E112&gt;='Référence pour le calcul'!$V$6,'Référence pour le calcul'!$Y$6,IF(E112&gt;='Référence pour le calcul'!$V$5,'Référence pour le calcul'!$Y$5,IF(E112&gt;='Référence pour le calcul'!$V$4,'Référence pour le calcul'!$Y$4)))),1)</f>
        <v>1</v>
      </c>
      <c r="M112">
        <f ca="1">IFERROR(IF(F112&gt;='Référence pour le calcul'!$J$7,'Référence pour le calcul'!$M$7,IF(F112&gt;='Référence pour le calcul'!$J$6,'Référence pour le calcul'!$M$6,IF(F112&gt;='Référence pour le calcul'!$J$5,'Référence pour le calcul'!$M$5,IF(F112&gt;='Référence pour le calcul'!$J$4,'Référence pour le calcul'!$M$4)))),1)</f>
        <v>1</v>
      </c>
      <c r="N112">
        <f>IF(G112&gt;='Référence pour le calcul'!$B$7,'Référence pour le calcul'!$E$7,IF(G112&gt;='Référence pour le calcul'!$B$6,'Référence pour le calcul'!$E$6,IF(G112&gt;='Référence pour le calcul'!$B$5,'Référence pour le calcul'!$E$5,IF(G112&gt;'Référence pour le calcul'!$B$4,'Référence pour le calcul'!$E$4,IF(G112&lt;='Référence pour le calcul'!$B$3,'Référence pour le calcul'!$E$3)))))</f>
        <v>0</v>
      </c>
      <c r="O112">
        <f>IF(H112&gt;='Référence pour le calcul'!$F$7,'Référence pour le calcul'!$I$7,IF(H112&gt;='Référence pour le calcul'!$F$6,'Référence pour le calcul'!$I$6,IF(H112&gt;='Référence pour le calcul'!$F$5,'Référence pour le calcul'!$I$5,IF(H112&gt;='Référence pour le calcul'!$F$4,'Référence pour le calcul'!$I$4))))</f>
        <v>1</v>
      </c>
      <c r="P112" t="e">
        <f>IF(I112&gt;='Référence pour le calcul'!$N$7,'Référence pour le calcul'!$Q$7,IF(I112&gt;='Référence pour le calcul'!$N$6,'Référence pour le calcul'!$Q$6,IF(I112&gt;='Référence pour le calcul'!$N$5,'Référence pour le calcul'!$Q$5,IF(I112&gt;='Référence pour le calcul'!$N$4,'Référence pour le calcul'!$Q$4))))</f>
        <v>#REF!</v>
      </c>
      <c r="Q112" t="e">
        <f>IF(J112&gt;='Référence pour le calcul'!$R$7,'Référence pour le calcul'!$U$7,IF(J112&gt;='Référence pour le calcul'!$R$6,'Référence pour le calcul'!$U$6,IF(J112&gt;='Référence pour le calcul'!$R$5,'Référence pour le calcul'!$U$5,IF(J112&gt;='Référence pour le calcul'!$R$4,'Référence pour le calcul'!$U$4))))</f>
        <v>#REF!</v>
      </c>
      <c r="R112">
        <f ca="1">IF(AND(K112&lt;='Référence pour le calcul'!$AD$3,'calcul notes'!K112&gt;'Référence pour le calcul'!$AD$4),1,IF(AND('calcul notes'!K112&lt;='Référence pour le calcul'!$AD$4,'calcul notes'!K112&gt;'Référence pour le calcul'!$AD$5),2,IF(AND('calcul notes'!K112&lt;='Référence pour le calcul'!$AD$5,'calcul notes'!K112&gt;'Référence pour le calcul'!$AD$6),3,IF('calcul notes'!K112&lt;='Référence pour le calcul'!$AD$6,4,IF(K112="",4)))))</f>
        <v>4</v>
      </c>
      <c r="S112" t="e">
        <f t="shared" ca="1" si="5"/>
        <v>#REF!</v>
      </c>
    </row>
    <row r="113" spans="1:19" x14ac:dyDescent="0.3">
      <c r="A113" s="1" t="s">
        <v>307</v>
      </c>
      <c r="B113" s="1" t="s">
        <v>208</v>
      </c>
      <c r="C113" s="1" t="s">
        <v>736</v>
      </c>
      <c r="D113" s="1"/>
      <c r="E113">
        <f>SUMIFS(Entrée_qté,Date_entrée,"&lt;="&amp;'Référence pour le calcul'!AK114,Date_entrée,"&lt;="&amp;'Référence pour le calcul'!AK113,Référence_Article,'calcul notes'!A113)</f>
        <v>0</v>
      </c>
      <c r="F113">
        <f ca="1">SUMIFS(Sortie_qté,Date_Sortie,"&gt;="&amp;'Référence pour le calcul'!$AL$4,Sortie_qté,"&lt;="&amp;'Référence pour le calcul'!$AL$3,Référence_Article,'calcul notes'!A113)</f>
        <v>0</v>
      </c>
      <c r="G113">
        <f>SUMIF('base de données'!$A:$A,$A113,'base de données'!$I:$I)</f>
        <v>0</v>
      </c>
      <c r="H113">
        <f>SUMIF('base de données'!$A:$A,$A113,'base de données'!$J:$J)</f>
        <v>0</v>
      </c>
      <c r="I113">
        <f t="shared" si="3"/>
        <v>0</v>
      </c>
      <c r="J113" s="53">
        <f t="shared" si="4"/>
        <v>0</v>
      </c>
      <c r="K113" s="6" t="str">
        <f>IFERROR(VLOOKUP(A113,'Historique d''inventaire'!A:F,5,FALSE),"")</f>
        <v/>
      </c>
      <c r="L113">
        <f ca="1">IFERROR(IF(E113&gt;='Référence pour le calcul'!$V$7,'Référence pour le calcul'!$Y$7,IF(E113&gt;='Référence pour le calcul'!$V$6,'Référence pour le calcul'!$Y$6,IF(E113&gt;='Référence pour le calcul'!$V$5,'Référence pour le calcul'!$Y$5,IF(E113&gt;='Référence pour le calcul'!$V$4,'Référence pour le calcul'!$Y$4)))),1)</f>
        <v>1</v>
      </c>
      <c r="M113">
        <f ca="1">IFERROR(IF(F113&gt;='Référence pour le calcul'!$J$7,'Référence pour le calcul'!$M$7,IF(F113&gt;='Référence pour le calcul'!$J$6,'Référence pour le calcul'!$M$6,IF(F113&gt;='Référence pour le calcul'!$J$5,'Référence pour le calcul'!$M$5,IF(F113&gt;='Référence pour le calcul'!$J$4,'Référence pour le calcul'!$M$4)))),1)</f>
        <v>1</v>
      </c>
      <c r="N113">
        <f>IF(G113&gt;='Référence pour le calcul'!$B$7,'Référence pour le calcul'!$E$7,IF(G113&gt;='Référence pour le calcul'!$B$6,'Référence pour le calcul'!$E$6,IF(G113&gt;='Référence pour le calcul'!$B$5,'Référence pour le calcul'!$E$5,IF(G113&gt;'Référence pour le calcul'!$B$4,'Référence pour le calcul'!$E$4,IF(G113&lt;='Référence pour le calcul'!$B$3,'Référence pour le calcul'!$E$3)))))</f>
        <v>0</v>
      </c>
      <c r="O113">
        <f>IF(H113&gt;='Référence pour le calcul'!$F$7,'Référence pour le calcul'!$I$7,IF(H113&gt;='Référence pour le calcul'!$F$6,'Référence pour le calcul'!$I$6,IF(H113&gt;='Référence pour le calcul'!$F$5,'Référence pour le calcul'!$I$5,IF(H113&gt;='Référence pour le calcul'!$F$4,'Référence pour le calcul'!$I$4))))</f>
        <v>1</v>
      </c>
      <c r="P113" t="e">
        <f>IF(I113&gt;='Référence pour le calcul'!$N$7,'Référence pour le calcul'!$Q$7,IF(I113&gt;='Référence pour le calcul'!$N$6,'Référence pour le calcul'!$Q$6,IF(I113&gt;='Référence pour le calcul'!$N$5,'Référence pour le calcul'!$Q$5,IF(I113&gt;='Référence pour le calcul'!$N$4,'Référence pour le calcul'!$Q$4))))</f>
        <v>#REF!</v>
      </c>
      <c r="Q113" t="e">
        <f>IF(J113&gt;='Référence pour le calcul'!$R$7,'Référence pour le calcul'!$U$7,IF(J113&gt;='Référence pour le calcul'!$R$6,'Référence pour le calcul'!$U$6,IF(J113&gt;='Référence pour le calcul'!$R$5,'Référence pour le calcul'!$U$5,IF(J113&gt;='Référence pour le calcul'!$R$4,'Référence pour le calcul'!$U$4))))</f>
        <v>#REF!</v>
      </c>
      <c r="R113">
        <f ca="1">IF(AND(K113&lt;='Référence pour le calcul'!$AD$3,'calcul notes'!K113&gt;'Référence pour le calcul'!$AD$4),1,IF(AND('calcul notes'!K113&lt;='Référence pour le calcul'!$AD$4,'calcul notes'!K113&gt;'Référence pour le calcul'!$AD$5),2,IF(AND('calcul notes'!K113&lt;='Référence pour le calcul'!$AD$5,'calcul notes'!K113&gt;'Référence pour le calcul'!$AD$6),3,IF('calcul notes'!K113&lt;='Référence pour le calcul'!$AD$6,4,IF(K113="",4)))))</f>
        <v>4</v>
      </c>
      <c r="S113" t="e">
        <f t="shared" ca="1" si="5"/>
        <v>#REF!</v>
      </c>
    </row>
    <row r="114" spans="1:19" x14ac:dyDescent="0.3">
      <c r="A114" s="1" t="s">
        <v>308</v>
      </c>
      <c r="B114" s="1" t="s">
        <v>208</v>
      </c>
      <c r="C114" s="1" t="s">
        <v>737</v>
      </c>
      <c r="D114" s="1"/>
      <c r="E114">
        <f>SUMIFS(Entrée_qté,Date_entrée,"&lt;="&amp;'Référence pour le calcul'!AK115,Date_entrée,"&lt;="&amp;'Référence pour le calcul'!AK114,Référence_Article,'calcul notes'!A114)</f>
        <v>0</v>
      </c>
      <c r="F114">
        <f ca="1">SUMIFS(Sortie_qté,Date_Sortie,"&gt;="&amp;'Référence pour le calcul'!$AL$4,Sortie_qté,"&lt;="&amp;'Référence pour le calcul'!$AL$3,Référence_Article,'calcul notes'!A114)</f>
        <v>0</v>
      </c>
      <c r="G114">
        <f>SUMIF('base de données'!$A:$A,$A114,'base de données'!$I:$I)</f>
        <v>0</v>
      </c>
      <c r="H114">
        <f>SUMIF('base de données'!$A:$A,$A114,'base de données'!$J:$J)</f>
        <v>0</v>
      </c>
      <c r="I114">
        <f t="shared" si="3"/>
        <v>0</v>
      </c>
      <c r="J114" s="53">
        <f t="shared" si="4"/>
        <v>0</v>
      </c>
      <c r="K114" s="6" t="str">
        <f>IFERROR(VLOOKUP(A114,'Historique d''inventaire'!A:F,5,FALSE),"")</f>
        <v/>
      </c>
      <c r="L114">
        <f ca="1">IFERROR(IF(E114&gt;='Référence pour le calcul'!$V$7,'Référence pour le calcul'!$Y$7,IF(E114&gt;='Référence pour le calcul'!$V$6,'Référence pour le calcul'!$Y$6,IF(E114&gt;='Référence pour le calcul'!$V$5,'Référence pour le calcul'!$Y$5,IF(E114&gt;='Référence pour le calcul'!$V$4,'Référence pour le calcul'!$Y$4)))),1)</f>
        <v>1</v>
      </c>
      <c r="M114">
        <f ca="1">IFERROR(IF(F114&gt;='Référence pour le calcul'!$J$7,'Référence pour le calcul'!$M$7,IF(F114&gt;='Référence pour le calcul'!$J$6,'Référence pour le calcul'!$M$6,IF(F114&gt;='Référence pour le calcul'!$J$5,'Référence pour le calcul'!$M$5,IF(F114&gt;='Référence pour le calcul'!$J$4,'Référence pour le calcul'!$M$4)))),1)</f>
        <v>1</v>
      </c>
      <c r="N114">
        <f>IF(G114&gt;='Référence pour le calcul'!$B$7,'Référence pour le calcul'!$E$7,IF(G114&gt;='Référence pour le calcul'!$B$6,'Référence pour le calcul'!$E$6,IF(G114&gt;='Référence pour le calcul'!$B$5,'Référence pour le calcul'!$E$5,IF(G114&gt;'Référence pour le calcul'!$B$4,'Référence pour le calcul'!$E$4,IF(G114&lt;='Référence pour le calcul'!$B$3,'Référence pour le calcul'!$E$3)))))</f>
        <v>0</v>
      </c>
      <c r="O114">
        <f>IF(H114&gt;='Référence pour le calcul'!$F$7,'Référence pour le calcul'!$I$7,IF(H114&gt;='Référence pour le calcul'!$F$6,'Référence pour le calcul'!$I$6,IF(H114&gt;='Référence pour le calcul'!$F$5,'Référence pour le calcul'!$I$5,IF(H114&gt;='Référence pour le calcul'!$F$4,'Référence pour le calcul'!$I$4))))</f>
        <v>1</v>
      </c>
      <c r="P114" t="e">
        <f>IF(I114&gt;='Référence pour le calcul'!$N$7,'Référence pour le calcul'!$Q$7,IF(I114&gt;='Référence pour le calcul'!$N$6,'Référence pour le calcul'!$Q$6,IF(I114&gt;='Référence pour le calcul'!$N$5,'Référence pour le calcul'!$Q$5,IF(I114&gt;='Référence pour le calcul'!$N$4,'Référence pour le calcul'!$Q$4))))</f>
        <v>#REF!</v>
      </c>
      <c r="Q114" t="e">
        <f>IF(J114&gt;='Référence pour le calcul'!$R$7,'Référence pour le calcul'!$U$7,IF(J114&gt;='Référence pour le calcul'!$R$6,'Référence pour le calcul'!$U$6,IF(J114&gt;='Référence pour le calcul'!$R$5,'Référence pour le calcul'!$U$5,IF(J114&gt;='Référence pour le calcul'!$R$4,'Référence pour le calcul'!$U$4))))</f>
        <v>#REF!</v>
      </c>
      <c r="R114">
        <f ca="1">IF(AND(K114&lt;='Référence pour le calcul'!$AD$3,'calcul notes'!K114&gt;'Référence pour le calcul'!$AD$4),1,IF(AND('calcul notes'!K114&lt;='Référence pour le calcul'!$AD$4,'calcul notes'!K114&gt;'Référence pour le calcul'!$AD$5),2,IF(AND('calcul notes'!K114&lt;='Référence pour le calcul'!$AD$5,'calcul notes'!K114&gt;'Référence pour le calcul'!$AD$6),3,IF('calcul notes'!K114&lt;='Référence pour le calcul'!$AD$6,4,IF(K114="",4)))))</f>
        <v>4</v>
      </c>
      <c r="S114" t="e">
        <f t="shared" ca="1" si="5"/>
        <v>#REF!</v>
      </c>
    </row>
    <row r="115" spans="1:19" x14ac:dyDescent="0.3">
      <c r="A115" s="1" t="s">
        <v>309</v>
      </c>
      <c r="B115" s="1" t="s">
        <v>208</v>
      </c>
      <c r="C115" s="1" t="s">
        <v>738</v>
      </c>
      <c r="D115" s="1"/>
      <c r="E115">
        <f>SUMIFS(Entrée_qté,Date_entrée,"&lt;="&amp;'Référence pour le calcul'!AK116,Date_entrée,"&lt;="&amp;'Référence pour le calcul'!AK115,Référence_Article,'calcul notes'!A115)</f>
        <v>0</v>
      </c>
      <c r="F115">
        <f ca="1">SUMIFS(Sortie_qté,Date_Sortie,"&gt;="&amp;'Référence pour le calcul'!$AL$4,Sortie_qté,"&lt;="&amp;'Référence pour le calcul'!$AL$3,Référence_Article,'calcul notes'!A115)</f>
        <v>0</v>
      </c>
      <c r="G115">
        <f>SUMIF('base de données'!$A:$A,$A115,'base de données'!$I:$I)</f>
        <v>0</v>
      </c>
      <c r="H115">
        <f>SUMIF('base de données'!$A:$A,$A115,'base de données'!$J:$J)</f>
        <v>0</v>
      </c>
      <c r="I115">
        <f t="shared" si="3"/>
        <v>0</v>
      </c>
      <c r="J115" s="53">
        <f t="shared" si="4"/>
        <v>0</v>
      </c>
      <c r="K115" s="6" t="str">
        <f>IFERROR(VLOOKUP(A115,'Historique d''inventaire'!A:F,5,FALSE),"")</f>
        <v/>
      </c>
      <c r="L115">
        <f ca="1">IFERROR(IF(E115&gt;='Référence pour le calcul'!$V$7,'Référence pour le calcul'!$Y$7,IF(E115&gt;='Référence pour le calcul'!$V$6,'Référence pour le calcul'!$Y$6,IF(E115&gt;='Référence pour le calcul'!$V$5,'Référence pour le calcul'!$Y$5,IF(E115&gt;='Référence pour le calcul'!$V$4,'Référence pour le calcul'!$Y$4)))),1)</f>
        <v>1</v>
      </c>
      <c r="M115">
        <f ca="1">IFERROR(IF(F115&gt;='Référence pour le calcul'!$J$7,'Référence pour le calcul'!$M$7,IF(F115&gt;='Référence pour le calcul'!$J$6,'Référence pour le calcul'!$M$6,IF(F115&gt;='Référence pour le calcul'!$J$5,'Référence pour le calcul'!$M$5,IF(F115&gt;='Référence pour le calcul'!$J$4,'Référence pour le calcul'!$M$4)))),1)</f>
        <v>1</v>
      </c>
      <c r="N115">
        <f>IF(G115&gt;='Référence pour le calcul'!$B$7,'Référence pour le calcul'!$E$7,IF(G115&gt;='Référence pour le calcul'!$B$6,'Référence pour le calcul'!$E$6,IF(G115&gt;='Référence pour le calcul'!$B$5,'Référence pour le calcul'!$E$5,IF(G115&gt;'Référence pour le calcul'!$B$4,'Référence pour le calcul'!$E$4,IF(G115&lt;='Référence pour le calcul'!$B$3,'Référence pour le calcul'!$E$3)))))</f>
        <v>0</v>
      </c>
      <c r="O115">
        <f>IF(H115&gt;='Référence pour le calcul'!$F$7,'Référence pour le calcul'!$I$7,IF(H115&gt;='Référence pour le calcul'!$F$6,'Référence pour le calcul'!$I$6,IF(H115&gt;='Référence pour le calcul'!$F$5,'Référence pour le calcul'!$I$5,IF(H115&gt;='Référence pour le calcul'!$F$4,'Référence pour le calcul'!$I$4))))</f>
        <v>1</v>
      </c>
      <c r="P115" t="e">
        <f>IF(I115&gt;='Référence pour le calcul'!$N$7,'Référence pour le calcul'!$Q$7,IF(I115&gt;='Référence pour le calcul'!$N$6,'Référence pour le calcul'!$Q$6,IF(I115&gt;='Référence pour le calcul'!$N$5,'Référence pour le calcul'!$Q$5,IF(I115&gt;='Référence pour le calcul'!$N$4,'Référence pour le calcul'!$Q$4))))</f>
        <v>#REF!</v>
      </c>
      <c r="Q115" t="e">
        <f>IF(J115&gt;='Référence pour le calcul'!$R$7,'Référence pour le calcul'!$U$7,IF(J115&gt;='Référence pour le calcul'!$R$6,'Référence pour le calcul'!$U$6,IF(J115&gt;='Référence pour le calcul'!$R$5,'Référence pour le calcul'!$U$5,IF(J115&gt;='Référence pour le calcul'!$R$4,'Référence pour le calcul'!$U$4))))</f>
        <v>#REF!</v>
      </c>
      <c r="R115">
        <f ca="1">IF(AND(K115&lt;='Référence pour le calcul'!$AD$3,'calcul notes'!K115&gt;'Référence pour le calcul'!$AD$4),1,IF(AND('calcul notes'!K115&lt;='Référence pour le calcul'!$AD$4,'calcul notes'!K115&gt;'Référence pour le calcul'!$AD$5),2,IF(AND('calcul notes'!K115&lt;='Référence pour le calcul'!$AD$5,'calcul notes'!K115&gt;'Référence pour le calcul'!$AD$6),3,IF('calcul notes'!K115&lt;='Référence pour le calcul'!$AD$6,4,IF(K115="",4)))))</f>
        <v>4</v>
      </c>
      <c r="S115" t="e">
        <f t="shared" ca="1" si="5"/>
        <v>#REF!</v>
      </c>
    </row>
    <row r="116" spans="1:19" x14ac:dyDescent="0.3">
      <c r="A116" s="1" t="s">
        <v>310</v>
      </c>
      <c r="B116" s="1" t="s">
        <v>208</v>
      </c>
      <c r="C116" s="1" t="s">
        <v>739</v>
      </c>
      <c r="D116" s="1"/>
      <c r="E116">
        <f>SUMIFS(Entrée_qté,Date_entrée,"&lt;="&amp;'Référence pour le calcul'!AK117,Date_entrée,"&lt;="&amp;'Référence pour le calcul'!AK116,Référence_Article,'calcul notes'!A116)</f>
        <v>0</v>
      </c>
      <c r="F116">
        <f ca="1">SUMIFS(Sortie_qté,Date_Sortie,"&gt;="&amp;'Référence pour le calcul'!$AL$4,Sortie_qté,"&lt;="&amp;'Référence pour le calcul'!$AL$3,Référence_Article,'calcul notes'!A116)</f>
        <v>0</v>
      </c>
      <c r="G116">
        <f>SUMIF('base de données'!$A:$A,$A116,'base de données'!$I:$I)</f>
        <v>0</v>
      </c>
      <c r="H116">
        <f>SUMIF('base de données'!$A:$A,$A116,'base de données'!$J:$J)</f>
        <v>0</v>
      </c>
      <c r="I116">
        <f t="shared" si="3"/>
        <v>0</v>
      </c>
      <c r="J116" s="53">
        <f t="shared" si="4"/>
        <v>0</v>
      </c>
      <c r="K116" s="6" t="str">
        <f>IFERROR(VLOOKUP(A116,'Historique d''inventaire'!A:F,5,FALSE),"")</f>
        <v/>
      </c>
      <c r="L116">
        <f ca="1">IFERROR(IF(E116&gt;='Référence pour le calcul'!$V$7,'Référence pour le calcul'!$Y$7,IF(E116&gt;='Référence pour le calcul'!$V$6,'Référence pour le calcul'!$Y$6,IF(E116&gt;='Référence pour le calcul'!$V$5,'Référence pour le calcul'!$Y$5,IF(E116&gt;='Référence pour le calcul'!$V$4,'Référence pour le calcul'!$Y$4)))),1)</f>
        <v>1</v>
      </c>
      <c r="M116">
        <f ca="1">IFERROR(IF(F116&gt;='Référence pour le calcul'!$J$7,'Référence pour le calcul'!$M$7,IF(F116&gt;='Référence pour le calcul'!$J$6,'Référence pour le calcul'!$M$6,IF(F116&gt;='Référence pour le calcul'!$J$5,'Référence pour le calcul'!$M$5,IF(F116&gt;='Référence pour le calcul'!$J$4,'Référence pour le calcul'!$M$4)))),1)</f>
        <v>1</v>
      </c>
      <c r="N116">
        <f>IF(G116&gt;='Référence pour le calcul'!$B$7,'Référence pour le calcul'!$E$7,IF(G116&gt;='Référence pour le calcul'!$B$6,'Référence pour le calcul'!$E$6,IF(G116&gt;='Référence pour le calcul'!$B$5,'Référence pour le calcul'!$E$5,IF(G116&gt;'Référence pour le calcul'!$B$4,'Référence pour le calcul'!$E$4,IF(G116&lt;='Référence pour le calcul'!$B$3,'Référence pour le calcul'!$E$3)))))</f>
        <v>0</v>
      </c>
      <c r="O116">
        <f>IF(H116&gt;='Référence pour le calcul'!$F$7,'Référence pour le calcul'!$I$7,IF(H116&gt;='Référence pour le calcul'!$F$6,'Référence pour le calcul'!$I$6,IF(H116&gt;='Référence pour le calcul'!$F$5,'Référence pour le calcul'!$I$5,IF(H116&gt;='Référence pour le calcul'!$F$4,'Référence pour le calcul'!$I$4))))</f>
        <v>1</v>
      </c>
      <c r="P116" t="e">
        <f>IF(I116&gt;='Référence pour le calcul'!$N$7,'Référence pour le calcul'!$Q$7,IF(I116&gt;='Référence pour le calcul'!$N$6,'Référence pour le calcul'!$Q$6,IF(I116&gt;='Référence pour le calcul'!$N$5,'Référence pour le calcul'!$Q$5,IF(I116&gt;='Référence pour le calcul'!$N$4,'Référence pour le calcul'!$Q$4))))</f>
        <v>#REF!</v>
      </c>
      <c r="Q116" t="e">
        <f>IF(J116&gt;='Référence pour le calcul'!$R$7,'Référence pour le calcul'!$U$7,IF(J116&gt;='Référence pour le calcul'!$R$6,'Référence pour le calcul'!$U$6,IF(J116&gt;='Référence pour le calcul'!$R$5,'Référence pour le calcul'!$U$5,IF(J116&gt;='Référence pour le calcul'!$R$4,'Référence pour le calcul'!$U$4))))</f>
        <v>#REF!</v>
      </c>
      <c r="R116">
        <f ca="1">IF(AND(K116&lt;='Référence pour le calcul'!$AD$3,'calcul notes'!K116&gt;'Référence pour le calcul'!$AD$4),1,IF(AND('calcul notes'!K116&lt;='Référence pour le calcul'!$AD$4,'calcul notes'!K116&gt;'Référence pour le calcul'!$AD$5),2,IF(AND('calcul notes'!K116&lt;='Référence pour le calcul'!$AD$5,'calcul notes'!K116&gt;'Référence pour le calcul'!$AD$6),3,IF('calcul notes'!K116&lt;='Référence pour le calcul'!$AD$6,4,IF(K116="",4)))))</f>
        <v>4</v>
      </c>
      <c r="S116" t="e">
        <f t="shared" ca="1" si="5"/>
        <v>#REF!</v>
      </c>
    </row>
    <row r="117" spans="1:19" x14ac:dyDescent="0.3">
      <c r="A117" s="1" t="s">
        <v>311</v>
      </c>
      <c r="B117" s="1" t="s">
        <v>208</v>
      </c>
      <c r="C117" s="1" t="s">
        <v>740</v>
      </c>
      <c r="D117" s="1"/>
      <c r="E117">
        <f>SUMIFS(Entrée_qté,Date_entrée,"&lt;="&amp;'Référence pour le calcul'!AK118,Date_entrée,"&lt;="&amp;'Référence pour le calcul'!AK117,Référence_Article,'calcul notes'!A117)</f>
        <v>0</v>
      </c>
      <c r="F117">
        <f ca="1">SUMIFS(Sortie_qté,Date_Sortie,"&gt;="&amp;'Référence pour le calcul'!$AL$4,Sortie_qté,"&lt;="&amp;'Référence pour le calcul'!$AL$3,Référence_Article,'calcul notes'!A117)</f>
        <v>0</v>
      </c>
      <c r="G117">
        <f>SUMIF('base de données'!$A:$A,$A117,'base de données'!$I:$I)</f>
        <v>0</v>
      </c>
      <c r="H117">
        <f>SUMIF('base de données'!$A:$A,$A117,'base de données'!$J:$J)</f>
        <v>0</v>
      </c>
      <c r="I117">
        <f t="shared" si="3"/>
        <v>0</v>
      </c>
      <c r="J117" s="53">
        <f t="shared" si="4"/>
        <v>0</v>
      </c>
      <c r="K117" s="6" t="str">
        <f>IFERROR(VLOOKUP(A117,'Historique d''inventaire'!A:F,5,FALSE),"")</f>
        <v/>
      </c>
      <c r="L117">
        <f ca="1">IFERROR(IF(E117&gt;='Référence pour le calcul'!$V$7,'Référence pour le calcul'!$Y$7,IF(E117&gt;='Référence pour le calcul'!$V$6,'Référence pour le calcul'!$Y$6,IF(E117&gt;='Référence pour le calcul'!$V$5,'Référence pour le calcul'!$Y$5,IF(E117&gt;='Référence pour le calcul'!$V$4,'Référence pour le calcul'!$Y$4)))),1)</f>
        <v>1</v>
      </c>
      <c r="M117">
        <f ca="1">IFERROR(IF(F117&gt;='Référence pour le calcul'!$J$7,'Référence pour le calcul'!$M$7,IF(F117&gt;='Référence pour le calcul'!$J$6,'Référence pour le calcul'!$M$6,IF(F117&gt;='Référence pour le calcul'!$J$5,'Référence pour le calcul'!$M$5,IF(F117&gt;='Référence pour le calcul'!$J$4,'Référence pour le calcul'!$M$4)))),1)</f>
        <v>1</v>
      </c>
      <c r="N117">
        <f>IF(G117&gt;='Référence pour le calcul'!$B$7,'Référence pour le calcul'!$E$7,IF(G117&gt;='Référence pour le calcul'!$B$6,'Référence pour le calcul'!$E$6,IF(G117&gt;='Référence pour le calcul'!$B$5,'Référence pour le calcul'!$E$5,IF(G117&gt;'Référence pour le calcul'!$B$4,'Référence pour le calcul'!$E$4,IF(G117&lt;='Référence pour le calcul'!$B$3,'Référence pour le calcul'!$E$3)))))</f>
        <v>0</v>
      </c>
      <c r="O117">
        <f>IF(H117&gt;='Référence pour le calcul'!$F$7,'Référence pour le calcul'!$I$7,IF(H117&gt;='Référence pour le calcul'!$F$6,'Référence pour le calcul'!$I$6,IF(H117&gt;='Référence pour le calcul'!$F$5,'Référence pour le calcul'!$I$5,IF(H117&gt;='Référence pour le calcul'!$F$4,'Référence pour le calcul'!$I$4))))</f>
        <v>1</v>
      </c>
      <c r="P117" t="e">
        <f>IF(I117&gt;='Référence pour le calcul'!$N$7,'Référence pour le calcul'!$Q$7,IF(I117&gt;='Référence pour le calcul'!$N$6,'Référence pour le calcul'!$Q$6,IF(I117&gt;='Référence pour le calcul'!$N$5,'Référence pour le calcul'!$Q$5,IF(I117&gt;='Référence pour le calcul'!$N$4,'Référence pour le calcul'!$Q$4))))</f>
        <v>#REF!</v>
      </c>
      <c r="Q117" t="e">
        <f>IF(J117&gt;='Référence pour le calcul'!$R$7,'Référence pour le calcul'!$U$7,IF(J117&gt;='Référence pour le calcul'!$R$6,'Référence pour le calcul'!$U$6,IF(J117&gt;='Référence pour le calcul'!$R$5,'Référence pour le calcul'!$U$5,IF(J117&gt;='Référence pour le calcul'!$R$4,'Référence pour le calcul'!$U$4))))</f>
        <v>#REF!</v>
      </c>
      <c r="R117">
        <f ca="1">IF(AND(K117&lt;='Référence pour le calcul'!$AD$3,'calcul notes'!K117&gt;'Référence pour le calcul'!$AD$4),1,IF(AND('calcul notes'!K117&lt;='Référence pour le calcul'!$AD$4,'calcul notes'!K117&gt;'Référence pour le calcul'!$AD$5),2,IF(AND('calcul notes'!K117&lt;='Référence pour le calcul'!$AD$5,'calcul notes'!K117&gt;'Référence pour le calcul'!$AD$6),3,IF('calcul notes'!K117&lt;='Référence pour le calcul'!$AD$6,4,IF(K117="",4)))))</f>
        <v>4</v>
      </c>
      <c r="S117" t="e">
        <f t="shared" ca="1" si="5"/>
        <v>#REF!</v>
      </c>
    </row>
    <row r="118" spans="1:19" x14ac:dyDescent="0.3">
      <c r="A118" s="1" t="s">
        <v>312</v>
      </c>
      <c r="B118" s="1" t="s">
        <v>208</v>
      </c>
      <c r="C118" s="1" t="s">
        <v>741</v>
      </c>
      <c r="D118" s="1"/>
      <c r="E118">
        <f>SUMIFS(Entrée_qté,Date_entrée,"&lt;="&amp;'Référence pour le calcul'!AK119,Date_entrée,"&lt;="&amp;'Référence pour le calcul'!AK118,Référence_Article,'calcul notes'!A118)</f>
        <v>0</v>
      </c>
      <c r="F118">
        <f ca="1">SUMIFS(Sortie_qté,Date_Sortie,"&gt;="&amp;'Référence pour le calcul'!$AL$4,Sortie_qté,"&lt;="&amp;'Référence pour le calcul'!$AL$3,Référence_Article,'calcul notes'!A118)</f>
        <v>0</v>
      </c>
      <c r="G118">
        <f>SUMIF('base de données'!$A:$A,$A118,'base de données'!$I:$I)</f>
        <v>0</v>
      </c>
      <c r="H118">
        <f>SUMIF('base de données'!$A:$A,$A118,'base de données'!$J:$J)</f>
        <v>0</v>
      </c>
      <c r="I118">
        <f t="shared" si="3"/>
        <v>0</v>
      </c>
      <c r="J118" s="53">
        <f t="shared" si="4"/>
        <v>0</v>
      </c>
      <c r="K118" s="6" t="str">
        <f>IFERROR(VLOOKUP(A118,'Historique d''inventaire'!A:F,5,FALSE),"")</f>
        <v/>
      </c>
      <c r="L118">
        <f ca="1">IFERROR(IF(E118&gt;='Référence pour le calcul'!$V$7,'Référence pour le calcul'!$Y$7,IF(E118&gt;='Référence pour le calcul'!$V$6,'Référence pour le calcul'!$Y$6,IF(E118&gt;='Référence pour le calcul'!$V$5,'Référence pour le calcul'!$Y$5,IF(E118&gt;='Référence pour le calcul'!$V$4,'Référence pour le calcul'!$Y$4)))),1)</f>
        <v>1</v>
      </c>
      <c r="M118">
        <f ca="1">IFERROR(IF(F118&gt;='Référence pour le calcul'!$J$7,'Référence pour le calcul'!$M$7,IF(F118&gt;='Référence pour le calcul'!$J$6,'Référence pour le calcul'!$M$6,IF(F118&gt;='Référence pour le calcul'!$J$5,'Référence pour le calcul'!$M$5,IF(F118&gt;='Référence pour le calcul'!$J$4,'Référence pour le calcul'!$M$4)))),1)</f>
        <v>1</v>
      </c>
      <c r="N118">
        <f>IF(G118&gt;='Référence pour le calcul'!$B$7,'Référence pour le calcul'!$E$7,IF(G118&gt;='Référence pour le calcul'!$B$6,'Référence pour le calcul'!$E$6,IF(G118&gt;='Référence pour le calcul'!$B$5,'Référence pour le calcul'!$E$5,IF(G118&gt;'Référence pour le calcul'!$B$4,'Référence pour le calcul'!$E$4,IF(G118&lt;='Référence pour le calcul'!$B$3,'Référence pour le calcul'!$E$3)))))</f>
        <v>0</v>
      </c>
      <c r="O118">
        <f>IF(H118&gt;='Référence pour le calcul'!$F$7,'Référence pour le calcul'!$I$7,IF(H118&gt;='Référence pour le calcul'!$F$6,'Référence pour le calcul'!$I$6,IF(H118&gt;='Référence pour le calcul'!$F$5,'Référence pour le calcul'!$I$5,IF(H118&gt;='Référence pour le calcul'!$F$4,'Référence pour le calcul'!$I$4))))</f>
        <v>1</v>
      </c>
      <c r="P118" t="e">
        <f>IF(I118&gt;='Référence pour le calcul'!$N$7,'Référence pour le calcul'!$Q$7,IF(I118&gt;='Référence pour le calcul'!$N$6,'Référence pour le calcul'!$Q$6,IF(I118&gt;='Référence pour le calcul'!$N$5,'Référence pour le calcul'!$Q$5,IF(I118&gt;='Référence pour le calcul'!$N$4,'Référence pour le calcul'!$Q$4))))</f>
        <v>#REF!</v>
      </c>
      <c r="Q118" t="e">
        <f>IF(J118&gt;='Référence pour le calcul'!$R$7,'Référence pour le calcul'!$U$7,IF(J118&gt;='Référence pour le calcul'!$R$6,'Référence pour le calcul'!$U$6,IF(J118&gt;='Référence pour le calcul'!$R$5,'Référence pour le calcul'!$U$5,IF(J118&gt;='Référence pour le calcul'!$R$4,'Référence pour le calcul'!$U$4))))</f>
        <v>#REF!</v>
      </c>
      <c r="R118">
        <f ca="1">IF(AND(K118&lt;='Référence pour le calcul'!$AD$3,'calcul notes'!K118&gt;'Référence pour le calcul'!$AD$4),1,IF(AND('calcul notes'!K118&lt;='Référence pour le calcul'!$AD$4,'calcul notes'!K118&gt;'Référence pour le calcul'!$AD$5),2,IF(AND('calcul notes'!K118&lt;='Référence pour le calcul'!$AD$5,'calcul notes'!K118&gt;'Référence pour le calcul'!$AD$6),3,IF('calcul notes'!K118&lt;='Référence pour le calcul'!$AD$6,4,IF(K118="",4)))))</f>
        <v>4</v>
      </c>
      <c r="S118" t="e">
        <f t="shared" ca="1" si="5"/>
        <v>#REF!</v>
      </c>
    </row>
    <row r="119" spans="1:19" x14ac:dyDescent="0.3">
      <c r="A119" s="1" t="s">
        <v>313</v>
      </c>
      <c r="B119" s="1" t="s">
        <v>208</v>
      </c>
      <c r="C119" s="1" t="s">
        <v>742</v>
      </c>
      <c r="D119" s="1"/>
      <c r="E119">
        <f>SUMIFS(Entrée_qté,Date_entrée,"&lt;="&amp;'Référence pour le calcul'!AK120,Date_entrée,"&lt;="&amp;'Référence pour le calcul'!AK119,Référence_Article,'calcul notes'!A119)</f>
        <v>0</v>
      </c>
      <c r="F119">
        <f ca="1">SUMIFS(Sortie_qté,Date_Sortie,"&gt;="&amp;'Référence pour le calcul'!$AL$4,Sortie_qté,"&lt;="&amp;'Référence pour le calcul'!$AL$3,Référence_Article,'calcul notes'!A119)</f>
        <v>0</v>
      </c>
      <c r="G119">
        <f>SUMIF('base de données'!$A:$A,$A119,'base de données'!$I:$I)</f>
        <v>0</v>
      </c>
      <c r="H119">
        <f>SUMIF('base de données'!$A:$A,$A119,'base de données'!$J:$J)</f>
        <v>0</v>
      </c>
      <c r="I119">
        <f t="shared" si="3"/>
        <v>0</v>
      </c>
      <c r="J119" s="53">
        <f t="shared" si="4"/>
        <v>0</v>
      </c>
      <c r="K119" s="6" t="str">
        <f>IFERROR(VLOOKUP(A119,'Historique d''inventaire'!A:F,5,FALSE),"")</f>
        <v/>
      </c>
      <c r="L119">
        <f ca="1">IFERROR(IF(E119&gt;='Référence pour le calcul'!$V$7,'Référence pour le calcul'!$Y$7,IF(E119&gt;='Référence pour le calcul'!$V$6,'Référence pour le calcul'!$Y$6,IF(E119&gt;='Référence pour le calcul'!$V$5,'Référence pour le calcul'!$Y$5,IF(E119&gt;='Référence pour le calcul'!$V$4,'Référence pour le calcul'!$Y$4)))),1)</f>
        <v>1</v>
      </c>
      <c r="M119">
        <f ca="1">IFERROR(IF(F119&gt;='Référence pour le calcul'!$J$7,'Référence pour le calcul'!$M$7,IF(F119&gt;='Référence pour le calcul'!$J$6,'Référence pour le calcul'!$M$6,IF(F119&gt;='Référence pour le calcul'!$J$5,'Référence pour le calcul'!$M$5,IF(F119&gt;='Référence pour le calcul'!$J$4,'Référence pour le calcul'!$M$4)))),1)</f>
        <v>1</v>
      </c>
      <c r="N119">
        <f>IF(G119&gt;='Référence pour le calcul'!$B$7,'Référence pour le calcul'!$E$7,IF(G119&gt;='Référence pour le calcul'!$B$6,'Référence pour le calcul'!$E$6,IF(G119&gt;='Référence pour le calcul'!$B$5,'Référence pour le calcul'!$E$5,IF(G119&gt;'Référence pour le calcul'!$B$4,'Référence pour le calcul'!$E$4,IF(G119&lt;='Référence pour le calcul'!$B$3,'Référence pour le calcul'!$E$3)))))</f>
        <v>0</v>
      </c>
      <c r="O119">
        <f>IF(H119&gt;='Référence pour le calcul'!$F$7,'Référence pour le calcul'!$I$7,IF(H119&gt;='Référence pour le calcul'!$F$6,'Référence pour le calcul'!$I$6,IF(H119&gt;='Référence pour le calcul'!$F$5,'Référence pour le calcul'!$I$5,IF(H119&gt;='Référence pour le calcul'!$F$4,'Référence pour le calcul'!$I$4))))</f>
        <v>1</v>
      </c>
      <c r="P119" t="e">
        <f>IF(I119&gt;='Référence pour le calcul'!$N$7,'Référence pour le calcul'!$Q$7,IF(I119&gt;='Référence pour le calcul'!$N$6,'Référence pour le calcul'!$Q$6,IF(I119&gt;='Référence pour le calcul'!$N$5,'Référence pour le calcul'!$Q$5,IF(I119&gt;='Référence pour le calcul'!$N$4,'Référence pour le calcul'!$Q$4))))</f>
        <v>#REF!</v>
      </c>
      <c r="Q119" t="e">
        <f>IF(J119&gt;='Référence pour le calcul'!$R$7,'Référence pour le calcul'!$U$7,IF(J119&gt;='Référence pour le calcul'!$R$6,'Référence pour le calcul'!$U$6,IF(J119&gt;='Référence pour le calcul'!$R$5,'Référence pour le calcul'!$U$5,IF(J119&gt;='Référence pour le calcul'!$R$4,'Référence pour le calcul'!$U$4))))</f>
        <v>#REF!</v>
      </c>
      <c r="R119">
        <f ca="1">IF(AND(K119&lt;='Référence pour le calcul'!$AD$3,'calcul notes'!K119&gt;'Référence pour le calcul'!$AD$4),1,IF(AND('calcul notes'!K119&lt;='Référence pour le calcul'!$AD$4,'calcul notes'!K119&gt;'Référence pour le calcul'!$AD$5),2,IF(AND('calcul notes'!K119&lt;='Référence pour le calcul'!$AD$5,'calcul notes'!K119&gt;'Référence pour le calcul'!$AD$6),3,IF('calcul notes'!K119&lt;='Référence pour le calcul'!$AD$6,4,IF(K119="",4)))))</f>
        <v>4</v>
      </c>
      <c r="S119" t="e">
        <f t="shared" ca="1" si="5"/>
        <v>#REF!</v>
      </c>
    </row>
    <row r="120" spans="1:19" x14ac:dyDescent="0.3">
      <c r="A120" s="1" t="s">
        <v>314</v>
      </c>
      <c r="B120" s="1" t="s">
        <v>208</v>
      </c>
      <c r="C120" s="1" t="s">
        <v>743</v>
      </c>
      <c r="D120" s="1"/>
      <c r="E120">
        <f>SUMIFS(Entrée_qté,Date_entrée,"&lt;="&amp;'Référence pour le calcul'!AK121,Date_entrée,"&lt;="&amp;'Référence pour le calcul'!AK120,Référence_Article,'calcul notes'!A120)</f>
        <v>0</v>
      </c>
      <c r="F120">
        <f ca="1">SUMIFS(Sortie_qté,Date_Sortie,"&gt;="&amp;'Référence pour le calcul'!$AL$4,Sortie_qté,"&lt;="&amp;'Référence pour le calcul'!$AL$3,Référence_Article,'calcul notes'!A120)</f>
        <v>0</v>
      </c>
      <c r="G120">
        <f>SUMIF('base de données'!$A:$A,$A120,'base de données'!$I:$I)</f>
        <v>0</v>
      </c>
      <c r="H120">
        <f>SUMIF('base de données'!$A:$A,$A120,'base de données'!$J:$J)</f>
        <v>0</v>
      </c>
      <c r="I120">
        <f t="shared" si="3"/>
        <v>0</v>
      </c>
      <c r="J120" s="53">
        <f t="shared" si="4"/>
        <v>0</v>
      </c>
      <c r="K120" s="6" t="str">
        <f>IFERROR(VLOOKUP(A120,'Historique d''inventaire'!A:F,5,FALSE),"")</f>
        <v/>
      </c>
      <c r="L120">
        <f ca="1">IFERROR(IF(E120&gt;='Référence pour le calcul'!$V$7,'Référence pour le calcul'!$Y$7,IF(E120&gt;='Référence pour le calcul'!$V$6,'Référence pour le calcul'!$Y$6,IF(E120&gt;='Référence pour le calcul'!$V$5,'Référence pour le calcul'!$Y$5,IF(E120&gt;='Référence pour le calcul'!$V$4,'Référence pour le calcul'!$Y$4)))),1)</f>
        <v>1</v>
      </c>
      <c r="M120">
        <f ca="1">IFERROR(IF(F120&gt;='Référence pour le calcul'!$J$7,'Référence pour le calcul'!$M$7,IF(F120&gt;='Référence pour le calcul'!$J$6,'Référence pour le calcul'!$M$6,IF(F120&gt;='Référence pour le calcul'!$J$5,'Référence pour le calcul'!$M$5,IF(F120&gt;='Référence pour le calcul'!$J$4,'Référence pour le calcul'!$M$4)))),1)</f>
        <v>1</v>
      </c>
      <c r="N120">
        <f>IF(G120&gt;='Référence pour le calcul'!$B$7,'Référence pour le calcul'!$E$7,IF(G120&gt;='Référence pour le calcul'!$B$6,'Référence pour le calcul'!$E$6,IF(G120&gt;='Référence pour le calcul'!$B$5,'Référence pour le calcul'!$E$5,IF(G120&gt;'Référence pour le calcul'!$B$4,'Référence pour le calcul'!$E$4,IF(G120&lt;='Référence pour le calcul'!$B$3,'Référence pour le calcul'!$E$3)))))</f>
        <v>0</v>
      </c>
      <c r="O120">
        <f>IF(H120&gt;='Référence pour le calcul'!$F$7,'Référence pour le calcul'!$I$7,IF(H120&gt;='Référence pour le calcul'!$F$6,'Référence pour le calcul'!$I$6,IF(H120&gt;='Référence pour le calcul'!$F$5,'Référence pour le calcul'!$I$5,IF(H120&gt;='Référence pour le calcul'!$F$4,'Référence pour le calcul'!$I$4))))</f>
        <v>1</v>
      </c>
      <c r="P120" t="e">
        <f>IF(I120&gt;='Référence pour le calcul'!$N$7,'Référence pour le calcul'!$Q$7,IF(I120&gt;='Référence pour le calcul'!$N$6,'Référence pour le calcul'!$Q$6,IF(I120&gt;='Référence pour le calcul'!$N$5,'Référence pour le calcul'!$Q$5,IF(I120&gt;='Référence pour le calcul'!$N$4,'Référence pour le calcul'!$Q$4))))</f>
        <v>#REF!</v>
      </c>
      <c r="Q120" t="e">
        <f>IF(J120&gt;='Référence pour le calcul'!$R$7,'Référence pour le calcul'!$U$7,IF(J120&gt;='Référence pour le calcul'!$R$6,'Référence pour le calcul'!$U$6,IF(J120&gt;='Référence pour le calcul'!$R$5,'Référence pour le calcul'!$U$5,IF(J120&gt;='Référence pour le calcul'!$R$4,'Référence pour le calcul'!$U$4))))</f>
        <v>#REF!</v>
      </c>
      <c r="R120">
        <f ca="1">IF(AND(K120&lt;='Référence pour le calcul'!$AD$3,'calcul notes'!K120&gt;'Référence pour le calcul'!$AD$4),1,IF(AND('calcul notes'!K120&lt;='Référence pour le calcul'!$AD$4,'calcul notes'!K120&gt;'Référence pour le calcul'!$AD$5),2,IF(AND('calcul notes'!K120&lt;='Référence pour le calcul'!$AD$5,'calcul notes'!K120&gt;'Référence pour le calcul'!$AD$6),3,IF('calcul notes'!K120&lt;='Référence pour le calcul'!$AD$6,4,IF(K120="",4)))))</f>
        <v>4</v>
      </c>
      <c r="S120" t="e">
        <f t="shared" ca="1" si="5"/>
        <v>#REF!</v>
      </c>
    </row>
    <row r="121" spans="1:19" x14ac:dyDescent="0.3">
      <c r="A121" s="1" t="s">
        <v>315</v>
      </c>
      <c r="B121" s="1" t="s">
        <v>208</v>
      </c>
      <c r="C121" s="1" t="s">
        <v>744</v>
      </c>
      <c r="D121" s="1"/>
      <c r="E121">
        <f>SUMIFS(Entrée_qté,Date_entrée,"&lt;="&amp;'Référence pour le calcul'!AK122,Date_entrée,"&lt;="&amp;'Référence pour le calcul'!AK121,Référence_Article,'calcul notes'!A121)</f>
        <v>0</v>
      </c>
      <c r="F121">
        <f ca="1">SUMIFS(Sortie_qté,Date_Sortie,"&gt;="&amp;'Référence pour le calcul'!$AL$4,Sortie_qté,"&lt;="&amp;'Référence pour le calcul'!$AL$3,Référence_Article,'calcul notes'!A121)</f>
        <v>0</v>
      </c>
      <c r="G121">
        <f>SUMIF('base de données'!$A:$A,$A121,'base de données'!$I:$I)</f>
        <v>0</v>
      </c>
      <c r="H121">
        <f>SUMIF('base de données'!$A:$A,$A121,'base de données'!$J:$J)</f>
        <v>0</v>
      </c>
      <c r="I121">
        <f t="shared" si="3"/>
        <v>0</v>
      </c>
      <c r="J121" s="53">
        <f t="shared" si="4"/>
        <v>0</v>
      </c>
      <c r="K121" s="6" t="str">
        <f>IFERROR(VLOOKUP(A121,'Historique d''inventaire'!A:F,5,FALSE),"")</f>
        <v/>
      </c>
      <c r="L121">
        <f ca="1">IFERROR(IF(E121&gt;='Référence pour le calcul'!$V$7,'Référence pour le calcul'!$Y$7,IF(E121&gt;='Référence pour le calcul'!$V$6,'Référence pour le calcul'!$Y$6,IF(E121&gt;='Référence pour le calcul'!$V$5,'Référence pour le calcul'!$Y$5,IF(E121&gt;='Référence pour le calcul'!$V$4,'Référence pour le calcul'!$Y$4)))),1)</f>
        <v>1</v>
      </c>
      <c r="M121">
        <f ca="1">IFERROR(IF(F121&gt;='Référence pour le calcul'!$J$7,'Référence pour le calcul'!$M$7,IF(F121&gt;='Référence pour le calcul'!$J$6,'Référence pour le calcul'!$M$6,IF(F121&gt;='Référence pour le calcul'!$J$5,'Référence pour le calcul'!$M$5,IF(F121&gt;='Référence pour le calcul'!$J$4,'Référence pour le calcul'!$M$4)))),1)</f>
        <v>1</v>
      </c>
      <c r="N121">
        <f>IF(G121&gt;='Référence pour le calcul'!$B$7,'Référence pour le calcul'!$E$7,IF(G121&gt;='Référence pour le calcul'!$B$6,'Référence pour le calcul'!$E$6,IF(G121&gt;='Référence pour le calcul'!$B$5,'Référence pour le calcul'!$E$5,IF(G121&gt;'Référence pour le calcul'!$B$4,'Référence pour le calcul'!$E$4,IF(G121&lt;='Référence pour le calcul'!$B$3,'Référence pour le calcul'!$E$3)))))</f>
        <v>0</v>
      </c>
      <c r="O121">
        <f>IF(H121&gt;='Référence pour le calcul'!$F$7,'Référence pour le calcul'!$I$7,IF(H121&gt;='Référence pour le calcul'!$F$6,'Référence pour le calcul'!$I$6,IF(H121&gt;='Référence pour le calcul'!$F$5,'Référence pour le calcul'!$I$5,IF(H121&gt;='Référence pour le calcul'!$F$4,'Référence pour le calcul'!$I$4))))</f>
        <v>1</v>
      </c>
      <c r="P121" t="e">
        <f>IF(I121&gt;='Référence pour le calcul'!$N$7,'Référence pour le calcul'!$Q$7,IF(I121&gt;='Référence pour le calcul'!$N$6,'Référence pour le calcul'!$Q$6,IF(I121&gt;='Référence pour le calcul'!$N$5,'Référence pour le calcul'!$Q$5,IF(I121&gt;='Référence pour le calcul'!$N$4,'Référence pour le calcul'!$Q$4))))</f>
        <v>#REF!</v>
      </c>
      <c r="Q121" t="e">
        <f>IF(J121&gt;='Référence pour le calcul'!$R$7,'Référence pour le calcul'!$U$7,IF(J121&gt;='Référence pour le calcul'!$R$6,'Référence pour le calcul'!$U$6,IF(J121&gt;='Référence pour le calcul'!$R$5,'Référence pour le calcul'!$U$5,IF(J121&gt;='Référence pour le calcul'!$R$4,'Référence pour le calcul'!$U$4))))</f>
        <v>#REF!</v>
      </c>
      <c r="R121">
        <f ca="1">IF(AND(K121&lt;='Référence pour le calcul'!$AD$3,'calcul notes'!K121&gt;'Référence pour le calcul'!$AD$4),1,IF(AND('calcul notes'!K121&lt;='Référence pour le calcul'!$AD$4,'calcul notes'!K121&gt;'Référence pour le calcul'!$AD$5),2,IF(AND('calcul notes'!K121&lt;='Référence pour le calcul'!$AD$5,'calcul notes'!K121&gt;'Référence pour le calcul'!$AD$6),3,IF('calcul notes'!K121&lt;='Référence pour le calcul'!$AD$6,4,IF(K121="",4)))))</f>
        <v>4</v>
      </c>
      <c r="S121" t="e">
        <f t="shared" ca="1" si="5"/>
        <v>#REF!</v>
      </c>
    </row>
    <row r="122" spans="1:19" x14ac:dyDescent="0.3">
      <c r="A122" s="1" t="s">
        <v>316</v>
      </c>
      <c r="B122" s="1" t="s">
        <v>208</v>
      </c>
      <c r="C122" s="1" t="s">
        <v>745</v>
      </c>
      <c r="D122" s="1"/>
      <c r="E122">
        <f>SUMIFS(Entrée_qté,Date_entrée,"&lt;="&amp;'Référence pour le calcul'!AK123,Date_entrée,"&lt;="&amp;'Référence pour le calcul'!AK122,Référence_Article,'calcul notes'!A122)</f>
        <v>0</v>
      </c>
      <c r="F122">
        <f ca="1">SUMIFS(Sortie_qté,Date_Sortie,"&gt;="&amp;'Référence pour le calcul'!$AL$4,Sortie_qté,"&lt;="&amp;'Référence pour le calcul'!$AL$3,Référence_Article,'calcul notes'!A122)</f>
        <v>0</v>
      </c>
      <c r="G122">
        <f>SUMIF('base de données'!$A:$A,$A122,'base de données'!$I:$I)</f>
        <v>0</v>
      </c>
      <c r="H122">
        <f>SUMIF('base de données'!$A:$A,$A122,'base de données'!$J:$J)</f>
        <v>0</v>
      </c>
      <c r="I122">
        <f t="shared" si="3"/>
        <v>0</v>
      </c>
      <c r="J122" s="53">
        <f t="shared" si="4"/>
        <v>0</v>
      </c>
      <c r="K122" s="6" t="str">
        <f>IFERROR(VLOOKUP(A122,'Historique d''inventaire'!A:F,5,FALSE),"")</f>
        <v/>
      </c>
      <c r="L122">
        <f ca="1">IFERROR(IF(E122&gt;='Référence pour le calcul'!$V$7,'Référence pour le calcul'!$Y$7,IF(E122&gt;='Référence pour le calcul'!$V$6,'Référence pour le calcul'!$Y$6,IF(E122&gt;='Référence pour le calcul'!$V$5,'Référence pour le calcul'!$Y$5,IF(E122&gt;='Référence pour le calcul'!$V$4,'Référence pour le calcul'!$Y$4)))),1)</f>
        <v>1</v>
      </c>
      <c r="M122">
        <f ca="1">IFERROR(IF(F122&gt;='Référence pour le calcul'!$J$7,'Référence pour le calcul'!$M$7,IF(F122&gt;='Référence pour le calcul'!$J$6,'Référence pour le calcul'!$M$6,IF(F122&gt;='Référence pour le calcul'!$J$5,'Référence pour le calcul'!$M$5,IF(F122&gt;='Référence pour le calcul'!$J$4,'Référence pour le calcul'!$M$4)))),1)</f>
        <v>1</v>
      </c>
      <c r="N122">
        <f>IF(G122&gt;='Référence pour le calcul'!$B$7,'Référence pour le calcul'!$E$7,IF(G122&gt;='Référence pour le calcul'!$B$6,'Référence pour le calcul'!$E$6,IF(G122&gt;='Référence pour le calcul'!$B$5,'Référence pour le calcul'!$E$5,IF(G122&gt;'Référence pour le calcul'!$B$4,'Référence pour le calcul'!$E$4,IF(G122&lt;='Référence pour le calcul'!$B$3,'Référence pour le calcul'!$E$3)))))</f>
        <v>0</v>
      </c>
      <c r="O122">
        <f>IF(H122&gt;='Référence pour le calcul'!$F$7,'Référence pour le calcul'!$I$7,IF(H122&gt;='Référence pour le calcul'!$F$6,'Référence pour le calcul'!$I$6,IF(H122&gt;='Référence pour le calcul'!$F$5,'Référence pour le calcul'!$I$5,IF(H122&gt;='Référence pour le calcul'!$F$4,'Référence pour le calcul'!$I$4))))</f>
        <v>1</v>
      </c>
      <c r="P122" t="e">
        <f>IF(I122&gt;='Référence pour le calcul'!$N$7,'Référence pour le calcul'!$Q$7,IF(I122&gt;='Référence pour le calcul'!$N$6,'Référence pour le calcul'!$Q$6,IF(I122&gt;='Référence pour le calcul'!$N$5,'Référence pour le calcul'!$Q$5,IF(I122&gt;='Référence pour le calcul'!$N$4,'Référence pour le calcul'!$Q$4))))</f>
        <v>#REF!</v>
      </c>
      <c r="Q122" t="e">
        <f>IF(J122&gt;='Référence pour le calcul'!$R$7,'Référence pour le calcul'!$U$7,IF(J122&gt;='Référence pour le calcul'!$R$6,'Référence pour le calcul'!$U$6,IF(J122&gt;='Référence pour le calcul'!$R$5,'Référence pour le calcul'!$U$5,IF(J122&gt;='Référence pour le calcul'!$R$4,'Référence pour le calcul'!$U$4))))</f>
        <v>#REF!</v>
      </c>
      <c r="R122">
        <f ca="1">IF(AND(K122&lt;='Référence pour le calcul'!$AD$3,'calcul notes'!K122&gt;'Référence pour le calcul'!$AD$4),1,IF(AND('calcul notes'!K122&lt;='Référence pour le calcul'!$AD$4,'calcul notes'!K122&gt;'Référence pour le calcul'!$AD$5),2,IF(AND('calcul notes'!K122&lt;='Référence pour le calcul'!$AD$5,'calcul notes'!K122&gt;'Référence pour le calcul'!$AD$6),3,IF('calcul notes'!K122&lt;='Référence pour le calcul'!$AD$6,4,IF(K122="",4)))))</f>
        <v>4</v>
      </c>
      <c r="S122" t="e">
        <f t="shared" ca="1" si="5"/>
        <v>#REF!</v>
      </c>
    </row>
    <row r="123" spans="1:19" x14ac:dyDescent="0.3">
      <c r="A123" s="1" t="s">
        <v>317</v>
      </c>
      <c r="B123" s="1" t="s">
        <v>208</v>
      </c>
      <c r="C123" s="1" t="s">
        <v>746</v>
      </c>
      <c r="D123" s="1"/>
      <c r="E123">
        <f>SUMIFS(Entrée_qté,Date_entrée,"&lt;="&amp;'Référence pour le calcul'!AK124,Date_entrée,"&lt;="&amp;'Référence pour le calcul'!AK123,Référence_Article,'calcul notes'!A123)</f>
        <v>0</v>
      </c>
      <c r="F123">
        <f ca="1">SUMIFS(Sortie_qté,Date_Sortie,"&gt;="&amp;'Référence pour le calcul'!$AL$4,Sortie_qté,"&lt;="&amp;'Référence pour le calcul'!$AL$3,Référence_Article,'calcul notes'!A123)</f>
        <v>0</v>
      </c>
      <c r="G123">
        <f>SUMIF('base de données'!$A:$A,$A123,'base de données'!$I:$I)</f>
        <v>0</v>
      </c>
      <c r="H123">
        <f>SUMIF('base de données'!$A:$A,$A123,'base de données'!$J:$J)</f>
        <v>0</v>
      </c>
      <c r="I123">
        <f t="shared" si="3"/>
        <v>0</v>
      </c>
      <c r="J123" s="53">
        <f t="shared" si="4"/>
        <v>0</v>
      </c>
      <c r="K123" s="6" t="str">
        <f>IFERROR(VLOOKUP(A123,'Historique d''inventaire'!A:F,5,FALSE),"")</f>
        <v/>
      </c>
      <c r="L123">
        <f ca="1">IFERROR(IF(E123&gt;='Référence pour le calcul'!$V$7,'Référence pour le calcul'!$Y$7,IF(E123&gt;='Référence pour le calcul'!$V$6,'Référence pour le calcul'!$Y$6,IF(E123&gt;='Référence pour le calcul'!$V$5,'Référence pour le calcul'!$Y$5,IF(E123&gt;='Référence pour le calcul'!$V$4,'Référence pour le calcul'!$Y$4)))),1)</f>
        <v>1</v>
      </c>
      <c r="M123">
        <f ca="1">IFERROR(IF(F123&gt;='Référence pour le calcul'!$J$7,'Référence pour le calcul'!$M$7,IF(F123&gt;='Référence pour le calcul'!$J$6,'Référence pour le calcul'!$M$6,IF(F123&gt;='Référence pour le calcul'!$J$5,'Référence pour le calcul'!$M$5,IF(F123&gt;='Référence pour le calcul'!$J$4,'Référence pour le calcul'!$M$4)))),1)</f>
        <v>1</v>
      </c>
      <c r="N123">
        <f>IF(G123&gt;='Référence pour le calcul'!$B$7,'Référence pour le calcul'!$E$7,IF(G123&gt;='Référence pour le calcul'!$B$6,'Référence pour le calcul'!$E$6,IF(G123&gt;='Référence pour le calcul'!$B$5,'Référence pour le calcul'!$E$5,IF(G123&gt;'Référence pour le calcul'!$B$4,'Référence pour le calcul'!$E$4,IF(G123&lt;='Référence pour le calcul'!$B$3,'Référence pour le calcul'!$E$3)))))</f>
        <v>0</v>
      </c>
      <c r="O123">
        <f>IF(H123&gt;='Référence pour le calcul'!$F$7,'Référence pour le calcul'!$I$7,IF(H123&gt;='Référence pour le calcul'!$F$6,'Référence pour le calcul'!$I$6,IF(H123&gt;='Référence pour le calcul'!$F$5,'Référence pour le calcul'!$I$5,IF(H123&gt;='Référence pour le calcul'!$F$4,'Référence pour le calcul'!$I$4))))</f>
        <v>1</v>
      </c>
      <c r="P123" t="e">
        <f>IF(I123&gt;='Référence pour le calcul'!$N$7,'Référence pour le calcul'!$Q$7,IF(I123&gt;='Référence pour le calcul'!$N$6,'Référence pour le calcul'!$Q$6,IF(I123&gt;='Référence pour le calcul'!$N$5,'Référence pour le calcul'!$Q$5,IF(I123&gt;='Référence pour le calcul'!$N$4,'Référence pour le calcul'!$Q$4))))</f>
        <v>#REF!</v>
      </c>
      <c r="Q123" t="e">
        <f>IF(J123&gt;='Référence pour le calcul'!$R$7,'Référence pour le calcul'!$U$7,IF(J123&gt;='Référence pour le calcul'!$R$6,'Référence pour le calcul'!$U$6,IF(J123&gt;='Référence pour le calcul'!$R$5,'Référence pour le calcul'!$U$5,IF(J123&gt;='Référence pour le calcul'!$R$4,'Référence pour le calcul'!$U$4))))</f>
        <v>#REF!</v>
      </c>
      <c r="R123">
        <f ca="1">IF(AND(K123&lt;='Référence pour le calcul'!$AD$3,'calcul notes'!K123&gt;'Référence pour le calcul'!$AD$4),1,IF(AND('calcul notes'!K123&lt;='Référence pour le calcul'!$AD$4,'calcul notes'!K123&gt;'Référence pour le calcul'!$AD$5),2,IF(AND('calcul notes'!K123&lt;='Référence pour le calcul'!$AD$5,'calcul notes'!K123&gt;'Référence pour le calcul'!$AD$6),3,IF('calcul notes'!K123&lt;='Référence pour le calcul'!$AD$6,4,IF(K123="",4)))))</f>
        <v>4</v>
      </c>
      <c r="S123" t="e">
        <f t="shared" ca="1" si="5"/>
        <v>#REF!</v>
      </c>
    </row>
    <row r="124" spans="1:19" x14ac:dyDescent="0.3">
      <c r="A124" s="1" t="s">
        <v>318</v>
      </c>
      <c r="B124" s="1" t="s">
        <v>208</v>
      </c>
      <c r="C124" s="1" t="s">
        <v>747</v>
      </c>
      <c r="D124" s="1"/>
      <c r="E124">
        <f>SUMIFS(Entrée_qté,Date_entrée,"&lt;="&amp;'Référence pour le calcul'!AK125,Date_entrée,"&lt;="&amp;'Référence pour le calcul'!AK124,Référence_Article,'calcul notes'!A124)</f>
        <v>0</v>
      </c>
      <c r="F124">
        <f ca="1">SUMIFS(Sortie_qté,Date_Sortie,"&gt;="&amp;'Référence pour le calcul'!$AL$4,Sortie_qté,"&lt;="&amp;'Référence pour le calcul'!$AL$3,Référence_Article,'calcul notes'!A124)</f>
        <v>0</v>
      </c>
      <c r="G124">
        <f>SUMIF('base de données'!$A:$A,$A124,'base de données'!$I:$I)</f>
        <v>0</v>
      </c>
      <c r="H124">
        <f>SUMIF('base de données'!$A:$A,$A124,'base de données'!$J:$J)</f>
        <v>0</v>
      </c>
      <c r="I124">
        <f t="shared" si="3"/>
        <v>0</v>
      </c>
      <c r="J124" s="53">
        <f t="shared" si="4"/>
        <v>0</v>
      </c>
      <c r="K124" s="6" t="str">
        <f>IFERROR(VLOOKUP(A124,'Historique d''inventaire'!A:F,5,FALSE),"")</f>
        <v/>
      </c>
      <c r="L124">
        <f ca="1">IFERROR(IF(E124&gt;='Référence pour le calcul'!$V$7,'Référence pour le calcul'!$Y$7,IF(E124&gt;='Référence pour le calcul'!$V$6,'Référence pour le calcul'!$Y$6,IF(E124&gt;='Référence pour le calcul'!$V$5,'Référence pour le calcul'!$Y$5,IF(E124&gt;='Référence pour le calcul'!$V$4,'Référence pour le calcul'!$Y$4)))),1)</f>
        <v>1</v>
      </c>
      <c r="M124">
        <f ca="1">IFERROR(IF(F124&gt;='Référence pour le calcul'!$J$7,'Référence pour le calcul'!$M$7,IF(F124&gt;='Référence pour le calcul'!$J$6,'Référence pour le calcul'!$M$6,IF(F124&gt;='Référence pour le calcul'!$J$5,'Référence pour le calcul'!$M$5,IF(F124&gt;='Référence pour le calcul'!$J$4,'Référence pour le calcul'!$M$4)))),1)</f>
        <v>1</v>
      </c>
      <c r="N124">
        <f>IF(G124&gt;='Référence pour le calcul'!$B$7,'Référence pour le calcul'!$E$7,IF(G124&gt;='Référence pour le calcul'!$B$6,'Référence pour le calcul'!$E$6,IF(G124&gt;='Référence pour le calcul'!$B$5,'Référence pour le calcul'!$E$5,IF(G124&gt;'Référence pour le calcul'!$B$4,'Référence pour le calcul'!$E$4,IF(G124&lt;='Référence pour le calcul'!$B$3,'Référence pour le calcul'!$E$3)))))</f>
        <v>0</v>
      </c>
      <c r="O124">
        <f>IF(H124&gt;='Référence pour le calcul'!$F$7,'Référence pour le calcul'!$I$7,IF(H124&gt;='Référence pour le calcul'!$F$6,'Référence pour le calcul'!$I$6,IF(H124&gt;='Référence pour le calcul'!$F$5,'Référence pour le calcul'!$I$5,IF(H124&gt;='Référence pour le calcul'!$F$4,'Référence pour le calcul'!$I$4))))</f>
        <v>1</v>
      </c>
      <c r="P124" t="e">
        <f>IF(I124&gt;='Référence pour le calcul'!$N$7,'Référence pour le calcul'!$Q$7,IF(I124&gt;='Référence pour le calcul'!$N$6,'Référence pour le calcul'!$Q$6,IF(I124&gt;='Référence pour le calcul'!$N$5,'Référence pour le calcul'!$Q$5,IF(I124&gt;='Référence pour le calcul'!$N$4,'Référence pour le calcul'!$Q$4))))</f>
        <v>#REF!</v>
      </c>
      <c r="Q124" t="e">
        <f>IF(J124&gt;='Référence pour le calcul'!$R$7,'Référence pour le calcul'!$U$7,IF(J124&gt;='Référence pour le calcul'!$R$6,'Référence pour le calcul'!$U$6,IF(J124&gt;='Référence pour le calcul'!$R$5,'Référence pour le calcul'!$U$5,IF(J124&gt;='Référence pour le calcul'!$R$4,'Référence pour le calcul'!$U$4))))</f>
        <v>#REF!</v>
      </c>
      <c r="R124">
        <f ca="1">IF(AND(K124&lt;='Référence pour le calcul'!$AD$3,'calcul notes'!K124&gt;'Référence pour le calcul'!$AD$4),1,IF(AND('calcul notes'!K124&lt;='Référence pour le calcul'!$AD$4,'calcul notes'!K124&gt;'Référence pour le calcul'!$AD$5),2,IF(AND('calcul notes'!K124&lt;='Référence pour le calcul'!$AD$5,'calcul notes'!K124&gt;'Référence pour le calcul'!$AD$6),3,IF('calcul notes'!K124&lt;='Référence pour le calcul'!$AD$6,4,IF(K124="",4)))))</f>
        <v>4</v>
      </c>
      <c r="S124" t="e">
        <f t="shared" ca="1" si="5"/>
        <v>#REF!</v>
      </c>
    </row>
    <row r="125" spans="1:19" x14ac:dyDescent="0.3">
      <c r="A125" s="1" t="s">
        <v>319</v>
      </c>
      <c r="B125" s="1" t="s">
        <v>208</v>
      </c>
      <c r="C125" s="1" t="s">
        <v>748</v>
      </c>
      <c r="D125" s="1"/>
      <c r="E125">
        <f>SUMIFS(Entrée_qté,Date_entrée,"&lt;="&amp;'Référence pour le calcul'!AK126,Date_entrée,"&lt;="&amp;'Référence pour le calcul'!AK125,Référence_Article,'calcul notes'!A125)</f>
        <v>0</v>
      </c>
      <c r="F125">
        <f ca="1">SUMIFS(Sortie_qté,Date_Sortie,"&gt;="&amp;'Référence pour le calcul'!$AL$4,Sortie_qté,"&lt;="&amp;'Référence pour le calcul'!$AL$3,Référence_Article,'calcul notes'!A125)</f>
        <v>0</v>
      </c>
      <c r="G125">
        <f>SUMIF('base de données'!$A:$A,$A125,'base de données'!$I:$I)</f>
        <v>0</v>
      </c>
      <c r="H125">
        <f>SUMIF('base de données'!$A:$A,$A125,'base de données'!$J:$J)</f>
        <v>0</v>
      </c>
      <c r="I125">
        <f t="shared" si="3"/>
        <v>0</v>
      </c>
      <c r="J125" s="53">
        <f t="shared" si="4"/>
        <v>0</v>
      </c>
      <c r="K125" s="6" t="str">
        <f>IFERROR(VLOOKUP(A125,'Historique d''inventaire'!A:F,5,FALSE),"")</f>
        <v/>
      </c>
      <c r="L125">
        <f ca="1">IFERROR(IF(E125&gt;='Référence pour le calcul'!$V$7,'Référence pour le calcul'!$Y$7,IF(E125&gt;='Référence pour le calcul'!$V$6,'Référence pour le calcul'!$Y$6,IF(E125&gt;='Référence pour le calcul'!$V$5,'Référence pour le calcul'!$Y$5,IF(E125&gt;='Référence pour le calcul'!$V$4,'Référence pour le calcul'!$Y$4)))),1)</f>
        <v>1</v>
      </c>
      <c r="M125">
        <f ca="1">IFERROR(IF(F125&gt;='Référence pour le calcul'!$J$7,'Référence pour le calcul'!$M$7,IF(F125&gt;='Référence pour le calcul'!$J$6,'Référence pour le calcul'!$M$6,IF(F125&gt;='Référence pour le calcul'!$J$5,'Référence pour le calcul'!$M$5,IF(F125&gt;='Référence pour le calcul'!$J$4,'Référence pour le calcul'!$M$4)))),1)</f>
        <v>1</v>
      </c>
      <c r="N125">
        <f>IF(G125&gt;='Référence pour le calcul'!$B$7,'Référence pour le calcul'!$E$7,IF(G125&gt;='Référence pour le calcul'!$B$6,'Référence pour le calcul'!$E$6,IF(G125&gt;='Référence pour le calcul'!$B$5,'Référence pour le calcul'!$E$5,IF(G125&gt;'Référence pour le calcul'!$B$4,'Référence pour le calcul'!$E$4,IF(G125&lt;='Référence pour le calcul'!$B$3,'Référence pour le calcul'!$E$3)))))</f>
        <v>0</v>
      </c>
      <c r="O125">
        <f>IF(H125&gt;='Référence pour le calcul'!$F$7,'Référence pour le calcul'!$I$7,IF(H125&gt;='Référence pour le calcul'!$F$6,'Référence pour le calcul'!$I$6,IF(H125&gt;='Référence pour le calcul'!$F$5,'Référence pour le calcul'!$I$5,IF(H125&gt;='Référence pour le calcul'!$F$4,'Référence pour le calcul'!$I$4))))</f>
        <v>1</v>
      </c>
      <c r="P125" t="e">
        <f>IF(I125&gt;='Référence pour le calcul'!$N$7,'Référence pour le calcul'!$Q$7,IF(I125&gt;='Référence pour le calcul'!$N$6,'Référence pour le calcul'!$Q$6,IF(I125&gt;='Référence pour le calcul'!$N$5,'Référence pour le calcul'!$Q$5,IF(I125&gt;='Référence pour le calcul'!$N$4,'Référence pour le calcul'!$Q$4))))</f>
        <v>#REF!</v>
      </c>
      <c r="Q125" t="e">
        <f>IF(J125&gt;='Référence pour le calcul'!$R$7,'Référence pour le calcul'!$U$7,IF(J125&gt;='Référence pour le calcul'!$R$6,'Référence pour le calcul'!$U$6,IF(J125&gt;='Référence pour le calcul'!$R$5,'Référence pour le calcul'!$U$5,IF(J125&gt;='Référence pour le calcul'!$R$4,'Référence pour le calcul'!$U$4))))</f>
        <v>#REF!</v>
      </c>
      <c r="R125">
        <f ca="1">IF(AND(K125&lt;='Référence pour le calcul'!$AD$3,'calcul notes'!K125&gt;'Référence pour le calcul'!$AD$4),1,IF(AND('calcul notes'!K125&lt;='Référence pour le calcul'!$AD$4,'calcul notes'!K125&gt;'Référence pour le calcul'!$AD$5),2,IF(AND('calcul notes'!K125&lt;='Référence pour le calcul'!$AD$5,'calcul notes'!K125&gt;'Référence pour le calcul'!$AD$6),3,IF('calcul notes'!K125&lt;='Référence pour le calcul'!$AD$6,4,IF(K125="",4)))))</f>
        <v>4</v>
      </c>
      <c r="S125" t="e">
        <f t="shared" ca="1" si="5"/>
        <v>#REF!</v>
      </c>
    </row>
    <row r="126" spans="1:19" x14ac:dyDescent="0.3">
      <c r="A126" s="1" t="s">
        <v>320</v>
      </c>
      <c r="B126" s="1" t="s">
        <v>208</v>
      </c>
      <c r="C126" s="1" t="s">
        <v>749</v>
      </c>
      <c r="D126" s="1"/>
      <c r="E126">
        <f>SUMIFS(Entrée_qté,Date_entrée,"&lt;="&amp;'Référence pour le calcul'!AK127,Date_entrée,"&lt;="&amp;'Référence pour le calcul'!AK126,Référence_Article,'calcul notes'!A126)</f>
        <v>0</v>
      </c>
      <c r="F126">
        <f ca="1">SUMIFS(Sortie_qté,Date_Sortie,"&gt;="&amp;'Référence pour le calcul'!$AL$4,Sortie_qté,"&lt;="&amp;'Référence pour le calcul'!$AL$3,Référence_Article,'calcul notes'!A126)</f>
        <v>0</v>
      </c>
      <c r="G126">
        <f>SUMIF('base de données'!$A:$A,$A126,'base de données'!$I:$I)</f>
        <v>0</v>
      </c>
      <c r="H126">
        <f>SUMIF('base de données'!$A:$A,$A126,'base de données'!$J:$J)</f>
        <v>0</v>
      </c>
      <c r="I126">
        <f t="shared" si="3"/>
        <v>0</v>
      </c>
      <c r="J126" s="53">
        <f t="shared" si="4"/>
        <v>0</v>
      </c>
      <c r="K126" s="6" t="str">
        <f>IFERROR(VLOOKUP(A126,'Historique d''inventaire'!A:F,5,FALSE),"")</f>
        <v/>
      </c>
      <c r="L126">
        <f ca="1">IFERROR(IF(E126&gt;='Référence pour le calcul'!$V$7,'Référence pour le calcul'!$Y$7,IF(E126&gt;='Référence pour le calcul'!$V$6,'Référence pour le calcul'!$Y$6,IF(E126&gt;='Référence pour le calcul'!$V$5,'Référence pour le calcul'!$Y$5,IF(E126&gt;='Référence pour le calcul'!$V$4,'Référence pour le calcul'!$Y$4)))),1)</f>
        <v>1</v>
      </c>
      <c r="M126">
        <f ca="1">IFERROR(IF(F126&gt;='Référence pour le calcul'!$J$7,'Référence pour le calcul'!$M$7,IF(F126&gt;='Référence pour le calcul'!$J$6,'Référence pour le calcul'!$M$6,IF(F126&gt;='Référence pour le calcul'!$J$5,'Référence pour le calcul'!$M$5,IF(F126&gt;='Référence pour le calcul'!$J$4,'Référence pour le calcul'!$M$4)))),1)</f>
        <v>1</v>
      </c>
      <c r="N126">
        <f>IF(G126&gt;='Référence pour le calcul'!$B$7,'Référence pour le calcul'!$E$7,IF(G126&gt;='Référence pour le calcul'!$B$6,'Référence pour le calcul'!$E$6,IF(G126&gt;='Référence pour le calcul'!$B$5,'Référence pour le calcul'!$E$5,IF(G126&gt;'Référence pour le calcul'!$B$4,'Référence pour le calcul'!$E$4,IF(G126&lt;='Référence pour le calcul'!$B$3,'Référence pour le calcul'!$E$3)))))</f>
        <v>0</v>
      </c>
      <c r="O126">
        <f>IF(H126&gt;='Référence pour le calcul'!$F$7,'Référence pour le calcul'!$I$7,IF(H126&gt;='Référence pour le calcul'!$F$6,'Référence pour le calcul'!$I$6,IF(H126&gt;='Référence pour le calcul'!$F$5,'Référence pour le calcul'!$I$5,IF(H126&gt;='Référence pour le calcul'!$F$4,'Référence pour le calcul'!$I$4))))</f>
        <v>1</v>
      </c>
      <c r="P126" t="e">
        <f>IF(I126&gt;='Référence pour le calcul'!$N$7,'Référence pour le calcul'!$Q$7,IF(I126&gt;='Référence pour le calcul'!$N$6,'Référence pour le calcul'!$Q$6,IF(I126&gt;='Référence pour le calcul'!$N$5,'Référence pour le calcul'!$Q$5,IF(I126&gt;='Référence pour le calcul'!$N$4,'Référence pour le calcul'!$Q$4))))</f>
        <v>#REF!</v>
      </c>
      <c r="Q126" t="e">
        <f>IF(J126&gt;='Référence pour le calcul'!$R$7,'Référence pour le calcul'!$U$7,IF(J126&gt;='Référence pour le calcul'!$R$6,'Référence pour le calcul'!$U$6,IF(J126&gt;='Référence pour le calcul'!$R$5,'Référence pour le calcul'!$U$5,IF(J126&gt;='Référence pour le calcul'!$R$4,'Référence pour le calcul'!$U$4))))</f>
        <v>#REF!</v>
      </c>
      <c r="R126">
        <f ca="1">IF(AND(K126&lt;='Référence pour le calcul'!$AD$3,'calcul notes'!K126&gt;'Référence pour le calcul'!$AD$4),1,IF(AND('calcul notes'!K126&lt;='Référence pour le calcul'!$AD$4,'calcul notes'!K126&gt;'Référence pour le calcul'!$AD$5),2,IF(AND('calcul notes'!K126&lt;='Référence pour le calcul'!$AD$5,'calcul notes'!K126&gt;'Référence pour le calcul'!$AD$6),3,IF('calcul notes'!K126&lt;='Référence pour le calcul'!$AD$6,4,IF(K126="",4)))))</f>
        <v>4</v>
      </c>
      <c r="S126" t="e">
        <f t="shared" ca="1" si="5"/>
        <v>#REF!</v>
      </c>
    </row>
    <row r="127" spans="1:19" x14ac:dyDescent="0.3">
      <c r="A127" s="1" t="s">
        <v>321</v>
      </c>
      <c r="B127" s="1" t="s">
        <v>208</v>
      </c>
      <c r="C127" s="1" t="s">
        <v>750</v>
      </c>
      <c r="D127" s="1" t="s">
        <v>204</v>
      </c>
      <c r="E127">
        <f>SUMIFS(Entrée_qté,Date_entrée,"&lt;="&amp;'Référence pour le calcul'!AK128,Date_entrée,"&lt;="&amp;'Référence pour le calcul'!AK127,Référence_Article,'calcul notes'!A127)</f>
        <v>0</v>
      </c>
      <c r="F127">
        <f ca="1">SUMIFS(Sortie_qté,Date_Sortie,"&gt;="&amp;'Référence pour le calcul'!$AL$4,Sortie_qté,"&lt;="&amp;'Référence pour le calcul'!$AL$3,Référence_Article,'calcul notes'!A127)</f>
        <v>0</v>
      </c>
      <c r="G127">
        <f>SUMIF('base de données'!$A:$A,$A127,'base de données'!$I:$I)</f>
        <v>0</v>
      </c>
      <c r="H127">
        <f>SUMIF('base de données'!$A:$A,$A127,'base de données'!$J:$J)</f>
        <v>0</v>
      </c>
      <c r="I127">
        <f t="shared" si="3"/>
        <v>0</v>
      </c>
      <c r="J127" s="53">
        <f t="shared" si="4"/>
        <v>0</v>
      </c>
      <c r="K127" s="6" t="str">
        <f>IFERROR(VLOOKUP(A127,'Historique d''inventaire'!A:F,5,FALSE),"")</f>
        <v/>
      </c>
      <c r="L127">
        <f ca="1">IFERROR(IF(E127&gt;='Référence pour le calcul'!$V$7,'Référence pour le calcul'!$Y$7,IF(E127&gt;='Référence pour le calcul'!$V$6,'Référence pour le calcul'!$Y$6,IF(E127&gt;='Référence pour le calcul'!$V$5,'Référence pour le calcul'!$Y$5,IF(E127&gt;='Référence pour le calcul'!$V$4,'Référence pour le calcul'!$Y$4)))),1)</f>
        <v>1</v>
      </c>
      <c r="M127">
        <f ca="1">IFERROR(IF(F127&gt;='Référence pour le calcul'!$J$7,'Référence pour le calcul'!$M$7,IF(F127&gt;='Référence pour le calcul'!$J$6,'Référence pour le calcul'!$M$6,IF(F127&gt;='Référence pour le calcul'!$J$5,'Référence pour le calcul'!$M$5,IF(F127&gt;='Référence pour le calcul'!$J$4,'Référence pour le calcul'!$M$4)))),1)</f>
        <v>1</v>
      </c>
      <c r="N127">
        <f>IF(G127&gt;='Référence pour le calcul'!$B$7,'Référence pour le calcul'!$E$7,IF(G127&gt;='Référence pour le calcul'!$B$6,'Référence pour le calcul'!$E$6,IF(G127&gt;='Référence pour le calcul'!$B$5,'Référence pour le calcul'!$E$5,IF(G127&gt;'Référence pour le calcul'!$B$4,'Référence pour le calcul'!$E$4,IF(G127&lt;='Référence pour le calcul'!$B$3,'Référence pour le calcul'!$E$3)))))</f>
        <v>0</v>
      </c>
      <c r="O127">
        <f>IF(H127&gt;='Référence pour le calcul'!$F$7,'Référence pour le calcul'!$I$7,IF(H127&gt;='Référence pour le calcul'!$F$6,'Référence pour le calcul'!$I$6,IF(H127&gt;='Référence pour le calcul'!$F$5,'Référence pour le calcul'!$I$5,IF(H127&gt;='Référence pour le calcul'!$F$4,'Référence pour le calcul'!$I$4))))</f>
        <v>1</v>
      </c>
      <c r="P127" t="e">
        <f>IF(I127&gt;='Référence pour le calcul'!$N$7,'Référence pour le calcul'!$Q$7,IF(I127&gt;='Référence pour le calcul'!$N$6,'Référence pour le calcul'!$Q$6,IF(I127&gt;='Référence pour le calcul'!$N$5,'Référence pour le calcul'!$Q$5,IF(I127&gt;='Référence pour le calcul'!$N$4,'Référence pour le calcul'!$Q$4))))</f>
        <v>#REF!</v>
      </c>
      <c r="Q127" t="e">
        <f>IF(J127&gt;='Référence pour le calcul'!$R$7,'Référence pour le calcul'!$U$7,IF(J127&gt;='Référence pour le calcul'!$R$6,'Référence pour le calcul'!$U$6,IF(J127&gt;='Référence pour le calcul'!$R$5,'Référence pour le calcul'!$U$5,IF(J127&gt;='Référence pour le calcul'!$R$4,'Référence pour le calcul'!$U$4))))</f>
        <v>#REF!</v>
      </c>
      <c r="R127">
        <f ca="1">IF(AND(K127&lt;='Référence pour le calcul'!$AD$3,'calcul notes'!K127&gt;'Référence pour le calcul'!$AD$4),1,IF(AND('calcul notes'!K127&lt;='Référence pour le calcul'!$AD$4,'calcul notes'!K127&gt;'Référence pour le calcul'!$AD$5),2,IF(AND('calcul notes'!K127&lt;='Référence pour le calcul'!$AD$5,'calcul notes'!K127&gt;'Référence pour le calcul'!$AD$6),3,IF('calcul notes'!K127&lt;='Référence pour le calcul'!$AD$6,4,IF(K127="",4)))))</f>
        <v>4</v>
      </c>
      <c r="S127" t="e">
        <f t="shared" ca="1" si="5"/>
        <v>#REF!</v>
      </c>
    </row>
    <row r="128" spans="1:19" x14ac:dyDescent="0.3">
      <c r="A128" s="1" t="s">
        <v>322</v>
      </c>
      <c r="B128" s="1" t="s">
        <v>208</v>
      </c>
      <c r="C128" s="1" t="s">
        <v>751</v>
      </c>
      <c r="D128" s="1" t="s">
        <v>204</v>
      </c>
      <c r="E128">
        <f>SUMIFS(Entrée_qté,Date_entrée,"&lt;="&amp;'Référence pour le calcul'!AK129,Date_entrée,"&lt;="&amp;'Référence pour le calcul'!AK128,Référence_Article,'calcul notes'!A128)</f>
        <v>0</v>
      </c>
      <c r="F128">
        <f ca="1">SUMIFS(Sortie_qté,Date_Sortie,"&gt;="&amp;'Référence pour le calcul'!$AL$4,Sortie_qté,"&lt;="&amp;'Référence pour le calcul'!$AL$3,Référence_Article,'calcul notes'!A128)</f>
        <v>0</v>
      </c>
      <c r="G128">
        <f>SUMIF('base de données'!$A:$A,$A128,'base de données'!$I:$I)</f>
        <v>0</v>
      </c>
      <c r="H128">
        <f>SUMIF('base de données'!$A:$A,$A128,'base de données'!$J:$J)</f>
        <v>0</v>
      </c>
      <c r="I128">
        <f t="shared" si="3"/>
        <v>0</v>
      </c>
      <c r="J128" s="53">
        <f t="shared" si="4"/>
        <v>0</v>
      </c>
      <c r="K128" s="6" t="str">
        <f>IFERROR(VLOOKUP(A128,'Historique d''inventaire'!A:F,5,FALSE),"")</f>
        <v/>
      </c>
      <c r="L128">
        <f ca="1">IFERROR(IF(E128&gt;='Référence pour le calcul'!$V$7,'Référence pour le calcul'!$Y$7,IF(E128&gt;='Référence pour le calcul'!$V$6,'Référence pour le calcul'!$Y$6,IF(E128&gt;='Référence pour le calcul'!$V$5,'Référence pour le calcul'!$Y$5,IF(E128&gt;='Référence pour le calcul'!$V$4,'Référence pour le calcul'!$Y$4)))),1)</f>
        <v>1</v>
      </c>
      <c r="M128">
        <f ca="1">IFERROR(IF(F128&gt;='Référence pour le calcul'!$J$7,'Référence pour le calcul'!$M$7,IF(F128&gt;='Référence pour le calcul'!$J$6,'Référence pour le calcul'!$M$6,IF(F128&gt;='Référence pour le calcul'!$J$5,'Référence pour le calcul'!$M$5,IF(F128&gt;='Référence pour le calcul'!$J$4,'Référence pour le calcul'!$M$4)))),1)</f>
        <v>1</v>
      </c>
      <c r="N128">
        <f>IF(G128&gt;='Référence pour le calcul'!$B$7,'Référence pour le calcul'!$E$7,IF(G128&gt;='Référence pour le calcul'!$B$6,'Référence pour le calcul'!$E$6,IF(G128&gt;='Référence pour le calcul'!$B$5,'Référence pour le calcul'!$E$5,IF(G128&gt;'Référence pour le calcul'!$B$4,'Référence pour le calcul'!$E$4,IF(G128&lt;='Référence pour le calcul'!$B$3,'Référence pour le calcul'!$E$3)))))</f>
        <v>0</v>
      </c>
      <c r="O128">
        <f>IF(H128&gt;='Référence pour le calcul'!$F$7,'Référence pour le calcul'!$I$7,IF(H128&gt;='Référence pour le calcul'!$F$6,'Référence pour le calcul'!$I$6,IF(H128&gt;='Référence pour le calcul'!$F$5,'Référence pour le calcul'!$I$5,IF(H128&gt;='Référence pour le calcul'!$F$4,'Référence pour le calcul'!$I$4))))</f>
        <v>1</v>
      </c>
      <c r="P128" t="e">
        <f>IF(I128&gt;='Référence pour le calcul'!$N$7,'Référence pour le calcul'!$Q$7,IF(I128&gt;='Référence pour le calcul'!$N$6,'Référence pour le calcul'!$Q$6,IF(I128&gt;='Référence pour le calcul'!$N$5,'Référence pour le calcul'!$Q$5,IF(I128&gt;='Référence pour le calcul'!$N$4,'Référence pour le calcul'!$Q$4))))</f>
        <v>#REF!</v>
      </c>
      <c r="Q128" t="e">
        <f>IF(J128&gt;='Référence pour le calcul'!$R$7,'Référence pour le calcul'!$U$7,IF(J128&gt;='Référence pour le calcul'!$R$6,'Référence pour le calcul'!$U$6,IF(J128&gt;='Référence pour le calcul'!$R$5,'Référence pour le calcul'!$U$5,IF(J128&gt;='Référence pour le calcul'!$R$4,'Référence pour le calcul'!$U$4))))</f>
        <v>#REF!</v>
      </c>
      <c r="R128">
        <f ca="1">IF(AND(K128&lt;='Référence pour le calcul'!$AD$3,'calcul notes'!K128&gt;'Référence pour le calcul'!$AD$4),1,IF(AND('calcul notes'!K128&lt;='Référence pour le calcul'!$AD$4,'calcul notes'!K128&gt;'Référence pour le calcul'!$AD$5),2,IF(AND('calcul notes'!K128&lt;='Référence pour le calcul'!$AD$5,'calcul notes'!K128&gt;'Référence pour le calcul'!$AD$6),3,IF('calcul notes'!K128&lt;='Référence pour le calcul'!$AD$6,4,IF(K128="",4)))))</f>
        <v>4</v>
      </c>
      <c r="S128" t="e">
        <f t="shared" ca="1" si="5"/>
        <v>#REF!</v>
      </c>
    </row>
    <row r="129" spans="1:19" x14ac:dyDescent="0.3">
      <c r="A129" s="1" t="s">
        <v>323</v>
      </c>
      <c r="B129" s="1" t="s">
        <v>208</v>
      </c>
      <c r="C129" s="1" t="s">
        <v>752</v>
      </c>
      <c r="D129" s="1" t="s">
        <v>204</v>
      </c>
      <c r="E129">
        <f>SUMIFS(Entrée_qté,Date_entrée,"&lt;="&amp;'Référence pour le calcul'!AK130,Date_entrée,"&lt;="&amp;'Référence pour le calcul'!AK129,Référence_Article,'calcul notes'!A129)</f>
        <v>0</v>
      </c>
      <c r="F129">
        <f ca="1">SUMIFS(Sortie_qté,Date_Sortie,"&gt;="&amp;'Référence pour le calcul'!$AL$4,Sortie_qté,"&lt;="&amp;'Référence pour le calcul'!$AL$3,Référence_Article,'calcul notes'!A129)</f>
        <v>0</v>
      </c>
      <c r="G129">
        <f>SUMIF('base de données'!$A:$A,$A129,'base de données'!$I:$I)</f>
        <v>0</v>
      </c>
      <c r="H129">
        <f>SUMIF('base de données'!$A:$A,$A129,'base de données'!$J:$J)</f>
        <v>0</v>
      </c>
      <c r="I129">
        <f t="shared" si="3"/>
        <v>0</v>
      </c>
      <c r="J129" s="53">
        <f t="shared" si="4"/>
        <v>0</v>
      </c>
      <c r="K129" s="6" t="str">
        <f>IFERROR(VLOOKUP(A129,'Historique d''inventaire'!A:F,5,FALSE),"")</f>
        <v/>
      </c>
      <c r="L129">
        <f ca="1">IFERROR(IF(E129&gt;='Référence pour le calcul'!$V$7,'Référence pour le calcul'!$Y$7,IF(E129&gt;='Référence pour le calcul'!$V$6,'Référence pour le calcul'!$Y$6,IF(E129&gt;='Référence pour le calcul'!$V$5,'Référence pour le calcul'!$Y$5,IF(E129&gt;='Référence pour le calcul'!$V$4,'Référence pour le calcul'!$Y$4)))),1)</f>
        <v>1</v>
      </c>
      <c r="M129">
        <f ca="1">IFERROR(IF(F129&gt;='Référence pour le calcul'!$J$7,'Référence pour le calcul'!$M$7,IF(F129&gt;='Référence pour le calcul'!$J$6,'Référence pour le calcul'!$M$6,IF(F129&gt;='Référence pour le calcul'!$J$5,'Référence pour le calcul'!$M$5,IF(F129&gt;='Référence pour le calcul'!$J$4,'Référence pour le calcul'!$M$4)))),1)</f>
        <v>1</v>
      </c>
      <c r="N129">
        <f>IF(G129&gt;='Référence pour le calcul'!$B$7,'Référence pour le calcul'!$E$7,IF(G129&gt;='Référence pour le calcul'!$B$6,'Référence pour le calcul'!$E$6,IF(G129&gt;='Référence pour le calcul'!$B$5,'Référence pour le calcul'!$E$5,IF(G129&gt;'Référence pour le calcul'!$B$4,'Référence pour le calcul'!$E$4,IF(G129&lt;='Référence pour le calcul'!$B$3,'Référence pour le calcul'!$E$3)))))</f>
        <v>0</v>
      </c>
      <c r="O129">
        <f>IF(H129&gt;='Référence pour le calcul'!$F$7,'Référence pour le calcul'!$I$7,IF(H129&gt;='Référence pour le calcul'!$F$6,'Référence pour le calcul'!$I$6,IF(H129&gt;='Référence pour le calcul'!$F$5,'Référence pour le calcul'!$I$5,IF(H129&gt;='Référence pour le calcul'!$F$4,'Référence pour le calcul'!$I$4))))</f>
        <v>1</v>
      </c>
      <c r="P129" t="e">
        <f>IF(I129&gt;='Référence pour le calcul'!$N$7,'Référence pour le calcul'!$Q$7,IF(I129&gt;='Référence pour le calcul'!$N$6,'Référence pour le calcul'!$Q$6,IF(I129&gt;='Référence pour le calcul'!$N$5,'Référence pour le calcul'!$Q$5,IF(I129&gt;='Référence pour le calcul'!$N$4,'Référence pour le calcul'!$Q$4))))</f>
        <v>#REF!</v>
      </c>
      <c r="Q129" t="e">
        <f>IF(J129&gt;='Référence pour le calcul'!$R$7,'Référence pour le calcul'!$U$7,IF(J129&gt;='Référence pour le calcul'!$R$6,'Référence pour le calcul'!$U$6,IF(J129&gt;='Référence pour le calcul'!$R$5,'Référence pour le calcul'!$U$5,IF(J129&gt;='Référence pour le calcul'!$R$4,'Référence pour le calcul'!$U$4))))</f>
        <v>#REF!</v>
      </c>
      <c r="R129">
        <f ca="1">IF(AND(K129&lt;='Référence pour le calcul'!$AD$3,'calcul notes'!K129&gt;'Référence pour le calcul'!$AD$4),1,IF(AND('calcul notes'!K129&lt;='Référence pour le calcul'!$AD$4,'calcul notes'!K129&gt;'Référence pour le calcul'!$AD$5),2,IF(AND('calcul notes'!K129&lt;='Référence pour le calcul'!$AD$5,'calcul notes'!K129&gt;'Référence pour le calcul'!$AD$6),3,IF('calcul notes'!K129&lt;='Référence pour le calcul'!$AD$6,4,IF(K129="",4)))))</f>
        <v>4</v>
      </c>
      <c r="S129" t="e">
        <f t="shared" ca="1" si="5"/>
        <v>#REF!</v>
      </c>
    </row>
    <row r="130" spans="1:19" x14ac:dyDescent="0.3">
      <c r="A130" s="1" t="s">
        <v>324</v>
      </c>
      <c r="B130" s="1" t="s">
        <v>208</v>
      </c>
      <c r="C130" s="1" t="s">
        <v>753</v>
      </c>
      <c r="D130" s="1"/>
      <c r="E130">
        <f>SUMIFS(Entrée_qté,Date_entrée,"&lt;="&amp;'Référence pour le calcul'!AK131,Date_entrée,"&lt;="&amp;'Référence pour le calcul'!AK130,Référence_Article,'calcul notes'!A130)</f>
        <v>0</v>
      </c>
      <c r="F130">
        <f ca="1">SUMIFS(Sortie_qté,Date_Sortie,"&gt;="&amp;'Référence pour le calcul'!$AL$4,Sortie_qté,"&lt;="&amp;'Référence pour le calcul'!$AL$3,Référence_Article,'calcul notes'!A130)</f>
        <v>0</v>
      </c>
      <c r="G130">
        <f>SUMIF('base de données'!$A:$A,$A130,'base de données'!$I:$I)</f>
        <v>0</v>
      </c>
      <c r="H130">
        <f>SUMIF('base de données'!$A:$A,$A130,'base de données'!$J:$J)</f>
        <v>0</v>
      </c>
      <c r="I130">
        <f t="shared" si="3"/>
        <v>0</v>
      </c>
      <c r="J130" s="53">
        <f t="shared" si="4"/>
        <v>0</v>
      </c>
      <c r="K130" s="6" t="str">
        <f>IFERROR(VLOOKUP(A130,'Historique d''inventaire'!A:F,5,FALSE),"")</f>
        <v/>
      </c>
      <c r="L130">
        <f ca="1">IFERROR(IF(E130&gt;='Référence pour le calcul'!$V$7,'Référence pour le calcul'!$Y$7,IF(E130&gt;='Référence pour le calcul'!$V$6,'Référence pour le calcul'!$Y$6,IF(E130&gt;='Référence pour le calcul'!$V$5,'Référence pour le calcul'!$Y$5,IF(E130&gt;='Référence pour le calcul'!$V$4,'Référence pour le calcul'!$Y$4)))),1)</f>
        <v>1</v>
      </c>
      <c r="M130">
        <f ca="1">IFERROR(IF(F130&gt;='Référence pour le calcul'!$J$7,'Référence pour le calcul'!$M$7,IF(F130&gt;='Référence pour le calcul'!$J$6,'Référence pour le calcul'!$M$6,IF(F130&gt;='Référence pour le calcul'!$J$5,'Référence pour le calcul'!$M$5,IF(F130&gt;='Référence pour le calcul'!$J$4,'Référence pour le calcul'!$M$4)))),1)</f>
        <v>1</v>
      </c>
      <c r="N130">
        <f>IF(G130&gt;='Référence pour le calcul'!$B$7,'Référence pour le calcul'!$E$7,IF(G130&gt;='Référence pour le calcul'!$B$6,'Référence pour le calcul'!$E$6,IF(G130&gt;='Référence pour le calcul'!$B$5,'Référence pour le calcul'!$E$5,IF(G130&gt;'Référence pour le calcul'!$B$4,'Référence pour le calcul'!$E$4,IF(G130&lt;='Référence pour le calcul'!$B$3,'Référence pour le calcul'!$E$3)))))</f>
        <v>0</v>
      </c>
      <c r="O130">
        <f>IF(H130&gt;='Référence pour le calcul'!$F$7,'Référence pour le calcul'!$I$7,IF(H130&gt;='Référence pour le calcul'!$F$6,'Référence pour le calcul'!$I$6,IF(H130&gt;='Référence pour le calcul'!$F$5,'Référence pour le calcul'!$I$5,IF(H130&gt;='Référence pour le calcul'!$F$4,'Référence pour le calcul'!$I$4))))</f>
        <v>1</v>
      </c>
      <c r="P130" t="e">
        <f>IF(I130&gt;='Référence pour le calcul'!$N$7,'Référence pour le calcul'!$Q$7,IF(I130&gt;='Référence pour le calcul'!$N$6,'Référence pour le calcul'!$Q$6,IF(I130&gt;='Référence pour le calcul'!$N$5,'Référence pour le calcul'!$Q$5,IF(I130&gt;='Référence pour le calcul'!$N$4,'Référence pour le calcul'!$Q$4))))</f>
        <v>#REF!</v>
      </c>
      <c r="Q130" t="e">
        <f>IF(J130&gt;='Référence pour le calcul'!$R$7,'Référence pour le calcul'!$U$7,IF(J130&gt;='Référence pour le calcul'!$R$6,'Référence pour le calcul'!$U$6,IF(J130&gt;='Référence pour le calcul'!$R$5,'Référence pour le calcul'!$U$5,IF(J130&gt;='Référence pour le calcul'!$R$4,'Référence pour le calcul'!$U$4))))</f>
        <v>#REF!</v>
      </c>
      <c r="R130">
        <f ca="1">IF(AND(K130&lt;='Référence pour le calcul'!$AD$3,'calcul notes'!K130&gt;'Référence pour le calcul'!$AD$4),1,IF(AND('calcul notes'!K130&lt;='Référence pour le calcul'!$AD$4,'calcul notes'!K130&gt;'Référence pour le calcul'!$AD$5),2,IF(AND('calcul notes'!K130&lt;='Référence pour le calcul'!$AD$5,'calcul notes'!K130&gt;'Référence pour le calcul'!$AD$6),3,IF('calcul notes'!K130&lt;='Référence pour le calcul'!$AD$6,4,IF(K130="",4)))))</f>
        <v>4</v>
      </c>
      <c r="S130" t="e">
        <f t="shared" ca="1" si="5"/>
        <v>#REF!</v>
      </c>
    </row>
    <row r="131" spans="1:19" x14ac:dyDescent="0.3">
      <c r="A131" s="1" t="s">
        <v>325</v>
      </c>
      <c r="B131" s="1" t="s">
        <v>208</v>
      </c>
      <c r="C131" s="1" t="s">
        <v>754</v>
      </c>
      <c r="D131" s="1"/>
      <c r="E131">
        <f>SUMIFS(Entrée_qté,Date_entrée,"&lt;="&amp;'Référence pour le calcul'!AK132,Date_entrée,"&lt;="&amp;'Référence pour le calcul'!AK131,Référence_Article,'calcul notes'!A131)</f>
        <v>0</v>
      </c>
      <c r="F131">
        <f ca="1">SUMIFS(Sortie_qté,Date_Sortie,"&gt;="&amp;'Référence pour le calcul'!$AL$4,Sortie_qté,"&lt;="&amp;'Référence pour le calcul'!$AL$3,Référence_Article,'calcul notes'!A131)</f>
        <v>0</v>
      </c>
      <c r="G131">
        <f>SUMIF('base de données'!$A:$A,$A131,'base de données'!$I:$I)</f>
        <v>0</v>
      </c>
      <c r="H131">
        <f>SUMIF('base de données'!$A:$A,$A131,'base de données'!$J:$J)</f>
        <v>0</v>
      </c>
      <c r="I131">
        <f t="shared" si="3"/>
        <v>0</v>
      </c>
      <c r="J131" s="53">
        <f t="shared" si="4"/>
        <v>0</v>
      </c>
      <c r="K131" s="6" t="str">
        <f>IFERROR(VLOOKUP(A131,'Historique d''inventaire'!A:F,5,FALSE),"")</f>
        <v/>
      </c>
      <c r="L131">
        <f ca="1">IFERROR(IF(E131&gt;='Référence pour le calcul'!$V$7,'Référence pour le calcul'!$Y$7,IF(E131&gt;='Référence pour le calcul'!$V$6,'Référence pour le calcul'!$Y$6,IF(E131&gt;='Référence pour le calcul'!$V$5,'Référence pour le calcul'!$Y$5,IF(E131&gt;='Référence pour le calcul'!$V$4,'Référence pour le calcul'!$Y$4)))),1)</f>
        <v>1</v>
      </c>
      <c r="M131">
        <f ca="1">IFERROR(IF(F131&gt;='Référence pour le calcul'!$J$7,'Référence pour le calcul'!$M$7,IF(F131&gt;='Référence pour le calcul'!$J$6,'Référence pour le calcul'!$M$6,IF(F131&gt;='Référence pour le calcul'!$J$5,'Référence pour le calcul'!$M$5,IF(F131&gt;='Référence pour le calcul'!$J$4,'Référence pour le calcul'!$M$4)))),1)</f>
        <v>1</v>
      </c>
      <c r="N131">
        <f>IF(G131&gt;='Référence pour le calcul'!$B$7,'Référence pour le calcul'!$E$7,IF(G131&gt;='Référence pour le calcul'!$B$6,'Référence pour le calcul'!$E$6,IF(G131&gt;='Référence pour le calcul'!$B$5,'Référence pour le calcul'!$E$5,IF(G131&gt;'Référence pour le calcul'!$B$4,'Référence pour le calcul'!$E$4,IF(G131&lt;='Référence pour le calcul'!$B$3,'Référence pour le calcul'!$E$3)))))</f>
        <v>0</v>
      </c>
      <c r="O131">
        <f>IF(H131&gt;='Référence pour le calcul'!$F$7,'Référence pour le calcul'!$I$7,IF(H131&gt;='Référence pour le calcul'!$F$6,'Référence pour le calcul'!$I$6,IF(H131&gt;='Référence pour le calcul'!$F$5,'Référence pour le calcul'!$I$5,IF(H131&gt;='Référence pour le calcul'!$F$4,'Référence pour le calcul'!$I$4))))</f>
        <v>1</v>
      </c>
      <c r="P131" t="e">
        <f>IF(I131&gt;='Référence pour le calcul'!$N$7,'Référence pour le calcul'!$Q$7,IF(I131&gt;='Référence pour le calcul'!$N$6,'Référence pour le calcul'!$Q$6,IF(I131&gt;='Référence pour le calcul'!$N$5,'Référence pour le calcul'!$Q$5,IF(I131&gt;='Référence pour le calcul'!$N$4,'Référence pour le calcul'!$Q$4))))</f>
        <v>#REF!</v>
      </c>
      <c r="Q131" t="e">
        <f>IF(J131&gt;='Référence pour le calcul'!$R$7,'Référence pour le calcul'!$U$7,IF(J131&gt;='Référence pour le calcul'!$R$6,'Référence pour le calcul'!$U$6,IF(J131&gt;='Référence pour le calcul'!$R$5,'Référence pour le calcul'!$U$5,IF(J131&gt;='Référence pour le calcul'!$R$4,'Référence pour le calcul'!$U$4))))</f>
        <v>#REF!</v>
      </c>
      <c r="R131">
        <f ca="1">IF(AND(K131&lt;='Référence pour le calcul'!$AD$3,'calcul notes'!K131&gt;'Référence pour le calcul'!$AD$4),1,IF(AND('calcul notes'!K131&lt;='Référence pour le calcul'!$AD$4,'calcul notes'!K131&gt;'Référence pour le calcul'!$AD$5),2,IF(AND('calcul notes'!K131&lt;='Référence pour le calcul'!$AD$5,'calcul notes'!K131&gt;'Référence pour le calcul'!$AD$6),3,IF('calcul notes'!K131&lt;='Référence pour le calcul'!$AD$6,4,IF(K131="",4)))))</f>
        <v>4</v>
      </c>
      <c r="S131" t="e">
        <f t="shared" ca="1" si="5"/>
        <v>#REF!</v>
      </c>
    </row>
    <row r="132" spans="1:19" x14ac:dyDescent="0.3">
      <c r="A132" s="1" t="s">
        <v>326</v>
      </c>
      <c r="B132" s="1" t="s">
        <v>208</v>
      </c>
      <c r="C132" s="1" t="s">
        <v>755</v>
      </c>
      <c r="D132" s="1" t="s">
        <v>204</v>
      </c>
      <c r="E132">
        <f>SUMIFS(Entrée_qté,Date_entrée,"&lt;="&amp;'Référence pour le calcul'!AK133,Date_entrée,"&lt;="&amp;'Référence pour le calcul'!AK132,Référence_Article,'calcul notes'!A132)</f>
        <v>0</v>
      </c>
      <c r="F132">
        <f ca="1">SUMIFS(Sortie_qté,Date_Sortie,"&gt;="&amp;'Référence pour le calcul'!$AL$4,Sortie_qté,"&lt;="&amp;'Référence pour le calcul'!$AL$3,Référence_Article,'calcul notes'!A132)</f>
        <v>0</v>
      </c>
      <c r="G132">
        <f>SUMIF('base de données'!$A:$A,$A132,'base de données'!$I:$I)</f>
        <v>0</v>
      </c>
      <c r="H132">
        <f>SUMIF('base de données'!$A:$A,$A132,'base de données'!$J:$J)</f>
        <v>0</v>
      </c>
      <c r="I132">
        <f t="shared" ref="I132:I195" si="6">G132*H132</f>
        <v>0</v>
      </c>
      <c r="J132" s="53">
        <f t="shared" ref="J132:J195" si="7">I132/$T$2</f>
        <v>0</v>
      </c>
      <c r="K132" s="6" t="str">
        <f>IFERROR(VLOOKUP(A132,'Historique d''inventaire'!A:F,5,FALSE),"")</f>
        <v/>
      </c>
      <c r="L132">
        <f ca="1">IFERROR(IF(E132&gt;='Référence pour le calcul'!$V$7,'Référence pour le calcul'!$Y$7,IF(E132&gt;='Référence pour le calcul'!$V$6,'Référence pour le calcul'!$Y$6,IF(E132&gt;='Référence pour le calcul'!$V$5,'Référence pour le calcul'!$Y$5,IF(E132&gt;='Référence pour le calcul'!$V$4,'Référence pour le calcul'!$Y$4)))),1)</f>
        <v>1</v>
      </c>
      <c r="M132">
        <f ca="1">IFERROR(IF(F132&gt;='Référence pour le calcul'!$J$7,'Référence pour le calcul'!$M$7,IF(F132&gt;='Référence pour le calcul'!$J$6,'Référence pour le calcul'!$M$6,IF(F132&gt;='Référence pour le calcul'!$J$5,'Référence pour le calcul'!$M$5,IF(F132&gt;='Référence pour le calcul'!$J$4,'Référence pour le calcul'!$M$4)))),1)</f>
        <v>1</v>
      </c>
      <c r="N132">
        <f>IF(G132&gt;='Référence pour le calcul'!$B$7,'Référence pour le calcul'!$E$7,IF(G132&gt;='Référence pour le calcul'!$B$6,'Référence pour le calcul'!$E$6,IF(G132&gt;='Référence pour le calcul'!$B$5,'Référence pour le calcul'!$E$5,IF(G132&gt;'Référence pour le calcul'!$B$4,'Référence pour le calcul'!$E$4,IF(G132&lt;='Référence pour le calcul'!$B$3,'Référence pour le calcul'!$E$3)))))</f>
        <v>0</v>
      </c>
      <c r="O132">
        <f>IF(H132&gt;='Référence pour le calcul'!$F$7,'Référence pour le calcul'!$I$7,IF(H132&gt;='Référence pour le calcul'!$F$6,'Référence pour le calcul'!$I$6,IF(H132&gt;='Référence pour le calcul'!$F$5,'Référence pour le calcul'!$I$5,IF(H132&gt;='Référence pour le calcul'!$F$4,'Référence pour le calcul'!$I$4))))</f>
        <v>1</v>
      </c>
      <c r="P132" t="e">
        <f>IF(I132&gt;='Référence pour le calcul'!$N$7,'Référence pour le calcul'!$Q$7,IF(I132&gt;='Référence pour le calcul'!$N$6,'Référence pour le calcul'!$Q$6,IF(I132&gt;='Référence pour le calcul'!$N$5,'Référence pour le calcul'!$Q$5,IF(I132&gt;='Référence pour le calcul'!$N$4,'Référence pour le calcul'!$Q$4))))</f>
        <v>#REF!</v>
      </c>
      <c r="Q132" t="e">
        <f>IF(J132&gt;='Référence pour le calcul'!$R$7,'Référence pour le calcul'!$U$7,IF(J132&gt;='Référence pour le calcul'!$R$6,'Référence pour le calcul'!$U$6,IF(J132&gt;='Référence pour le calcul'!$R$5,'Référence pour le calcul'!$U$5,IF(J132&gt;='Référence pour le calcul'!$R$4,'Référence pour le calcul'!$U$4))))</f>
        <v>#REF!</v>
      </c>
      <c r="R132">
        <f ca="1">IF(AND(K132&lt;='Référence pour le calcul'!$AD$3,'calcul notes'!K132&gt;'Référence pour le calcul'!$AD$4),1,IF(AND('calcul notes'!K132&lt;='Référence pour le calcul'!$AD$4,'calcul notes'!K132&gt;'Référence pour le calcul'!$AD$5),2,IF(AND('calcul notes'!K132&lt;='Référence pour le calcul'!$AD$5,'calcul notes'!K132&gt;'Référence pour le calcul'!$AD$6),3,IF('calcul notes'!K132&lt;='Référence pour le calcul'!$AD$6,4,IF(K132="",4)))))</f>
        <v>4</v>
      </c>
      <c r="S132" t="e">
        <f t="shared" ref="S132:S195" ca="1" si="8">L132*M132*N132*O132*P132*Q132*R132</f>
        <v>#REF!</v>
      </c>
    </row>
    <row r="133" spans="1:19" x14ac:dyDescent="0.3">
      <c r="A133" s="1" t="s">
        <v>327</v>
      </c>
      <c r="B133" s="1" t="s">
        <v>208</v>
      </c>
      <c r="C133" s="1" t="s">
        <v>756</v>
      </c>
      <c r="D133" s="1"/>
      <c r="E133">
        <f>SUMIFS(Entrée_qté,Date_entrée,"&lt;="&amp;'Référence pour le calcul'!AK134,Date_entrée,"&lt;="&amp;'Référence pour le calcul'!AK133,Référence_Article,'calcul notes'!A133)</f>
        <v>0</v>
      </c>
      <c r="F133">
        <f ca="1">SUMIFS(Sortie_qté,Date_Sortie,"&gt;="&amp;'Référence pour le calcul'!$AL$4,Sortie_qté,"&lt;="&amp;'Référence pour le calcul'!$AL$3,Référence_Article,'calcul notes'!A133)</f>
        <v>0</v>
      </c>
      <c r="G133">
        <f>SUMIF('base de données'!$A:$A,$A133,'base de données'!$I:$I)</f>
        <v>0</v>
      </c>
      <c r="H133">
        <f>SUMIF('base de données'!$A:$A,$A133,'base de données'!$J:$J)</f>
        <v>0</v>
      </c>
      <c r="I133">
        <f t="shared" si="6"/>
        <v>0</v>
      </c>
      <c r="J133" s="53">
        <f t="shared" si="7"/>
        <v>0</v>
      </c>
      <c r="K133" s="6" t="str">
        <f>IFERROR(VLOOKUP(A133,'Historique d''inventaire'!A:F,5,FALSE),"")</f>
        <v/>
      </c>
      <c r="L133">
        <f ca="1">IFERROR(IF(E133&gt;='Référence pour le calcul'!$V$7,'Référence pour le calcul'!$Y$7,IF(E133&gt;='Référence pour le calcul'!$V$6,'Référence pour le calcul'!$Y$6,IF(E133&gt;='Référence pour le calcul'!$V$5,'Référence pour le calcul'!$Y$5,IF(E133&gt;='Référence pour le calcul'!$V$4,'Référence pour le calcul'!$Y$4)))),1)</f>
        <v>1</v>
      </c>
      <c r="M133">
        <f ca="1">IFERROR(IF(F133&gt;='Référence pour le calcul'!$J$7,'Référence pour le calcul'!$M$7,IF(F133&gt;='Référence pour le calcul'!$J$6,'Référence pour le calcul'!$M$6,IF(F133&gt;='Référence pour le calcul'!$J$5,'Référence pour le calcul'!$M$5,IF(F133&gt;='Référence pour le calcul'!$J$4,'Référence pour le calcul'!$M$4)))),1)</f>
        <v>1</v>
      </c>
      <c r="N133">
        <f>IF(G133&gt;='Référence pour le calcul'!$B$7,'Référence pour le calcul'!$E$7,IF(G133&gt;='Référence pour le calcul'!$B$6,'Référence pour le calcul'!$E$6,IF(G133&gt;='Référence pour le calcul'!$B$5,'Référence pour le calcul'!$E$5,IF(G133&gt;'Référence pour le calcul'!$B$4,'Référence pour le calcul'!$E$4,IF(G133&lt;='Référence pour le calcul'!$B$3,'Référence pour le calcul'!$E$3)))))</f>
        <v>0</v>
      </c>
      <c r="O133">
        <f>IF(H133&gt;='Référence pour le calcul'!$F$7,'Référence pour le calcul'!$I$7,IF(H133&gt;='Référence pour le calcul'!$F$6,'Référence pour le calcul'!$I$6,IF(H133&gt;='Référence pour le calcul'!$F$5,'Référence pour le calcul'!$I$5,IF(H133&gt;='Référence pour le calcul'!$F$4,'Référence pour le calcul'!$I$4))))</f>
        <v>1</v>
      </c>
      <c r="P133" t="e">
        <f>IF(I133&gt;='Référence pour le calcul'!$N$7,'Référence pour le calcul'!$Q$7,IF(I133&gt;='Référence pour le calcul'!$N$6,'Référence pour le calcul'!$Q$6,IF(I133&gt;='Référence pour le calcul'!$N$5,'Référence pour le calcul'!$Q$5,IF(I133&gt;='Référence pour le calcul'!$N$4,'Référence pour le calcul'!$Q$4))))</f>
        <v>#REF!</v>
      </c>
      <c r="Q133" t="e">
        <f>IF(J133&gt;='Référence pour le calcul'!$R$7,'Référence pour le calcul'!$U$7,IF(J133&gt;='Référence pour le calcul'!$R$6,'Référence pour le calcul'!$U$6,IF(J133&gt;='Référence pour le calcul'!$R$5,'Référence pour le calcul'!$U$5,IF(J133&gt;='Référence pour le calcul'!$R$4,'Référence pour le calcul'!$U$4))))</f>
        <v>#REF!</v>
      </c>
      <c r="R133">
        <f ca="1">IF(AND(K133&lt;='Référence pour le calcul'!$AD$3,'calcul notes'!K133&gt;'Référence pour le calcul'!$AD$4),1,IF(AND('calcul notes'!K133&lt;='Référence pour le calcul'!$AD$4,'calcul notes'!K133&gt;'Référence pour le calcul'!$AD$5),2,IF(AND('calcul notes'!K133&lt;='Référence pour le calcul'!$AD$5,'calcul notes'!K133&gt;'Référence pour le calcul'!$AD$6),3,IF('calcul notes'!K133&lt;='Référence pour le calcul'!$AD$6,4,IF(K133="",4)))))</f>
        <v>4</v>
      </c>
      <c r="S133" t="e">
        <f t="shared" ca="1" si="8"/>
        <v>#REF!</v>
      </c>
    </row>
    <row r="134" spans="1:19" x14ac:dyDescent="0.3">
      <c r="A134" s="1" t="s">
        <v>328</v>
      </c>
      <c r="B134" s="1" t="s">
        <v>208</v>
      </c>
      <c r="C134" s="1" t="s">
        <v>757</v>
      </c>
      <c r="D134" s="1"/>
      <c r="E134">
        <f>SUMIFS(Entrée_qté,Date_entrée,"&lt;="&amp;'Référence pour le calcul'!AK135,Date_entrée,"&lt;="&amp;'Référence pour le calcul'!AK134,Référence_Article,'calcul notes'!A134)</f>
        <v>0</v>
      </c>
      <c r="F134">
        <f ca="1">SUMIFS(Sortie_qté,Date_Sortie,"&gt;="&amp;'Référence pour le calcul'!$AL$4,Sortie_qté,"&lt;="&amp;'Référence pour le calcul'!$AL$3,Référence_Article,'calcul notes'!A134)</f>
        <v>0</v>
      </c>
      <c r="G134">
        <f>SUMIF('base de données'!$A:$A,$A134,'base de données'!$I:$I)</f>
        <v>0</v>
      </c>
      <c r="H134">
        <f>SUMIF('base de données'!$A:$A,$A134,'base de données'!$J:$J)</f>
        <v>0</v>
      </c>
      <c r="I134">
        <f t="shared" si="6"/>
        <v>0</v>
      </c>
      <c r="J134" s="53">
        <f t="shared" si="7"/>
        <v>0</v>
      </c>
      <c r="K134" s="6" t="str">
        <f>IFERROR(VLOOKUP(A134,'Historique d''inventaire'!A:F,5,FALSE),"")</f>
        <v/>
      </c>
      <c r="L134">
        <f ca="1">IFERROR(IF(E134&gt;='Référence pour le calcul'!$V$7,'Référence pour le calcul'!$Y$7,IF(E134&gt;='Référence pour le calcul'!$V$6,'Référence pour le calcul'!$Y$6,IF(E134&gt;='Référence pour le calcul'!$V$5,'Référence pour le calcul'!$Y$5,IF(E134&gt;='Référence pour le calcul'!$V$4,'Référence pour le calcul'!$Y$4)))),1)</f>
        <v>1</v>
      </c>
      <c r="M134">
        <f ca="1">IFERROR(IF(F134&gt;='Référence pour le calcul'!$J$7,'Référence pour le calcul'!$M$7,IF(F134&gt;='Référence pour le calcul'!$J$6,'Référence pour le calcul'!$M$6,IF(F134&gt;='Référence pour le calcul'!$J$5,'Référence pour le calcul'!$M$5,IF(F134&gt;='Référence pour le calcul'!$J$4,'Référence pour le calcul'!$M$4)))),1)</f>
        <v>1</v>
      </c>
      <c r="N134">
        <f>IF(G134&gt;='Référence pour le calcul'!$B$7,'Référence pour le calcul'!$E$7,IF(G134&gt;='Référence pour le calcul'!$B$6,'Référence pour le calcul'!$E$6,IF(G134&gt;='Référence pour le calcul'!$B$5,'Référence pour le calcul'!$E$5,IF(G134&gt;'Référence pour le calcul'!$B$4,'Référence pour le calcul'!$E$4,IF(G134&lt;='Référence pour le calcul'!$B$3,'Référence pour le calcul'!$E$3)))))</f>
        <v>0</v>
      </c>
      <c r="O134">
        <f>IF(H134&gt;='Référence pour le calcul'!$F$7,'Référence pour le calcul'!$I$7,IF(H134&gt;='Référence pour le calcul'!$F$6,'Référence pour le calcul'!$I$6,IF(H134&gt;='Référence pour le calcul'!$F$5,'Référence pour le calcul'!$I$5,IF(H134&gt;='Référence pour le calcul'!$F$4,'Référence pour le calcul'!$I$4))))</f>
        <v>1</v>
      </c>
      <c r="P134" t="e">
        <f>IF(I134&gt;='Référence pour le calcul'!$N$7,'Référence pour le calcul'!$Q$7,IF(I134&gt;='Référence pour le calcul'!$N$6,'Référence pour le calcul'!$Q$6,IF(I134&gt;='Référence pour le calcul'!$N$5,'Référence pour le calcul'!$Q$5,IF(I134&gt;='Référence pour le calcul'!$N$4,'Référence pour le calcul'!$Q$4))))</f>
        <v>#REF!</v>
      </c>
      <c r="Q134" t="e">
        <f>IF(J134&gt;='Référence pour le calcul'!$R$7,'Référence pour le calcul'!$U$7,IF(J134&gt;='Référence pour le calcul'!$R$6,'Référence pour le calcul'!$U$6,IF(J134&gt;='Référence pour le calcul'!$R$5,'Référence pour le calcul'!$U$5,IF(J134&gt;='Référence pour le calcul'!$R$4,'Référence pour le calcul'!$U$4))))</f>
        <v>#REF!</v>
      </c>
      <c r="R134">
        <f ca="1">IF(AND(K134&lt;='Référence pour le calcul'!$AD$3,'calcul notes'!K134&gt;'Référence pour le calcul'!$AD$4),1,IF(AND('calcul notes'!K134&lt;='Référence pour le calcul'!$AD$4,'calcul notes'!K134&gt;'Référence pour le calcul'!$AD$5),2,IF(AND('calcul notes'!K134&lt;='Référence pour le calcul'!$AD$5,'calcul notes'!K134&gt;'Référence pour le calcul'!$AD$6),3,IF('calcul notes'!K134&lt;='Référence pour le calcul'!$AD$6,4,IF(K134="",4)))))</f>
        <v>4</v>
      </c>
      <c r="S134" t="e">
        <f t="shared" ca="1" si="8"/>
        <v>#REF!</v>
      </c>
    </row>
    <row r="135" spans="1:19" x14ac:dyDescent="0.3">
      <c r="A135" s="1" t="s">
        <v>329</v>
      </c>
      <c r="B135" s="1" t="s">
        <v>208</v>
      </c>
      <c r="C135" s="1" t="s">
        <v>758</v>
      </c>
      <c r="D135" s="1" t="s">
        <v>204</v>
      </c>
      <c r="E135">
        <f>SUMIFS(Entrée_qté,Date_entrée,"&lt;="&amp;'Référence pour le calcul'!AK136,Date_entrée,"&lt;="&amp;'Référence pour le calcul'!AK135,Référence_Article,'calcul notes'!A135)</f>
        <v>0</v>
      </c>
      <c r="F135">
        <f ca="1">SUMIFS(Sortie_qté,Date_Sortie,"&gt;="&amp;'Référence pour le calcul'!$AL$4,Sortie_qté,"&lt;="&amp;'Référence pour le calcul'!$AL$3,Référence_Article,'calcul notes'!A135)</f>
        <v>0</v>
      </c>
      <c r="G135">
        <f>SUMIF('base de données'!$A:$A,$A135,'base de données'!$I:$I)</f>
        <v>0</v>
      </c>
      <c r="H135">
        <f>SUMIF('base de données'!$A:$A,$A135,'base de données'!$J:$J)</f>
        <v>0</v>
      </c>
      <c r="I135">
        <f t="shared" si="6"/>
        <v>0</v>
      </c>
      <c r="J135" s="53">
        <f t="shared" si="7"/>
        <v>0</v>
      </c>
      <c r="K135" s="6" t="str">
        <f>IFERROR(VLOOKUP(A135,'Historique d''inventaire'!A:F,5,FALSE),"")</f>
        <v/>
      </c>
      <c r="L135">
        <f ca="1">IFERROR(IF(E135&gt;='Référence pour le calcul'!$V$7,'Référence pour le calcul'!$Y$7,IF(E135&gt;='Référence pour le calcul'!$V$6,'Référence pour le calcul'!$Y$6,IF(E135&gt;='Référence pour le calcul'!$V$5,'Référence pour le calcul'!$Y$5,IF(E135&gt;='Référence pour le calcul'!$V$4,'Référence pour le calcul'!$Y$4)))),1)</f>
        <v>1</v>
      </c>
      <c r="M135">
        <f ca="1">IFERROR(IF(F135&gt;='Référence pour le calcul'!$J$7,'Référence pour le calcul'!$M$7,IF(F135&gt;='Référence pour le calcul'!$J$6,'Référence pour le calcul'!$M$6,IF(F135&gt;='Référence pour le calcul'!$J$5,'Référence pour le calcul'!$M$5,IF(F135&gt;='Référence pour le calcul'!$J$4,'Référence pour le calcul'!$M$4)))),1)</f>
        <v>1</v>
      </c>
      <c r="N135">
        <f>IF(G135&gt;='Référence pour le calcul'!$B$7,'Référence pour le calcul'!$E$7,IF(G135&gt;='Référence pour le calcul'!$B$6,'Référence pour le calcul'!$E$6,IF(G135&gt;='Référence pour le calcul'!$B$5,'Référence pour le calcul'!$E$5,IF(G135&gt;'Référence pour le calcul'!$B$4,'Référence pour le calcul'!$E$4,IF(G135&lt;='Référence pour le calcul'!$B$3,'Référence pour le calcul'!$E$3)))))</f>
        <v>0</v>
      </c>
      <c r="O135">
        <f>IF(H135&gt;='Référence pour le calcul'!$F$7,'Référence pour le calcul'!$I$7,IF(H135&gt;='Référence pour le calcul'!$F$6,'Référence pour le calcul'!$I$6,IF(H135&gt;='Référence pour le calcul'!$F$5,'Référence pour le calcul'!$I$5,IF(H135&gt;='Référence pour le calcul'!$F$4,'Référence pour le calcul'!$I$4))))</f>
        <v>1</v>
      </c>
      <c r="P135" t="e">
        <f>IF(I135&gt;='Référence pour le calcul'!$N$7,'Référence pour le calcul'!$Q$7,IF(I135&gt;='Référence pour le calcul'!$N$6,'Référence pour le calcul'!$Q$6,IF(I135&gt;='Référence pour le calcul'!$N$5,'Référence pour le calcul'!$Q$5,IF(I135&gt;='Référence pour le calcul'!$N$4,'Référence pour le calcul'!$Q$4))))</f>
        <v>#REF!</v>
      </c>
      <c r="Q135" t="e">
        <f>IF(J135&gt;='Référence pour le calcul'!$R$7,'Référence pour le calcul'!$U$7,IF(J135&gt;='Référence pour le calcul'!$R$6,'Référence pour le calcul'!$U$6,IF(J135&gt;='Référence pour le calcul'!$R$5,'Référence pour le calcul'!$U$5,IF(J135&gt;='Référence pour le calcul'!$R$4,'Référence pour le calcul'!$U$4))))</f>
        <v>#REF!</v>
      </c>
      <c r="R135">
        <f ca="1">IF(AND(K135&lt;='Référence pour le calcul'!$AD$3,'calcul notes'!K135&gt;'Référence pour le calcul'!$AD$4),1,IF(AND('calcul notes'!K135&lt;='Référence pour le calcul'!$AD$4,'calcul notes'!K135&gt;'Référence pour le calcul'!$AD$5),2,IF(AND('calcul notes'!K135&lt;='Référence pour le calcul'!$AD$5,'calcul notes'!K135&gt;'Référence pour le calcul'!$AD$6),3,IF('calcul notes'!K135&lt;='Référence pour le calcul'!$AD$6,4,IF(K135="",4)))))</f>
        <v>4</v>
      </c>
      <c r="S135" t="e">
        <f t="shared" ca="1" si="8"/>
        <v>#REF!</v>
      </c>
    </row>
    <row r="136" spans="1:19" x14ac:dyDescent="0.3">
      <c r="A136" s="1" t="s">
        <v>330</v>
      </c>
      <c r="B136" s="1" t="s">
        <v>208</v>
      </c>
      <c r="C136" s="1" t="s">
        <v>759</v>
      </c>
      <c r="D136" s="1"/>
      <c r="E136">
        <f>SUMIFS(Entrée_qté,Date_entrée,"&lt;="&amp;'Référence pour le calcul'!AK137,Date_entrée,"&lt;="&amp;'Référence pour le calcul'!AK136,Référence_Article,'calcul notes'!A136)</f>
        <v>0</v>
      </c>
      <c r="F136">
        <f ca="1">SUMIFS(Sortie_qté,Date_Sortie,"&gt;="&amp;'Référence pour le calcul'!$AL$4,Sortie_qté,"&lt;="&amp;'Référence pour le calcul'!$AL$3,Référence_Article,'calcul notes'!A136)</f>
        <v>0</v>
      </c>
      <c r="G136">
        <f>SUMIF('base de données'!$A:$A,$A136,'base de données'!$I:$I)</f>
        <v>0</v>
      </c>
      <c r="H136">
        <f>SUMIF('base de données'!$A:$A,$A136,'base de données'!$J:$J)</f>
        <v>0</v>
      </c>
      <c r="I136">
        <f t="shared" si="6"/>
        <v>0</v>
      </c>
      <c r="J136" s="53">
        <f t="shared" si="7"/>
        <v>0</v>
      </c>
      <c r="K136" s="6" t="str">
        <f>IFERROR(VLOOKUP(A136,'Historique d''inventaire'!A:F,5,FALSE),"")</f>
        <v/>
      </c>
      <c r="L136">
        <f ca="1">IFERROR(IF(E136&gt;='Référence pour le calcul'!$V$7,'Référence pour le calcul'!$Y$7,IF(E136&gt;='Référence pour le calcul'!$V$6,'Référence pour le calcul'!$Y$6,IF(E136&gt;='Référence pour le calcul'!$V$5,'Référence pour le calcul'!$Y$5,IF(E136&gt;='Référence pour le calcul'!$V$4,'Référence pour le calcul'!$Y$4)))),1)</f>
        <v>1</v>
      </c>
      <c r="M136">
        <f ca="1">IFERROR(IF(F136&gt;='Référence pour le calcul'!$J$7,'Référence pour le calcul'!$M$7,IF(F136&gt;='Référence pour le calcul'!$J$6,'Référence pour le calcul'!$M$6,IF(F136&gt;='Référence pour le calcul'!$J$5,'Référence pour le calcul'!$M$5,IF(F136&gt;='Référence pour le calcul'!$J$4,'Référence pour le calcul'!$M$4)))),1)</f>
        <v>1</v>
      </c>
      <c r="N136">
        <f>IF(G136&gt;='Référence pour le calcul'!$B$7,'Référence pour le calcul'!$E$7,IF(G136&gt;='Référence pour le calcul'!$B$6,'Référence pour le calcul'!$E$6,IF(G136&gt;='Référence pour le calcul'!$B$5,'Référence pour le calcul'!$E$5,IF(G136&gt;'Référence pour le calcul'!$B$4,'Référence pour le calcul'!$E$4,IF(G136&lt;='Référence pour le calcul'!$B$3,'Référence pour le calcul'!$E$3)))))</f>
        <v>0</v>
      </c>
      <c r="O136">
        <f>IF(H136&gt;='Référence pour le calcul'!$F$7,'Référence pour le calcul'!$I$7,IF(H136&gt;='Référence pour le calcul'!$F$6,'Référence pour le calcul'!$I$6,IF(H136&gt;='Référence pour le calcul'!$F$5,'Référence pour le calcul'!$I$5,IF(H136&gt;='Référence pour le calcul'!$F$4,'Référence pour le calcul'!$I$4))))</f>
        <v>1</v>
      </c>
      <c r="P136" t="e">
        <f>IF(I136&gt;='Référence pour le calcul'!$N$7,'Référence pour le calcul'!$Q$7,IF(I136&gt;='Référence pour le calcul'!$N$6,'Référence pour le calcul'!$Q$6,IF(I136&gt;='Référence pour le calcul'!$N$5,'Référence pour le calcul'!$Q$5,IF(I136&gt;='Référence pour le calcul'!$N$4,'Référence pour le calcul'!$Q$4))))</f>
        <v>#REF!</v>
      </c>
      <c r="Q136" t="e">
        <f>IF(J136&gt;='Référence pour le calcul'!$R$7,'Référence pour le calcul'!$U$7,IF(J136&gt;='Référence pour le calcul'!$R$6,'Référence pour le calcul'!$U$6,IF(J136&gt;='Référence pour le calcul'!$R$5,'Référence pour le calcul'!$U$5,IF(J136&gt;='Référence pour le calcul'!$R$4,'Référence pour le calcul'!$U$4))))</f>
        <v>#REF!</v>
      </c>
      <c r="R136">
        <f ca="1">IF(AND(K136&lt;='Référence pour le calcul'!$AD$3,'calcul notes'!K136&gt;'Référence pour le calcul'!$AD$4),1,IF(AND('calcul notes'!K136&lt;='Référence pour le calcul'!$AD$4,'calcul notes'!K136&gt;'Référence pour le calcul'!$AD$5),2,IF(AND('calcul notes'!K136&lt;='Référence pour le calcul'!$AD$5,'calcul notes'!K136&gt;'Référence pour le calcul'!$AD$6),3,IF('calcul notes'!K136&lt;='Référence pour le calcul'!$AD$6,4,IF(K136="",4)))))</f>
        <v>4</v>
      </c>
      <c r="S136" t="e">
        <f t="shared" ca="1" si="8"/>
        <v>#REF!</v>
      </c>
    </row>
    <row r="137" spans="1:19" x14ac:dyDescent="0.3">
      <c r="A137" s="1" t="s">
        <v>331</v>
      </c>
      <c r="B137" s="1" t="s">
        <v>208</v>
      </c>
      <c r="C137" s="1" t="s">
        <v>760</v>
      </c>
      <c r="D137" s="1" t="s">
        <v>204</v>
      </c>
      <c r="E137">
        <f>SUMIFS(Entrée_qté,Date_entrée,"&lt;="&amp;'Référence pour le calcul'!AK138,Date_entrée,"&lt;="&amp;'Référence pour le calcul'!AK137,Référence_Article,'calcul notes'!A137)</f>
        <v>0</v>
      </c>
      <c r="F137">
        <f ca="1">SUMIFS(Sortie_qté,Date_Sortie,"&gt;="&amp;'Référence pour le calcul'!$AL$4,Sortie_qté,"&lt;="&amp;'Référence pour le calcul'!$AL$3,Référence_Article,'calcul notes'!A137)</f>
        <v>0</v>
      </c>
      <c r="G137">
        <f>SUMIF('base de données'!$A:$A,$A137,'base de données'!$I:$I)</f>
        <v>0</v>
      </c>
      <c r="H137">
        <f>SUMIF('base de données'!$A:$A,$A137,'base de données'!$J:$J)</f>
        <v>0</v>
      </c>
      <c r="I137">
        <f t="shared" si="6"/>
        <v>0</v>
      </c>
      <c r="J137" s="53">
        <f t="shared" si="7"/>
        <v>0</v>
      </c>
      <c r="K137" s="6" t="str">
        <f>IFERROR(VLOOKUP(A137,'Historique d''inventaire'!A:F,5,FALSE),"")</f>
        <v/>
      </c>
      <c r="L137">
        <f ca="1">IFERROR(IF(E137&gt;='Référence pour le calcul'!$V$7,'Référence pour le calcul'!$Y$7,IF(E137&gt;='Référence pour le calcul'!$V$6,'Référence pour le calcul'!$Y$6,IF(E137&gt;='Référence pour le calcul'!$V$5,'Référence pour le calcul'!$Y$5,IF(E137&gt;='Référence pour le calcul'!$V$4,'Référence pour le calcul'!$Y$4)))),1)</f>
        <v>1</v>
      </c>
      <c r="M137">
        <f ca="1">IFERROR(IF(F137&gt;='Référence pour le calcul'!$J$7,'Référence pour le calcul'!$M$7,IF(F137&gt;='Référence pour le calcul'!$J$6,'Référence pour le calcul'!$M$6,IF(F137&gt;='Référence pour le calcul'!$J$5,'Référence pour le calcul'!$M$5,IF(F137&gt;='Référence pour le calcul'!$J$4,'Référence pour le calcul'!$M$4)))),1)</f>
        <v>1</v>
      </c>
      <c r="N137">
        <f>IF(G137&gt;='Référence pour le calcul'!$B$7,'Référence pour le calcul'!$E$7,IF(G137&gt;='Référence pour le calcul'!$B$6,'Référence pour le calcul'!$E$6,IF(G137&gt;='Référence pour le calcul'!$B$5,'Référence pour le calcul'!$E$5,IF(G137&gt;'Référence pour le calcul'!$B$4,'Référence pour le calcul'!$E$4,IF(G137&lt;='Référence pour le calcul'!$B$3,'Référence pour le calcul'!$E$3)))))</f>
        <v>0</v>
      </c>
      <c r="O137">
        <f>IF(H137&gt;='Référence pour le calcul'!$F$7,'Référence pour le calcul'!$I$7,IF(H137&gt;='Référence pour le calcul'!$F$6,'Référence pour le calcul'!$I$6,IF(H137&gt;='Référence pour le calcul'!$F$5,'Référence pour le calcul'!$I$5,IF(H137&gt;='Référence pour le calcul'!$F$4,'Référence pour le calcul'!$I$4))))</f>
        <v>1</v>
      </c>
      <c r="P137" t="e">
        <f>IF(I137&gt;='Référence pour le calcul'!$N$7,'Référence pour le calcul'!$Q$7,IF(I137&gt;='Référence pour le calcul'!$N$6,'Référence pour le calcul'!$Q$6,IF(I137&gt;='Référence pour le calcul'!$N$5,'Référence pour le calcul'!$Q$5,IF(I137&gt;='Référence pour le calcul'!$N$4,'Référence pour le calcul'!$Q$4))))</f>
        <v>#REF!</v>
      </c>
      <c r="Q137" t="e">
        <f>IF(J137&gt;='Référence pour le calcul'!$R$7,'Référence pour le calcul'!$U$7,IF(J137&gt;='Référence pour le calcul'!$R$6,'Référence pour le calcul'!$U$6,IF(J137&gt;='Référence pour le calcul'!$R$5,'Référence pour le calcul'!$U$5,IF(J137&gt;='Référence pour le calcul'!$R$4,'Référence pour le calcul'!$U$4))))</f>
        <v>#REF!</v>
      </c>
      <c r="R137">
        <f ca="1">IF(AND(K137&lt;='Référence pour le calcul'!$AD$3,'calcul notes'!K137&gt;'Référence pour le calcul'!$AD$4),1,IF(AND('calcul notes'!K137&lt;='Référence pour le calcul'!$AD$4,'calcul notes'!K137&gt;'Référence pour le calcul'!$AD$5),2,IF(AND('calcul notes'!K137&lt;='Référence pour le calcul'!$AD$5,'calcul notes'!K137&gt;'Référence pour le calcul'!$AD$6),3,IF('calcul notes'!K137&lt;='Référence pour le calcul'!$AD$6,4,IF(K137="",4)))))</f>
        <v>4</v>
      </c>
      <c r="S137" t="e">
        <f t="shared" ca="1" si="8"/>
        <v>#REF!</v>
      </c>
    </row>
    <row r="138" spans="1:19" x14ac:dyDescent="0.3">
      <c r="A138" s="1" t="s">
        <v>332</v>
      </c>
      <c r="B138" s="1" t="s">
        <v>208</v>
      </c>
      <c r="C138" s="1" t="s">
        <v>761</v>
      </c>
      <c r="D138" s="1" t="s">
        <v>204</v>
      </c>
      <c r="E138">
        <f>SUMIFS(Entrée_qté,Date_entrée,"&lt;="&amp;'Référence pour le calcul'!AK139,Date_entrée,"&lt;="&amp;'Référence pour le calcul'!AK138,Référence_Article,'calcul notes'!A138)</f>
        <v>0</v>
      </c>
      <c r="F138">
        <f ca="1">SUMIFS(Sortie_qté,Date_Sortie,"&gt;="&amp;'Référence pour le calcul'!$AL$4,Sortie_qté,"&lt;="&amp;'Référence pour le calcul'!$AL$3,Référence_Article,'calcul notes'!A138)</f>
        <v>0</v>
      </c>
      <c r="G138">
        <f>SUMIF('base de données'!$A:$A,$A138,'base de données'!$I:$I)</f>
        <v>0</v>
      </c>
      <c r="H138">
        <f>SUMIF('base de données'!$A:$A,$A138,'base de données'!$J:$J)</f>
        <v>0</v>
      </c>
      <c r="I138">
        <f t="shared" si="6"/>
        <v>0</v>
      </c>
      <c r="J138" s="53">
        <f t="shared" si="7"/>
        <v>0</v>
      </c>
      <c r="K138" s="6" t="str">
        <f>IFERROR(VLOOKUP(A138,'Historique d''inventaire'!A:F,5,FALSE),"")</f>
        <v/>
      </c>
      <c r="L138">
        <f ca="1">IFERROR(IF(E138&gt;='Référence pour le calcul'!$V$7,'Référence pour le calcul'!$Y$7,IF(E138&gt;='Référence pour le calcul'!$V$6,'Référence pour le calcul'!$Y$6,IF(E138&gt;='Référence pour le calcul'!$V$5,'Référence pour le calcul'!$Y$5,IF(E138&gt;='Référence pour le calcul'!$V$4,'Référence pour le calcul'!$Y$4)))),1)</f>
        <v>1</v>
      </c>
      <c r="M138">
        <f ca="1">IFERROR(IF(F138&gt;='Référence pour le calcul'!$J$7,'Référence pour le calcul'!$M$7,IF(F138&gt;='Référence pour le calcul'!$J$6,'Référence pour le calcul'!$M$6,IF(F138&gt;='Référence pour le calcul'!$J$5,'Référence pour le calcul'!$M$5,IF(F138&gt;='Référence pour le calcul'!$J$4,'Référence pour le calcul'!$M$4)))),1)</f>
        <v>1</v>
      </c>
      <c r="N138">
        <f>IF(G138&gt;='Référence pour le calcul'!$B$7,'Référence pour le calcul'!$E$7,IF(G138&gt;='Référence pour le calcul'!$B$6,'Référence pour le calcul'!$E$6,IF(G138&gt;='Référence pour le calcul'!$B$5,'Référence pour le calcul'!$E$5,IF(G138&gt;'Référence pour le calcul'!$B$4,'Référence pour le calcul'!$E$4,IF(G138&lt;='Référence pour le calcul'!$B$3,'Référence pour le calcul'!$E$3)))))</f>
        <v>0</v>
      </c>
      <c r="O138">
        <f>IF(H138&gt;='Référence pour le calcul'!$F$7,'Référence pour le calcul'!$I$7,IF(H138&gt;='Référence pour le calcul'!$F$6,'Référence pour le calcul'!$I$6,IF(H138&gt;='Référence pour le calcul'!$F$5,'Référence pour le calcul'!$I$5,IF(H138&gt;='Référence pour le calcul'!$F$4,'Référence pour le calcul'!$I$4))))</f>
        <v>1</v>
      </c>
      <c r="P138" t="e">
        <f>IF(I138&gt;='Référence pour le calcul'!$N$7,'Référence pour le calcul'!$Q$7,IF(I138&gt;='Référence pour le calcul'!$N$6,'Référence pour le calcul'!$Q$6,IF(I138&gt;='Référence pour le calcul'!$N$5,'Référence pour le calcul'!$Q$5,IF(I138&gt;='Référence pour le calcul'!$N$4,'Référence pour le calcul'!$Q$4))))</f>
        <v>#REF!</v>
      </c>
      <c r="Q138" t="e">
        <f>IF(J138&gt;='Référence pour le calcul'!$R$7,'Référence pour le calcul'!$U$7,IF(J138&gt;='Référence pour le calcul'!$R$6,'Référence pour le calcul'!$U$6,IF(J138&gt;='Référence pour le calcul'!$R$5,'Référence pour le calcul'!$U$5,IF(J138&gt;='Référence pour le calcul'!$R$4,'Référence pour le calcul'!$U$4))))</f>
        <v>#REF!</v>
      </c>
      <c r="R138">
        <f ca="1">IF(AND(K138&lt;='Référence pour le calcul'!$AD$3,'calcul notes'!K138&gt;'Référence pour le calcul'!$AD$4),1,IF(AND('calcul notes'!K138&lt;='Référence pour le calcul'!$AD$4,'calcul notes'!K138&gt;'Référence pour le calcul'!$AD$5),2,IF(AND('calcul notes'!K138&lt;='Référence pour le calcul'!$AD$5,'calcul notes'!K138&gt;'Référence pour le calcul'!$AD$6),3,IF('calcul notes'!K138&lt;='Référence pour le calcul'!$AD$6,4,IF(K138="",4)))))</f>
        <v>4</v>
      </c>
      <c r="S138" t="e">
        <f t="shared" ca="1" si="8"/>
        <v>#REF!</v>
      </c>
    </row>
    <row r="139" spans="1:19" x14ac:dyDescent="0.3">
      <c r="A139" s="1" t="s">
        <v>333</v>
      </c>
      <c r="B139" s="1" t="s">
        <v>208</v>
      </c>
      <c r="C139" s="1" t="s">
        <v>762</v>
      </c>
      <c r="D139" s="1" t="s">
        <v>204</v>
      </c>
      <c r="E139">
        <f>SUMIFS(Entrée_qté,Date_entrée,"&lt;="&amp;'Référence pour le calcul'!AK140,Date_entrée,"&lt;="&amp;'Référence pour le calcul'!AK139,Référence_Article,'calcul notes'!A139)</f>
        <v>0</v>
      </c>
      <c r="F139">
        <f ca="1">SUMIFS(Sortie_qté,Date_Sortie,"&gt;="&amp;'Référence pour le calcul'!$AL$4,Sortie_qté,"&lt;="&amp;'Référence pour le calcul'!$AL$3,Référence_Article,'calcul notes'!A139)</f>
        <v>0</v>
      </c>
      <c r="G139">
        <f>SUMIF('base de données'!$A:$A,$A139,'base de données'!$I:$I)</f>
        <v>0</v>
      </c>
      <c r="H139">
        <f>SUMIF('base de données'!$A:$A,$A139,'base de données'!$J:$J)</f>
        <v>0</v>
      </c>
      <c r="I139">
        <f t="shared" si="6"/>
        <v>0</v>
      </c>
      <c r="J139" s="53">
        <f t="shared" si="7"/>
        <v>0</v>
      </c>
      <c r="K139" s="6" t="str">
        <f>IFERROR(VLOOKUP(A139,'Historique d''inventaire'!A:F,5,FALSE),"")</f>
        <v/>
      </c>
      <c r="L139">
        <f ca="1">IFERROR(IF(E139&gt;='Référence pour le calcul'!$V$7,'Référence pour le calcul'!$Y$7,IF(E139&gt;='Référence pour le calcul'!$V$6,'Référence pour le calcul'!$Y$6,IF(E139&gt;='Référence pour le calcul'!$V$5,'Référence pour le calcul'!$Y$5,IF(E139&gt;='Référence pour le calcul'!$V$4,'Référence pour le calcul'!$Y$4)))),1)</f>
        <v>1</v>
      </c>
      <c r="M139">
        <f ca="1">IFERROR(IF(F139&gt;='Référence pour le calcul'!$J$7,'Référence pour le calcul'!$M$7,IF(F139&gt;='Référence pour le calcul'!$J$6,'Référence pour le calcul'!$M$6,IF(F139&gt;='Référence pour le calcul'!$J$5,'Référence pour le calcul'!$M$5,IF(F139&gt;='Référence pour le calcul'!$J$4,'Référence pour le calcul'!$M$4)))),1)</f>
        <v>1</v>
      </c>
      <c r="N139">
        <f>IF(G139&gt;='Référence pour le calcul'!$B$7,'Référence pour le calcul'!$E$7,IF(G139&gt;='Référence pour le calcul'!$B$6,'Référence pour le calcul'!$E$6,IF(G139&gt;='Référence pour le calcul'!$B$5,'Référence pour le calcul'!$E$5,IF(G139&gt;'Référence pour le calcul'!$B$4,'Référence pour le calcul'!$E$4,IF(G139&lt;='Référence pour le calcul'!$B$3,'Référence pour le calcul'!$E$3)))))</f>
        <v>0</v>
      </c>
      <c r="O139">
        <f>IF(H139&gt;='Référence pour le calcul'!$F$7,'Référence pour le calcul'!$I$7,IF(H139&gt;='Référence pour le calcul'!$F$6,'Référence pour le calcul'!$I$6,IF(H139&gt;='Référence pour le calcul'!$F$5,'Référence pour le calcul'!$I$5,IF(H139&gt;='Référence pour le calcul'!$F$4,'Référence pour le calcul'!$I$4))))</f>
        <v>1</v>
      </c>
      <c r="P139" t="e">
        <f>IF(I139&gt;='Référence pour le calcul'!$N$7,'Référence pour le calcul'!$Q$7,IF(I139&gt;='Référence pour le calcul'!$N$6,'Référence pour le calcul'!$Q$6,IF(I139&gt;='Référence pour le calcul'!$N$5,'Référence pour le calcul'!$Q$5,IF(I139&gt;='Référence pour le calcul'!$N$4,'Référence pour le calcul'!$Q$4))))</f>
        <v>#REF!</v>
      </c>
      <c r="Q139" t="e">
        <f>IF(J139&gt;='Référence pour le calcul'!$R$7,'Référence pour le calcul'!$U$7,IF(J139&gt;='Référence pour le calcul'!$R$6,'Référence pour le calcul'!$U$6,IF(J139&gt;='Référence pour le calcul'!$R$5,'Référence pour le calcul'!$U$5,IF(J139&gt;='Référence pour le calcul'!$R$4,'Référence pour le calcul'!$U$4))))</f>
        <v>#REF!</v>
      </c>
      <c r="R139">
        <f ca="1">IF(AND(K139&lt;='Référence pour le calcul'!$AD$3,'calcul notes'!K139&gt;'Référence pour le calcul'!$AD$4),1,IF(AND('calcul notes'!K139&lt;='Référence pour le calcul'!$AD$4,'calcul notes'!K139&gt;'Référence pour le calcul'!$AD$5),2,IF(AND('calcul notes'!K139&lt;='Référence pour le calcul'!$AD$5,'calcul notes'!K139&gt;'Référence pour le calcul'!$AD$6),3,IF('calcul notes'!K139&lt;='Référence pour le calcul'!$AD$6,4,IF(K139="",4)))))</f>
        <v>4</v>
      </c>
      <c r="S139" t="e">
        <f t="shared" ca="1" si="8"/>
        <v>#REF!</v>
      </c>
    </row>
    <row r="140" spans="1:19" x14ac:dyDescent="0.3">
      <c r="A140" s="1" t="s">
        <v>334</v>
      </c>
      <c r="B140" s="1" t="s">
        <v>208</v>
      </c>
      <c r="C140" s="1" t="s">
        <v>763</v>
      </c>
      <c r="D140" s="1"/>
      <c r="E140">
        <f>SUMIFS(Entrée_qté,Date_entrée,"&lt;="&amp;'Référence pour le calcul'!AK141,Date_entrée,"&lt;="&amp;'Référence pour le calcul'!AK140,Référence_Article,'calcul notes'!A140)</f>
        <v>0</v>
      </c>
      <c r="F140">
        <f ca="1">SUMIFS(Sortie_qté,Date_Sortie,"&gt;="&amp;'Référence pour le calcul'!$AL$4,Sortie_qté,"&lt;="&amp;'Référence pour le calcul'!$AL$3,Référence_Article,'calcul notes'!A140)</f>
        <v>0</v>
      </c>
      <c r="G140">
        <f>SUMIF('base de données'!$A:$A,$A140,'base de données'!$I:$I)</f>
        <v>0</v>
      </c>
      <c r="H140">
        <f>SUMIF('base de données'!$A:$A,$A140,'base de données'!$J:$J)</f>
        <v>0</v>
      </c>
      <c r="I140">
        <f t="shared" si="6"/>
        <v>0</v>
      </c>
      <c r="J140" s="53">
        <f t="shared" si="7"/>
        <v>0</v>
      </c>
      <c r="K140" s="6" t="str">
        <f>IFERROR(VLOOKUP(A140,'Historique d''inventaire'!A:F,5,FALSE),"")</f>
        <v/>
      </c>
      <c r="L140">
        <f ca="1">IFERROR(IF(E140&gt;='Référence pour le calcul'!$V$7,'Référence pour le calcul'!$Y$7,IF(E140&gt;='Référence pour le calcul'!$V$6,'Référence pour le calcul'!$Y$6,IF(E140&gt;='Référence pour le calcul'!$V$5,'Référence pour le calcul'!$Y$5,IF(E140&gt;='Référence pour le calcul'!$V$4,'Référence pour le calcul'!$Y$4)))),1)</f>
        <v>1</v>
      </c>
      <c r="M140">
        <f ca="1">IFERROR(IF(F140&gt;='Référence pour le calcul'!$J$7,'Référence pour le calcul'!$M$7,IF(F140&gt;='Référence pour le calcul'!$J$6,'Référence pour le calcul'!$M$6,IF(F140&gt;='Référence pour le calcul'!$J$5,'Référence pour le calcul'!$M$5,IF(F140&gt;='Référence pour le calcul'!$J$4,'Référence pour le calcul'!$M$4)))),1)</f>
        <v>1</v>
      </c>
      <c r="N140">
        <f>IF(G140&gt;='Référence pour le calcul'!$B$7,'Référence pour le calcul'!$E$7,IF(G140&gt;='Référence pour le calcul'!$B$6,'Référence pour le calcul'!$E$6,IF(G140&gt;='Référence pour le calcul'!$B$5,'Référence pour le calcul'!$E$5,IF(G140&gt;'Référence pour le calcul'!$B$4,'Référence pour le calcul'!$E$4,IF(G140&lt;='Référence pour le calcul'!$B$3,'Référence pour le calcul'!$E$3)))))</f>
        <v>0</v>
      </c>
      <c r="O140">
        <f>IF(H140&gt;='Référence pour le calcul'!$F$7,'Référence pour le calcul'!$I$7,IF(H140&gt;='Référence pour le calcul'!$F$6,'Référence pour le calcul'!$I$6,IF(H140&gt;='Référence pour le calcul'!$F$5,'Référence pour le calcul'!$I$5,IF(H140&gt;='Référence pour le calcul'!$F$4,'Référence pour le calcul'!$I$4))))</f>
        <v>1</v>
      </c>
      <c r="P140" t="e">
        <f>IF(I140&gt;='Référence pour le calcul'!$N$7,'Référence pour le calcul'!$Q$7,IF(I140&gt;='Référence pour le calcul'!$N$6,'Référence pour le calcul'!$Q$6,IF(I140&gt;='Référence pour le calcul'!$N$5,'Référence pour le calcul'!$Q$5,IF(I140&gt;='Référence pour le calcul'!$N$4,'Référence pour le calcul'!$Q$4))))</f>
        <v>#REF!</v>
      </c>
      <c r="Q140" t="e">
        <f>IF(J140&gt;='Référence pour le calcul'!$R$7,'Référence pour le calcul'!$U$7,IF(J140&gt;='Référence pour le calcul'!$R$6,'Référence pour le calcul'!$U$6,IF(J140&gt;='Référence pour le calcul'!$R$5,'Référence pour le calcul'!$U$5,IF(J140&gt;='Référence pour le calcul'!$R$4,'Référence pour le calcul'!$U$4))))</f>
        <v>#REF!</v>
      </c>
      <c r="R140">
        <f ca="1">IF(AND(K140&lt;='Référence pour le calcul'!$AD$3,'calcul notes'!K140&gt;'Référence pour le calcul'!$AD$4),1,IF(AND('calcul notes'!K140&lt;='Référence pour le calcul'!$AD$4,'calcul notes'!K140&gt;'Référence pour le calcul'!$AD$5),2,IF(AND('calcul notes'!K140&lt;='Référence pour le calcul'!$AD$5,'calcul notes'!K140&gt;'Référence pour le calcul'!$AD$6),3,IF('calcul notes'!K140&lt;='Référence pour le calcul'!$AD$6,4,IF(K140="",4)))))</f>
        <v>4</v>
      </c>
      <c r="S140" t="e">
        <f t="shared" ca="1" si="8"/>
        <v>#REF!</v>
      </c>
    </row>
    <row r="141" spans="1:19" x14ac:dyDescent="0.3">
      <c r="A141" s="1" t="s">
        <v>335</v>
      </c>
      <c r="B141" s="1" t="s">
        <v>208</v>
      </c>
      <c r="C141" s="1" t="s">
        <v>764</v>
      </c>
      <c r="D141" s="1"/>
      <c r="E141">
        <f>SUMIFS(Entrée_qté,Date_entrée,"&lt;="&amp;'Référence pour le calcul'!AK142,Date_entrée,"&lt;="&amp;'Référence pour le calcul'!AK141,Référence_Article,'calcul notes'!A141)</f>
        <v>0</v>
      </c>
      <c r="F141">
        <f ca="1">SUMIFS(Sortie_qté,Date_Sortie,"&gt;="&amp;'Référence pour le calcul'!$AL$4,Sortie_qté,"&lt;="&amp;'Référence pour le calcul'!$AL$3,Référence_Article,'calcul notes'!A141)</f>
        <v>0</v>
      </c>
      <c r="G141">
        <f>SUMIF('base de données'!$A:$A,$A141,'base de données'!$I:$I)</f>
        <v>0</v>
      </c>
      <c r="H141">
        <f>SUMIF('base de données'!$A:$A,$A141,'base de données'!$J:$J)</f>
        <v>0</v>
      </c>
      <c r="I141">
        <f t="shared" si="6"/>
        <v>0</v>
      </c>
      <c r="J141" s="53">
        <f t="shared" si="7"/>
        <v>0</v>
      </c>
      <c r="K141" s="6" t="str">
        <f>IFERROR(VLOOKUP(A141,'Historique d''inventaire'!A:F,5,FALSE),"")</f>
        <v/>
      </c>
      <c r="L141">
        <f ca="1">IFERROR(IF(E141&gt;='Référence pour le calcul'!$V$7,'Référence pour le calcul'!$Y$7,IF(E141&gt;='Référence pour le calcul'!$V$6,'Référence pour le calcul'!$Y$6,IF(E141&gt;='Référence pour le calcul'!$V$5,'Référence pour le calcul'!$Y$5,IF(E141&gt;='Référence pour le calcul'!$V$4,'Référence pour le calcul'!$Y$4)))),1)</f>
        <v>1</v>
      </c>
      <c r="M141">
        <f ca="1">IFERROR(IF(F141&gt;='Référence pour le calcul'!$J$7,'Référence pour le calcul'!$M$7,IF(F141&gt;='Référence pour le calcul'!$J$6,'Référence pour le calcul'!$M$6,IF(F141&gt;='Référence pour le calcul'!$J$5,'Référence pour le calcul'!$M$5,IF(F141&gt;='Référence pour le calcul'!$J$4,'Référence pour le calcul'!$M$4)))),1)</f>
        <v>1</v>
      </c>
      <c r="N141">
        <f>IF(G141&gt;='Référence pour le calcul'!$B$7,'Référence pour le calcul'!$E$7,IF(G141&gt;='Référence pour le calcul'!$B$6,'Référence pour le calcul'!$E$6,IF(G141&gt;='Référence pour le calcul'!$B$5,'Référence pour le calcul'!$E$5,IF(G141&gt;'Référence pour le calcul'!$B$4,'Référence pour le calcul'!$E$4,IF(G141&lt;='Référence pour le calcul'!$B$3,'Référence pour le calcul'!$E$3)))))</f>
        <v>0</v>
      </c>
      <c r="O141">
        <f>IF(H141&gt;='Référence pour le calcul'!$F$7,'Référence pour le calcul'!$I$7,IF(H141&gt;='Référence pour le calcul'!$F$6,'Référence pour le calcul'!$I$6,IF(H141&gt;='Référence pour le calcul'!$F$5,'Référence pour le calcul'!$I$5,IF(H141&gt;='Référence pour le calcul'!$F$4,'Référence pour le calcul'!$I$4))))</f>
        <v>1</v>
      </c>
      <c r="P141" t="e">
        <f>IF(I141&gt;='Référence pour le calcul'!$N$7,'Référence pour le calcul'!$Q$7,IF(I141&gt;='Référence pour le calcul'!$N$6,'Référence pour le calcul'!$Q$6,IF(I141&gt;='Référence pour le calcul'!$N$5,'Référence pour le calcul'!$Q$5,IF(I141&gt;='Référence pour le calcul'!$N$4,'Référence pour le calcul'!$Q$4))))</f>
        <v>#REF!</v>
      </c>
      <c r="Q141" t="e">
        <f>IF(J141&gt;='Référence pour le calcul'!$R$7,'Référence pour le calcul'!$U$7,IF(J141&gt;='Référence pour le calcul'!$R$6,'Référence pour le calcul'!$U$6,IF(J141&gt;='Référence pour le calcul'!$R$5,'Référence pour le calcul'!$U$5,IF(J141&gt;='Référence pour le calcul'!$R$4,'Référence pour le calcul'!$U$4))))</f>
        <v>#REF!</v>
      </c>
      <c r="R141">
        <f ca="1">IF(AND(K141&lt;='Référence pour le calcul'!$AD$3,'calcul notes'!K141&gt;'Référence pour le calcul'!$AD$4),1,IF(AND('calcul notes'!K141&lt;='Référence pour le calcul'!$AD$4,'calcul notes'!K141&gt;'Référence pour le calcul'!$AD$5),2,IF(AND('calcul notes'!K141&lt;='Référence pour le calcul'!$AD$5,'calcul notes'!K141&gt;'Référence pour le calcul'!$AD$6),3,IF('calcul notes'!K141&lt;='Référence pour le calcul'!$AD$6,4,IF(K141="",4)))))</f>
        <v>4</v>
      </c>
      <c r="S141" t="e">
        <f t="shared" ca="1" si="8"/>
        <v>#REF!</v>
      </c>
    </row>
    <row r="142" spans="1:19" x14ac:dyDescent="0.3">
      <c r="A142" s="1" t="s">
        <v>336</v>
      </c>
      <c r="B142" s="1" t="s">
        <v>208</v>
      </c>
      <c r="C142" s="1" t="s">
        <v>765</v>
      </c>
      <c r="D142" s="1" t="s">
        <v>204</v>
      </c>
      <c r="E142">
        <f>SUMIFS(Entrée_qté,Date_entrée,"&lt;="&amp;'Référence pour le calcul'!AK143,Date_entrée,"&lt;="&amp;'Référence pour le calcul'!AK142,Référence_Article,'calcul notes'!A142)</f>
        <v>0</v>
      </c>
      <c r="F142">
        <f ca="1">SUMIFS(Sortie_qté,Date_Sortie,"&gt;="&amp;'Référence pour le calcul'!$AL$4,Sortie_qté,"&lt;="&amp;'Référence pour le calcul'!$AL$3,Référence_Article,'calcul notes'!A142)</f>
        <v>0</v>
      </c>
      <c r="G142">
        <f>SUMIF('base de données'!$A:$A,$A142,'base de données'!$I:$I)</f>
        <v>0</v>
      </c>
      <c r="H142">
        <f>SUMIF('base de données'!$A:$A,$A142,'base de données'!$J:$J)</f>
        <v>0</v>
      </c>
      <c r="I142">
        <f t="shared" si="6"/>
        <v>0</v>
      </c>
      <c r="J142" s="53">
        <f t="shared" si="7"/>
        <v>0</v>
      </c>
      <c r="K142" s="6" t="str">
        <f>IFERROR(VLOOKUP(A142,'Historique d''inventaire'!A:F,5,FALSE),"")</f>
        <v/>
      </c>
      <c r="L142">
        <f ca="1">IFERROR(IF(E142&gt;='Référence pour le calcul'!$V$7,'Référence pour le calcul'!$Y$7,IF(E142&gt;='Référence pour le calcul'!$V$6,'Référence pour le calcul'!$Y$6,IF(E142&gt;='Référence pour le calcul'!$V$5,'Référence pour le calcul'!$Y$5,IF(E142&gt;='Référence pour le calcul'!$V$4,'Référence pour le calcul'!$Y$4)))),1)</f>
        <v>1</v>
      </c>
      <c r="M142">
        <f ca="1">IFERROR(IF(F142&gt;='Référence pour le calcul'!$J$7,'Référence pour le calcul'!$M$7,IF(F142&gt;='Référence pour le calcul'!$J$6,'Référence pour le calcul'!$M$6,IF(F142&gt;='Référence pour le calcul'!$J$5,'Référence pour le calcul'!$M$5,IF(F142&gt;='Référence pour le calcul'!$J$4,'Référence pour le calcul'!$M$4)))),1)</f>
        <v>1</v>
      </c>
      <c r="N142">
        <f>IF(G142&gt;='Référence pour le calcul'!$B$7,'Référence pour le calcul'!$E$7,IF(G142&gt;='Référence pour le calcul'!$B$6,'Référence pour le calcul'!$E$6,IF(G142&gt;='Référence pour le calcul'!$B$5,'Référence pour le calcul'!$E$5,IF(G142&gt;'Référence pour le calcul'!$B$4,'Référence pour le calcul'!$E$4,IF(G142&lt;='Référence pour le calcul'!$B$3,'Référence pour le calcul'!$E$3)))))</f>
        <v>0</v>
      </c>
      <c r="O142">
        <f>IF(H142&gt;='Référence pour le calcul'!$F$7,'Référence pour le calcul'!$I$7,IF(H142&gt;='Référence pour le calcul'!$F$6,'Référence pour le calcul'!$I$6,IF(H142&gt;='Référence pour le calcul'!$F$5,'Référence pour le calcul'!$I$5,IF(H142&gt;='Référence pour le calcul'!$F$4,'Référence pour le calcul'!$I$4))))</f>
        <v>1</v>
      </c>
      <c r="P142" t="e">
        <f>IF(I142&gt;='Référence pour le calcul'!$N$7,'Référence pour le calcul'!$Q$7,IF(I142&gt;='Référence pour le calcul'!$N$6,'Référence pour le calcul'!$Q$6,IF(I142&gt;='Référence pour le calcul'!$N$5,'Référence pour le calcul'!$Q$5,IF(I142&gt;='Référence pour le calcul'!$N$4,'Référence pour le calcul'!$Q$4))))</f>
        <v>#REF!</v>
      </c>
      <c r="Q142" t="e">
        <f>IF(J142&gt;='Référence pour le calcul'!$R$7,'Référence pour le calcul'!$U$7,IF(J142&gt;='Référence pour le calcul'!$R$6,'Référence pour le calcul'!$U$6,IF(J142&gt;='Référence pour le calcul'!$R$5,'Référence pour le calcul'!$U$5,IF(J142&gt;='Référence pour le calcul'!$R$4,'Référence pour le calcul'!$U$4))))</f>
        <v>#REF!</v>
      </c>
      <c r="R142">
        <f ca="1">IF(AND(K142&lt;='Référence pour le calcul'!$AD$3,'calcul notes'!K142&gt;'Référence pour le calcul'!$AD$4),1,IF(AND('calcul notes'!K142&lt;='Référence pour le calcul'!$AD$4,'calcul notes'!K142&gt;'Référence pour le calcul'!$AD$5),2,IF(AND('calcul notes'!K142&lt;='Référence pour le calcul'!$AD$5,'calcul notes'!K142&gt;'Référence pour le calcul'!$AD$6),3,IF('calcul notes'!K142&lt;='Référence pour le calcul'!$AD$6,4,IF(K142="",4)))))</f>
        <v>4</v>
      </c>
      <c r="S142" t="e">
        <f t="shared" ca="1" si="8"/>
        <v>#REF!</v>
      </c>
    </row>
    <row r="143" spans="1:19" x14ac:dyDescent="0.3">
      <c r="A143" s="1" t="s">
        <v>337</v>
      </c>
      <c r="B143" s="1" t="s">
        <v>208</v>
      </c>
      <c r="C143" s="1" t="s">
        <v>766</v>
      </c>
      <c r="D143" s="1" t="s">
        <v>204</v>
      </c>
      <c r="E143">
        <f>SUMIFS(Entrée_qté,Date_entrée,"&lt;="&amp;'Référence pour le calcul'!AK144,Date_entrée,"&lt;="&amp;'Référence pour le calcul'!AK143,Référence_Article,'calcul notes'!A143)</f>
        <v>0</v>
      </c>
      <c r="F143">
        <f ca="1">SUMIFS(Sortie_qté,Date_Sortie,"&gt;="&amp;'Référence pour le calcul'!$AL$4,Sortie_qté,"&lt;="&amp;'Référence pour le calcul'!$AL$3,Référence_Article,'calcul notes'!A143)</f>
        <v>0</v>
      </c>
      <c r="G143">
        <f>SUMIF('base de données'!$A:$A,$A143,'base de données'!$I:$I)</f>
        <v>0</v>
      </c>
      <c r="H143">
        <f>SUMIF('base de données'!$A:$A,$A143,'base de données'!$J:$J)</f>
        <v>0</v>
      </c>
      <c r="I143">
        <f t="shared" si="6"/>
        <v>0</v>
      </c>
      <c r="J143" s="53">
        <f t="shared" si="7"/>
        <v>0</v>
      </c>
      <c r="K143" s="6" t="str">
        <f>IFERROR(VLOOKUP(A143,'Historique d''inventaire'!A:F,5,FALSE),"")</f>
        <v/>
      </c>
      <c r="L143">
        <f ca="1">IFERROR(IF(E143&gt;='Référence pour le calcul'!$V$7,'Référence pour le calcul'!$Y$7,IF(E143&gt;='Référence pour le calcul'!$V$6,'Référence pour le calcul'!$Y$6,IF(E143&gt;='Référence pour le calcul'!$V$5,'Référence pour le calcul'!$Y$5,IF(E143&gt;='Référence pour le calcul'!$V$4,'Référence pour le calcul'!$Y$4)))),1)</f>
        <v>1</v>
      </c>
      <c r="M143">
        <f ca="1">IFERROR(IF(F143&gt;='Référence pour le calcul'!$J$7,'Référence pour le calcul'!$M$7,IF(F143&gt;='Référence pour le calcul'!$J$6,'Référence pour le calcul'!$M$6,IF(F143&gt;='Référence pour le calcul'!$J$5,'Référence pour le calcul'!$M$5,IF(F143&gt;='Référence pour le calcul'!$J$4,'Référence pour le calcul'!$M$4)))),1)</f>
        <v>1</v>
      </c>
      <c r="N143">
        <f>IF(G143&gt;='Référence pour le calcul'!$B$7,'Référence pour le calcul'!$E$7,IF(G143&gt;='Référence pour le calcul'!$B$6,'Référence pour le calcul'!$E$6,IF(G143&gt;='Référence pour le calcul'!$B$5,'Référence pour le calcul'!$E$5,IF(G143&gt;'Référence pour le calcul'!$B$4,'Référence pour le calcul'!$E$4,IF(G143&lt;='Référence pour le calcul'!$B$3,'Référence pour le calcul'!$E$3)))))</f>
        <v>0</v>
      </c>
      <c r="O143">
        <f>IF(H143&gt;='Référence pour le calcul'!$F$7,'Référence pour le calcul'!$I$7,IF(H143&gt;='Référence pour le calcul'!$F$6,'Référence pour le calcul'!$I$6,IF(H143&gt;='Référence pour le calcul'!$F$5,'Référence pour le calcul'!$I$5,IF(H143&gt;='Référence pour le calcul'!$F$4,'Référence pour le calcul'!$I$4))))</f>
        <v>1</v>
      </c>
      <c r="P143" t="e">
        <f>IF(I143&gt;='Référence pour le calcul'!$N$7,'Référence pour le calcul'!$Q$7,IF(I143&gt;='Référence pour le calcul'!$N$6,'Référence pour le calcul'!$Q$6,IF(I143&gt;='Référence pour le calcul'!$N$5,'Référence pour le calcul'!$Q$5,IF(I143&gt;='Référence pour le calcul'!$N$4,'Référence pour le calcul'!$Q$4))))</f>
        <v>#REF!</v>
      </c>
      <c r="Q143" t="e">
        <f>IF(J143&gt;='Référence pour le calcul'!$R$7,'Référence pour le calcul'!$U$7,IF(J143&gt;='Référence pour le calcul'!$R$6,'Référence pour le calcul'!$U$6,IF(J143&gt;='Référence pour le calcul'!$R$5,'Référence pour le calcul'!$U$5,IF(J143&gt;='Référence pour le calcul'!$R$4,'Référence pour le calcul'!$U$4))))</f>
        <v>#REF!</v>
      </c>
      <c r="R143">
        <f ca="1">IF(AND(K143&lt;='Référence pour le calcul'!$AD$3,'calcul notes'!K143&gt;'Référence pour le calcul'!$AD$4),1,IF(AND('calcul notes'!K143&lt;='Référence pour le calcul'!$AD$4,'calcul notes'!K143&gt;'Référence pour le calcul'!$AD$5),2,IF(AND('calcul notes'!K143&lt;='Référence pour le calcul'!$AD$5,'calcul notes'!K143&gt;'Référence pour le calcul'!$AD$6),3,IF('calcul notes'!K143&lt;='Référence pour le calcul'!$AD$6,4,IF(K143="",4)))))</f>
        <v>4</v>
      </c>
      <c r="S143" t="e">
        <f t="shared" ca="1" si="8"/>
        <v>#REF!</v>
      </c>
    </row>
    <row r="144" spans="1:19" x14ac:dyDescent="0.3">
      <c r="A144" s="1" t="s">
        <v>338</v>
      </c>
      <c r="B144" s="1" t="s">
        <v>208</v>
      </c>
      <c r="C144" s="1" t="s">
        <v>767</v>
      </c>
      <c r="D144" s="1" t="s">
        <v>204</v>
      </c>
      <c r="E144">
        <f>SUMIFS(Entrée_qté,Date_entrée,"&lt;="&amp;'Référence pour le calcul'!AK145,Date_entrée,"&lt;="&amp;'Référence pour le calcul'!AK144,Référence_Article,'calcul notes'!A144)</f>
        <v>0</v>
      </c>
      <c r="F144">
        <f ca="1">SUMIFS(Sortie_qté,Date_Sortie,"&gt;="&amp;'Référence pour le calcul'!$AL$4,Sortie_qté,"&lt;="&amp;'Référence pour le calcul'!$AL$3,Référence_Article,'calcul notes'!A144)</f>
        <v>0</v>
      </c>
      <c r="G144">
        <f>SUMIF('base de données'!$A:$A,$A144,'base de données'!$I:$I)</f>
        <v>0</v>
      </c>
      <c r="H144">
        <f>SUMIF('base de données'!$A:$A,$A144,'base de données'!$J:$J)</f>
        <v>0</v>
      </c>
      <c r="I144">
        <f t="shared" si="6"/>
        <v>0</v>
      </c>
      <c r="J144" s="53">
        <f t="shared" si="7"/>
        <v>0</v>
      </c>
      <c r="K144" s="6" t="str">
        <f>IFERROR(VLOOKUP(A144,'Historique d''inventaire'!A:F,5,FALSE),"")</f>
        <v/>
      </c>
      <c r="L144">
        <f ca="1">IFERROR(IF(E144&gt;='Référence pour le calcul'!$V$7,'Référence pour le calcul'!$Y$7,IF(E144&gt;='Référence pour le calcul'!$V$6,'Référence pour le calcul'!$Y$6,IF(E144&gt;='Référence pour le calcul'!$V$5,'Référence pour le calcul'!$Y$5,IF(E144&gt;='Référence pour le calcul'!$V$4,'Référence pour le calcul'!$Y$4)))),1)</f>
        <v>1</v>
      </c>
      <c r="M144">
        <f ca="1">IFERROR(IF(F144&gt;='Référence pour le calcul'!$J$7,'Référence pour le calcul'!$M$7,IF(F144&gt;='Référence pour le calcul'!$J$6,'Référence pour le calcul'!$M$6,IF(F144&gt;='Référence pour le calcul'!$J$5,'Référence pour le calcul'!$M$5,IF(F144&gt;='Référence pour le calcul'!$J$4,'Référence pour le calcul'!$M$4)))),1)</f>
        <v>1</v>
      </c>
      <c r="N144">
        <f>IF(G144&gt;='Référence pour le calcul'!$B$7,'Référence pour le calcul'!$E$7,IF(G144&gt;='Référence pour le calcul'!$B$6,'Référence pour le calcul'!$E$6,IF(G144&gt;='Référence pour le calcul'!$B$5,'Référence pour le calcul'!$E$5,IF(G144&gt;'Référence pour le calcul'!$B$4,'Référence pour le calcul'!$E$4,IF(G144&lt;='Référence pour le calcul'!$B$3,'Référence pour le calcul'!$E$3)))))</f>
        <v>0</v>
      </c>
      <c r="O144">
        <f>IF(H144&gt;='Référence pour le calcul'!$F$7,'Référence pour le calcul'!$I$7,IF(H144&gt;='Référence pour le calcul'!$F$6,'Référence pour le calcul'!$I$6,IF(H144&gt;='Référence pour le calcul'!$F$5,'Référence pour le calcul'!$I$5,IF(H144&gt;='Référence pour le calcul'!$F$4,'Référence pour le calcul'!$I$4))))</f>
        <v>1</v>
      </c>
      <c r="P144" t="e">
        <f>IF(I144&gt;='Référence pour le calcul'!$N$7,'Référence pour le calcul'!$Q$7,IF(I144&gt;='Référence pour le calcul'!$N$6,'Référence pour le calcul'!$Q$6,IF(I144&gt;='Référence pour le calcul'!$N$5,'Référence pour le calcul'!$Q$5,IF(I144&gt;='Référence pour le calcul'!$N$4,'Référence pour le calcul'!$Q$4))))</f>
        <v>#REF!</v>
      </c>
      <c r="Q144" t="e">
        <f>IF(J144&gt;='Référence pour le calcul'!$R$7,'Référence pour le calcul'!$U$7,IF(J144&gt;='Référence pour le calcul'!$R$6,'Référence pour le calcul'!$U$6,IF(J144&gt;='Référence pour le calcul'!$R$5,'Référence pour le calcul'!$U$5,IF(J144&gt;='Référence pour le calcul'!$R$4,'Référence pour le calcul'!$U$4))))</f>
        <v>#REF!</v>
      </c>
      <c r="R144">
        <f ca="1">IF(AND(K144&lt;='Référence pour le calcul'!$AD$3,'calcul notes'!K144&gt;'Référence pour le calcul'!$AD$4),1,IF(AND('calcul notes'!K144&lt;='Référence pour le calcul'!$AD$4,'calcul notes'!K144&gt;'Référence pour le calcul'!$AD$5),2,IF(AND('calcul notes'!K144&lt;='Référence pour le calcul'!$AD$5,'calcul notes'!K144&gt;'Référence pour le calcul'!$AD$6),3,IF('calcul notes'!K144&lt;='Référence pour le calcul'!$AD$6,4,IF(K144="",4)))))</f>
        <v>4</v>
      </c>
      <c r="S144" t="e">
        <f t="shared" ca="1" si="8"/>
        <v>#REF!</v>
      </c>
    </row>
    <row r="145" spans="1:19" x14ac:dyDescent="0.3">
      <c r="A145" s="1" t="s">
        <v>339</v>
      </c>
      <c r="B145" s="1" t="s">
        <v>208</v>
      </c>
      <c r="C145" s="1" t="s">
        <v>768</v>
      </c>
      <c r="D145" s="1" t="s">
        <v>204</v>
      </c>
      <c r="E145">
        <f>SUMIFS(Entrée_qté,Date_entrée,"&lt;="&amp;'Référence pour le calcul'!AK146,Date_entrée,"&lt;="&amp;'Référence pour le calcul'!AK145,Référence_Article,'calcul notes'!A145)</f>
        <v>0</v>
      </c>
      <c r="F145">
        <f ca="1">SUMIFS(Sortie_qté,Date_Sortie,"&gt;="&amp;'Référence pour le calcul'!$AL$4,Sortie_qté,"&lt;="&amp;'Référence pour le calcul'!$AL$3,Référence_Article,'calcul notes'!A145)</f>
        <v>0</v>
      </c>
      <c r="G145">
        <f>SUMIF('base de données'!$A:$A,$A145,'base de données'!$I:$I)</f>
        <v>0</v>
      </c>
      <c r="H145">
        <f>SUMIF('base de données'!$A:$A,$A145,'base de données'!$J:$J)</f>
        <v>0</v>
      </c>
      <c r="I145">
        <f t="shared" si="6"/>
        <v>0</v>
      </c>
      <c r="J145" s="53">
        <f t="shared" si="7"/>
        <v>0</v>
      </c>
      <c r="K145" s="6" t="str">
        <f>IFERROR(VLOOKUP(A145,'Historique d''inventaire'!A:F,5,FALSE),"")</f>
        <v/>
      </c>
      <c r="L145">
        <f ca="1">IFERROR(IF(E145&gt;='Référence pour le calcul'!$V$7,'Référence pour le calcul'!$Y$7,IF(E145&gt;='Référence pour le calcul'!$V$6,'Référence pour le calcul'!$Y$6,IF(E145&gt;='Référence pour le calcul'!$V$5,'Référence pour le calcul'!$Y$5,IF(E145&gt;='Référence pour le calcul'!$V$4,'Référence pour le calcul'!$Y$4)))),1)</f>
        <v>1</v>
      </c>
      <c r="M145">
        <f ca="1">IFERROR(IF(F145&gt;='Référence pour le calcul'!$J$7,'Référence pour le calcul'!$M$7,IF(F145&gt;='Référence pour le calcul'!$J$6,'Référence pour le calcul'!$M$6,IF(F145&gt;='Référence pour le calcul'!$J$5,'Référence pour le calcul'!$M$5,IF(F145&gt;='Référence pour le calcul'!$J$4,'Référence pour le calcul'!$M$4)))),1)</f>
        <v>1</v>
      </c>
      <c r="N145">
        <f>IF(G145&gt;='Référence pour le calcul'!$B$7,'Référence pour le calcul'!$E$7,IF(G145&gt;='Référence pour le calcul'!$B$6,'Référence pour le calcul'!$E$6,IF(G145&gt;='Référence pour le calcul'!$B$5,'Référence pour le calcul'!$E$5,IF(G145&gt;'Référence pour le calcul'!$B$4,'Référence pour le calcul'!$E$4,IF(G145&lt;='Référence pour le calcul'!$B$3,'Référence pour le calcul'!$E$3)))))</f>
        <v>0</v>
      </c>
      <c r="O145">
        <f>IF(H145&gt;='Référence pour le calcul'!$F$7,'Référence pour le calcul'!$I$7,IF(H145&gt;='Référence pour le calcul'!$F$6,'Référence pour le calcul'!$I$6,IF(H145&gt;='Référence pour le calcul'!$F$5,'Référence pour le calcul'!$I$5,IF(H145&gt;='Référence pour le calcul'!$F$4,'Référence pour le calcul'!$I$4))))</f>
        <v>1</v>
      </c>
      <c r="P145" t="e">
        <f>IF(I145&gt;='Référence pour le calcul'!$N$7,'Référence pour le calcul'!$Q$7,IF(I145&gt;='Référence pour le calcul'!$N$6,'Référence pour le calcul'!$Q$6,IF(I145&gt;='Référence pour le calcul'!$N$5,'Référence pour le calcul'!$Q$5,IF(I145&gt;='Référence pour le calcul'!$N$4,'Référence pour le calcul'!$Q$4))))</f>
        <v>#REF!</v>
      </c>
      <c r="Q145" t="e">
        <f>IF(J145&gt;='Référence pour le calcul'!$R$7,'Référence pour le calcul'!$U$7,IF(J145&gt;='Référence pour le calcul'!$R$6,'Référence pour le calcul'!$U$6,IF(J145&gt;='Référence pour le calcul'!$R$5,'Référence pour le calcul'!$U$5,IF(J145&gt;='Référence pour le calcul'!$R$4,'Référence pour le calcul'!$U$4))))</f>
        <v>#REF!</v>
      </c>
      <c r="R145">
        <f ca="1">IF(AND(K145&lt;='Référence pour le calcul'!$AD$3,'calcul notes'!K145&gt;'Référence pour le calcul'!$AD$4),1,IF(AND('calcul notes'!K145&lt;='Référence pour le calcul'!$AD$4,'calcul notes'!K145&gt;'Référence pour le calcul'!$AD$5),2,IF(AND('calcul notes'!K145&lt;='Référence pour le calcul'!$AD$5,'calcul notes'!K145&gt;'Référence pour le calcul'!$AD$6),3,IF('calcul notes'!K145&lt;='Référence pour le calcul'!$AD$6,4,IF(K145="",4)))))</f>
        <v>4</v>
      </c>
      <c r="S145" t="e">
        <f t="shared" ca="1" si="8"/>
        <v>#REF!</v>
      </c>
    </row>
    <row r="146" spans="1:19" x14ac:dyDescent="0.3">
      <c r="A146" s="1" t="s">
        <v>340</v>
      </c>
      <c r="B146" s="1" t="s">
        <v>208</v>
      </c>
      <c r="C146" s="1" t="s">
        <v>769</v>
      </c>
      <c r="D146" s="1"/>
      <c r="E146">
        <f>SUMIFS(Entrée_qté,Date_entrée,"&lt;="&amp;'Référence pour le calcul'!AK147,Date_entrée,"&lt;="&amp;'Référence pour le calcul'!AK146,Référence_Article,'calcul notes'!A146)</f>
        <v>0</v>
      </c>
      <c r="F146">
        <f ca="1">SUMIFS(Sortie_qté,Date_Sortie,"&gt;="&amp;'Référence pour le calcul'!$AL$4,Sortie_qté,"&lt;="&amp;'Référence pour le calcul'!$AL$3,Référence_Article,'calcul notes'!A146)</f>
        <v>0</v>
      </c>
      <c r="G146">
        <f>SUMIF('base de données'!$A:$A,$A146,'base de données'!$I:$I)</f>
        <v>0</v>
      </c>
      <c r="H146">
        <f>SUMIF('base de données'!$A:$A,$A146,'base de données'!$J:$J)</f>
        <v>0</v>
      </c>
      <c r="I146">
        <f t="shared" si="6"/>
        <v>0</v>
      </c>
      <c r="J146" s="53">
        <f t="shared" si="7"/>
        <v>0</v>
      </c>
      <c r="K146" s="6" t="str">
        <f>IFERROR(VLOOKUP(A146,'Historique d''inventaire'!A:F,5,FALSE),"")</f>
        <v/>
      </c>
      <c r="L146">
        <f ca="1">IFERROR(IF(E146&gt;='Référence pour le calcul'!$V$7,'Référence pour le calcul'!$Y$7,IF(E146&gt;='Référence pour le calcul'!$V$6,'Référence pour le calcul'!$Y$6,IF(E146&gt;='Référence pour le calcul'!$V$5,'Référence pour le calcul'!$Y$5,IF(E146&gt;='Référence pour le calcul'!$V$4,'Référence pour le calcul'!$Y$4)))),1)</f>
        <v>1</v>
      </c>
      <c r="M146">
        <f ca="1">IFERROR(IF(F146&gt;='Référence pour le calcul'!$J$7,'Référence pour le calcul'!$M$7,IF(F146&gt;='Référence pour le calcul'!$J$6,'Référence pour le calcul'!$M$6,IF(F146&gt;='Référence pour le calcul'!$J$5,'Référence pour le calcul'!$M$5,IF(F146&gt;='Référence pour le calcul'!$J$4,'Référence pour le calcul'!$M$4)))),1)</f>
        <v>1</v>
      </c>
      <c r="N146">
        <f>IF(G146&gt;='Référence pour le calcul'!$B$7,'Référence pour le calcul'!$E$7,IF(G146&gt;='Référence pour le calcul'!$B$6,'Référence pour le calcul'!$E$6,IF(G146&gt;='Référence pour le calcul'!$B$5,'Référence pour le calcul'!$E$5,IF(G146&gt;'Référence pour le calcul'!$B$4,'Référence pour le calcul'!$E$4,IF(G146&lt;='Référence pour le calcul'!$B$3,'Référence pour le calcul'!$E$3)))))</f>
        <v>0</v>
      </c>
      <c r="O146">
        <f>IF(H146&gt;='Référence pour le calcul'!$F$7,'Référence pour le calcul'!$I$7,IF(H146&gt;='Référence pour le calcul'!$F$6,'Référence pour le calcul'!$I$6,IF(H146&gt;='Référence pour le calcul'!$F$5,'Référence pour le calcul'!$I$5,IF(H146&gt;='Référence pour le calcul'!$F$4,'Référence pour le calcul'!$I$4))))</f>
        <v>1</v>
      </c>
      <c r="P146" t="e">
        <f>IF(I146&gt;='Référence pour le calcul'!$N$7,'Référence pour le calcul'!$Q$7,IF(I146&gt;='Référence pour le calcul'!$N$6,'Référence pour le calcul'!$Q$6,IF(I146&gt;='Référence pour le calcul'!$N$5,'Référence pour le calcul'!$Q$5,IF(I146&gt;='Référence pour le calcul'!$N$4,'Référence pour le calcul'!$Q$4))))</f>
        <v>#REF!</v>
      </c>
      <c r="Q146" t="e">
        <f>IF(J146&gt;='Référence pour le calcul'!$R$7,'Référence pour le calcul'!$U$7,IF(J146&gt;='Référence pour le calcul'!$R$6,'Référence pour le calcul'!$U$6,IF(J146&gt;='Référence pour le calcul'!$R$5,'Référence pour le calcul'!$U$5,IF(J146&gt;='Référence pour le calcul'!$R$4,'Référence pour le calcul'!$U$4))))</f>
        <v>#REF!</v>
      </c>
      <c r="R146">
        <f ca="1">IF(AND(K146&lt;='Référence pour le calcul'!$AD$3,'calcul notes'!K146&gt;'Référence pour le calcul'!$AD$4),1,IF(AND('calcul notes'!K146&lt;='Référence pour le calcul'!$AD$4,'calcul notes'!K146&gt;'Référence pour le calcul'!$AD$5),2,IF(AND('calcul notes'!K146&lt;='Référence pour le calcul'!$AD$5,'calcul notes'!K146&gt;'Référence pour le calcul'!$AD$6),3,IF('calcul notes'!K146&lt;='Référence pour le calcul'!$AD$6,4,IF(K146="",4)))))</f>
        <v>4</v>
      </c>
      <c r="S146" t="e">
        <f t="shared" ca="1" si="8"/>
        <v>#REF!</v>
      </c>
    </row>
    <row r="147" spans="1:19" x14ac:dyDescent="0.3">
      <c r="A147" s="1" t="s">
        <v>341</v>
      </c>
      <c r="B147" s="1" t="s">
        <v>208</v>
      </c>
      <c r="C147" s="1" t="s">
        <v>770</v>
      </c>
      <c r="D147" s="1"/>
      <c r="E147">
        <f>SUMIFS(Entrée_qté,Date_entrée,"&lt;="&amp;'Référence pour le calcul'!AK148,Date_entrée,"&lt;="&amp;'Référence pour le calcul'!AK147,Référence_Article,'calcul notes'!A147)</f>
        <v>0</v>
      </c>
      <c r="F147">
        <f ca="1">SUMIFS(Sortie_qté,Date_Sortie,"&gt;="&amp;'Référence pour le calcul'!$AL$4,Sortie_qté,"&lt;="&amp;'Référence pour le calcul'!$AL$3,Référence_Article,'calcul notes'!A147)</f>
        <v>0</v>
      </c>
      <c r="G147">
        <f>SUMIF('base de données'!$A:$A,$A147,'base de données'!$I:$I)</f>
        <v>0</v>
      </c>
      <c r="H147">
        <f>SUMIF('base de données'!$A:$A,$A147,'base de données'!$J:$J)</f>
        <v>0</v>
      </c>
      <c r="I147">
        <f t="shared" si="6"/>
        <v>0</v>
      </c>
      <c r="J147" s="53">
        <f t="shared" si="7"/>
        <v>0</v>
      </c>
      <c r="K147" s="6" t="str">
        <f>IFERROR(VLOOKUP(A147,'Historique d''inventaire'!A:F,5,FALSE),"")</f>
        <v/>
      </c>
      <c r="L147">
        <f ca="1">IFERROR(IF(E147&gt;='Référence pour le calcul'!$V$7,'Référence pour le calcul'!$Y$7,IF(E147&gt;='Référence pour le calcul'!$V$6,'Référence pour le calcul'!$Y$6,IF(E147&gt;='Référence pour le calcul'!$V$5,'Référence pour le calcul'!$Y$5,IF(E147&gt;='Référence pour le calcul'!$V$4,'Référence pour le calcul'!$Y$4)))),1)</f>
        <v>1</v>
      </c>
      <c r="M147">
        <f ca="1">IFERROR(IF(F147&gt;='Référence pour le calcul'!$J$7,'Référence pour le calcul'!$M$7,IF(F147&gt;='Référence pour le calcul'!$J$6,'Référence pour le calcul'!$M$6,IF(F147&gt;='Référence pour le calcul'!$J$5,'Référence pour le calcul'!$M$5,IF(F147&gt;='Référence pour le calcul'!$J$4,'Référence pour le calcul'!$M$4)))),1)</f>
        <v>1</v>
      </c>
      <c r="N147">
        <f>IF(G147&gt;='Référence pour le calcul'!$B$7,'Référence pour le calcul'!$E$7,IF(G147&gt;='Référence pour le calcul'!$B$6,'Référence pour le calcul'!$E$6,IF(G147&gt;='Référence pour le calcul'!$B$5,'Référence pour le calcul'!$E$5,IF(G147&gt;'Référence pour le calcul'!$B$4,'Référence pour le calcul'!$E$4,IF(G147&lt;='Référence pour le calcul'!$B$3,'Référence pour le calcul'!$E$3)))))</f>
        <v>0</v>
      </c>
      <c r="O147">
        <f>IF(H147&gt;='Référence pour le calcul'!$F$7,'Référence pour le calcul'!$I$7,IF(H147&gt;='Référence pour le calcul'!$F$6,'Référence pour le calcul'!$I$6,IF(H147&gt;='Référence pour le calcul'!$F$5,'Référence pour le calcul'!$I$5,IF(H147&gt;='Référence pour le calcul'!$F$4,'Référence pour le calcul'!$I$4))))</f>
        <v>1</v>
      </c>
      <c r="P147" t="e">
        <f>IF(I147&gt;='Référence pour le calcul'!$N$7,'Référence pour le calcul'!$Q$7,IF(I147&gt;='Référence pour le calcul'!$N$6,'Référence pour le calcul'!$Q$6,IF(I147&gt;='Référence pour le calcul'!$N$5,'Référence pour le calcul'!$Q$5,IF(I147&gt;='Référence pour le calcul'!$N$4,'Référence pour le calcul'!$Q$4))))</f>
        <v>#REF!</v>
      </c>
      <c r="Q147" t="e">
        <f>IF(J147&gt;='Référence pour le calcul'!$R$7,'Référence pour le calcul'!$U$7,IF(J147&gt;='Référence pour le calcul'!$R$6,'Référence pour le calcul'!$U$6,IF(J147&gt;='Référence pour le calcul'!$R$5,'Référence pour le calcul'!$U$5,IF(J147&gt;='Référence pour le calcul'!$R$4,'Référence pour le calcul'!$U$4))))</f>
        <v>#REF!</v>
      </c>
      <c r="R147">
        <f ca="1">IF(AND(K147&lt;='Référence pour le calcul'!$AD$3,'calcul notes'!K147&gt;'Référence pour le calcul'!$AD$4),1,IF(AND('calcul notes'!K147&lt;='Référence pour le calcul'!$AD$4,'calcul notes'!K147&gt;'Référence pour le calcul'!$AD$5),2,IF(AND('calcul notes'!K147&lt;='Référence pour le calcul'!$AD$5,'calcul notes'!K147&gt;'Référence pour le calcul'!$AD$6),3,IF('calcul notes'!K147&lt;='Référence pour le calcul'!$AD$6,4,IF(K147="",4)))))</f>
        <v>4</v>
      </c>
      <c r="S147" t="e">
        <f t="shared" ca="1" si="8"/>
        <v>#REF!</v>
      </c>
    </row>
    <row r="148" spans="1:19" x14ac:dyDescent="0.3">
      <c r="A148" s="1" t="s">
        <v>342</v>
      </c>
      <c r="B148" s="1" t="s">
        <v>208</v>
      </c>
      <c r="C148" s="1" t="s">
        <v>771</v>
      </c>
      <c r="D148" s="1"/>
      <c r="E148">
        <f>SUMIFS(Entrée_qté,Date_entrée,"&lt;="&amp;'Référence pour le calcul'!AK149,Date_entrée,"&lt;="&amp;'Référence pour le calcul'!AK148,Référence_Article,'calcul notes'!A148)</f>
        <v>0</v>
      </c>
      <c r="F148">
        <f ca="1">SUMIFS(Sortie_qté,Date_Sortie,"&gt;="&amp;'Référence pour le calcul'!$AL$4,Sortie_qté,"&lt;="&amp;'Référence pour le calcul'!$AL$3,Référence_Article,'calcul notes'!A148)</f>
        <v>0</v>
      </c>
      <c r="G148">
        <f>SUMIF('base de données'!$A:$A,$A148,'base de données'!$I:$I)</f>
        <v>0</v>
      </c>
      <c r="H148">
        <f>SUMIF('base de données'!$A:$A,$A148,'base de données'!$J:$J)</f>
        <v>0</v>
      </c>
      <c r="I148">
        <f t="shared" si="6"/>
        <v>0</v>
      </c>
      <c r="J148" s="53">
        <f t="shared" si="7"/>
        <v>0</v>
      </c>
      <c r="K148" s="6" t="str">
        <f>IFERROR(VLOOKUP(A148,'Historique d''inventaire'!A:F,5,FALSE),"")</f>
        <v/>
      </c>
      <c r="L148">
        <f ca="1">IFERROR(IF(E148&gt;='Référence pour le calcul'!$V$7,'Référence pour le calcul'!$Y$7,IF(E148&gt;='Référence pour le calcul'!$V$6,'Référence pour le calcul'!$Y$6,IF(E148&gt;='Référence pour le calcul'!$V$5,'Référence pour le calcul'!$Y$5,IF(E148&gt;='Référence pour le calcul'!$V$4,'Référence pour le calcul'!$Y$4)))),1)</f>
        <v>1</v>
      </c>
      <c r="M148">
        <f ca="1">IFERROR(IF(F148&gt;='Référence pour le calcul'!$J$7,'Référence pour le calcul'!$M$7,IF(F148&gt;='Référence pour le calcul'!$J$6,'Référence pour le calcul'!$M$6,IF(F148&gt;='Référence pour le calcul'!$J$5,'Référence pour le calcul'!$M$5,IF(F148&gt;='Référence pour le calcul'!$J$4,'Référence pour le calcul'!$M$4)))),1)</f>
        <v>1</v>
      </c>
      <c r="N148">
        <f>IF(G148&gt;='Référence pour le calcul'!$B$7,'Référence pour le calcul'!$E$7,IF(G148&gt;='Référence pour le calcul'!$B$6,'Référence pour le calcul'!$E$6,IF(G148&gt;='Référence pour le calcul'!$B$5,'Référence pour le calcul'!$E$5,IF(G148&gt;'Référence pour le calcul'!$B$4,'Référence pour le calcul'!$E$4,IF(G148&lt;='Référence pour le calcul'!$B$3,'Référence pour le calcul'!$E$3)))))</f>
        <v>0</v>
      </c>
      <c r="O148">
        <f>IF(H148&gt;='Référence pour le calcul'!$F$7,'Référence pour le calcul'!$I$7,IF(H148&gt;='Référence pour le calcul'!$F$6,'Référence pour le calcul'!$I$6,IF(H148&gt;='Référence pour le calcul'!$F$5,'Référence pour le calcul'!$I$5,IF(H148&gt;='Référence pour le calcul'!$F$4,'Référence pour le calcul'!$I$4))))</f>
        <v>1</v>
      </c>
      <c r="P148" t="e">
        <f>IF(I148&gt;='Référence pour le calcul'!$N$7,'Référence pour le calcul'!$Q$7,IF(I148&gt;='Référence pour le calcul'!$N$6,'Référence pour le calcul'!$Q$6,IF(I148&gt;='Référence pour le calcul'!$N$5,'Référence pour le calcul'!$Q$5,IF(I148&gt;='Référence pour le calcul'!$N$4,'Référence pour le calcul'!$Q$4))))</f>
        <v>#REF!</v>
      </c>
      <c r="Q148" t="e">
        <f>IF(J148&gt;='Référence pour le calcul'!$R$7,'Référence pour le calcul'!$U$7,IF(J148&gt;='Référence pour le calcul'!$R$6,'Référence pour le calcul'!$U$6,IF(J148&gt;='Référence pour le calcul'!$R$5,'Référence pour le calcul'!$U$5,IF(J148&gt;='Référence pour le calcul'!$R$4,'Référence pour le calcul'!$U$4))))</f>
        <v>#REF!</v>
      </c>
      <c r="R148">
        <f ca="1">IF(AND(K148&lt;='Référence pour le calcul'!$AD$3,'calcul notes'!K148&gt;'Référence pour le calcul'!$AD$4),1,IF(AND('calcul notes'!K148&lt;='Référence pour le calcul'!$AD$4,'calcul notes'!K148&gt;'Référence pour le calcul'!$AD$5),2,IF(AND('calcul notes'!K148&lt;='Référence pour le calcul'!$AD$5,'calcul notes'!K148&gt;'Référence pour le calcul'!$AD$6),3,IF('calcul notes'!K148&lt;='Référence pour le calcul'!$AD$6,4,IF(K148="",4)))))</f>
        <v>4</v>
      </c>
      <c r="S148" t="e">
        <f t="shared" ca="1" si="8"/>
        <v>#REF!</v>
      </c>
    </row>
    <row r="149" spans="1:19" x14ac:dyDescent="0.3">
      <c r="A149" s="1" t="s">
        <v>343</v>
      </c>
      <c r="B149" s="1" t="s">
        <v>208</v>
      </c>
      <c r="C149" s="1" t="s">
        <v>772</v>
      </c>
      <c r="D149" s="1" t="s">
        <v>204</v>
      </c>
      <c r="E149">
        <f>SUMIFS(Entrée_qté,Date_entrée,"&lt;="&amp;'Référence pour le calcul'!AK150,Date_entrée,"&lt;="&amp;'Référence pour le calcul'!AK149,Référence_Article,'calcul notes'!A149)</f>
        <v>0</v>
      </c>
      <c r="F149">
        <f ca="1">SUMIFS(Sortie_qté,Date_Sortie,"&gt;="&amp;'Référence pour le calcul'!$AL$4,Sortie_qté,"&lt;="&amp;'Référence pour le calcul'!$AL$3,Référence_Article,'calcul notes'!A149)</f>
        <v>0</v>
      </c>
      <c r="G149">
        <f>SUMIF('base de données'!$A:$A,$A149,'base de données'!$I:$I)</f>
        <v>0</v>
      </c>
      <c r="H149">
        <f>SUMIF('base de données'!$A:$A,$A149,'base de données'!$J:$J)</f>
        <v>0</v>
      </c>
      <c r="I149">
        <f t="shared" si="6"/>
        <v>0</v>
      </c>
      <c r="J149" s="53">
        <f t="shared" si="7"/>
        <v>0</v>
      </c>
      <c r="K149" s="6" t="str">
        <f>IFERROR(VLOOKUP(A149,'Historique d''inventaire'!A:F,5,FALSE),"")</f>
        <v/>
      </c>
      <c r="L149">
        <f ca="1">IFERROR(IF(E149&gt;='Référence pour le calcul'!$V$7,'Référence pour le calcul'!$Y$7,IF(E149&gt;='Référence pour le calcul'!$V$6,'Référence pour le calcul'!$Y$6,IF(E149&gt;='Référence pour le calcul'!$V$5,'Référence pour le calcul'!$Y$5,IF(E149&gt;='Référence pour le calcul'!$V$4,'Référence pour le calcul'!$Y$4)))),1)</f>
        <v>1</v>
      </c>
      <c r="M149">
        <f ca="1">IFERROR(IF(F149&gt;='Référence pour le calcul'!$J$7,'Référence pour le calcul'!$M$7,IF(F149&gt;='Référence pour le calcul'!$J$6,'Référence pour le calcul'!$M$6,IF(F149&gt;='Référence pour le calcul'!$J$5,'Référence pour le calcul'!$M$5,IF(F149&gt;='Référence pour le calcul'!$J$4,'Référence pour le calcul'!$M$4)))),1)</f>
        <v>1</v>
      </c>
      <c r="N149">
        <f>IF(G149&gt;='Référence pour le calcul'!$B$7,'Référence pour le calcul'!$E$7,IF(G149&gt;='Référence pour le calcul'!$B$6,'Référence pour le calcul'!$E$6,IF(G149&gt;='Référence pour le calcul'!$B$5,'Référence pour le calcul'!$E$5,IF(G149&gt;'Référence pour le calcul'!$B$4,'Référence pour le calcul'!$E$4,IF(G149&lt;='Référence pour le calcul'!$B$3,'Référence pour le calcul'!$E$3)))))</f>
        <v>0</v>
      </c>
      <c r="O149">
        <f>IF(H149&gt;='Référence pour le calcul'!$F$7,'Référence pour le calcul'!$I$7,IF(H149&gt;='Référence pour le calcul'!$F$6,'Référence pour le calcul'!$I$6,IF(H149&gt;='Référence pour le calcul'!$F$5,'Référence pour le calcul'!$I$5,IF(H149&gt;='Référence pour le calcul'!$F$4,'Référence pour le calcul'!$I$4))))</f>
        <v>1</v>
      </c>
      <c r="P149" t="e">
        <f>IF(I149&gt;='Référence pour le calcul'!$N$7,'Référence pour le calcul'!$Q$7,IF(I149&gt;='Référence pour le calcul'!$N$6,'Référence pour le calcul'!$Q$6,IF(I149&gt;='Référence pour le calcul'!$N$5,'Référence pour le calcul'!$Q$5,IF(I149&gt;='Référence pour le calcul'!$N$4,'Référence pour le calcul'!$Q$4))))</f>
        <v>#REF!</v>
      </c>
      <c r="Q149" t="e">
        <f>IF(J149&gt;='Référence pour le calcul'!$R$7,'Référence pour le calcul'!$U$7,IF(J149&gt;='Référence pour le calcul'!$R$6,'Référence pour le calcul'!$U$6,IF(J149&gt;='Référence pour le calcul'!$R$5,'Référence pour le calcul'!$U$5,IF(J149&gt;='Référence pour le calcul'!$R$4,'Référence pour le calcul'!$U$4))))</f>
        <v>#REF!</v>
      </c>
      <c r="R149">
        <f ca="1">IF(AND(K149&lt;='Référence pour le calcul'!$AD$3,'calcul notes'!K149&gt;'Référence pour le calcul'!$AD$4),1,IF(AND('calcul notes'!K149&lt;='Référence pour le calcul'!$AD$4,'calcul notes'!K149&gt;'Référence pour le calcul'!$AD$5),2,IF(AND('calcul notes'!K149&lt;='Référence pour le calcul'!$AD$5,'calcul notes'!K149&gt;'Référence pour le calcul'!$AD$6),3,IF('calcul notes'!K149&lt;='Référence pour le calcul'!$AD$6,4,IF(K149="",4)))))</f>
        <v>4</v>
      </c>
      <c r="S149" t="e">
        <f t="shared" ca="1" si="8"/>
        <v>#REF!</v>
      </c>
    </row>
    <row r="150" spans="1:19" x14ac:dyDescent="0.3">
      <c r="A150" s="1" t="s">
        <v>344</v>
      </c>
      <c r="B150" s="1" t="s">
        <v>208</v>
      </c>
      <c r="C150" s="1" t="s">
        <v>773</v>
      </c>
      <c r="D150" s="1" t="s">
        <v>204</v>
      </c>
      <c r="E150">
        <f>SUMIFS(Entrée_qté,Date_entrée,"&lt;="&amp;'Référence pour le calcul'!AK151,Date_entrée,"&lt;="&amp;'Référence pour le calcul'!AK150,Référence_Article,'calcul notes'!A150)</f>
        <v>0</v>
      </c>
      <c r="F150">
        <f ca="1">SUMIFS(Sortie_qté,Date_Sortie,"&gt;="&amp;'Référence pour le calcul'!$AL$4,Sortie_qté,"&lt;="&amp;'Référence pour le calcul'!$AL$3,Référence_Article,'calcul notes'!A150)</f>
        <v>0</v>
      </c>
      <c r="G150">
        <f>SUMIF('base de données'!$A:$A,$A150,'base de données'!$I:$I)</f>
        <v>0</v>
      </c>
      <c r="H150">
        <f>SUMIF('base de données'!$A:$A,$A150,'base de données'!$J:$J)</f>
        <v>0</v>
      </c>
      <c r="I150">
        <f t="shared" si="6"/>
        <v>0</v>
      </c>
      <c r="J150" s="53">
        <f t="shared" si="7"/>
        <v>0</v>
      </c>
      <c r="K150" s="6" t="str">
        <f>IFERROR(VLOOKUP(A150,'Historique d''inventaire'!A:F,5,FALSE),"")</f>
        <v/>
      </c>
      <c r="L150">
        <f ca="1">IFERROR(IF(E150&gt;='Référence pour le calcul'!$V$7,'Référence pour le calcul'!$Y$7,IF(E150&gt;='Référence pour le calcul'!$V$6,'Référence pour le calcul'!$Y$6,IF(E150&gt;='Référence pour le calcul'!$V$5,'Référence pour le calcul'!$Y$5,IF(E150&gt;='Référence pour le calcul'!$V$4,'Référence pour le calcul'!$Y$4)))),1)</f>
        <v>1</v>
      </c>
      <c r="M150">
        <f ca="1">IFERROR(IF(F150&gt;='Référence pour le calcul'!$J$7,'Référence pour le calcul'!$M$7,IF(F150&gt;='Référence pour le calcul'!$J$6,'Référence pour le calcul'!$M$6,IF(F150&gt;='Référence pour le calcul'!$J$5,'Référence pour le calcul'!$M$5,IF(F150&gt;='Référence pour le calcul'!$J$4,'Référence pour le calcul'!$M$4)))),1)</f>
        <v>1</v>
      </c>
      <c r="N150">
        <f>IF(G150&gt;='Référence pour le calcul'!$B$7,'Référence pour le calcul'!$E$7,IF(G150&gt;='Référence pour le calcul'!$B$6,'Référence pour le calcul'!$E$6,IF(G150&gt;='Référence pour le calcul'!$B$5,'Référence pour le calcul'!$E$5,IF(G150&gt;'Référence pour le calcul'!$B$4,'Référence pour le calcul'!$E$4,IF(G150&lt;='Référence pour le calcul'!$B$3,'Référence pour le calcul'!$E$3)))))</f>
        <v>0</v>
      </c>
      <c r="O150">
        <f>IF(H150&gt;='Référence pour le calcul'!$F$7,'Référence pour le calcul'!$I$7,IF(H150&gt;='Référence pour le calcul'!$F$6,'Référence pour le calcul'!$I$6,IF(H150&gt;='Référence pour le calcul'!$F$5,'Référence pour le calcul'!$I$5,IF(H150&gt;='Référence pour le calcul'!$F$4,'Référence pour le calcul'!$I$4))))</f>
        <v>1</v>
      </c>
      <c r="P150" t="e">
        <f>IF(I150&gt;='Référence pour le calcul'!$N$7,'Référence pour le calcul'!$Q$7,IF(I150&gt;='Référence pour le calcul'!$N$6,'Référence pour le calcul'!$Q$6,IF(I150&gt;='Référence pour le calcul'!$N$5,'Référence pour le calcul'!$Q$5,IF(I150&gt;='Référence pour le calcul'!$N$4,'Référence pour le calcul'!$Q$4))))</f>
        <v>#REF!</v>
      </c>
      <c r="Q150" t="e">
        <f>IF(J150&gt;='Référence pour le calcul'!$R$7,'Référence pour le calcul'!$U$7,IF(J150&gt;='Référence pour le calcul'!$R$6,'Référence pour le calcul'!$U$6,IF(J150&gt;='Référence pour le calcul'!$R$5,'Référence pour le calcul'!$U$5,IF(J150&gt;='Référence pour le calcul'!$R$4,'Référence pour le calcul'!$U$4))))</f>
        <v>#REF!</v>
      </c>
      <c r="R150">
        <f ca="1">IF(AND(K150&lt;='Référence pour le calcul'!$AD$3,'calcul notes'!K150&gt;'Référence pour le calcul'!$AD$4),1,IF(AND('calcul notes'!K150&lt;='Référence pour le calcul'!$AD$4,'calcul notes'!K150&gt;'Référence pour le calcul'!$AD$5),2,IF(AND('calcul notes'!K150&lt;='Référence pour le calcul'!$AD$5,'calcul notes'!K150&gt;'Référence pour le calcul'!$AD$6),3,IF('calcul notes'!K150&lt;='Référence pour le calcul'!$AD$6,4,IF(K150="",4)))))</f>
        <v>4</v>
      </c>
      <c r="S150" t="e">
        <f t="shared" ca="1" si="8"/>
        <v>#REF!</v>
      </c>
    </row>
    <row r="151" spans="1:19" x14ac:dyDescent="0.3">
      <c r="A151" s="1" t="s">
        <v>345</v>
      </c>
      <c r="B151" s="1" t="s">
        <v>208</v>
      </c>
      <c r="C151" s="1" t="s">
        <v>774</v>
      </c>
      <c r="D151" s="1" t="s">
        <v>204</v>
      </c>
      <c r="E151">
        <f>SUMIFS(Entrée_qté,Date_entrée,"&lt;="&amp;'Référence pour le calcul'!AK152,Date_entrée,"&lt;="&amp;'Référence pour le calcul'!AK151,Référence_Article,'calcul notes'!A151)</f>
        <v>0</v>
      </c>
      <c r="F151">
        <f ca="1">SUMIFS(Sortie_qté,Date_Sortie,"&gt;="&amp;'Référence pour le calcul'!$AL$4,Sortie_qté,"&lt;="&amp;'Référence pour le calcul'!$AL$3,Référence_Article,'calcul notes'!A151)</f>
        <v>0</v>
      </c>
      <c r="G151">
        <f>SUMIF('base de données'!$A:$A,$A151,'base de données'!$I:$I)</f>
        <v>0</v>
      </c>
      <c r="H151">
        <f>SUMIF('base de données'!$A:$A,$A151,'base de données'!$J:$J)</f>
        <v>0</v>
      </c>
      <c r="I151">
        <f t="shared" si="6"/>
        <v>0</v>
      </c>
      <c r="J151" s="53">
        <f t="shared" si="7"/>
        <v>0</v>
      </c>
      <c r="K151" s="6" t="str">
        <f>IFERROR(VLOOKUP(A151,'Historique d''inventaire'!A:F,5,FALSE),"")</f>
        <v/>
      </c>
      <c r="L151">
        <f ca="1">IFERROR(IF(E151&gt;='Référence pour le calcul'!$V$7,'Référence pour le calcul'!$Y$7,IF(E151&gt;='Référence pour le calcul'!$V$6,'Référence pour le calcul'!$Y$6,IF(E151&gt;='Référence pour le calcul'!$V$5,'Référence pour le calcul'!$Y$5,IF(E151&gt;='Référence pour le calcul'!$V$4,'Référence pour le calcul'!$Y$4)))),1)</f>
        <v>1</v>
      </c>
      <c r="M151">
        <f ca="1">IFERROR(IF(F151&gt;='Référence pour le calcul'!$J$7,'Référence pour le calcul'!$M$7,IF(F151&gt;='Référence pour le calcul'!$J$6,'Référence pour le calcul'!$M$6,IF(F151&gt;='Référence pour le calcul'!$J$5,'Référence pour le calcul'!$M$5,IF(F151&gt;='Référence pour le calcul'!$J$4,'Référence pour le calcul'!$M$4)))),1)</f>
        <v>1</v>
      </c>
      <c r="N151">
        <f>IF(G151&gt;='Référence pour le calcul'!$B$7,'Référence pour le calcul'!$E$7,IF(G151&gt;='Référence pour le calcul'!$B$6,'Référence pour le calcul'!$E$6,IF(G151&gt;='Référence pour le calcul'!$B$5,'Référence pour le calcul'!$E$5,IF(G151&gt;'Référence pour le calcul'!$B$4,'Référence pour le calcul'!$E$4,IF(G151&lt;='Référence pour le calcul'!$B$3,'Référence pour le calcul'!$E$3)))))</f>
        <v>0</v>
      </c>
      <c r="O151">
        <f>IF(H151&gt;='Référence pour le calcul'!$F$7,'Référence pour le calcul'!$I$7,IF(H151&gt;='Référence pour le calcul'!$F$6,'Référence pour le calcul'!$I$6,IF(H151&gt;='Référence pour le calcul'!$F$5,'Référence pour le calcul'!$I$5,IF(H151&gt;='Référence pour le calcul'!$F$4,'Référence pour le calcul'!$I$4))))</f>
        <v>1</v>
      </c>
      <c r="P151" t="e">
        <f>IF(I151&gt;='Référence pour le calcul'!$N$7,'Référence pour le calcul'!$Q$7,IF(I151&gt;='Référence pour le calcul'!$N$6,'Référence pour le calcul'!$Q$6,IF(I151&gt;='Référence pour le calcul'!$N$5,'Référence pour le calcul'!$Q$5,IF(I151&gt;='Référence pour le calcul'!$N$4,'Référence pour le calcul'!$Q$4))))</f>
        <v>#REF!</v>
      </c>
      <c r="Q151" t="e">
        <f>IF(J151&gt;='Référence pour le calcul'!$R$7,'Référence pour le calcul'!$U$7,IF(J151&gt;='Référence pour le calcul'!$R$6,'Référence pour le calcul'!$U$6,IF(J151&gt;='Référence pour le calcul'!$R$5,'Référence pour le calcul'!$U$5,IF(J151&gt;='Référence pour le calcul'!$R$4,'Référence pour le calcul'!$U$4))))</f>
        <v>#REF!</v>
      </c>
      <c r="R151">
        <f ca="1">IF(AND(K151&lt;='Référence pour le calcul'!$AD$3,'calcul notes'!K151&gt;'Référence pour le calcul'!$AD$4),1,IF(AND('calcul notes'!K151&lt;='Référence pour le calcul'!$AD$4,'calcul notes'!K151&gt;'Référence pour le calcul'!$AD$5),2,IF(AND('calcul notes'!K151&lt;='Référence pour le calcul'!$AD$5,'calcul notes'!K151&gt;'Référence pour le calcul'!$AD$6),3,IF('calcul notes'!K151&lt;='Référence pour le calcul'!$AD$6,4,IF(K151="",4)))))</f>
        <v>4</v>
      </c>
      <c r="S151" t="e">
        <f t="shared" ca="1" si="8"/>
        <v>#REF!</v>
      </c>
    </row>
    <row r="152" spans="1:19" x14ac:dyDescent="0.3">
      <c r="A152" s="1" t="s">
        <v>346</v>
      </c>
      <c r="B152" s="1" t="s">
        <v>208</v>
      </c>
      <c r="C152" s="1" t="s">
        <v>775</v>
      </c>
      <c r="D152" s="1"/>
      <c r="E152">
        <f>SUMIFS(Entrée_qté,Date_entrée,"&lt;="&amp;'Référence pour le calcul'!AK153,Date_entrée,"&lt;="&amp;'Référence pour le calcul'!AK152,Référence_Article,'calcul notes'!A152)</f>
        <v>0</v>
      </c>
      <c r="F152">
        <f ca="1">SUMIFS(Sortie_qté,Date_Sortie,"&gt;="&amp;'Référence pour le calcul'!$AL$4,Sortie_qté,"&lt;="&amp;'Référence pour le calcul'!$AL$3,Référence_Article,'calcul notes'!A152)</f>
        <v>0</v>
      </c>
      <c r="G152">
        <f>SUMIF('base de données'!$A:$A,$A152,'base de données'!$I:$I)</f>
        <v>0</v>
      </c>
      <c r="H152">
        <f>SUMIF('base de données'!$A:$A,$A152,'base de données'!$J:$J)</f>
        <v>0</v>
      </c>
      <c r="I152">
        <f t="shared" si="6"/>
        <v>0</v>
      </c>
      <c r="J152" s="53">
        <f t="shared" si="7"/>
        <v>0</v>
      </c>
      <c r="K152" s="6" t="str">
        <f>IFERROR(VLOOKUP(A152,'Historique d''inventaire'!A:F,5,FALSE),"")</f>
        <v/>
      </c>
      <c r="L152">
        <f ca="1">IFERROR(IF(E152&gt;='Référence pour le calcul'!$V$7,'Référence pour le calcul'!$Y$7,IF(E152&gt;='Référence pour le calcul'!$V$6,'Référence pour le calcul'!$Y$6,IF(E152&gt;='Référence pour le calcul'!$V$5,'Référence pour le calcul'!$Y$5,IF(E152&gt;='Référence pour le calcul'!$V$4,'Référence pour le calcul'!$Y$4)))),1)</f>
        <v>1</v>
      </c>
      <c r="M152">
        <f ca="1">IFERROR(IF(F152&gt;='Référence pour le calcul'!$J$7,'Référence pour le calcul'!$M$7,IF(F152&gt;='Référence pour le calcul'!$J$6,'Référence pour le calcul'!$M$6,IF(F152&gt;='Référence pour le calcul'!$J$5,'Référence pour le calcul'!$M$5,IF(F152&gt;='Référence pour le calcul'!$J$4,'Référence pour le calcul'!$M$4)))),1)</f>
        <v>1</v>
      </c>
      <c r="N152">
        <f>IF(G152&gt;='Référence pour le calcul'!$B$7,'Référence pour le calcul'!$E$7,IF(G152&gt;='Référence pour le calcul'!$B$6,'Référence pour le calcul'!$E$6,IF(G152&gt;='Référence pour le calcul'!$B$5,'Référence pour le calcul'!$E$5,IF(G152&gt;'Référence pour le calcul'!$B$4,'Référence pour le calcul'!$E$4,IF(G152&lt;='Référence pour le calcul'!$B$3,'Référence pour le calcul'!$E$3)))))</f>
        <v>0</v>
      </c>
      <c r="O152">
        <f>IF(H152&gt;='Référence pour le calcul'!$F$7,'Référence pour le calcul'!$I$7,IF(H152&gt;='Référence pour le calcul'!$F$6,'Référence pour le calcul'!$I$6,IF(H152&gt;='Référence pour le calcul'!$F$5,'Référence pour le calcul'!$I$5,IF(H152&gt;='Référence pour le calcul'!$F$4,'Référence pour le calcul'!$I$4))))</f>
        <v>1</v>
      </c>
      <c r="P152" t="e">
        <f>IF(I152&gt;='Référence pour le calcul'!$N$7,'Référence pour le calcul'!$Q$7,IF(I152&gt;='Référence pour le calcul'!$N$6,'Référence pour le calcul'!$Q$6,IF(I152&gt;='Référence pour le calcul'!$N$5,'Référence pour le calcul'!$Q$5,IF(I152&gt;='Référence pour le calcul'!$N$4,'Référence pour le calcul'!$Q$4))))</f>
        <v>#REF!</v>
      </c>
      <c r="Q152" t="e">
        <f>IF(J152&gt;='Référence pour le calcul'!$R$7,'Référence pour le calcul'!$U$7,IF(J152&gt;='Référence pour le calcul'!$R$6,'Référence pour le calcul'!$U$6,IF(J152&gt;='Référence pour le calcul'!$R$5,'Référence pour le calcul'!$U$5,IF(J152&gt;='Référence pour le calcul'!$R$4,'Référence pour le calcul'!$U$4))))</f>
        <v>#REF!</v>
      </c>
      <c r="R152">
        <f ca="1">IF(AND(K152&lt;='Référence pour le calcul'!$AD$3,'calcul notes'!K152&gt;'Référence pour le calcul'!$AD$4),1,IF(AND('calcul notes'!K152&lt;='Référence pour le calcul'!$AD$4,'calcul notes'!K152&gt;'Référence pour le calcul'!$AD$5),2,IF(AND('calcul notes'!K152&lt;='Référence pour le calcul'!$AD$5,'calcul notes'!K152&gt;'Référence pour le calcul'!$AD$6),3,IF('calcul notes'!K152&lt;='Référence pour le calcul'!$AD$6,4,IF(K152="",4)))))</f>
        <v>4</v>
      </c>
      <c r="S152" t="e">
        <f t="shared" ca="1" si="8"/>
        <v>#REF!</v>
      </c>
    </row>
    <row r="153" spans="1:19" x14ac:dyDescent="0.3">
      <c r="A153" s="1" t="s">
        <v>347</v>
      </c>
      <c r="B153" s="1" t="s">
        <v>208</v>
      </c>
      <c r="C153" s="1" t="s">
        <v>776</v>
      </c>
      <c r="D153" s="1"/>
      <c r="E153">
        <f>SUMIFS(Entrée_qté,Date_entrée,"&lt;="&amp;'Référence pour le calcul'!AK154,Date_entrée,"&lt;="&amp;'Référence pour le calcul'!AK153,Référence_Article,'calcul notes'!A153)</f>
        <v>0</v>
      </c>
      <c r="F153">
        <f ca="1">SUMIFS(Sortie_qté,Date_Sortie,"&gt;="&amp;'Référence pour le calcul'!$AL$4,Sortie_qté,"&lt;="&amp;'Référence pour le calcul'!$AL$3,Référence_Article,'calcul notes'!A153)</f>
        <v>0</v>
      </c>
      <c r="G153">
        <f>SUMIF('base de données'!$A:$A,$A153,'base de données'!$I:$I)</f>
        <v>0</v>
      </c>
      <c r="H153">
        <f>SUMIF('base de données'!$A:$A,$A153,'base de données'!$J:$J)</f>
        <v>0</v>
      </c>
      <c r="I153">
        <f t="shared" si="6"/>
        <v>0</v>
      </c>
      <c r="J153" s="53">
        <f t="shared" si="7"/>
        <v>0</v>
      </c>
      <c r="K153" s="6" t="str">
        <f>IFERROR(VLOOKUP(A153,'Historique d''inventaire'!A:F,5,FALSE),"")</f>
        <v/>
      </c>
      <c r="L153">
        <f ca="1">IFERROR(IF(E153&gt;='Référence pour le calcul'!$V$7,'Référence pour le calcul'!$Y$7,IF(E153&gt;='Référence pour le calcul'!$V$6,'Référence pour le calcul'!$Y$6,IF(E153&gt;='Référence pour le calcul'!$V$5,'Référence pour le calcul'!$Y$5,IF(E153&gt;='Référence pour le calcul'!$V$4,'Référence pour le calcul'!$Y$4)))),1)</f>
        <v>1</v>
      </c>
      <c r="M153">
        <f ca="1">IFERROR(IF(F153&gt;='Référence pour le calcul'!$J$7,'Référence pour le calcul'!$M$7,IF(F153&gt;='Référence pour le calcul'!$J$6,'Référence pour le calcul'!$M$6,IF(F153&gt;='Référence pour le calcul'!$J$5,'Référence pour le calcul'!$M$5,IF(F153&gt;='Référence pour le calcul'!$J$4,'Référence pour le calcul'!$M$4)))),1)</f>
        <v>1</v>
      </c>
      <c r="N153">
        <f>IF(G153&gt;='Référence pour le calcul'!$B$7,'Référence pour le calcul'!$E$7,IF(G153&gt;='Référence pour le calcul'!$B$6,'Référence pour le calcul'!$E$6,IF(G153&gt;='Référence pour le calcul'!$B$5,'Référence pour le calcul'!$E$5,IF(G153&gt;'Référence pour le calcul'!$B$4,'Référence pour le calcul'!$E$4,IF(G153&lt;='Référence pour le calcul'!$B$3,'Référence pour le calcul'!$E$3)))))</f>
        <v>0</v>
      </c>
      <c r="O153">
        <f>IF(H153&gt;='Référence pour le calcul'!$F$7,'Référence pour le calcul'!$I$7,IF(H153&gt;='Référence pour le calcul'!$F$6,'Référence pour le calcul'!$I$6,IF(H153&gt;='Référence pour le calcul'!$F$5,'Référence pour le calcul'!$I$5,IF(H153&gt;='Référence pour le calcul'!$F$4,'Référence pour le calcul'!$I$4))))</f>
        <v>1</v>
      </c>
      <c r="P153" t="e">
        <f>IF(I153&gt;='Référence pour le calcul'!$N$7,'Référence pour le calcul'!$Q$7,IF(I153&gt;='Référence pour le calcul'!$N$6,'Référence pour le calcul'!$Q$6,IF(I153&gt;='Référence pour le calcul'!$N$5,'Référence pour le calcul'!$Q$5,IF(I153&gt;='Référence pour le calcul'!$N$4,'Référence pour le calcul'!$Q$4))))</f>
        <v>#REF!</v>
      </c>
      <c r="Q153" t="e">
        <f>IF(J153&gt;='Référence pour le calcul'!$R$7,'Référence pour le calcul'!$U$7,IF(J153&gt;='Référence pour le calcul'!$R$6,'Référence pour le calcul'!$U$6,IF(J153&gt;='Référence pour le calcul'!$R$5,'Référence pour le calcul'!$U$5,IF(J153&gt;='Référence pour le calcul'!$R$4,'Référence pour le calcul'!$U$4))))</f>
        <v>#REF!</v>
      </c>
      <c r="R153">
        <f ca="1">IF(AND(K153&lt;='Référence pour le calcul'!$AD$3,'calcul notes'!K153&gt;'Référence pour le calcul'!$AD$4),1,IF(AND('calcul notes'!K153&lt;='Référence pour le calcul'!$AD$4,'calcul notes'!K153&gt;'Référence pour le calcul'!$AD$5),2,IF(AND('calcul notes'!K153&lt;='Référence pour le calcul'!$AD$5,'calcul notes'!K153&gt;'Référence pour le calcul'!$AD$6),3,IF('calcul notes'!K153&lt;='Référence pour le calcul'!$AD$6,4,IF(K153="",4)))))</f>
        <v>4</v>
      </c>
      <c r="S153" t="e">
        <f t="shared" ca="1" si="8"/>
        <v>#REF!</v>
      </c>
    </row>
    <row r="154" spans="1:19" x14ac:dyDescent="0.3">
      <c r="A154" s="1" t="s">
        <v>348</v>
      </c>
      <c r="B154" s="1" t="s">
        <v>208</v>
      </c>
      <c r="C154" s="1" t="s">
        <v>777</v>
      </c>
      <c r="D154" s="1"/>
      <c r="E154">
        <f>SUMIFS(Entrée_qté,Date_entrée,"&lt;="&amp;'Référence pour le calcul'!AK155,Date_entrée,"&lt;="&amp;'Référence pour le calcul'!AK154,Référence_Article,'calcul notes'!A154)</f>
        <v>0</v>
      </c>
      <c r="F154">
        <f ca="1">SUMIFS(Sortie_qté,Date_Sortie,"&gt;="&amp;'Référence pour le calcul'!$AL$4,Sortie_qté,"&lt;="&amp;'Référence pour le calcul'!$AL$3,Référence_Article,'calcul notes'!A154)</f>
        <v>0</v>
      </c>
      <c r="G154">
        <f>SUMIF('base de données'!$A:$A,$A154,'base de données'!$I:$I)</f>
        <v>0</v>
      </c>
      <c r="H154">
        <f>SUMIF('base de données'!$A:$A,$A154,'base de données'!$J:$J)</f>
        <v>0</v>
      </c>
      <c r="I154">
        <f t="shared" si="6"/>
        <v>0</v>
      </c>
      <c r="J154" s="53">
        <f t="shared" si="7"/>
        <v>0</v>
      </c>
      <c r="K154" s="6" t="str">
        <f>IFERROR(VLOOKUP(A154,'Historique d''inventaire'!A:F,5,FALSE),"")</f>
        <v/>
      </c>
      <c r="L154">
        <f ca="1">IFERROR(IF(E154&gt;='Référence pour le calcul'!$V$7,'Référence pour le calcul'!$Y$7,IF(E154&gt;='Référence pour le calcul'!$V$6,'Référence pour le calcul'!$Y$6,IF(E154&gt;='Référence pour le calcul'!$V$5,'Référence pour le calcul'!$Y$5,IF(E154&gt;='Référence pour le calcul'!$V$4,'Référence pour le calcul'!$Y$4)))),1)</f>
        <v>1</v>
      </c>
      <c r="M154">
        <f ca="1">IFERROR(IF(F154&gt;='Référence pour le calcul'!$J$7,'Référence pour le calcul'!$M$7,IF(F154&gt;='Référence pour le calcul'!$J$6,'Référence pour le calcul'!$M$6,IF(F154&gt;='Référence pour le calcul'!$J$5,'Référence pour le calcul'!$M$5,IF(F154&gt;='Référence pour le calcul'!$J$4,'Référence pour le calcul'!$M$4)))),1)</f>
        <v>1</v>
      </c>
      <c r="N154">
        <f>IF(G154&gt;='Référence pour le calcul'!$B$7,'Référence pour le calcul'!$E$7,IF(G154&gt;='Référence pour le calcul'!$B$6,'Référence pour le calcul'!$E$6,IF(G154&gt;='Référence pour le calcul'!$B$5,'Référence pour le calcul'!$E$5,IF(G154&gt;'Référence pour le calcul'!$B$4,'Référence pour le calcul'!$E$4,IF(G154&lt;='Référence pour le calcul'!$B$3,'Référence pour le calcul'!$E$3)))))</f>
        <v>0</v>
      </c>
      <c r="O154">
        <f>IF(H154&gt;='Référence pour le calcul'!$F$7,'Référence pour le calcul'!$I$7,IF(H154&gt;='Référence pour le calcul'!$F$6,'Référence pour le calcul'!$I$6,IF(H154&gt;='Référence pour le calcul'!$F$5,'Référence pour le calcul'!$I$5,IF(H154&gt;='Référence pour le calcul'!$F$4,'Référence pour le calcul'!$I$4))))</f>
        <v>1</v>
      </c>
      <c r="P154" t="e">
        <f>IF(I154&gt;='Référence pour le calcul'!$N$7,'Référence pour le calcul'!$Q$7,IF(I154&gt;='Référence pour le calcul'!$N$6,'Référence pour le calcul'!$Q$6,IF(I154&gt;='Référence pour le calcul'!$N$5,'Référence pour le calcul'!$Q$5,IF(I154&gt;='Référence pour le calcul'!$N$4,'Référence pour le calcul'!$Q$4))))</f>
        <v>#REF!</v>
      </c>
      <c r="Q154" t="e">
        <f>IF(J154&gt;='Référence pour le calcul'!$R$7,'Référence pour le calcul'!$U$7,IF(J154&gt;='Référence pour le calcul'!$R$6,'Référence pour le calcul'!$U$6,IF(J154&gt;='Référence pour le calcul'!$R$5,'Référence pour le calcul'!$U$5,IF(J154&gt;='Référence pour le calcul'!$R$4,'Référence pour le calcul'!$U$4))))</f>
        <v>#REF!</v>
      </c>
      <c r="R154">
        <f ca="1">IF(AND(K154&lt;='Référence pour le calcul'!$AD$3,'calcul notes'!K154&gt;'Référence pour le calcul'!$AD$4),1,IF(AND('calcul notes'!K154&lt;='Référence pour le calcul'!$AD$4,'calcul notes'!K154&gt;'Référence pour le calcul'!$AD$5),2,IF(AND('calcul notes'!K154&lt;='Référence pour le calcul'!$AD$5,'calcul notes'!K154&gt;'Référence pour le calcul'!$AD$6),3,IF('calcul notes'!K154&lt;='Référence pour le calcul'!$AD$6,4,IF(K154="",4)))))</f>
        <v>4</v>
      </c>
      <c r="S154" t="e">
        <f t="shared" ca="1" si="8"/>
        <v>#REF!</v>
      </c>
    </row>
    <row r="155" spans="1:19" x14ac:dyDescent="0.3">
      <c r="A155" s="1" t="s">
        <v>349</v>
      </c>
      <c r="B155" s="1" t="s">
        <v>208</v>
      </c>
      <c r="C155" s="1" t="s">
        <v>778</v>
      </c>
      <c r="D155" s="1"/>
      <c r="E155">
        <f>SUMIFS(Entrée_qté,Date_entrée,"&lt;="&amp;'Référence pour le calcul'!AK156,Date_entrée,"&lt;="&amp;'Référence pour le calcul'!AK155,Référence_Article,'calcul notes'!A155)</f>
        <v>0</v>
      </c>
      <c r="F155">
        <f ca="1">SUMIFS(Sortie_qté,Date_Sortie,"&gt;="&amp;'Référence pour le calcul'!$AL$4,Sortie_qté,"&lt;="&amp;'Référence pour le calcul'!$AL$3,Référence_Article,'calcul notes'!A155)</f>
        <v>0</v>
      </c>
      <c r="G155">
        <f>SUMIF('base de données'!$A:$A,$A155,'base de données'!$I:$I)</f>
        <v>0</v>
      </c>
      <c r="H155">
        <f>SUMIF('base de données'!$A:$A,$A155,'base de données'!$J:$J)</f>
        <v>0</v>
      </c>
      <c r="I155">
        <f t="shared" si="6"/>
        <v>0</v>
      </c>
      <c r="J155" s="53">
        <f t="shared" si="7"/>
        <v>0</v>
      </c>
      <c r="K155" s="6" t="str">
        <f>IFERROR(VLOOKUP(A155,'Historique d''inventaire'!A:F,5,FALSE),"")</f>
        <v/>
      </c>
      <c r="L155">
        <f ca="1">IFERROR(IF(E155&gt;='Référence pour le calcul'!$V$7,'Référence pour le calcul'!$Y$7,IF(E155&gt;='Référence pour le calcul'!$V$6,'Référence pour le calcul'!$Y$6,IF(E155&gt;='Référence pour le calcul'!$V$5,'Référence pour le calcul'!$Y$5,IF(E155&gt;='Référence pour le calcul'!$V$4,'Référence pour le calcul'!$Y$4)))),1)</f>
        <v>1</v>
      </c>
      <c r="M155">
        <f ca="1">IFERROR(IF(F155&gt;='Référence pour le calcul'!$J$7,'Référence pour le calcul'!$M$7,IF(F155&gt;='Référence pour le calcul'!$J$6,'Référence pour le calcul'!$M$6,IF(F155&gt;='Référence pour le calcul'!$J$5,'Référence pour le calcul'!$M$5,IF(F155&gt;='Référence pour le calcul'!$J$4,'Référence pour le calcul'!$M$4)))),1)</f>
        <v>1</v>
      </c>
      <c r="N155">
        <f>IF(G155&gt;='Référence pour le calcul'!$B$7,'Référence pour le calcul'!$E$7,IF(G155&gt;='Référence pour le calcul'!$B$6,'Référence pour le calcul'!$E$6,IF(G155&gt;='Référence pour le calcul'!$B$5,'Référence pour le calcul'!$E$5,IF(G155&gt;'Référence pour le calcul'!$B$4,'Référence pour le calcul'!$E$4,IF(G155&lt;='Référence pour le calcul'!$B$3,'Référence pour le calcul'!$E$3)))))</f>
        <v>0</v>
      </c>
      <c r="O155">
        <f>IF(H155&gt;='Référence pour le calcul'!$F$7,'Référence pour le calcul'!$I$7,IF(H155&gt;='Référence pour le calcul'!$F$6,'Référence pour le calcul'!$I$6,IF(H155&gt;='Référence pour le calcul'!$F$5,'Référence pour le calcul'!$I$5,IF(H155&gt;='Référence pour le calcul'!$F$4,'Référence pour le calcul'!$I$4))))</f>
        <v>1</v>
      </c>
      <c r="P155" t="e">
        <f>IF(I155&gt;='Référence pour le calcul'!$N$7,'Référence pour le calcul'!$Q$7,IF(I155&gt;='Référence pour le calcul'!$N$6,'Référence pour le calcul'!$Q$6,IF(I155&gt;='Référence pour le calcul'!$N$5,'Référence pour le calcul'!$Q$5,IF(I155&gt;='Référence pour le calcul'!$N$4,'Référence pour le calcul'!$Q$4))))</f>
        <v>#REF!</v>
      </c>
      <c r="Q155" t="e">
        <f>IF(J155&gt;='Référence pour le calcul'!$R$7,'Référence pour le calcul'!$U$7,IF(J155&gt;='Référence pour le calcul'!$R$6,'Référence pour le calcul'!$U$6,IF(J155&gt;='Référence pour le calcul'!$R$5,'Référence pour le calcul'!$U$5,IF(J155&gt;='Référence pour le calcul'!$R$4,'Référence pour le calcul'!$U$4))))</f>
        <v>#REF!</v>
      </c>
      <c r="R155">
        <f ca="1">IF(AND(K155&lt;='Référence pour le calcul'!$AD$3,'calcul notes'!K155&gt;'Référence pour le calcul'!$AD$4),1,IF(AND('calcul notes'!K155&lt;='Référence pour le calcul'!$AD$4,'calcul notes'!K155&gt;'Référence pour le calcul'!$AD$5),2,IF(AND('calcul notes'!K155&lt;='Référence pour le calcul'!$AD$5,'calcul notes'!K155&gt;'Référence pour le calcul'!$AD$6),3,IF('calcul notes'!K155&lt;='Référence pour le calcul'!$AD$6,4,IF(K155="",4)))))</f>
        <v>4</v>
      </c>
      <c r="S155" t="e">
        <f t="shared" ca="1" si="8"/>
        <v>#REF!</v>
      </c>
    </row>
    <row r="156" spans="1:19" x14ac:dyDescent="0.3">
      <c r="A156" s="1" t="s">
        <v>350</v>
      </c>
      <c r="B156" s="1" t="s">
        <v>208</v>
      </c>
      <c r="C156" s="1" t="s">
        <v>779</v>
      </c>
      <c r="D156" s="1"/>
      <c r="E156">
        <f>SUMIFS(Entrée_qté,Date_entrée,"&lt;="&amp;'Référence pour le calcul'!AK157,Date_entrée,"&lt;="&amp;'Référence pour le calcul'!AK156,Référence_Article,'calcul notes'!A156)</f>
        <v>0</v>
      </c>
      <c r="F156">
        <f ca="1">SUMIFS(Sortie_qté,Date_Sortie,"&gt;="&amp;'Référence pour le calcul'!$AL$4,Sortie_qté,"&lt;="&amp;'Référence pour le calcul'!$AL$3,Référence_Article,'calcul notes'!A156)</f>
        <v>0</v>
      </c>
      <c r="G156">
        <f>SUMIF('base de données'!$A:$A,$A156,'base de données'!$I:$I)</f>
        <v>0</v>
      </c>
      <c r="H156">
        <f>SUMIF('base de données'!$A:$A,$A156,'base de données'!$J:$J)</f>
        <v>0</v>
      </c>
      <c r="I156">
        <f t="shared" si="6"/>
        <v>0</v>
      </c>
      <c r="J156" s="53">
        <f t="shared" si="7"/>
        <v>0</v>
      </c>
      <c r="K156" s="6" t="str">
        <f>IFERROR(VLOOKUP(A156,'Historique d''inventaire'!A:F,5,FALSE),"")</f>
        <v/>
      </c>
      <c r="L156">
        <f ca="1">IFERROR(IF(E156&gt;='Référence pour le calcul'!$V$7,'Référence pour le calcul'!$Y$7,IF(E156&gt;='Référence pour le calcul'!$V$6,'Référence pour le calcul'!$Y$6,IF(E156&gt;='Référence pour le calcul'!$V$5,'Référence pour le calcul'!$Y$5,IF(E156&gt;='Référence pour le calcul'!$V$4,'Référence pour le calcul'!$Y$4)))),1)</f>
        <v>1</v>
      </c>
      <c r="M156">
        <f ca="1">IFERROR(IF(F156&gt;='Référence pour le calcul'!$J$7,'Référence pour le calcul'!$M$7,IF(F156&gt;='Référence pour le calcul'!$J$6,'Référence pour le calcul'!$M$6,IF(F156&gt;='Référence pour le calcul'!$J$5,'Référence pour le calcul'!$M$5,IF(F156&gt;='Référence pour le calcul'!$J$4,'Référence pour le calcul'!$M$4)))),1)</f>
        <v>1</v>
      </c>
      <c r="N156">
        <f>IF(G156&gt;='Référence pour le calcul'!$B$7,'Référence pour le calcul'!$E$7,IF(G156&gt;='Référence pour le calcul'!$B$6,'Référence pour le calcul'!$E$6,IF(G156&gt;='Référence pour le calcul'!$B$5,'Référence pour le calcul'!$E$5,IF(G156&gt;'Référence pour le calcul'!$B$4,'Référence pour le calcul'!$E$4,IF(G156&lt;='Référence pour le calcul'!$B$3,'Référence pour le calcul'!$E$3)))))</f>
        <v>0</v>
      </c>
      <c r="O156">
        <f>IF(H156&gt;='Référence pour le calcul'!$F$7,'Référence pour le calcul'!$I$7,IF(H156&gt;='Référence pour le calcul'!$F$6,'Référence pour le calcul'!$I$6,IF(H156&gt;='Référence pour le calcul'!$F$5,'Référence pour le calcul'!$I$5,IF(H156&gt;='Référence pour le calcul'!$F$4,'Référence pour le calcul'!$I$4))))</f>
        <v>1</v>
      </c>
      <c r="P156" t="e">
        <f>IF(I156&gt;='Référence pour le calcul'!$N$7,'Référence pour le calcul'!$Q$7,IF(I156&gt;='Référence pour le calcul'!$N$6,'Référence pour le calcul'!$Q$6,IF(I156&gt;='Référence pour le calcul'!$N$5,'Référence pour le calcul'!$Q$5,IF(I156&gt;='Référence pour le calcul'!$N$4,'Référence pour le calcul'!$Q$4))))</f>
        <v>#REF!</v>
      </c>
      <c r="Q156" t="e">
        <f>IF(J156&gt;='Référence pour le calcul'!$R$7,'Référence pour le calcul'!$U$7,IF(J156&gt;='Référence pour le calcul'!$R$6,'Référence pour le calcul'!$U$6,IF(J156&gt;='Référence pour le calcul'!$R$5,'Référence pour le calcul'!$U$5,IF(J156&gt;='Référence pour le calcul'!$R$4,'Référence pour le calcul'!$U$4))))</f>
        <v>#REF!</v>
      </c>
      <c r="R156">
        <f ca="1">IF(AND(K156&lt;='Référence pour le calcul'!$AD$3,'calcul notes'!K156&gt;'Référence pour le calcul'!$AD$4),1,IF(AND('calcul notes'!K156&lt;='Référence pour le calcul'!$AD$4,'calcul notes'!K156&gt;'Référence pour le calcul'!$AD$5),2,IF(AND('calcul notes'!K156&lt;='Référence pour le calcul'!$AD$5,'calcul notes'!K156&gt;'Référence pour le calcul'!$AD$6),3,IF('calcul notes'!K156&lt;='Référence pour le calcul'!$AD$6,4,IF(K156="",4)))))</f>
        <v>4</v>
      </c>
      <c r="S156" t="e">
        <f t="shared" ca="1" si="8"/>
        <v>#REF!</v>
      </c>
    </row>
    <row r="157" spans="1:19" x14ac:dyDescent="0.3">
      <c r="A157" s="1" t="s">
        <v>351</v>
      </c>
      <c r="B157" s="1" t="s">
        <v>208</v>
      </c>
      <c r="C157" s="1" t="s">
        <v>780</v>
      </c>
      <c r="D157" s="1"/>
      <c r="E157">
        <f>SUMIFS(Entrée_qté,Date_entrée,"&lt;="&amp;'Référence pour le calcul'!AK158,Date_entrée,"&lt;="&amp;'Référence pour le calcul'!AK157,Référence_Article,'calcul notes'!A157)</f>
        <v>0</v>
      </c>
      <c r="F157">
        <f ca="1">SUMIFS(Sortie_qté,Date_Sortie,"&gt;="&amp;'Référence pour le calcul'!$AL$4,Sortie_qté,"&lt;="&amp;'Référence pour le calcul'!$AL$3,Référence_Article,'calcul notes'!A157)</f>
        <v>0</v>
      </c>
      <c r="G157">
        <f>SUMIF('base de données'!$A:$A,$A157,'base de données'!$I:$I)</f>
        <v>0</v>
      </c>
      <c r="H157">
        <f>SUMIF('base de données'!$A:$A,$A157,'base de données'!$J:$J)</f>
        <v>0</v>
      </c>
      <c r="I157">
        <f t="shared" si="6"/>
        <v>0</v>
      </c>
      <c r="J157" s="53">
        <f t="shared" si="7"/>
        <v>0</v>
      </c>
      <c r="K157" s="6" t="str">
        <f>IFERROR(VLOOKUP(A157,'Historique d''inventaire'!A:F,5,FALSE),"")</f>
        <v/>
      </c>
      <c r="L157">
        <f ca="1">IFERROR(IF(E157&gt;='Référence pour le calcul'!$V$7,'Référence pour le calcul'!$Y$7,IF(E157&gt;='Référence pour le calcul'!$V$6,'Référence pour le calcul'!$Y$6,IF(E157&gt;='Référence pour le calcul'!$V$5,'Référence pour le calcul'!$Y$5,IF(E157&gt;='Référence pour le calcul'!$V$4,'Référence pour le calcul'!$Y$4)))),1)</f>
        <v>1</v>
      </c>
      <c r="M157">
        <f ca="1">IFERROR(IF(F157&gt;='Référence pour le calcul'!$J$7,'Référence pour le calcul'!$M$7,IF(F157&gt;='Référence pour le calcul'!$J$6,'Référence pour le calcul'!$M$6,IF(F157&gt;='Référence pour le calcul'!$J$5,'Référence pour le calcul'!$M$5,IF(F157&gt;='Référence pour le calcul'!$J$4,'Référence pour le calcul'!$M$4)))),1)</f>
        <v>1</v>
      </c>
      <c r="N157">
        <f>IF(G157&gt;='Référence pour le calcul'!$B$7,'Référence pour le calcul'!$E$7,IF(G157&gt;='Référence pour le calcul'!$B$6,'Référence pour le calcul'!$E$6,IF(G157&gt;='Référence pour le calcul'!$B$5,'Référence pour le calcul'!$E$5,IF(G157&gt;'Référence pour le calcul'!$B$4,'Référence pour le calcul'!$E$4,IF(G157&lt;='Référence pour le calcul'!$B$3,'Référence pour le calcul'!$E$3)))))</f>
        <v>0</v>
      </c>
      <c r="O157">
        <f>IF(H157&gt;='Référence pour le calcul'!$F$7,'Référence pour le calcul'!$I$7,IF(H157&gt;='Référence pour le calcul'!$F$6,'Référence pour le calcul'!$I$6,IF(H157&gt;='Référence pour le calcul'!$F$5,'Référence pour le calcul'!$I$5,IF(H157&gt;='Référence pour le calcul'!$F$4,'Référence pour le calcul'!$I$4))))</f>
        <v>1</v>
      </c>
      <c r="P157" t="e">
        <f>IF(I157&gt;='Référence pour le calcul'!$N$7,'Référence pour le calcul'!$Q$7,IF(I157&gt;='Référence pour le calcul'!$N$6,'Référence pour le calcul'!$Q$6,IF(I157&gt;='Référence pour le calcul'!$N$5,'Référence pour le calcul'!$Q$5,IF(I157&gt;='Référence pour le calcul'!$N$4,'Référence pour le calcul'!$Q$4))))</f>
        <v>#REF!</v>
      </c>
      <c r="Q157" t="e">
        <f>IF(J157&gt;='Référence pour le calcul'!$R$7,'Référence pour le calcul'!$U$7,IF(J157&gt;='Référence pour le calcul'!$R$6,'Référence pour le calcul'!$U$6,IF(J157&gt;='Référence pour le calcul'!$R$5,'Référence pour le calcul'!$U$5,IF(J157&gt;='Référence pour le calcul'!$R$4,'Référence pour le calcul'!$U$4))))</f>
        <v>#REF!</v>
      </c>
      <c r="R157">
        <f ca="1">IF(AND(K157&lt;='Référence pour le calcul'!$AD$3,'calcul notes'!K157&gt;'Référence pour le calcul'!$AD$4),1,IF(AND('calcul notes'!K157&lt;='Référence pour le calcul'!$AD$4,'calcul notes'!K157&gt;'Référence pour le calcul'!$AD$5),2,IF(AND('calcul notes'!K157&lt;='Référence pour le calcul'!$AD$5,'calcul notes'!K157&gt;'Référence pour le calcul'!$AD$6),3,IF('calcul notes'!K157&lt;='Référence pour le calcul'!$AD$6,4,IF(K157="",4)))))</f>
        <v>4</v>
      </c>
      <c r="S157" t="e">
        <f t="shared" ca="1" si="8"/>
        <v>#REF!</v>
      </c>
    </row>
    <row r="158" spans="1:19" x14ac:dyDescent="0.3">
      <c r="A158" s="1" t="s">
        <v>352</v>
      </c>
      <c r="B158" s="1" t="s">
        <v>208</v>
      </c>
      <c r="C158" s="1" t="s">
        <v>781</v>
      </c>
      <c r="D158" s="1" t="s">
        <v>204</v>
      </c>
      <c r="E158">
        <f>SUMIFS(Entrée_qté,Date_entrée,"&lt;="&amp;'Référence pour le calcul'!AK159,Date_entrée,"&lt;="&amp;'Référence pour le calcul'!AK158,Référence_Article,'calcul notes'!A158)</f>
        <v>0</v>
      </c>
      <c r="F158">
        <f ca="1">SUMIFS(Sortie_qté,Date_Sortie,"&gt;="&amp;'Référence pour le calcul'!$AL$4,Sortie_qté,"&lt;="&amp;'Référence pour le calcul'!$AL$3,Référence_Article,'calcul notes'!A158)</f>
        <v>0</v>
      </c>
      <c r="G158">
        <f>SUMIF('base de données'!$A:$A,$A158,'base de données'!$I:$I)</f>
        <v>0</v>
      </c>
      <c r="H158">
        <f>SUMIF('base de données'!$A:$A,$A158,'base de données'!$J:$J)</f>
        <v>0</v>
      </c>
      <c r="I158">
        <f t="shared" si="6"/>
        <v>0</v>
      </c>
      <c r="J158" s="53">
        <f t="shared" si="7"/>
        <v>0</v>
      </c>
      <c r="K158" s="6" t="str">
        <f>IFERROR(VLOOKUP(A158,'Historique d''inventaire'!A:F,5,FALSE),"")</f>
        <v/>
      </c>
      <c r="L158">
        <f ca="1">IFERROR(IF(E158&gt;='Référence pour le calcul'!$V$7,'Référence pour le calcul'!$Y$7,IF(E158&gt;='Référence pour le calcul'!$V$6,'Référence pour le calcul'!$Y$6,IF(E158&gt;='Référence pour le calcul'!$V$5,'Référence pour le calcul'!$Y$5,IF(E158&gt;='Référence pour le calcul'!$V$4,'Référence pour le calcul'!$Y$4)))),1)</f>
        <v>1</v>
      </c>
      <c r="M158">
        <f ca="1">IFERROR(IF(F158&gt;='Référence pour le calcul'!$J$7,'Référence pour le calcul'!$M$7,IF(F158&gt;='Référence pour le calcul'!$J$6,'Référence pour le calcul'!$M$6,IF(F158&gt;='Référence pour le calcul'!$J$5,'Référence pour le calcul'!$M$5,IF(F158&gt;='Référence pour le calcul'!$J$4,'Référence pour le calcul'!$M$4)))),1)</f>
        <v>1</v>
      </c>
      <c r="N158">
        <f>IF(G158&gt;='Référence pour le calcul'!$B$7,'Référence pour le calcul'!$E$7,IF(G158&gt;='Référence pour le calcul'!$B$6,'Référence pour le calcul'!$E$6,IF(G158&gt;='Référence pour le calcul'!$B$5,'Référence pour le calcul'!$E$5,IF(G158&gt;'Référence pour le calcul'!$B$4,'Référence pour le calcul'!$E$4,IF(G158&lt;='Référence pour le calcul'!$B$3,'Référence pour le calcul'!$E$3)))))</f>
        <v>0</v>
      </c>
      <c r="O158">
        <f>IF(H158&gt;='Référence pour le calcul'!$F$7,'Référence pour le calcul'!$I$7,IF(H158&gt;='Référence pour le calcul'!$F$6,'Référence pour le calcul'!$I$6,IF(H158&gt;='Référence pour le calcul'!$F$5,'Référence pour le calcul'!$I$5,IF(H158&gt;='Référence pour le calcul'!$F$4,'Référence pour le calcul'!$I$4))))</f>
        <v>1</v>
      </c>
      <c r="P158" t="e">
        <f>IF(I158&gt;='Référence pour le calcul'!$N$7,'Référence pour le calcul'!$Q$7,IF(I158&gt;='Référence pour le calcul'!$N$6,'Référence pour le calcul'!$Q$6,IF(I158&gt;='Référence pour le calcul'!$N$5,'Référence pour le calcul'!$Q$5,IF(I158&gt;='Référence pour le calcul'!$N$4,'Référence pour le calcul'!$Q$4))))</f>
        <v>#REF!</v>
      </c>
      <c r="Q158" t="e">
        <f>IF(J158&gt;='Référence pour le calcul'!$R$7,'Référence pour le calcul'!$U$7,IF(J158&gt;='Référence pour le calcul'!$R$6,'Référence pour le calcul'!$U$6,IF(J158&gt;='Référence pour le calcul'!$R$5,'Référence pour le calcul'!$U$5,IF(J158&gt;='Référence pour le calcul'!$R$4,'Référence pour le calcul'!$U$4))))</f>
        <v>#REF!</v>
      </c>
      <c r="R158">
        <f ca="1">IF(AND(K158&lt;='Référence pour le calcul'!$AD$3,'calcul notes'!K158&gt;'Référence pour le calcul'!$AD$4),1,IF(AND('calcul notes'!K158&lt;='Référence pour le calcul'!$AD$4,'calcul notes'!K158&gt;'Référence pour le calcul'!$AD$5),2,IF(AND('calcul notes'!K158&lt;='Référence pour le calcul'!$AD$5,'calcul notes'!K158&gt;'Référence pour le calcul'!$AD$6),3,IF('calcul notes'!K158&lt;='Référence pour le calcul'!$AD$6,4,IF(K158="",4)))))</f>
        <v>4</v>
      </c>
      <c r="S158" t="e">
        <f t="shared" ca="1" si="8"/>
        <v>#REF!</v>
      </c>
    </row>
    <row r="159" spans="1:19" x14ac:dyDescent="0.3">
      <c r="A159" s="1" t="s">
        <v>353</v>
      </c>
      <c r="B159" s="1" t="s">
        <v>208</v>
      </c>
      <c r="C159" s="1" t="s">
        <v>782</v>
      </c>
      <c r="D159" s="1"/>
      <c r="E159">
        <f>SUMIFS(Entrée_qté,Date_entrée,"&lt;="&amp;'Référence pour le calcul'!AK160,Date_entrée,"&lt;="&amp;'Référence pour le calcul'!AK159,Référence_Article,'calcul notes'!A159)</f>
        <v>0</v>
      </c>
      <c r="F159">
        <f ca="1">SUMIFS(Sortie_qté,Date_Sortie,"&gt;="&amp;'Référence pour le calcul'!$AL$4,Sortie_qté,"&lt;="&amp;'Référence pour le calcul'!$AL$3,Référence_Article,'calcul notes'!A159)</f>
        <v>0</v>
      </c>
      <c r="G159">
        <f>SUMIF('base de données'!$A:$A,$A159,'base de données'!$I:$I)</f>
        <v>0</v>
      </c>
      <c r="H159">
        <f>SUMIF('base de données'!$A:$A,$A159,'base de données'!$J:$J)</f>
        <v>0</v>
      </c>
      <c r="I159">
        <f t="shared" si="6"/>
        <v>0</v>
      </c>
      <c r="J159" s="53">
        <f t="shared" si="7"/>
        <v>0</v>
      </c>
      <c r="K159" s="6" t="str">
        <f>IFERROR(VLOOKUP(A159,'Historique d''inventaire'!A:F,5,FALSE),"")</f>
        <v/>
      </c>
      <c r="L159">
        <f ca="1">IFERROR(IF(E159&gt;='Référence pour le calcul'!$V$7,'Référence pour le calcul'!$Y$7,IF(E159&gt;='Référence pour le calcul'!$V$6,'Référence pour le calcul'!$Y$6,IF(E159&gt;='Référence pour le calcul'!$V$5,'Référence pour le calcul'!$Y$5,IF(E159&gt;='Référence pour le calcul'!$V$4,'Référence pour le calcul'!$Y$4)))),1)</f>
        <v>1</v>
      </c>
      <c r="M159">
        <f ca="1">IFERROR(IF(F159&gt;='Référence pour le calcul'!$J$7,'Référence pour le calcul'!$M$7,IF(F159&gt;='Référence pour le calcul'!$J$6,'Référence pour le calcul'!$M$6,IF(F159&gt;='Référence pour le calcul'!$J$5,'Référence pour le calcul'!$M$5,IF(F159&gt;='Référence pour le calcul'!$J$4,'Référence pour le calcul'!$M$4)))),1)</f>
        <v>1</v>
      </c>
      <c r="N159">
        <f>IF(G159&gt;='Référence pour le calcul'!$B$7,'Référence pour le calcul'!$E$7,IF(G159&gt;='Référence pour le calcul'!$B$6,'Référence pour le calcul'!$E$6,IF(G159&gt;='Référence pour le calcul'!$B$5,'Référence pour le calcul'!$E$5,IF(G159&gt;'Référence pour le calcul'!$B$4,'Référence pour le calcul'!$E$4,IF(G159&lt;='Référence pour le calcul'!$B$3,'Référence pour le calcul'!$E$3)))))</f>
        <v>0</v>
      </c>
      <c r="O159">
        <f>IF(H159&gt;='Référence pour le calcul'!$F$7,'Référence pour le calcul'!$I$7,IF(H159&gt;='Référence pour le calcul'!$F$6,'Référence pour le calcul'!$I$6,IF(H159&gt;='Référence pour le calcul'!$F$5,'Référence pour le calcul'!$I$5,IF(H159&gt;='Référence pour le calcul'!$F$4,'Référence pour le calcul'!$I$4))))</f>
        <v>1</v>
      </c>
      <c r="P159" t="e">
        <f>IF(I159&gt;='Référence pour le calcul'!$N$7,'Référence pour le calcul'!$Q$7,IF(I159&gt;='Référence pour le calcul'!$N$6,'Référence pour le calcul'!$Q$6,IF(I159&gt;='Référence pour le calcul'!$N$5,'Référence pour le calcul'!$Q$5,IF(I159&gt;='Référence pour le calcul'!$N$4,'Référence pour le calcul'!$Q$4))))</f>
        <v>#REF!</v>
      </c>
      <c r="Q159" t="e">
        <f>IF(J159&gt;='Référence pour le calcul'!$R$7,'Référence pour le calcul'!$U$7,IF(J159&gt;='Référence pour le calcul'!$R$6,'Référence pour le calcul'!$U$6,IF(J159&gt;='Référence pour le calcul'!$R$5,'Référence pour le calcul'!$U$5,IF(J159&gt;='Référence pour le calcul'!$R$4,'Référence pour le calcul'!$U$4))))</f>
        <v>#REF!</v>
      </c>
      <c r="R159">
        <f ca="1">IF(AND(K159&lt;='Référence pour le calcul'!$AD$3,'calcul notes'!K159&gt;'Référence pour le calcul'!$AD$4),1,IF(AND('calcul notes'!K159&lt;='Référence pour le calcul'!$AD$4,'calcul notes'!K159&gt;'Référence pour le calcul'!$AD$5),2,IF(AND('calcul notes'!K159&lt;='Référence pour le calcul'!$AD$5,'calcul notes'!K159&gt;'Référence pour le calcul'!$AD$6),3,IF('calcul notes'!K159&lt;='Référence pour le calcul'!$AD$6,4,IF(K159="",4)))))</f>
        <v>4</v>
      </c>
      <c r="S159" t="e">
        <f t="shared" ca="1" si="8"/>
        <v>#REF!</v>
      </c>
    </row>
    <row r="160" spans="1:19" x14ac:dyDescent="0.3">
      <c r="A160" s="1" t="s">
        <v>354</v>
      </c>
      <c r="B160" s="1" t="s">
        <v>208</v>
      </c>
      <c r="C160" s="1" t="s">
        <v>783</v>
      </c>
      <c r="D160" s="1"/>
      <c r="E160">
        <f>SUMIFS(Entrée_qté,Date_entrée,"&lt;="&amp;'Référence pour le calcul'!AK161,Date_entrée,"&lt;="&amp;'Référence pour le calcul'!AK160,Référence_Article,'calcul notes'!A160)</f>
        <v>0</v>
      </c>
      <c r="F160">
        <f ca="1">SUMIFS(Sortie_qté,Date_Sortie,"&gt;="&amp;'Référence pour le calcul'!$AL$4,Sortie_qté,"&lt;="&amp;'Référence pour le calcul'!$AL$3,Référence_Article,'calcul notes'!A160)</f>
        <v>0</v>
      </c>
      <c r="G160">
        <f>SUMIF('base de données'!$A:$A,$A160,'base de données'!$I:$I)</f>
        <v>0</v>
      </c>
      <c r="H160">
        <f>SUMIF('base de données'!$A:$A,$A160,'base de données'!$J:$J)</f>
        <v>0</v>
      </c>
      <c r="I160">
        <f t="shared" si="6"/>
        <v>0</v>
      </c>
      <c r="J160" s="53">
        <f t="shared" si="7"/>
        <v>0</v>
      </c>
      <c r="K160" s="6" t="str">
        <f>IFERROR(VLOOKUP(A160,'Historique d''inventaire'!A:F,5,FALSE),"")</f>
        <v/>
      </c>
      <c r="L160">
        <f ca="1">IFERROR(IF(E160&gt;='Référence pour le calcul'!$V$7,'Référence pour le calcul'!$Y$7,IF(E160&gt;='Référence pour le calcul'!$V$6,'Référence pour le calcul'!$Y$6,IF(E160&gt;='Référence pour le calcul'!$V$5,'Référence pour le calcul'!$Y$5,IF(E160&gt;='Référence pour le calcul'!$V$4,'Référence pour le calcul'!$Y$4)))),1)</f>
        <v>1</v>
      </c>
      <c r="M160">
        <f ca="1">IFERROR(IF(F160&gt;='Référence pour le calcul'!$J$7,'Référence pour le calcul'!$M$7,IF(F160&gt;='Référence pour le calcul'!$J$6,'Référence pour le calcul'!$M$6,IF(F160&gt;='Référence pour le calcul'!$J$5,'Référence pour le calcul'!$M$5,IF(F160&gt;='Référence pour le calcul'!$J$4,'Référence pour le calcul'!$M$4)))),1)</f>
        <v>1</v>
      </c>
      <c r="N160">
        <f>IF(G160&gt;='Référence pour le calcul'!$B$7,'Référence pour le calcul'!$E$7,IF(G160&gt;='Référence pour le calcul'!$B$6,'Référence pour le calcul'!$E$6,IF(G160&gt;='Référence pour le calcul'!$B$5,'Référence pour le calcul'!$E$5,IF(G160&gt;'Référence pour le calcul'!$B$4,'Référence pour le calcul'!$E$4,IF(G160&lt;='Référence pour le calcul'!$B$3,'Référence pour le calcul'!$E$3)))))</f>
        <v>0</v>
      </c>
      <c r="O160">
        <f>IF(H160&gt;='Référence pour le calcul'!$F$7,'Référence pour le calcul'!$I$7,IF(H160&gt;='Référence pour le calcul'!$F$6,'Référence pour le calcul'!$I$6,IF(H160&gt;='Référence pour le calcul'!$F$5,'Référence pour le calcul'!$I$5,IF(H160&gt;='Référence pour le calcul'!$F$4,'Référence pour le calcul'!$I$4))))</f>
        <v>1</v>
      </c>
      <c r="P160" t="e">
        <f>IF(I160&gt;='Référence pour le calcul'!$N$7,'Référence pour le calcul'!$Q$7,IF(I160&gt;='Référence pour le calcul'!$N$6,'Référence pour le calcul'!$Q$6,IF(I160&gt;='Référence pour le calcul'!$N$5,'Référence pour le calcul'!$Q$5,IF(I160&gt;='Référence pour le calcul'!$N$4,'Référence pour le calcul'!$Q$4))))</f>
        <v>#REF!</v>
      </c>
      <c r="Q160" t="e">
        <f>IF(J160&gt;='Référence pour le calcul'!$R$7,'Référence pour le calcul'!$U$7,IF(J160&gt;='Référence pour le calcul'!$R$6,'Référence pour le calcul'!$U$6,IF(J160&gt;='Référence pour le calcul'!$R$5,'Référence pour le calcul'!$U$5,IF(J160&gt;='Référence pour le calcul'!$R$4,'Référence pour le calcul'!$U$4))))</f>
        <v>#REF!</v>
      </c>
      <c r="R160">
        <f ca="1">IF(AND(K160&lt;='Référence pour le calcul'!$AD$3,'calcul notes'!K160&gt;'Référence pour le calcul'!$AD$4),1,IF(AND('calcul notes'!K160&lt;='Référence pour le calcul'!$AD$4,'calcul notes'!K160&gt;'Référence pour le calcul'!$AD$5),2,IF(AND('calcul notes'!K160&lt;='Référence pour le calcul'!$AD$5,'calcul notes'!K160&gt;'Référence pour le calcul'!$AD$6),3,IF('calcul notes'!K160&lt;='Référence pour le calcul'!$AD$6,4,IF(K160="",4)))))</f>
        <v>4</v>
      </c>
      <c r="S160" t="e">
        <f t="shared" ca="1" si="8"/>
        <v>#REF!</v>
      </c>
    </row>
    <row r="161" spans="1:19" x14ac:dyDescent="0.3">
      <c r="A161" s="1" t="s">
        <v>355</v>
      </c>
      <c r="B161" s="1" t="s">
        <v>208</v>
      </c>
      <c r="C161" s="1" t="s">
        <v>784</v>
      </c>
      <c r="D161" s="1"/>
      <c r="E161">
        <f>SUMIFS(Entrée_qté,Date_entrée,"&lt;="&amp;'Référence pour le calcul'!AK162,Date_entrée,"&lt;="&amp;'Référence pour le calcul'!AK161,Référence_Article,'calcul notes'!A161)</f>
        <v>0</v>
      </c>
      <c r="F161">
        <f ca="1">SUMIFS(Sortie_qté,Date_Sortie,"&gt;="&amp;'Référence pour le calcul'!$AL$4,Sortie_qté,"&lt;="&amp;'Référence pour le calcul'!$AL$3,Référence_Article,'calcul notes'!A161)</f>
        <v>0</v>
      </c>
      <c r="G161">
        <f>SUMIF('base de données'!$A:$A,$A161,'base de données'!$I:$I)</f>
        <v>0</v>
      </c>
      <c r="H161">
        <f>SUMIF('base de données'!$A:$A,$A161,'base de données'!$J:$J)</f>
        <v>0</v>
      </c>
      <c r="I161">
        <f t="shared" si="6"/>
        <v>0</v>
      </c>
      <c r="J161" s="53">
        <f t="shared" si="7"/>
        <v>0</v>
      </c>
      <c r="K161" s="6" t="str">
        <f>IFERROR(VLOOKUP(A161,'Historique d''inventaire'!A:F,5,FALSE),"")</f>
        <v/>
      </c>
      <c r="L161">
        <f ca="1">IFERROR(IF(E161&gt;='Référence pour le calcul'!$V$7,'Référence pour le calcul'!$Y$7,IF(E161&gt;='Référence pour le calcul'!$V$6,'Référence pour le calcul'!$Y$6,IF(E161&gt;='Référence pour le calcul'!$V$5,'Référence pour le calcul'!$Y$5,IF(E161&gt;='Référence pour le calcul'!$V$4,'Référence pour le calcul'!$Y$4)))),1)</f>
        <v>1</v>
      </c>
      <c r="M161">
        <f ca="1">IFERROR(IF(F161&gt;='Référence pour le calcul'!$J$7,'Référence pour le calcul'!$M$7,IF(F161&gt;='Référence pour le calcul'!$J$6,'Référence pour le calcul'!$M$6,IF(F161&gt;='Référence pour le calcul'!$J$5,'Référence pour le calcul'!$M$5,IF(F161&gt;='Référence pour le calcul'!$J$4,'Référence pour le calcul'!$M$4)))),1)</f>
        <v>1</v>
      </c>
      <c r="N161">
        <f>IF(G161&gt;='Référence pour le calcul'!$B$7,'Référence pour le calcul'!$E$7,IF(G161&gt;='Référence pour le calcul'!$B$6,'Référence pour le calcul'!$E$6,IF(G161&gt;='Référence pour le calcul'!$B$5,'Référence pour le calcul'!$E$5,IF(G161&gt;'Référence pour le calcul'!$B$4,'Référence pour le calcul'!$E$4,IF(G161&lt;='Référence pour le calcul'!$B$3,'Référence pour le calcul'!$E$3)))))</f>
        <v>0</v>
      </c>
      <c r="O161">
        <f>IF(H161&gt;='Référence pour le calcul'!$F$7,'Référence pour le calcul'!$I$7,IF(H161&gt;='Référence pour le calcul'!$F$6,'Référence pour le calcul'!$I$6,IF(H161&gt;='Référence pour le calcul'!$F$5,'Référence pour le calcul'!$I$5,IF(H161&gt;='Référence pour le calcul'!$F$4,'Référence pour le calcul'!$I$4))))</f>
        <v>1</v>
      </c>
      <c r="P161" t="e">
        <f>IF(I161&gt;='Référence pour le calcul'!$N$7,'Référence pour le calcul'!$Q$7,IF(I161&gt;='Référence pour le calcul'!$N$6,'Référence pour le calcul'!$Q$6,IF(I161&gt;='Référence pour le calcul'!$N$5,'Référence pour le calcul'!$Q$5,IF(I161&gt;='Référence pour le calcul'!$N$4,'Référence pour le calcul'!$Q$4))))</f>
        <v>#REF!</v>
      </c>
      <c r="Q161" t="e">
        <f>IF(J161&gt;='Référence pour le calcul'!$R$7,'Référence pour le calcul'!$U$7,IF(J161&gt;='Référence pour le calcul'!$R$6,'Référence pour le calcul'!$U$6,IF(J161&gt;='Référence pour le calcul'!$R$5,'Référence pour le calcul'!$U$5,IF(J161&gt;='Référence pour le calcul'!$R$4,'Référence pour le calcul'!$U$4))))</f>
        <v>#REF!</v>
      </c>
      <c r="R161">
        <f ca="1">IF(AND(K161&lt;='Référence pour le calcul'!$AD$3,'calcul notes'!K161&gt;'Référence pour le calcul'!$AD$4),1,IF(AND('calcul notes'!K161&lt;='Référence pour le calcul'!$AD$4,'calcul notes'!K161&gt;'Référence pour le calcul'!$AD$5),2,IF(AND('calcul notes'!K161&lt;='Référence pour le calcul'!$AD$5,'calcul notes'!K161&gt;'Référence pour le calcul'!$AD$6),3,IF('calcul notes'!K161&lt;='Référence pour le calcul'!$AD$6,4,IF(K161="",4)))))</f>
        <v>4</v>
      </c>
      <c r="S161" t="e">
        <f t="shared" ca="1" si="8"/>
        <v>#REF!</v>
      </c>
    </row>
    <row r="162" spans="1:19" x14ac:dyDescent="0.3">
      <c r="A162" s="1" t="s">
        <v>356</v>
      </c>
      <c r="B162" s="1" t="s">
        <v>208</v>
      </c>
      <c r="C162" s="1" t="s">
        <v>785</v>
      </c>
      <c r="D162" s="1" t="s">
        <v>204</v>
      </c>
      <c r="E162">
        <f>SUMIFS(Entrée_qté,Date_entrée,"&lt;="&amp;'Référence pour le calcul'!AK163,Date_entrée,"&lt;="&amp;'Référence pour le calcul'!AK162,Référence_Article,'calcul notes'!A162)</f>
        <v>0</v>
      </c>
      <c r="F162">
        <f ca="1">SUMIFS(Sortie_qté,Date_Sortie,"&gt;="&amp;'Référence pour le calcul'!$AL$4,Sortie_qté,"&lt;="&amp;'Référence pour le calcul'!$AL$3,Référence_Article,'calcul notes'!A162)</f>
        <v>0</v>
      </c>
      <c r="G162">
        <f>SUMIF('base de données'!$A:$A,$A162,'base de données'!$I:$I)</f>
        <v>0</v>
      </c>
      <c r="H162">
        <f>SUMIF('base de données'!$A:$A,$A162,'base de données'!$J:$J)</f>
        <v>0</v>
      </c>
      <c r="I162">
        <f t="shared" si="6"/>
        <v>0</v>
      </c>
      <c r="J162" s="53">
        <f t="shared" si="7"/>
        <v>0</v>
      </c>
      <c r="K162" s="6" t="str">
        <f>IFERROR(VLOOKUP(A162,'Historique d''inventaire'!A:F,5,FALSE),"")</f>
        <v/>
      </c>
      <c r="L162">
        <f ca="1">IFERROR(IF(E162&gt;='Référence pour le calcul'!$V$7,'Référence pour le calcul'!$Y$7,IF(E162&gt;='Référence pour le calcul'!$V$6,'Référence pour le calcul'!$Y$6,IF(E162&gt;='Référence pour le calcul'!$V$5,'Référence pour le calcul'!$Y$5,IF(E162&gt;='Référence pour le calcul'!$V$4,'Référence pour le calcul'!$Y$4)))),1)</f>
        <v>1</v>
      </c>
      <c r="M162">
        <f ca="1">IFERROR(IF(F162&gt;='Référence pour le calcul'!$J$7,'Référence pour le calcul'!$M$7,IF(F162&gt;='Référence pour le calcul'!$J$6,'Référence pour le calcul'!$M$6,IF(F162&gt;='Référence pour le calcul'!$J$5,'Référence pour le calcul'!$M$5,IF(F162&gt;='Référence pour le calcul'!$J$4,'Référence pour le calcul'!$M$4)))),1)</f>
        <v>1</v>
      </c>
      <c r="N162">
        <f>IF(G162&gt;='Référence pour le calcul'!$B$7,'Référence pour le calcul'!$E$7,IF(G162&gt;='Référence pour le calcul'!$B$6,'Référence pour le calcul'!$E$6,IF(G162&gt;='Référence pour le calcul'!$B$5,'Référence pour le calcul'!$E$5,IF(G162&gt;'Référence pour le calcul'!$B$4,'Référence pour le calcul'!$E$4,IF(G162&lt;='Référence pour le calcul'!$B$3,'Référence pour le calcul'!$E$3)))))</f>
        <v>0</v>
      </c>
      <c r="O162">
        <f>IF(H162&gt;='Référence pour le calcul'!$F$7,'Référence pour le calcul'!$I$7,IF(H162&gt;='Référence pour le calcul'!$F$6,'Référence pour le calcul'!$I$6,IF(H162&gt;='Référence pour le calcul'!$F$5,'Référence pour le calcul'!$I$5,IF(H162&gt;='Référence pour le calcul'!$F$4,'Référence pour le calcul'!$I$4))))</f>
        <v>1</v>
      </c>
      <c r="P162" t="e">
        <f>IF(I162&gt;='Référence pour le calcul'!$N$7,'Référence pour le calcul'!$Q$7,IF(I162&gt;='Référence pour le calcul'!$N$6,'Référence pour le calcul'!$Q$6,IF(I162&gt;='Référence pour le calcul'!$N$5,'Référence pour le calcul'!$Q$5,IF(I162&gt;='Référence pour le calcul'!$N$4,'Référence pour le calcul'!$Q$4))))</f>
        <v>#REF!</v>
      </c>
      <c r="Q162" t="e">
        <f>IF(J162&gt;='Référence pour le calcul'!$R$7,'Référence pour le calcul'!$U$7,IF(J162&gt;='Référence pour le calcul'!$R$6,'Référence pour le calcul'!$U$6,IF(J162&gt;='Référence pour le calcul'!$R$5,'Référence pour le calcul'!$U$5,IF(J162&gt;='Référence pour le calcul'!$R$4,'Référence pour le calcul'!$U$4))))</f>
        <v>#REF!</v>
      </c>
      <c r="R162">
        <f ca="1">IF(AND(K162&lt;='Référence pour le calcul'!$AD$3,'calcul notes'!K162&gt;'Référence pour le calcul'!$AD$4),1,IF(AND('calcul notes'!K162&lt;='Référence pour le calcul'!$AD$4,'calcul notes'!K162&gt;'Référence pour le calcul'!$AD$5),2,IF(AND('calcul notes'!K162&lt;='Référence pour le calcul'!$AD$5,'calcul notes'!K162&gt;'Référence pour le calcul'!$AD$6),3,IF('calcul notes'!K162&lt;='Référence pour le calcul'!$AD$6,4,IF(K162="",4)))))</f>
        <v>4</v>
      </c>
      <c r="S162" t="e">
        <f t="shared" ca="1" si="8"/>
        <v>#REF!</v>
      </c>
    </row>
    <row r="163" spans="1:19" x14ac:dyDescent="0.3">
      <c r="A163" s="1" t="s">
        <v>357</v>
      </c>
      <c r="B163" s="1" t="s">
        <v>208</v>
      </c>
      <c r="C163" s="1" t="s">
        <v>786</v>
      </c>
      <c r="D163" s="1" t="s">
        <v>204</v>
      </c>
      <c r="E163">
        <f>SUMIFS(Entrée_qté,Date_entrée,"&lt;="&amp;'Référence pour le calcul'!AK164,Date_entrée,"&lt;="&amp;'Référence pour le calcul'!AK163,Référence_Article,'calcul notes'!A163)</f>
        <v>0</v>
      </c>
      <c r="F163">
        <f ca="1">SUMIFS(Sortie_qté,Date_Sortie,"&gt;="&amp;'Référence pour le calcul'!$AL$4,Sortie_qté,"&lt;="&amp;'Référence pour le calcul'!$AL$3,Référence_Article,'calcul notes'!A163)</f>
        <v>0</v>
      </c>
      <c r="G163">
        <f>SUMIF('base de données'!$A:$A,$A163,'base de données'!$I:$I)</f>
        <v>0</v>
      </c>
      <c r="H163">
        <f>SUMIF('base de données'!$A:$A,$A163,'base de données'!$J:$J)</f>
        <v>0</v>
      </c>
      <c r="I163">
        <f t="shared" si="6"/>
        <v>0</v>
      </c>
      <c r="J163" s="53">
        <f t="shared" si="7"/>
        <v>0</v>
      </c>
      <c r="K163" s="6" t="str">
        <f>IFERROR(VLOOKUP(A163,'Historique d''inventaire'!A:F,5,FALSE),"")</f>
        <v/>
      </c>
      <c r="L163">
        <f ca="1">IFERROR(IF(E163&gt;='Référence pour le calcul'!$V$7,'Référence pour le calcul'!$Y$7,IF(E163&gt;='Référence pour le calcul'!$V$6,'Référence pour le calcul'!$Y$6,IF(E163&gt;='Référence pour le calcul'!$V$5,'Référence pour le calcul'!$Y$5,IF(E163&gt;='Référence pour le calcul'!$V$4,'Référence pour le calcul'!$Y$4)))),1)</f>
        <v>1</v>
      </c>
      <c r="M163">
        <f ca="1">IFERROR(IF(F163&gt;='Référence pour le calcul'!$J$7,'Référence pour le calcul'!$M$7,IF(F163&gt;='Référence pour le calcul'!$J$6,'Référence pour le calcul'!$M$6,IF(F163&gt;='Référence pour le calcul'!$J$5,'Référence pour le calcul'!$M$5,IF(F163&gt;='Référence pour le calcul'!$J$4,'Référence pour le calcul'!$M$4)))),1)</f>
        <v>1</v>
      </c>
      <c r="N163">
        <f>IF(G163&gt;='Référence pour le calcul'!$B$7,'Référence pour le calcul'!$E$7,IF(G163&gt;='Référence pour le calcul'!$B$6,'Référence pour le calcul'!$E$6,IF(G163&gt;='Référence pour le calcul'!$B$5,'Référence pour le calcul'!$E$5,IF(G163&gt;'Référence pour le calcul'!$B$4,'Référence pour le calcul'!$E$4,IF(G163&lt;='Référence pour le calcul'!$B$3,'Référence pour le calcul'!$E$3)))))</f>
        <v>0</v>
      </c>
      <c r="O163">
        <f>IF(H163&gt;='Référence pour le calcul'!$F$7,'Référence pour le calcul'!$I$7,IF(H163&gt;='Référence pour le calcul'!$F$6,'Référence pour le calcul'!$I$6,IF(H163&gt;='Référence pour le calcul'!$F$5,'Référence pour le calcul'!$I$5,IF(H163&gt;='Référence pour le calcul'!$F$4,'Référence pour le calcul'!$I$4))))</f>
        <v>1</v>
      </c>
      <c r="P163" t="e">
        <f>IF(I163&gt;='Référence pour le calcul'!$N$7,'Référence pour le calcul'!$Q$7,IF(I163&gt;='Référence pour le calcul'!$N$6,'Référence pour le calcul'!$Q$6,IF(I163&gt;='Référence pour le calcul'!$N$5,'Référence pour le calcul'!$Q$5,IF(I163&gt;='Référence pour le calcul'!$N$4,'Référence pour le calcul'!$Q$4))))</f>
        <v>#REF!</v>
      </c>
      <c r="Q163" t="e">
        <f>IF(J163&gt;='Référence pour le calcul'!$R$7,'Référence pour le calcul'!$U$7,IF(J163&gt;='Référence pour le calcul'!$R$6,'Référence pour le calcul'!$U$6,IF(J163&gt;='Référence pour le calcul'!$R$5,'Référence pour le calcul'!$U$5,IF(J163&gt;='Référence pour le calcul'!$R$4,'Référence pour le calcul'!$U$4))))</f>
        <v>#REF!</v>
      </c>
      <c r="R163">
        <f ca="1">IF(AND(K163&lt;='Référence pour le calcul'!$AD$3,'calcul notes'!K163&gt;'Référence pour le calcul'!$AD$4),1,IF(AND('calcul notes'!K163&lt;='Référence pour le calcul'!$AD$4,'calcul notes'!K163&gt;'Référence pour le calcul'!$AD$5),2,IF(AND('calcul notes'!K163&lt;='Référence pour le calcul'!$AD$5,'calcul notes'!K163&gt;'Référence pour le calcul'!$AD$6),3,IF('calcul notes'!K163&lt;='Référence pour le calcul'!$AD$6,4,IF(K163="",4)))))</f>
        <v>4</v>
      </c>
      <c r="S163" t="e">
        <f t="shared" ca="1" si="8"/>
        <v>#REF!</v>
      </c>
    </row>
    <row r="164" spans="1:19" x14ac:dyDescent="0.3">
      <c r="A164" s="1" t="s">
        <v>358</v>
      </c>
      <c r="B164" s="1" t="s">
        <v>208</v>
      </c>
      <c r="C164" s="1" t="s">
        <v>787</v>
      </c>
      <c r="D164" s="1" t="s">
        <v>204</v>
      </c>
      <c r="E164">
        <f>SUMIFS(Entrée_qté,Date_entrée,"&lt;="&amp;'Référence pour le calcul'!AK165,Date_entrée,"&lt;="&amp;'Référence pour le calcul'!AK164,Référence_Article,'calcul notes'!A164)</f>
        <v>0</v>
      </c>
      <c r="F164">
        <f ca="1">SUMIFS(Sortie_qté,Date_Sortie,"&gt;="&amp;'Référence pour le calcul'!$AL$4,Sortie_qté,"&lt;="&amp;'Référence pour le calcul'!$AL$3,Référence_Article,'calcul notes'!A164)</f>
        <v>0</v>
      </c>
      <c r="G164">
        <f>SUMIF('base de données'!$A:$A,$A164,'base de données'!$I:$I)</f>
        <v>0</v>
      </c>
      <c r="H164">
        <f>SUMIF('base de données'!$A:$A,$A164,'base de données'!$J:$J)</f>
        <v>0</v>
      </c>
      <c r="I164">
        <f t="shared" si="6"/>
        <v>0</v>
      </c>
      <c r="J164" s="53">
        <f t="shared" si="7"/>
        <v>0</v>
      </c>
      <c r="K164" s="6" t="str">
        <f>IFERROR(VLOOKUP(A164,'Historique d''inventaire'!A:F,5,FALSE),"")</f>
        <v/>
      </c>
      <c r="L164">
        <f ca="1">IFERROR(IF(E164&gt;='Référence pour le calcul'!$V$7,'Référence pour le calcul'!$Y$7,IF(E164&gt;='Référence pour le calcul'!$V$6,'Référence pour le calcul'!$Y$6,IF(E164&gt;='Référence pour le calcul'!$V$5,'Référence pour le calcul'!$Y$5,IF(E164&gt;='Référence pour le calcul'!$V$4,'Référence pour le calcul'!$Y$4)))),1)</f>
        <v>1</v>
      </c>
      <c r="M164">
        <f ca="1">IFERROR(IF(F164&gt;='Référence pour le calcul'!$J$7,'Référence pour le calcul'!$M$7,IF(F164&gt;='Référence pour le calcul'!$J$6,'Référence pour le calcul'!$M$6,IF(F164&gt;='Référence pour le calcul'!$J$5,'Référence pour le calcul'!$M$5,IF(F164&gt;='Référence pour le calcul'!$J$4,'Référence pour le calcul'!$M$4)))),1)</f>
        <v>1</v>
      </c>
      <c r="N164">
        <f>IF(G164&gt;='Référence pour le calcul'!$B$7,'Référence pour le calcul'!$E$7,IF(G164&gt;='Référence pour le calcul'!$B$6,'Référence pour le calcul'!$E$6,IF(G164&gt;='Référence pour le calcul'!$B$5,'Référence pour le calcul'!$E$5,IF(G164&gt;'Référence pour le calcul'!$B$4,'Référence pour le calcul'!$E$4,IF(G164&lt;='Référence pour le calcul'!$B$3,'Référence pour le calcul'!$E$3)))))</f>
        <v>0</v>
      </c>
      <c r="O164">
        <f>IF(H164&gt;='Référence pour le calcul'!$F$7,'Référence pour le calcul'!$I$7,IF(H164&gt;='Référence pour le calcul'!$F$6,'Référence pour le calcul'!$I$6,IF(H164&gt;='Référence pour le calcul'!$F$5,'Référence pour le calcul'!$I$5,IF(H164&gt;='Référence pour le calcul'!$F$4,'Référence pour le calcul'!$I$4))))</f>
        <v>1</v>
      </c>
      <c r="P164" t="e">
        <f>IF(I164&gt;='Référence pour le calcul'!$N$7,'Référence pour le calcul'!$Q$7,IF(I164&gt;='Référence pour le calcul'!$N$6,'Référence pour le calcul'!$Q$6,IF(I164&gt;='Référence pour le calcul'!$N$5,'Référence pour le calcul'!$Q$5,IF(I164&gt;='Référence pour le calcul'!$N$4,'Référence pour le calcul'!$Q$4))))</f>
        <v>#REF!</v>
      </c>
      <c r="Q164" t="e">
        <f>IF(J164&gt;='Référence pour le calcul'!$R$7,'Référence pour le calcul'!$U$7,IF(J164&gt;='Référence pour le calcul'!$R$6,'Référence pour le calcul'!$U$6,IF(J164&gt;='Référence pour le calcul'!$R$5,'Référence pour le calcul'!$U$5,IF(J164&gt;='Référence pour le calcul'!$R$4,'Référence pour le calcul'!$U$4))))</f>
        <v>#REF!</v>
      </c>
      <c r="R164">
        <f ca="1">IF(AND(K164&lt;='Référence pour le calcul'!$AD$3,'calcul notes'!K164&gt;'Référence pour le calcul'!$AD$4),1,IF(AND('calcul notes'!K164&lt;='Référence pour le calcul'!$AD$4,'calcul notes'!K164&gt;'Référence pour le calcul'!$AD$5),2,IF(AND('calcul notes'!K164&lt;='Référence pour le calcul'!$AD$5,'calcul notes'!K164&gt;'Référence pour le calcul'!$AD$6),3,IF('calcul notes'!K164&lt;='Référence pour le calcul'!$AD$6,4,IF(K164="",4)))))</f>
        <v>4</v>
      </c>
      <c r="S164" t="e">
        <f t="shared" ca="1" si="8"/>
        <v>#REF!</v>
      </c>
    </row>
    <row r="165" spans="1:19" x14ac:dyDescent="0.3">
      <c r="A165" s="1" t="s">
        <v>359</v>
      </c>
      <c r="B165" s="1" t="s">
        <v>208</v>
      </c>
      <c r="C165" s="1" t="s">
        <v>788</v>
      </c>
      <c r="D165" s="1"/>
      <c r="E165">
        <f>SUMIFS(Entrée_qté,Date_entrée,"&lt;="&amp;'Référence pour le calcul'!AK166,Date_entrée,"&lt;="&amp;'Référence pour le calcul'!AK165,Référence_Article,'calcul notes'!A165)</f>
        <v>0</v>
      </c>
      <c r="F165">
        <f ca="1">SUMIFS(Sortie_qté,Date_Sortie,"&gt;="&amp;'Référence pour le calcul'!$AL$4,Sortie_qté,"&lt;="&amp;'Référence pour le calcul'!$AL$3,Référence_Article,'calcul notes'!A165)</f>
        <v>0</v>
      </c>
      <c r="G165">
        <f>SUMIF('base de données'!$A:$A,$A165,'base de données'!$I:$I)</f>
        <v>0</v>
      </c>
      <c r="H165">
        <f>SUMIF('base de données'!$A:$A,$A165,'base de données'!$J:$J)</f>
        <v>0</v>
      </c>
      <c r="I165">
        <f t="shared" si="6"/>
        <v>0</v>
      </c>
      <c r="J165" s="53">
        <f t="shared" si="7"/>
        <v>0</v>
      </c>
      <c r="K165" s="6" t="str">
        <f>IFERROR(VLOOKUP(A165,'Historique d''inventaire'!A:F,5,FALSE),"")</f>
        <v/>
      </c>
      <c r="L165">
        <f ca="1">IFERROR(IF(E165&gt;='Référence pour le calcul'!$V$7,'Référence pour le calcul'!$Y$7,IF(E165&gt;='Référence pour le calcul'!$V$6,'Référence pour le calcul'!$Y$6,IF(E165&gt;='Référence pour le calcul'!$V$5,'Référence pour le calcul'!$Y$5,IF(E165&gt;='Référence pour le calcul'!$V$4,'Référence pour le calcul'!$Y$4)))),1)</f>
        <v>1</v>
      </c>
      <c r="M165">
        <f ca="1">IFERROR(IF(F165&gt;='Référence pour le calcul'!$J$7,'Référence pour le calcul'!$M$7,IF(F165&gt;='Référence pour le calcul'!$J$6,'Référence pour le calcul'!$M$6,IF(F165&gt;='Référence pour le calcul'!$J$5,'Référence pour le calcul'!$M$5,IF(F165&gt;='Référence pour le calcul'!$J$4,'Référence pour le calcul'!$M$4)))),1)</f>
        <v>1</v>
      </c>
      <c r="N165">
        <f>IF(G165&gt;='Référence pour le calcul'!$B$7,'Référence pour le calcul'!$E$7,IF(G165&gt;='Référence pour le calcul'!$B$6,'Référence pour le calcul'!$E$6,IF(G165&gt;='Référence pour le calcul'!$B$5,'Référence pour le calcul'!$E$5,IF(G165&gt;'Référence pour le calcul'!$B$4,'Référence pour le calcul'!$E$4,IF(G165&lt;='Référence pour le calcul'!$B$3,'Référence pour le calcul'!$E$3)))))</f>
        <v>0</v>
      </c>
      <c r="O165">
        <f>IF(H165&gt;='Référence pour le calcul'!$F$7,'Référence pour le calcul'!$I$7,IF(H165&gt;='Référence pour le calcul'!$F$6,'Référence pour le calcul'!$I$6,IF(H165&gt;='Référence pour le calcul'!$F$5,'Référence pour le calcul'!$I$5,IF(H165&gt;='Référence pour le calcul'!$F$4,'Référence pour le calcul'!$I$4))))</f>
        <v>1</v>
      </c>
      <c r="P165" t="e">
        <f>IF(I165&gt;='Référence pour le calcul'!$N$7,'Référence pour le calcul'!$Q$7,IF(I165&gt;='Référence pour le calcul'!$N$6,'Référence pour le calcul'!$Q$6,IF(I165&gt;='Référence pour le calcul'!$N$5,'Référence pour le calcul'!$Q$5,IF(I165&gt;='Référence pour le calcul'!$N$4,'Référence pour le calcul'!$Q$4))))</f>
        <v>#REF!</v>
      </c>
      <c r="Q165" t="e">
        <f>IF(J165&gt;='Référence pour le calcul'!$R$7,'Référence pour le calcul'!$U$7,IF(J165&gt;='Référence pour le calcul'!$R$6,'Référence pour le calcul'!$U$6,IF(J165&gt;='Référence pour le calcul'!$R$5,'Référence pour le calcul'!$U$5,IF(J165&gt;='Référence pour le calcul'!$R$4,'Référence pour le calcul'!$U$4))))</f>
        <v>#REF!</v>
      </c>
      <c r="R165">
        <f ca="1">IF(AND(K165&lt;='Référence pour le calcul'!$AD$3,'calcul notes'!K165&gt;'Référence pour le calcul'!$AD$4),1,IF(AND('calcul notes'!K165&lt;='Référence pour le calcul'!$AD$4,'calcul notes'!K165&gt;'Référence pour le calcul'!$AD$5),2,IF(AND('calcul notes'!K165&lt;='Référence pour le calcul'!$AD$5,'calcul notes'!K165&gt;'Référence pour le calcul'!$AD$6),3,IF('calcul notes'!K165&lt;='Référence pour le calcul'!$AD$6,4,IF(K165="",4)))))</f>
        <v>4</v>
      </c>
      <c r="S165" t="e">
        <f t="shared" ca="1" si="8"/>
        <v>#REF!</v>
      </c>
    </row>
    <row r="166" spans="1:19" x14ac:dyDescent="0.3">
      <c r="A166" s="1" t="s">
        <v>360</v>
      </c>
      <c r="B166" s="1" t="s">
        <v>208</v>
      </c>
      <c r="C166" s="1" t="s">
        <v>789</v>
      </c>
      <c r="D166" s="1"/>
      <c r="E166">
        <f>SUMIFS(Entrée_qté,Date_entrée,"&lt;="&amp;'Référence pour le calcul'!AK167,Date_entrée,"&lt;="&amp;'Référence pour le calcul'!AK166,Référence_Article,'calcul notes'!A166)</f>
        <v>0</v>
      </c>
      <c r="F166">
        <f ca="1">SUMIFS(Sortie_qté,Date_Sortie,"&gt;="&amp;'Référence pour le calcul'!$AL$4,Sortie_qté,"&lt;="&amp;'Référence pour le calcul'!$AL$3,Référence_Article,'calcul notes'!A166)</f>
        <v>0</v>
      </c>
      <c r="G166">
        <f>SUMIF('base de données'!$A:$A,$A166,'base de données'!$I:$I)</f>
        <v>0</v>
      </c>
      <c r="H166">
        <f>SUMIF('base de données'!$A:$A,$A166,'base de données'!$J:$J)</f>
        <v>0</v>
      </c>
      <c r="I166">
        <f t="shared" si="6"/>
        <v>0</v>
      </c>
      <c r="J166" s="53">
        <f t="shared" si="7"/>
        <v>0</v>
      </c>
      <c r="K166" s="6" t="str">
        <f>IFERROR(VLOOKUP(A166,'Historique d''inventaire'!A:F,5,FALSE),"")</f>
        <v/>
      </c>
      <c r="L166">
        <f ca="1">IFERROR(IF(E166&gt;='Référence pour le calcul'!$V$7,'Référence pour le calcul'!$Y$7,IF(E166&gt;='Référence pour le calcul'!$V$6,'Référence pour le calcul'!$Y$6,IF(E166&gt;='Référence pour le calcul'!$V$5,'Référence pour le calcul'!$Y$5,IF(E166&gt;='Référence pour le calcul'!$V$4,'Référence pour le calcul'!$Y$4)))),1)</f>
        <v>1</v>
      </c>
      <c r="M166">
        <f ca="1">IFERROR(IF(F166&gt;='Référence pour le calcul'!$J$7,'Référence pour le calcul'!$M$7,IF(F166&gt;='Référence pour le calcul'!$J$6,'Référence pour le calcul'!$M$6,IF(F166&gt;='Référence pour le calcul'!$J$5,'Référence pour le calcul'!$M$5,IF(F166&gt;='Référence pour le calcul'!$J$4,'Référence pour le calcul'!$M$4)))),1)</f>
        <v>1</v>
      </c>
      <c r="N166">
        <f>IF(G166&gt;='Référence pour le calcul'!$B$7,'Référence pour le calcul'!$E$7,IF(G166&gt;='Référence pour le calcul'!$B$6,'Référence pour le calcul'!$E$6,IF(G166&gt;='Référence pour le calcul'!$B$5,'Référence pour le calcul'!$E$5,IF(G166&gt;'Référence pour le calcul'!$B$4,'Référence pour le calcul'!$E$4,IF(G166&lt;='Référence pour le calcul'!$B$3,'Référence pour le calcul'!$E$3)))))</f>
        <v>0</v>
      </c>
      <c r="O166">
        <f>IF(H166&gt;='Référence pour le calcul'!$F$7,'Référence pour le calcul'!$I$7,IF(H166&gt;='Référence pour le calcul'!$F$6,'Référence pour le calcul'!$I$6,IF(H166&gt;='Référence pour le calcul'!$F$5,'Référence pour le calcul'!$I$5,IF(H166&gt;='Référence pour le calcul'!$F$4,'Référence pour le calcul'!$I$4))))</f>
        <v>1</v>
      </c>
      <c r="P166" t="e">
        <f>IF(I166&gt;='Référence pour le calcul'!$N$7,'Référence pour le calcul'!$Q$7,IF(I166&gt;='Référence pour le calcul'!$N$6,'Référence pour le calcul'!$Q$6,IF(I166&gt;='Référence pour le calcul'!$N$5,'Référence pour le calcul'!$Q$5,IF(I166&gt;='Référence pour le calcul'!$N$4,'Référence pour le calcul'!$Q$4))))</f>
        <v>#REF!</v>
      </c>
      <c r="Q166" t="e">
        <f>IF(J166&gt;='Référence pour le calcul'!$R$7,'Référence pour le calcul'!$U$7,IF(J166&gt;='Référence pour le calcul'!$R$6,'Référence pour le calcul'!$U$6,IF(J166&gt;='Référence pour le calcul'!$R$5,'Référence pour le calcul'!$U$5,IF(J166&gt;='Référence pour le calcul'!$R$4,'Référence pour le calcul'!$U$4))))</f>
        <v>#REF!</v>
      </c>
      <c r="R166">
        <f ca="1">IF(AND(K166&lt;='Référence pour le calcul'!$AD$3,'calcul notes'!K166&gt;'Référence pour le calcul'!$AD$4),1,IF(AND('calcul notes'!K166&lt;='Référence pour le calcul'!$AD$4,'calcul notes'!K166&gt;'Référence pour le calcul'!$AD$5),2,IF(AND('calcul notes'!K166&lt;='Référence pour le calcul'!$AD$5,'calcul notes'!K166&gt;'Référence pour le calcul'!$AD$6),3,IF('calcul notes'!K166&lt;='Référence pour le calcul'!$AD$6,4,IF(K166="",4)))))</f>
        <v>4</v>
      </c>
      <c r="S166" t="e">
        <f t="shared" ca="1" si="8"/>
        <v>#REF!</v>
      </c>
    </row>
    <row r="167" spans="1:19" x14ac:dyDescent="0.3">
      <c r="A167" s="1" t="s">
        <v>361</v>
      </c>
      <c r="B167" s="1" t="s">
        <v>208</v>
      </c>
      <c r="C167" s="1" t="s">
        <v>790</v>
      </c>
      <c r="D167" s="1"/>
      <c r="E167">
        <f>SUMIFS(Entrée_qté,Date_entrée,"&lt;="&amp;'Référence pour le calcul'!AK168,Date_entrée,"&lt;="&amp;'Référence pour le calcul'!AK167,Référence_Article,'calcul notes'!A167)</f>
        <v>0</v>
      </c>
      <c r="F167">
        <f ca="1">SUMIFS(Sortie_qté,Date_Sortie,"&gt;="&amp;'Référence pour le calcul'!$AL$4,Sortie_qté,"&lt;="&amp;'Référence pour le calcul'!$AL$3,Référence_Article,'calcul notes'!A167)</f>
        <v>0</v>
      </c>
      <c r="G167">
        <f>SUMIF('base de données'!$A:$A,$A167,'base de données'!$I:$I)</f>
        <v>0</v>
      </c>
      <c r="H167">
        <f>SUMIF('base de données'!$A:$A,$A167,'base de données'!$J:$J)</f>
        <v>0</v>
      </c>
      <c r="I167">
        <f t="shared" si="6"/>
        <v>0</v>
      </c>
      <c r="J167" s="53">
        <f t="shared" si="7"/>
        <v>0</v>
      </c>
      <c r="K167" s="6" t="str">
        <f>IFERROR(VLOOKUP(A167,'Historique d''inventaire'!A:F,5,FALSE),"")</f>
        <v/>
      </c>
      <c r="L167">
        <f ca="1">IFERROR(IF(E167&gt;='Référence pour le calcul'!$V$7,'Référence pour le calcul'!$Y$7,IF(E167&gt;='Référence pour le calcul'!$V$6,'Référence pour le calcul'!$Y$6,IF(E167&gt;='Référence pour le calcul'!$V$5,'Référence pour le calcul'!$Y$5,IF(E167&gt;='Référence pour le calcul'!$V$4,'Référence pour le calcul'!$Y$4)))),1)</f>
        <v>1</v>
      </c>
      <c r="M167">
        <f ca="1">IFERROR(IF(F167&gt;='Référence pour le calcul'!$J$7,'Référence pour le calcul'!$M$7,IF(F167&gt;='Référence pour le calcul'!$J$6,'Référence pour le calcul'!$M$6,IF(F167&gt;='Référence pour le calcul'!$J$5,'Référence pour le calcul'!$M$5,IF(F167&gt;='Référence pour le calcul'!$J$4,'Référence pour le calcul'!$M$4)))),1)</f>
        <v>1</v>
      </c>
      <c r="N167">
        <f>IF(G167&gt;='Référence pour le calcul'!$B$7,'Référence pour le calcul'!$E$7,IF(G167&gt;='Référence pour le calcul'!$B$6,'Référence pour le calcul'!$E$6,IF(G167&gt;='Référence pour le calcul'!$B$5,'Référence pour le calcul'!$E$5,IF(G167&gt;'Référence pour le calcul'!$B$4,'Référence pour le calcul'!$E$4,IF(G167&lt;='Référence pour le calcul'!$B$3,'Référence pour le calcul'!$E$3)))))</f>
        <v>0</v>
      </c>
      <c r="O167">
        <f>IF(H167&gt;='Référence pour le calcul'!$F$7,'Référence pour le calcul'!$I$7,IF(H167&gt;='Référence pour le calcul'!$F$6,'Référence pour le calcul'!$I$6,IF(H167&gt;='Référence pour le calcul'!$F$5,'Référence pour le calcul'!$I$5,IF(H167&gt;='Référence pour le calcul'!$F$4,'Référence pour le calcul'!$I$4))))</f>
        <v>1</v>
      </c>
      <c r="P167" t="e">
        <f>IF(I167&gt;='Référence pour le calcul'!$N$7,'Référence pour le calcul'!$Q$7,IF(I167&gt;='Référence pour le calcul'!$N$6,'Référence pour le calcul'!$Q$6,IF(I167&gt;='Référence pour le calcul'!$N$5,'Référence pour le calcul'!$Q$5,IF(I167&gt;='Référence pour le calcul'!$N$4,'Référence pour le calcul'!$Q$4))))</f>
        <v>#REF!</v>
      </c>
      <c r="Q167" t="e">
        <f>IF(J167&gt;='Référence pour le calcul'!$R$7,'Référence pour le calcul'!$U$7,IF(J167&gt;='Référence pour le calcul'!$R$6,'Référence pour le calcul'!$U$6,IF(J167&gt;='Référence pour le calcul'!$R$5,'Référence pour le calcul'!$U$5,IF(J167&gt;='Référence pour le calcul'!$R$4,'Référence pour le calcul'!$U$4))))</f>
        <v>#REF!</v>
      </c>
      <c r="R167">
        <f ca="1">IF(AND(K167&lt;='Référence pour le calcul'!$AD$3,'calcul notes'!K167&gt;'Référence pour le calcul'!$AD$4),1,IF(AND('calcul notes'!K167&lt;='Référence pour le calcul'!$AD$4,'calcul notes'!K167&gt;'Référence pour le calcul'!$AD$5),2,IF(AND('calcul notes'!K167&lt;='Référence pour le calcul'!$AD$5,'calcul notes'!K167&gt;'Référence pour le calcul'!$AD$6),3,IF('calcul notes'!K167&lt;='Référence pour le calcul'!$AD$6,4,IF(K167="",4)))))</f>
        <v>4</v>
      </c>
      <c r="S167" t="e">
        <f t="shared" ca="1" si="8"/>
        <v>#REF!</v>
      </c>
    </row>
    <row r="168" spans="1:19" x14ac:dyDescent="0.3">
      <c r="A168" s="1" t="s">
        <v>362</v>
      </c>
      <c r="B168" s="1" t="s">
        <v>208</v>
      </c>
      <c r="C168" s="1" t="s">
        <v>791</v>
      </c>
      <c r="D168" s="1"/>
      <c r="E168">
        <f>SUMIFS(Entrée_qté,Date_entrée,"&lt;="&amp;'Référence pour le calcul'!AK169,Date_entrée,"&lt;="&amp;'Référence pour le calcul'!AK168,Référence_Article,'calcul notes'!A168)</f>
        <v>0</v>
      </c>
      <c r="F168">
        <f ca="1">SUMIFS(Sortie_qté,Date_Sortie,"&gt;="&amp;'Référence pour le calcul'!$AL$4,Sortie_qté,"&lt;="&amp;'Référence pour le calcul'!$AL$3,Référence_Article,'calcul notes'!A168)</f>
        <v>0</v>
      </c>
      <c r="G168">
        <f>SUMIF('base de données'!$A:$A,$A168,'base de données'!$I:$I)</f>
        <v>0</v>
      </c>
      <c r="H168">
        <f>SUMIF('base de données'!$A:$A,$A168,'base de données'!$J:$J)</f>
        <v>0</v>
      </c>
      <c r="I168">
        <f t="shared" si="6"/>
        <v>0</v>
      </c>
      <c r="J168" s="53">
        <f t="shared" si="7"/>
        <v>0</v>
      </c>
      <c r="K168" s="6" t="str">
        <f>IFERROR(VLOOKUP(A168,'Historique d''inventaire'!A:F,5,FALSE),"")</f>
        <v/>
      </c>
      <c r="L168">
        <f ca="1">IFERROR(IF(E168&gt;='Référence pour le calcul'!$V$7,'Référence pour le calcul'!$Y$7,IF(E168&gt;='Référence pour le calcul'!$V$6,'Référence pour le calcul'!$Y$6,IF(E168&gt;='Référence pour le calcul'!$V$5,'Référence pour le calcul'!$Y$5,IF(E168&gt;='Référence pour le calcul'!$V$4,'Référence pour le calcul'!$Y$4)))),1)</f>
        <v>1</v>
      </c>
      <c r="M168">
        <f ca="1">IFERROR(IF(F168&gt;='Référence pour le calcul'!$J$7,'Référence pour le calcul'!$M$7,IF(F168&gt;='Référence pour le calcul'!$J$6,'Référence pour le calcul'!$M$6,IF(F168&gt;='Référence pour le calcul'!$J$5,'Référence pour le calcul'!$M$5,IF(F168&gt;='Référence pour le calcul'!$J$4,'Référence pour le calcul'!$M$4)))),1)</f>
        <v>1</v>
      </c>
      <c r="N168">
        <f>IF(G168&gt;='Référence pour le calcul'!$B$7,'Référence pour le calcul'!$E$7,IF(G168&gt;='Référence pour le calcul'!$B$6,'Référence pour le calcul'!$E$6,IF(G168&gt;='Référence pour le calcul'!$B$5,'Référence pour le calcul'!$E$5,IF(G168&gt;'Référence pour le calcul'!$B$4,'Référence pour le calcul'!$E$4,IF(G168&lt;='Référence pour le calcul'!$B$3,'Référence pour le calcul'!$E$3)))))</f>
        <v>0</v>
      </c>
      <c r="O168">
        <f>IF(H168&gt;='Référence pour le calcul'!$F$7,'Référence pour le calcul'!$I$7,IF(H168&gt;='Référence pour le calcul'!$F$6,'Référence pour le calcul'!$I$6,IF(H168&gt;='Référence pour le calcul'!$F$5,'Référence pour le calcul'!$I$5,IF(H168&gt;='Référence pour le calcul'!$F$4,'Référence pour le calcul'!$I$4))))</f>
        <v>1</v>
      </c>
      <c r="P168" t="e">
        <f>IF(I168&gt;='Référence pour le calcul'!$N$7,'Référence pour le calcul'!$Q$7,IF(I168&gt;='Référence pour le calcul'!$N$6,'Référence pour le calcul'!$Q$6,IF(I168&gt;='Référence pour le calcul'!$N$5,'Référence pour le calcul'!$Q$5,IF(I168&gt;='Référence pour le calcul'!$N$4,'Référence pour le calcul'!$Q$4))))</f>
        <v>#REF!</v>
      </c>
      <c r="Q168" t="e">
        <f>IF(J168&gt;='Référence pour le calcul'!$R$7,'Référence pour le calcul'!$U$7,IF(J168&gt;='Référence pour le calcul'!$R$6,'Référence pour le calcul'!$U$6,IF(J168&gt;='Référence pour le calcul'!$R$5,'Référence pour le calcul'!$U$5,IF(J168&gt;='Référence pour le calcul'!$R$4,'Référence pour le calcul'!$U$4))))</f>
        <v>#REF!</v>
      </c>
      <c r="R168">
        <f ca="1">IF(AND(K168&lt;='Référence pour le calcul'!$AD$3,'calcul notes'!K168&gt;'Référence pour le calcul'!$AD$4),1,IF(AND('calcul notes'!K168&lt;='Référence pour le calcul'!$AD$4,'calcul notes'!K168&gt;'Référence pour le calcul'!$AD$5),2,IF(AND('calcul notes'!K168&lt;='Référence pour le calcul'!$AD$5,'calcul notes'!K168&gt;'Référence pour le calcul'!$AD$6),3,IF('calcul notes'!K168&lt;='Référence pour le calcul'!$AD$6,4,IF(K168="",4)))))</f>
        <v>4</v>
      </c>
      <c r="S168" t="e">
        <f t="shared" ca="1" si="8"/>
        <v>#REF!</v>
      </c>
    </row>
    <row r="169" spans="1:19" x14ac:dyDescent="0.3">
      <c r="A169" s="1" t="s">
        <v>363</v>
      </c>
      <c r="B169" s="1" t="s">
        <v>208</v>
      </c>
      <c r="C169" s="1" t="s">
        <v>792</v>
      </c>
      <c r="D169" s="1"/>
      <c r="E169">
        <f>SUMIFS(Entrée_qté,Date_entrée,"&lt;="&amp;'Référence pour le calcul'!AK170,Date_entrée,"&lt;="&amp;'Référence pour le calcul'!AK169,Référence_Article,'calcul notes'!A169)</f>
        <v>0</v>
      </c>
      <c r="F169">
        <f ca="1">SUMIFS(Sortie_qté,Date_Sortie,"&gt;="&amp;'Référence pour le calcul'!$AL$4,Sortie_qté,"&lt;="&amp;'Référence pour le calcul'!$AL$3,Référence_Article,'calcul notes'!A169)</f>
        <v>0</v>
      </c>
      <c r="G169">
        <f>SUMIF('base de données'!$A:$A,$A169,'base de données'!$I:$I)</f>
        <v>0</v>
      </c>
      <c r="H169">
        <f>SUMIF('base de données'!$A:$A,$A169,'base de données'!$J:$J)</f>
        <v>0</v>
      </c>
      <c r="I169">
        <f t="shared" si="6"/>
        <v>0</v>
      </c>
      <c r="J169" s="53">
        <f t="shared" si="7"/>
        <v>0</v>
      </c>
      <c r="K169" s="6" t="str">
        <f>IFERROR(VLOOKUP(A169,'Historique d''inventaire'!A:F,5,FALSE),"")</f>
        <v/>
      </c>
      <c r="L169">
        <f ca="1">IFERROR(IF(E169&gt;='Référence pour le calcul'!$V$7,'Référence pour le calcul'!$Y$7,IF(E169&gt;='Référence pour le calcul'!$V$6,'Référence pour le calcul'!$Y$6,IF(E169&gt;='Référence pour le calcul'!$V$5,'Référence pour le calcul'!$Y$5,IF(E169&gt;='Référence pour le calcul'!$V$4,'Référence pour le calcul'!$Y$4)))),1)</f>
        <v>1</v>
      </c>
      <c r="M169">
        <f ca="1">IFERROR(IF(F169&gt;='Référence pour le calcul'!$J$7,'Référence pour le calcul'!$M$7,IF(F169&gt;='Référence pour le calcul'!$J$6,'Référence pour le calcul'!$M$6,IF(F169&gt;='Référence pour le calcul'!$J$5,'Référence pour le calcul'!$M$5,IF(F169&gt;='Référence pour le calcul'!$J$4,'Référence pour le calcul'!$M$4)))),1)</f>
        <v>1</v>
      </c>
      <c r="N169">
        <f>IF(G169&gt;='Référence pour le calcul'!$B$7,'Référence pour le calcul'!$E$7,IF(G169&gt;='Référence pour le calcul'!$B$6,'Référence pour le calcul'!$E$6,IF(G169&gt;='Référence pour le calcul'!$B$5,'Référence pour le calcul'!$E$5,IF(G169&gt;'Référence pour le calcul'!$B$4,'Référence pour le calcul'!$E$4,IF(G169&lt;='Référence pour le calcul'!$B$3,'Référence pour le calcul'!$E$3)))))</f>
        <v>0</v>
      </c>
      <c r="O169">
        <f>IF(H169&gt;='Référence pour le calcul'!$F$7,'Référence pour le calcul'!$I$7,IF(H169&gt;='Référence pour le calcul'!$F$6,'Référence pour le calcul'!$I$6,IF(H169&gt;='Référence pour le calcul'!$F$5,'Référence pour le calcul'!$I$5,IF(H169&gt;='Référence pour le calcul'!$F$4,'Référence pour le calcul'!$I$4))))</f>
        <v>1</v>
      </c>
      <c r="P169" t="e">
        <f>IF(I169&gt;='Référence pour le calcul'!$N$7,'Référence pour le calcul'!$Q$7,IF(I169&gt;='Référence pour le calcul'!$N$6,'Référence pour le calcul'!$Q$6,IF(I169&gt;='Référence pour le calcul'!$N$5,'Référence pour le calcul'!$Q$5,IF(I169&gt;='Référence pour le calcul'!$N$4,'Référence pour le calcul'!$Q$4))))</f>
        <v>#REF!</v>
      </c>
      <c r="Q169" t="e">
        <f>IF(J169&gt;='Référence pour le calcul'!$R$7,'Référence pour le calcul'!$U$7,IF(J169&gt;='Référence pour le calcul'!$R$6,'Référence pour le calcul'!$U$6,IF(J169&gt;='Référence pour le calcul'!$R$5,'Référence pour le calcul'!$U$5,IF(J169&gt;='Référence pour le calcul'!$R$4,'Référence pour le calcul'!$U$4))))</f>
        <v>#REF!</v>
      </c>
      <c r="R169">
        <f ca="1">IF(AND(K169&lt;='Référence pour le calcul'!$AD$3,'calcul notes'!K169&gt;'Référence pour le calcul'!$AD$4),1,IF(AND('calcul notes'!K169&lt;='Référence pour le calcul'!$AD$4,'calcul notes'!K169&gt;'Référence pour le calcul'!$AD$5),2,IF(AND('calcul notes'!K169&lt;='Référence pour le calcul'!$AD$5,'calcul notes'!K169&gt;'Référence pour le calcul'!$AD$6),3,IF('calcul notes'!K169&lt;='Référence pour le calcul'!$AD$6,4,IF(K169="",4)))))</f>
        <v>4</v>
      </c>
      <c r="S169" t="e">
        <f t="shared" ca="1" si="8"/>
        <v>#REF!</v>
      </c>
    </row>
    <row r="170" spans="1:19" x14ac:dyDescent="0.3">
      <c r="A170" s="1" t="s">
        <v>364</v>
      </c>
      <c r="B170" s="1" t="s">
        <v>208</v>
      </c>
      <c r="C170" s="1" t="s">
        <v>793</v>
      </c>
      <c r="D170" s="1"/>
      <c r="E170">
        <f>SUMIFS(Entrée_qté,Date_entrée,"&lt;="&amp;'Référence pour le calcul'!AK171,Date_entrée,"&lt;="&amp;'Référence pour le calcul'!AK170,Référence_Article,'calcul notes'!A170)</f>
        <v>0</v>
      </c>
      <c r="F170">
        <f ca="1">SUMIFS(Sortie_qté,Date_Sortie,"&gt;="&amp;'Référence pour le calcul'!$AL$4,Sortie_qté,"&lt;="&amp;'Référence pour le calcul'!$AL$3,Référence_Article,'calcul notes'!A170)</f>
        <v>0</v>
      </c>
      <c r="G170">
        <f>SUMIF('base de données'!$A:$A,$A170,'base de données'!$I:$I)</f>
        <v>0</v>
      </c>
      <c r="H170">
        <f>SUMIF('base de données'!$A:$A,$A170,'base de données'!$J:$J)</f>
        <v>0</v>
      </c>
      <c r="I170">
        <f t="shared" si="6"/>
        <v>0</v>
      </c>
      <c r="J170" s="53">
        <f t="shared" si="7"/>
        <v>0</v>
      </c>
      <c r="K170" s="6" t="str">
        <f>IFERROR(VLOOKUP(A170,'Historique d''inventaire'!A:F,5,FALSE),"")</f>
        <v/>
      </c>
      <c r="L170">
        <f ca="1">IFERROR(IF(E170&gt;='Référence pour le calcul'!$V$7,'Référence pour le calcul'!$Y$7,IF(E170&gt;='Référence pour le calcul'!$V$6,'Référence pour le calcul'!$Y$6,IF(E170&gt;='Référence pour le calcul'!$V$5,'Référence pour le calcul'!$Y$5,IF(E170&gt;='Référence pour le calcul'!$V$4,'Référence pour le calcul'!$Y$4)))),1)</f>
        <v>1</v>
      </c>
      <c r="M170">
        <f ca="1">IFERROR(IF(F170&gt;='Référence pour le calcul'!$J$7,'Référence pour le calcul'!$M$7,IF(F170&gt;='Référence pour le calcul'!$J$6,'Référence pour le calcul'!$M$6,IF(F170&gt;='Référence pour le calcul'!$J$5,'Référence pour le calcul'!$M$5,IF(F170&gt;='Référence pour le calcul'!$J$4,'Référence pour le calcul'!$M$4)))),1)</f>
        <v>1</v>
      </c>
      <c r="N170">
        <f>IF(G170&gt;='Référence pour le calcul'!$B$7,'Référence pour le calcul'!$E$7,IF(G170&gt;='Référence pour le calcul'!$B$6,'Référence pour le calcul'!$E$6,IF(G170&gt;='Référence pour le calcul'!$B$5,'Référence pour le calcul'!$E$5,IF(G170&gt;'Référence pour le calcul'!$B$4,'Référence pour le calcul'!$E$4,IF(G170&lt;='Référence pour le calcul'!$B$3,'Référence pour le calcul'!$E$3)))))</f>
        <v>0</v>
      </c>
      <c r="O170">
        <f>IF(H170&gt;='Référence pour le calcul'!$F$7,'Référence pour le calcul'!$I$7,IF(H170&gt;='Référence pour le calcul'!$F$6,'Référence pour le calcul'!$I$6,IF(H170&gt;='Référence pour le calcul'!$F$5,'Référence pour le calcul'!$I$5,IF(H170&gt;='Référence pour le calcul'!$F$4,'Référence pour le calcul'!$I$4))))</f>
        <v>1</v>
      </c>
      <c r="P170" t="e">
        <f>IF(I170&gt;='Référence pour le calcul'!$N$7,'Référence pour le calcul'!$Q$7,IF(I170&gt;='Référence pour le calcul'!$N$6,'Référence pour le calcul'!$Q$6,IF(I170&gt;='Référence pour le calcul'!$N$5,'Référence pour le calcul'!$Q$5,IF(I170&gt;='Référence pour le calcul'!$N$4,'Référence pour le calcul'!$Q$4))))</f>
        <v>#REF!</v>
      </c>
      <c r="Q170" t="e">
        <f>IF(J170&gt;='Référence pour le calcul'!$R$7,'Référence pour le calcul'!$U$7,IF(J170&gt;='Référence pour le calcul'!$R$6,'Référence pour le calcul'!$U$6,IF(J170&gt;='Référence pour le calcul'!$R$5,'Référence pour le calcul'!$U$5,IF(J170&gt;='Référence pour le calcul'!$R$4,'Référence pour le calcul'!$U$4))))</f>
        <v>#REF!</v>
      </c>
      <c r="R170">
        <f ca="1">IF(AND(K170&lt;='Référence pour le calcul'!$AD$3,'calcul notes'!K170&gt;'Référence pour le calcul'!$AD$4),1,IF(AND('calcul notes'!K170&lt;='Référence pour le calcul'!$AD$4,'calcul notes'!K170&gt;'Référence pour le calcul'!$AD$5),2,IF(AND('calcul notes'!K170&lt;='Référence pour le calcul'!$AD$5,'calcul notes'!K170&gt;'Référence pour le calcul'!$AD$6),3,IF('calcul notes'!K170&lt;='Référence pour le calcul'!$AD$6,4,IF(K170="",4)))))</f>
        <v>4</v>
      </c>
      <c r="S170" t="e">
        <f t="shared" ca="1" si="8"/>
        <v>#REF!</v>
      </c>
    </row>
    <row r="171" spans="1:19" x14ac:dyDescent="0.3">
      <c r="A171" s="1" t="s">
        <v>365</v>
      </c>
      <c r="B171" s="1" t="s">
        <v>208</v>
      </c>
      <c r="C171" s="1" t="s">
        <v>794</v>
      </c>
      <c r="D171" s="1"/>
      <c r="E171">
        <f>SUMIFS(Entrée_qté,Date_entrée,"&lt;="&amp;'Référence pour le calcul'!AK172,Date_entrée,"&lt;="&amp;'Référence pour le calcul'!AK171,Référence_Article,'calcul notes'!A171)</f>
        <v>0</v>
      </c>
      <c r="F171">
        <f ca="1">SUMIFS(Sortie_qté,Date_Sortie,"&gt;="&amp;'Référence pour le calcul'!$AL$4,Sortie_qté,"&lt;="&amp;'Référence pour le calcul'!$AL$3,Référence_Article,'calcul notes'!A171)</f>
        <v>0</v>
      </c>
      <c r="G171">
        <f>SUMIF('base de données'!$A:$A,$A171,'base de données'!$I:$I)</f>
        <v>0</v>
      </c>
      <c r="H171">
        <f>SUMIF('base de données'!$A:$A,$A171,'base de données'!$J:$J)</f>
        <v>0</v>
      </c>
      <c r="I171">
        <f t="shared" si="6"/>
        <v>0</v>
      </c>
      <c r="J171" s="53">
        <f t="shared" si="7"/>
        <v>0</v>
      </c>
      <c r="K171" s="6" t="str">
        <f>IFERROR(VLOOKUP(A171,'Historique d''inventaire'!A:F,5,FALSE),"")</f>
        <v/>
      </c>
      <c r="L171">
        <f ca="1">IFERROR(IF(E171&gt;='Référence pour le calcul'!$V$7,'Référence pour le calcul'!$Y$7,IF(E171&gt;='Référence pour le calcul'!$V$6,'Référence pour le calcul'!$Y$6,IF(E171&gt;='Référence pour le calcul'!$V$5,'Référence pour le calcul'!$Y$5,IF(E171&gt;='Référence pour le calcul'!$V$4,'Référence pour le calcul'!$Y$4)))),1)</f>
        <v>1</v>
      </c>
      <c r="M171">
        <f ca="1">IFERROR(IF(F171&gt;='Référence pour le calcul'!$J$7,'Référence pour le calcul'!$M$7,IF(F171&gt;='Référence pour le calcul'!$J$6,'Référence pour le calcul'!$M$6,IF(F171&gt;='Référence pour le calcul'!$J$5,'Référence pour le calcul'!$M$5,IF(F171&gt;='Référence pour le calcul'!$J$4,'Référence pour le calcul'!$M$4)))),1)</f>
        <v>1</v>
      </c>
      <c r="N171">
        <f>IF(G171&gt;='Référence pour le calcul'!$B$7,'Référence pour le calcul'!$E$7,IF(G171&gt;='Référence pour le calcul'!$B$6,'Référence pour le calcul'!$E$6,IF(G171&gt;='Référence pour le calcul'!$B$5,'Référence pour le calcul'!$E$5,IF(G171&gt;'Référence pour le calcul'!$B$4,'Référence pour le calcul'!$E$4,IF(G171&lt;='Référence pour le calcul'!$B$3,'Référence pour le calcul'!$E$3)))))</f>
        <v>0</v>
      </c>
      <c r="O171">
        <f>IF(H171&gt;='Référence pour le calcul'!$F$7,'Référence pour le calcul'!$I$7,IF(H171&gt;='Référence pour le calcul'!$F$6,'Référence pour le calcul'!$I$6,IF(H171&gt;='Référence pour le calcul'!$F$5,'Référence pour le calcul'!$I$5,IF(H171&gt;='Référence pour le calcul'!$F$4,'Référence pour le calcul'!$I$4))))</f>
        <v>1</v>
      </c>
      <c r="P171" t="e">
        <f>IF(I171&gt;='Référence pour le calcul'!$N$7,'Référence pour le calcul'!$Q$7,IF(I171&gt;='Référence pour le calcul'!$N$6,'Référence pour le calcul'!$Q$6,IF(I171&gt;='Référence pour le calcul'!$N$5,'Référence pour le calcul'!$Q$5,IF(I171&gt;='Référence pour le calcul'!$N$4,'Référence pour le calcul'!$Q$4))))</f>
        <v>#REF!</v>
      </c>
      <c r="Q171" t="e">
        <f>IF(J171&gt;='Référence pour le calcul'!$R$7,'Référence pour le calcul'!$U$7,IF(J171&gt;='Référence pour le calcul'!$R$6,'Référence pour le calcul'!$U$6,IF(J171&gt;='Référence pour le calcul'!$R$5,'Référence pour le calcul'!$U$5,IF(J171&gt;='Référence pour le calcul'!$R$4,'Référence pour le calcul'!$U$4))))</f>
        <v>#REF!</v>
      </c>
      <c r="R171">
        <f ca="1">IF(AND(K171&lt;='Référence pour le calcul'!$AD$3,'calcul notes'!K171&gt;'Référence pour le calcul'!$AD$4),1,IF(AND('calcul notes'!K171&lt;='Référence pour le calcul'!$AD$4,'calcul notes'!K171&gt;'Référence pour le calcul'!$AD$5),2,IF(AND('calcul notes'!K171&lt;='Référence pour le calcul'!$AD$5,'calcul notes'!K171&gt;'Référence pour le calcul'!$AD$6),3,IF('calcul notes'!K171&lt;='Référence pour le calcul'!$AD$6,4,IF(K171="",4)))))</f>
        <v>4</v>
      </c>
      <c r="S171" t="e">
        <f t="shared" ca="1" si="8"/>
        <v>#REF!</v>
      </c>
    </row>
    <row r="172" spans="1:19" x14ac:dyDescent="0.3">
      <c r="A172" s="1" t="s">
        <v>366</v>
      </c>
      <c r="B172" s="1" t="s">
        <v>208</v>
      </c>
      <c r="C172" s="1" t="s">
        <v>795</v>
      </c>
      <c r="D172" s="1"/>
      <c r="E172">
        <f>SUMIFS(Entrée_qté,Date_entrée,"&lt;="&amp;'Référence pour le calcul'!AK173,Date_entrée,"&lt;="&amp;'Référence pour le calcul'!AK172,Référence_Article,'calcul notes'!A172)</f>
        <v>0</v>
      </c>
      <c r="F172">
        <f ca="1">SUMIFS(Sortie_qté,Date_Sortie,"&gt;="&amp;'Référence pour le calcul'!$AL$4,Sortie_qté,"&lt;="&amp;'Référence pour le calcul'!$AL$3,Référence_Article,'calcul notes'!A172)</f>
        <v>0</v>
      </c>
      <c r="G172">
        <f>SUMIF('base de données'!$A:$A,$A172,'base de données'!$I:$I)</f>
        <v>0</v>
      </c>
      <c r="H172">
        <f>SUMIF('base de données'!$A:$A,$A172,'base de données'!$J:$J)</f>
        <v>0</v>
      </c>
      <c r="I172">
        <f t="shared" si="6"/>
        <v>0</v>
      </c>
      <c r="J172" s="53">
        <f t="shared" si="7"/>
        <v>0</v>
      </c>
      <c r="K172" s="6" t="str">
        <f>IFERROR(VLOOKUP(A172,'Historique d''inventaire'!A:F,5,FALSE),"")</f>
        <v/>
      </c>
      <c r="L172">
        <f ca="1">IFERROR(IF(E172&gt;='Référence pour le calcul'!$V$7,'Référence pour le calcul'!$Y$7,IF(E172&gt;='Référence pour le calcul'!$V$6,'Référence pour le calcul'!$Y$6,IF(E172&gt;='Référence pour le calcul'!$V$5,'Référence pour le calcul'!$Y$5,IF(E172&gt;='Référence pour le calcul'!$V$4,'Référence pour le calcul'!$Y$4)))),1)</f>
        <v>1</v>
      </c>
      <c r="M172">
        <f ca="1">IFERROR(IF(F172&gt;='Référence pour le calcul'!$J$7,'Référence pour le calcul'!$M$7,IF(F172&gt;='Référence pour le calcul'!$J$6,'Référence pour le calcul'!$M$6,IF(F172&gt;='Référence pour le calcul'!$J$5,'Référence pour le calcul'!$M$5,IF(F172&gt;='Référence pour le calcul'!$J$4,'Référence pour le calcul'!$M$4)))),1)</f>
        <v>1</v>
      </c>
      <c r="N172">
        <f>IF(G172&gt;='Référence pour le calcul'!$B$7,'Référence pour le calcul'!$E$7,IF(G172&gt;='Référence pour le calcul'!$B$6,'Référence pour le calcul'!$E$6,IF(G172&gt;='Référence pour le calcul'!$B$5,'Référence pour le calcul'!$E$5,IF(G172&gt;'Référence pour le calcul'!$B$4,'Référence pour le calcul'!$E$4,IF(G172&lt;='Référence pour le calcul'!$B$3,'Référence pour le calcul'!$E$3)))))</f>
        <v>0</v>
      </c>
      <c r="O172">
        <f>IF(H172&gt;='Référence pour le calcul'!$F$7,'Référence pour le calcul'!$I$7,IF(H172&gt;='Référence pour le calcul'!$F$6,'Référence pour le calcul'!$I$6,IF(H172&gt;='Référence pour le calcul'!$F$5,'Référence pour le calcul'!$I$5,IF(H172&gt;='Référence pour le calcul'!$F$4,'Référence pour le calcul'!$I$4))))</f>
        <v>1</v>
      </c>
      <c r="P172" t="e">
        <f>IF(I172&gt;='Référence pour le calcul'!$N$7,'Référence pour le calcul'!$Q$7,IF(I172&gt;='Référence pour le calcul'!$N$6,'Référence pour le calcul'!$Q$6,IF(I172&gt;='Référence pour le calcul'!$N$5,'Référence pour le calcul'!$Q$5,IF(I172&gt;='Référence pour le calcul'!$N$4,'Référence pour le calcul'!$Q$4))))</f>
        <v>#REF!</v>
      </c>
      <c r="Q172" t="e">
        <f>IF(J172&gt;='Référence pour le calcul'!$R$7,'Référence pour le calcul'!$U$7,IF(J172&gt;='Référence pour le calcul'!$R$6,'Référence pour le calcul'!$U$6,IF(J172&gt;='Référence pour le calcul'!$R$5,'Référence pour le calcul'!$U$5,IF(J172&gt;='Référence pour le calcul'!$R$4,'Référence pour le calcul'!$U$4))))</f>
        <v>#REF!</v>
      </c>
      <c r="R172">
        <f ca="1">IF(AND(K172&lt;='Référence pour le calcul'!$AD$3,'calcul notes'!K172&gt;'Référence pour le calcul'!$AD$4),1,IF(AND('calcul notes'!K172&lt;='Référence pour le calcul'!$AD$4,'calcul notes'!K172&gt;'Référence pour le calcul'!$AD$5),2,IF(AND('calcul notes'!K172&lt;='Référence pour le calcul'!$AD$5,'calcul notes'!K172&gt;'Référence pour le calcul'!$AD$6),3,IF('calcul notes'!K172&lt;='Référence pour le calcul'!$AD$6,4,IF(K172="",4)))))</f>
        <v>4</v>
      </c>
      <c r="S172" t="e">
        <f t="shared" ca="1" si="8"/>
        <v>#REF!</v>
      </c>
    </row>
    <row r="173" spans="1:19" x14ac:dyDescent="0.3">
      <c r="A173" s="1" t="s">
        <v>367</v>
      </c>
      <c r="B173" s="1" t="s">
        <v>208</v>
      </c>
      <c r="C173" s="1" t="s">
        <v>796</v>
      </c>
      <c r="D173" s="1"/>
      <c r="E173">
        <f>SUMIFS(Entrée_qté,Date_entrée,"&lt;="&amp;'Référence pour le calcul'!AK174,Date_entrée,"&lt;="&amp;'Référence pour le calcul'!AK173,Référence_Article,'calcul notes'!A173)</f>
        <v>0</v>
      </c>
      <c r="F173">
        <f ca="1">SUMIFS(Sortie_qté,Date_Sortie,"&gt;="&amp;'Référence pour le calcul'!$AL$4,Sortie_qté,"&lt;="&amp;'Référence pour le calcul'!$AL$3,Référence_Article,'calcul notes'!A173)</f>
        <v>0</v>
      </c>
      <c r="G173">
        <f>SUMIF('base de données'!$A:$A,$A173,'base de données'!$I:$I)</f>
        <v>0</v>
      </c>
      <c r="H173">
        <f>SUMIF('base de données'!$A:$A,$A173,'base de données'!$J:$J)</f>
        <v>0</v>
      </c>
      <c r="I173">
        <f t="shared" si="6"/>
        <v>0</v>
      </c>
      <c r="J173" s="53">
        <f t="shared" si="7"/>
        <v>0</v>
      </c>
      <c r="K173" s="6" t="str">
        <f>IFERROR(VLOOKUP(A173,'Historique d''inventaire'!A:F,5,FALSE),"")</f>
        <v/>
      </c>
      <c r="L173">
        <f ca="1">IFERROR(IF(E173&gt;='Référence pour le calcul'!$V$7,'Référence pour le calcul'!$Y$7,IF(E173&gt;='Référence pour le calcul'!$V$6,'Référence pour le calcul'!$Y$6,IF(E173&gt;='Référence pour le calcul'!$V$5,'Référence pour le calcul'!$Y$5,IF(E173&gt;='Référence pour le calcul'!$V$4,'Référence pour le calcul'!$Y$4)))),1)</f>
        <v>1</v>
      </c>
      <c r="M173">
        <f ca="1">IFERROR(IF(F173&gt;='Référence pour le calcul'!$J$7,'Référence pour le calcul'!$M$7,IF(F173&gt;='Référence pour le calcul'!$J$6,'Référence pour le calcul'!$M$6,IF(F173&gt;='Référence pour le calcul'!$J$5,'Référence pour le calcul'!$M$5,IF(F173&gt;='Référence pour le calcul'!$J$4,'Référence pour le calcul'!$M$4)))),1)</f>
        <v>1</v>
      </c>
      <c r="N173">
        <f>IF(G173&gt;='Référence pour le calcul'!$B$7,'Référence pour le calcul'!$E$7,IF(G173&gt;='Référence pour le calcul'!$B$6,'Référence pour le calcul'!$E$6,IF(G173&gt;='Référence pour le calcul'!$B$5,'Référence pour le calcul'!$E$5,IF(G173&gt;'Référence pour le calcul'!$B$4,'Référence pour le calcul'!$E$4,IF(G173&lt;='Référence pour le calcul'!$B$3,'Référence pour le calcul'!$E$3)))))</f>
        <v>0</v>
      </c>
      <c r="O173">
        <f>IF(H173&gt;='Référence pour le calcul'!$F$7,'Référence pour le calcul'!$I$7,IF(H173&gt;='Référence pour le calcul'!$F$6,'Référence pour le calcul'!$I$6,IF(H173&gt;='Référence pour le calcul'!$F$5,'Référence pour le calcul'!$I$5,IF(H173&gt;='Référence pour le calcul'!$F$4,'Référence pour le calcul'!$I$4))))</f>
        <v>1</v>
      </c>
      <c r="P173" t="e">
        <f>IF(I173&gt;='Référence pour le calcul'!$N$7,'Référence pour le calcul'!$Q$7,IF(I173&gt;='Référence pour le calcul'!$N$6,'Référence pour le calcul'!$Q$6,IF(I173&gt;='Référence pour le calcul'!$N$5,'Référence pour le calcul'!$Q$5,IF(I173&gt;='Référence pour le calcul'!$N$4,'Référence pour le calcul'!$Q$4))))</f>
        <v>#REF!</v>
      </c>
      <c r="Q173" t="e">
        <f>IF(J173&gt;='Référence pour le calcul'!$R$7,'Référence pour le calcul'!$U$7,IF(J173&gt;='Référence pour le calcul'!$R$6,'Référence pour le calcul'!$U$6,IF(J173&gt;='Référence pour le calcul'!$R$5,'Référence pour le calcul'!$U$5,IF(J173&gt;='Référence pour le calcul'!$R$4,'Référence pour le calcul'!$U$4))))</f>
        <v>#REF!</v>
      </c>
      <c r="R173">
        <f ca="1">IF(AND(K173&lt;='Référence pour le calcul'!$AD$3,'calcul notes'!K173&gt;'Référence pour le calcul'!$AD$4),1,IF(AND('calcul notes'!K173&lt;='Référence pour le calcul'!$AD$4,'calcul notes'!K173&gt;'Référence pour le calcul'!$AD$5),2,IF(AND('calcul notes'!K173&lt;='Référence pour le calcul'!$AD$5,'calcul notes'!K173&gt;'Référence pour le calcul'!$AD$6),3,IF('calcul notes'!K173&lt;='Référence pour le calcul'!$AD$6,4,IF(K173="",4)))))</f>
        <v>4</v>
      </c>
      <c r="S173" t="e">
        <f t="shared" ca="1" si="8"/>
        <v>#REF!</v>
      </c>
    </row>
    <row r="174" spans="1:19" x14ac:dyDescent="0.3">
      <c r="A174" s="1" t="s">
        <v>368</v>
      </c>
      <c r="B174" s="1" t="s">
        <v>208</v>
      </c>
      <c r="C174" s="1" t="s">
        <v>797</v>
      </c>
      <c r="D174" s="1"/>
      <c r="E174">
        <f>SUMIFS(Entrée_qté,Date_entrée,"&lt;="&amp;'Référence pour le calcul'!AK175,Date_entrée,"&lt;="&amp;'Référence pour le calcul'!AK174,Référence_Article,'calcul notes'!A174)</f>
        <v>0</v>
      </c>
      <c r="F174">
        <f ca="1">SUMIFS(Sortie_qté,Date_Sortie,"&gt;="&amp;'Référence pour le calcul'!$AL$4,Sortie_qté,"&lt;="&amp;'Référence pour le calcul'!$AL$3,Référence_Article,'calcul notes'!A174)</f>
        <v>0</v>
      </c>
      <c r="G174">
        <f>SUMIF('base de données'!$A:$A,$A174,'base de données'!$I:$I)</f>
        <v>0</v>
      </c>
      <c r="H174">
        <f>SUMIF('base de données'!$A:$A,$A174,'base de données'!$J:$J)</f>
        <v>0</v>
      </c>
      <c r="I174">
        <f t="shared" si="6"/>
        <v>0</v>
      </c>
      <c r="J174" s="53">
        <f t="shared" si="7"/>
        <v>0</v>
      </c>
      <c r="K174" s="6" t="str">
        <f>IFERROR(VLOOKUP(A174,'Historique d''inventaire'!A:F,5,FALSE),"")</f>
        <v/>
      </c>
      <c r="L174">
        <f ca="1">IFERROR(IF(E174&gt;='Référence pour le calcul'!$V$7,'Référence pour le calcul'!$Y$7,IF(E174&gt;='Référence pour le calcul'!$V$6,'Référence pour le calcul'!$Y$6,IF(E174&gt;='Référence pour le calcul'!$V$5,'Référence pour le calcul'!$Y$5,IF(E174&gt;='Référence pour le calcul'!$V$4,'Référence pour le calcul'!$Y$4)))),1)</f>
        <v>1</v>
      </c>
      <c r="M174">
        <f ca="1">IFERROR(IF(F174&gt;='Référence pour le calcul'!$J$7,'Référence pour le calcul'!$M$7,IF(F174&gt;='Référence pour le calcul'!$J$6,'Référence pour le calcul'!$M$6,IF(F174&gt;='Référence pour le calcul'!$J$5,'Référence pour le calcul'!$M$5,IF(F174&gt;='Référence pour le calcul'!$J$4,'Référence pour le calcul'!$M$4)))),1)</f>
        <v>1</v>
      </c>
      <c r="N174">
        <f>IF(G174&gt;='Référence pour le calcul'!$B$7,'Référence pour le calcul'!$E$7,IF(G174&gt;='Référence pour le calcul'!$B$6,'Référence pour le calcul'!$E$6,IF(G174&gt;='Référence pour le calcul'!$B$5,'Référence pour le calcul'!$E$5,IF(G174&gt;'Référence pour le calcul'!$B$4,'Référence pour le calcul'!$E$4,IF(G174&lt;='Référence pour le calcul'!$B$3,'Référence pour le calcul'!$E$3)))))</f>
        <v>0</v>
      </c>
      <c r="O174">
        <f>IF(H174&gt;='Référence pour le calcul'!$F$7,'Référence pour le calcul'!$I$7,IF(H174&gt;='Référence pour le calcul'!$F$6,'Référence pour le calcul'!$I$6,IF(H174&gt;='Référence pour le calcul'!$F$5,'Référence pour le calcul'!$I$5,IF(H174&gt;='Référence pour le calcul'!$F$4,'Référence pour le calcul'!$I$4))))</f>
        <v>1</v>
      </c>
      <c r="P174" t="e">
        <f>IF(I174&gt;='Référence pour le calcul'!$N$7,'Référence pour le calcul'!$Q$7,IF(I174&gt;='Référence pour le calcul'!$N$6,'Référence pour le calcul'!$Q$6,IF(I174&gt;='Référence pour le calcul'!$N$5,'Référence pour le calcul'!$Q$5,IF(I174&gt;='Référence pour le calcul'!$N$4,'Référence pour le calcul'!$Q$4))))</f>
        <v>#REF!</v>
      </c>
      <c r="Q174" t="e">
        <f>IF(J174&gt;='Référence pour le calcul'!$R$7,'Référence pour le calcul'!$U$7,IF(J174&gt;='Référence pour le calcul'!$R$6,'Référence pour le calcul'!$U$6,IF(J174&gt;='Référence pour le calcul'!$R$5,'Référence pour le calcul'!$U$5,IF(J174&gt;='Référence pour le calcul'!$R$4,'Référence pour le calcul'!$U$4))))</f>
        <v>#REF!</v>
      </c>
      <c r="R174">
        <f ca="1">IF(AND(K174&lt;='Référence pour le calcul'!$AD$3,'calcul notes'!K174&gt;'Référence pour le calcul'!$AD$4),1,IF(AND('calcul notes'!K174&lt;='Référence pour le calcul'!$AD$4,'calcul notes'!K174&gt;'Référence pour le calcul'!$AD$5),2,IF(AND('calcul notes'!K174&lt;='Référence pour le calcul'!$AD$5,'calcul notes'!K174&gt;'Référence pour le calcul'!$AD$6),3,IF('calcul notes'!K174&lt;='Référence pour le calcul'!$AD$6,4,IF(K174="",4)))))</f>
        <v>4</v>
      </c>
      <c r="S174" t="e">
        <f t="shared" ca="1" si="8"/>
        <v>#REF!</v>
      </c>
    </row>
    <row r="175" spans="1:19" x14ac:dyDescent="0.3">
      <c r="A175" s="1" t="s">
        <v>369</v>
      </c>
      <c r="B175" s="1" t="s">
        <v>208</v>
      </c>
      <c r="C175" s="1" t="s">
        <v>798</v>
      </c>
      <c r="D175" s="1"/>
      <c r="E175">
        <f>SUMIFS(Entrée_qté,Date_entrée,"&lt;="&amp;'Référence pour le calcul'!AK176,Date_entrée,"&lt;="&amp;'Référence pour le calcul'!AK175,Référence_Article,'calcul notes'!A175)</f>
        <v>0</v>
      </c>
      <c r="F175">
        <f ca="1">SUMIFS(Sortie_qté,Date_Sortie,"&gt;="&amp;'Référence pour le calcul'!$AL$4,Sortie_qté,"&lt;="&amp;'Référence pour le calcul'!$AL$3,Référence_Article,'calcul notes'!A175)</f>
        <v>0</v>
      </c>
      <c r="G175">
        <f>SUMIF('base de données'!$A:$A,$A175,'base de données'!$I:$I)</f>
        <v>0</v>
      </c>
      <c r="H175">
        <f>SUMIF('base de données'!$A:$A,$A175,'base de données'!$J:$J)</f>
        <v>0</v>
      </c>
      <c r="I175">
        <f t="shared" si="6"/>
        <v>0</v>
      </c>
      <c r="J175" s="53">
        <f t="shared" si="7"/>
        <v>0</v>
      </c>
      <c r="K175" s="6" t="str">
        <f>IFERROR(VLOOKUP(A175,'Historique d''inventaire'!A:F,5,FALSE),"")</f>
        <v/>
      </c>
      <c r="L175">
        <f ca="1">IFERROR(IF(E175&gt;='Référence pour le calcul'!$V$7,'Référence pour le calcul'!$Y$7,IF(E175&gt;='Référence pour le calcul'!$V$6,'Référence pour le calcul'!$Y$6,IF(E175&gt;='Référence pour le calcul'!$V$5,'Référence pour le calcul'!$Y$5,IF(E175&gt;='Référence pour le calcul'!$V$4,'Référence pour le calcul'!$Y$4)))),1)</f>
        <v>1</v>
      </c>
      <c r="M175">
        <f ca="1">IFERROR(IF(F175&gt;='Référence pour le calcul'!$J$7,'Référence pour le calcul'!$M$7,IF(F175&gt;='Référence pour le calcul'!$J$6,'Référence pour le calcul'!$M$6,IF(F175&gt;='Référence pour le calcul'!$J$5,'Référence pour le calcul'!$M$5,IF(F175&gt;='Référence pour le calcul'!$J$4,'Référence pour le calcul'!$M$4)))),1)</f>
        <v>1</v>
      </c>
      <c r="N175">
        <f>IF(G175&gt;='Référence pour le calcul'!$B$7,'Référence pour le calcul'!$E$7,IF(G175&gt;='Référence pour le calcul'!$B$6,'Référence pour le calcul'!$E$6,IF(G175&gt;='Référence pour le calcul'!$B$5,'Référence pour le calcul'!$E$5,IF(G175&gt;'Référence pour le calcul'!$B$4,'Référence pour le calcul'!$E$4,IF(G175&lt;='Référence pour le calcul'!$B$3,'Référence pour le calcul'!$E$3)))))</f>
        <v>0</v>
      </c>
      <c r="O175">
        <f>IF(H175&gt;='Référence pour le calcul'!$F$7,'Référence pour le calcul'!$I$7,IF(H175&gt;='Référence pour le calcul'!$F$6,'Référence pour le calcul'!$I$6,IF(H175&gt;='Référence pour le calcul'!$F$5,'Référence pour le calcul'!$I$5,IF(H175&gt;='Référence pour le calcul'!$F$4,'Référence pour le calcul'!$I$4))))</f>
        <v>1</v>
      </c>
      <c r="P175" t="e">
        <f>IF(I175&gt;='Référence pour le calcul'!$N$7,'Référence pour le calcul'!$Q$7,IF(I175&gt;='Référence pour le calcul'!$N$6,'Référence pour le calcul'!$Q$6,IF(I175&gt;='Référence pour le calcul'!$N$5,'Référence pour le calcul'!$Q$5,IF(I175&gt;='Référence pour le calcul'!$N$4,'Référence pour le calcul'!$Q$4))))</f>
        <v>#REF!</v>
      </c>
      <c r="Q175" t="e">
        <f>IF(J175&gt;='Référence pour le calcul'!$R$7,'Référence pour le calcul'!$U$7,IF(J175&gt;='Référence pour le calcul'!$R$6,'Référence pour le calcul'!$U$6,IF(J175&gt;='Référence pour le calcul'!$R$5,'Référence pour le calcul'!$U$5,IF(J175&gt;='Référence pour le calcul'!$R$4,'Référence pour le calcul'!$U$4))))</f>
        <v>#REF!</v>
      </c>
      <c r="R175">
        <f ca="1">IF(AND(K175&lt;='Référence pour le calcul'!$AD$3,'calcul notes'!K175&gt;'Référence pour le calcul'!$AD$4),1,IF(AND('calcul notes'!K175&lt;='Référence pour le calcul'!$AD$4,'calcul notes'!K175&gt;'Référence pour le calcul'!$AD$5),2,IF(AND('calcul notes'!K175&lt;='Référence pour le calcul'!$AD$5,'calcul notes'!K175&gt;'Référence pour le calcul'!$AD$6),3,IF('calcul notes'!K175&lt;='Référence pour le calcul'!$AD$6,4,IF(K175="",4)))))</f>
        <v>4</v>
      </c>
      <c r="S175" t="e">
        <f t="shared" ca="1" si="8"/>
        <v>#REF!</v>
      </c>
    </row>
    <row r="176" spans="1:19" x14ac:dyDescent="0.3">
      <c r="A176" s="1" t="s">
        <v>370</v>
      </c>
      <c r="B176" s="1" t="s">
        <v>208</v>
      </c>
      <c r="C176" s="1" t="s">
        <v>799</v>
      </c>
      <c r="D176" s="1"/>
      <c r="E176">
        <f>SUMIFS(Entrée_qté,Date_entrée,"&lt;="&amp;'Référence pour le calcul'!AK177,Date_entrée,"&lt;="&amp;'Référence pour le calcul'!AK176,Référence_Article,'calcul notes'!A176)</f>
        <v>0</v>
      </c>
      <c r="F176">
        <f ca="1">SUMIFS(Sortie_qté,Date_Sortie,"&gt;="&amp;'Référence pour le calcul'!$AL$4,Sortie_qté,"&lt;="&amp;'Référence pour le calcul'!$AL$3,Référence_Article,'calcul notes'!A176)</f>
        <v>0</v>
      </c>
      <c r="G176">
        <f>SUMIF('base de données'!$A:$A,$A176,'base de données'!$I:$I)</f>
        <v>0</v>
      </c>
      <c r="H176">
        <f>SUMIF('base de données'!$A:$A,$A176,'base de données'!$J:$J)</f>
        <v>0</v>
      </c>
      <c r="I176">
        <f t="shared" si="6"/>
        <v>0</v>
      </c>
      <c r="J176" s="53">
        <f t="shared" si="7"/>
        <v>0</v>
      </c>
      <c r="K176" s="6" t="str">
        <f>IFERROR(VLOOKUP(A176,'Historique d''inventaire'!A:F,5,FALSE),"")</f>
        <v/>
      </c>
      <c r="L176">
        <f ca="1">IFERROR(IF(E176&gt;='Référence pour le calcul'!$V$7,'Référence pour le calcul'!$Y$7,IF(E176&gt;='Référence pour le calcul'!$V$6,'Référence pour le calcul'!$Y$6,IF(E176&gt;='Référence pour le calcul'!$V$5,'Référence pour le calcul'!$Y$5,IF(E176&gt;='Référence pour le calcul'!$V$4,'Référence pour le calcul'!$Y$4)))),1)</f>
        <v>1</v>
      </c>
      <c r="M176">
        <f ca="1">IFERROR(IF(F176&gt;='Référence pour le calcul'!$J$7,'Référence pour le calcul'!$M$7,IF(F176&gt;='Référence pour le calcul'!$J$6,'Référence pour le calcul'!$M$6,IF(F176&gt;='Référence pour le calcul'!$J$5,'Référence pour le calcul'!$M$5,IF(F176&gt;='Référence pour le calcul'!$J$4,'Référence pour le calcul'!$M$4)))),1)</f>
        <v>1</v>
      </c>
      <c r="N176">
        <f>IF(G176&gt;='Référence pour le calcul'!$B$7,'Référence pour le calcul'!$E$7,IF(G176&gt;='Référence pour le calcul'!$B$6,'Référence pour le calcul'!$E$6,IF(G176&gt;='Référence pour le calcul'!$B$5,'Référence pour le calcul'!$E$5,IF(G176&gt;'Référence pour le calcul'!$B$4,'Référence pour le calcul'!$E$4,IF(G176&lt;='Référence pour le calcul'!$B$3,'Référence pour le calcul'!$E$3)))))</f>
        <v>0</v>
      </c>
      <c r="O176">
        <f>IF(H176&gt;='Référence pour le calcul'!$F$7,'Référence pour le calcul'!$I$7,IF(H176&gt;='Référence pour le calcul'!$F$6,'Référence pour le calcul'!$I$6,IF(H176&gt;='Référence pour le calcul'!$F$5,'Référence pour le calcul'!$I$5,IF(H176&gt;='Référence pour le calcul'!$F$4,'Référence pour le calcul'!$I$4))))</f>
        <v>1</v>
      </c>
      <c r="P176" t="e">
        <f>IF(I176&gt;='Référence pour le calcul'!$N$7,'Référence pour le calcul'!$Q$7,IF(I176&gt;='Référence pour le calcul'!$N$6,'Référence pour le calcul'!$Q$6,IF(I176&gt;='Référence pour le calcul'!$N$5,'Référence pour le calcul'!$Q$5,IF(I176&gt;='Référence pour le calcul'!$N$4,'Référence pour le calcul'!$Q$4))))</f>
        <v>#REF!</v>
      </c>
      <c r="Q176" t="e">
        <f>IF(J176&gt;='Référence pour le calcul'!$R$7,'Référence pour le calcul'!$U$7,IF(J176&gt;='Référence pour le calcul'!$R$6,'Référence pour le calcul'!$U$6,IF(J176&gt;='Référence pour le calcul'!$R$5,'Référence pour le calcul'!$U$5,IF(J176&gt;='Référence pour le calcul'!$R$4,'Référence pour le calcul'!$U$4))))</f>
        <v>#REF!</v>
      </c>
      <c r="R176">
        <f ca="1">IF(AND(K176&lt;='Référence pour le calcul'!$AD$3,'calcul notes'!K176&gt;'Référence pour le calcul'!$AD$4),1,IF(AND('calcul notes'!K176&lt;='Référence pour le calcul'!$AD$4,'calcul notes'!K176&gt;'Référence pour le calcul'!$AD$5),2,IF(AND('calcul notes'!K176&lt;='Référence pour le calcul'!$AD$5,'calcul notes'!K176&gt;'Référence pour le calcul'!$AD$6),3,IF('calcul notes'!K176&lt;='Référence pour le calcul'!$AD$6,4,IF(K176="",4)))))</f>
        <v>4</v>
      </c>
      <c r="S176" t="e">
        <f t="shared" ca="1" si="8"/>
        <v>#REF!</v>
      </c>
    </row>
    <row r="177" spans="1:19" x14ac:dyDescent="0.3">
      <c r="A177" s="1" t="s">
        <v>371</v>
      </c>
      <c r="B177" s="1" t="s">
        <v>208</v>
      </c>
      <c r="C177" s="1" t="s">
        <v>800</v>
      </c>
      <c r="D177" s="1"/>
      <c r="E177">
        <f>SUMIFS(Entrée_qté,Date_entrée,"&lt;="&amp;'Référence pour le calcul'!AK178,Date_entrée,"&lt;="&amp;'Référence pour le calcul'!AK177,Référence_Article,'calcul notes'!A177)</f>
        <v>0</v>
      </c>
      <c r="F177">
        <f ca="1">SUMIFS(Sortie_qté,Date_Sortie,"&gt;="&amp;'Référence pour le calcul'!$AL$4,Sortie_qté,"&lt;="&amp;'Référence pour le calcul'!$AL$3,Référence_Article,'calcul notes'!A177)</f>
        <v>0</v>
      </c>
      <c r="G177">
        <f>SUMIF('base de données'!$A:$A,$A177,'base de données'!$I:$I)</f>
        <v>0</v>
      </c>
      <c r="H177">
        <f>SUMIF('base de données'!$A:$A,$A177,'base de données'!$J:$J)</f>
        <v>0</v>
      </c>
      <c r="I177">
        <f t="shared" si="6"/>
        <v>0</v>
      </c>
      <c r="J177" s="53">
        <f t="shared" si="7"/>
        <v>0</v>
      </c>
      <c r="K177" s="6" t="str">
        <f>IFERROR(VLOOKUP(A177,'Historique d''inventaire'!A:F,5,FALSE),"")</f>
        <v/>
      </c>
      <c r="L177">
        <f ca="1">IFERROR(IF(E177&gt;='Référence pour le calcul'!$V$7,'Référence pour le calcul'!$Y$7,IF(E177&gt;='Référence pour le calcul'!$V$6,'Référence pour le calcul'!$Y$6,IF(E177&gt;='Référence pour le calcul'!$V$5,'Référence pour le calcul'!$Y$5,IF(E177&gt;='Référence pour le calcul'!$V$4,'Référence pour le calcul'!$Y$4)))),1)</f>
        <v>1</v>
      </c>
      <c r="M177">
        <f ca="1">IFERROR(IF(F177&gt;='Référence pour le calcul'!$J$7,'Référence pour le calcul'!$M$7,IF(F177&gt;='Référence pour le calcul'!$J$6,'Référence pour le calcul'!$M$6,IF(F177&gt;='Référence pour le calcul'!$J$5,'Référence pour le calcul'!$M$5,IF(F177&gt;='Référence pour le calcul'!$J$4,'Référence pour le calcul'!$M$4)))),1)</f>
        <v>1</v>
      </c>
      <c r="N177">
        <f>IF(G177&gt;='Référence pour le calcul'!$B$7,'Référence pour le calcul'!$E$7,IF(G177&gt;='Référence pour le calcul'!$B$6,'Référence pour le calcul'!$E$6,IF(G177&gt;='Référence pour le calcul'!$B$5,'Référence pour le calcul'!$E$5,IF(G177&gt;'Référence pour le calcul'!$B$4,'Référence pour le calcul'!$E$4,IF(G177&lt;='Référence pour le calcul'!$B$3,'Référence pour le calcul'!$E$3)))))</f>
        <v>0</v>
      </c>
      <c r="O177">
        <f>IF(H177&gt;='Référence pour le calcul'!$F$7,'Référence pour le calcul'!$I$7,IF(H177&gt;='Référence pour le calcul'!$F$6,'Référence pour le calcul'!$I$6,IF(H177&gt;='Référence pour le calcul'!$F$5,'Référence pour le calcul'!$I$5,IF(H177&gt;='Référence pour le calcul'!$F$4,'Référence pour le calcul'!$I$4))))</f>
        <v>1</v>
      </c>
      <c r="P177" t="e">
        <f>IF(I177&gt;='Référence pour le calcul'!$N$7,'Référence pour le calcul'!$Q$7,IF(I177&gt;='Référence pour le calcul'!$N$6,'Référence pour le calcul'!$Q$6,IF(I177&gt;='Référence pour le calcul'!$N$5,'Référence pour le calcul'!$Q$5,IF(I177&gt;='Référence pour le calcul'!$N$4,'Référence pour le calcul'!$Q$4))))</f>
        <v>#REF!</v>
      </c>
      <c r="Q177" t="e">
        <f>IF(J177&gt;='Référence pour le calcul'!$R$7,'Référence pour le calcul'!$U$7,IF(J177&gt;='Référence pour le calcul'!$R$6,'Référence pour le calcul'!$U$6,IF(J177&gt;='Référence pour le calcul'!$R$5,'Référence pour le calcul'!$U$5,IF(J177&gt;='Référence pour le calcul'!$R$4,'Référence pour le calcul'!$U$4))))</f>
        <v>#REF!</v>
      </c>
      <c r="R177">
        <f ca="1">IF(AND(K177&lt;='Référence pour le calcul'!$AD$3,'calcul notes'!K177&gt;'Référence pour le calcul'!$AD$4),1,IF(AND('calcul notes'!K177&lt;='Référence pour le calcul'!$AD$4,'calcul notes'!K177&gt;'Référence pour le calcul'!$AD$5),2,IF(AND('calcul notes'!K177&lt;='Référence pour le calcul'!$AD$5,'calcul notes'!K177&gt;'Référence pour le calcul'!$AD$6),3,IF('calcul notes'!K177&lt;='Référence pour le calcul'!$AD$6,4,IF(K177="",4)))))</f>
        <v>4</v>
      </c>
      <c r="S177" t="e">
        <f t="shared" ca="1" si="8"/>
        <v>#REF!</v>
      </c>
    </row>
    <row r="178" spans="1:19" x14ac:dyDescent="0.3">
      <c r="A178" s="1" t="s">
        <v>372</v>
      </c>
      <c r="B178" s="1" t="s">
        <v>208</v>
      </c>
      <c r="C178" s="1" t="s">
        <v>801</v>
      </c>
      <c r="D178" s="1"/>
      <c r="E178">
        <f>SUMIFS(Entrée_qté,Date_entrée,"&lt;="&amp;'Référence pour le calcul'!AK179,Date_entrée,"&lt;="&amp;'Référence pour le calcul'!AK178,Référence_Article,'calcul notes'!A178)</f>
        <v>0</v>
      </c>
      <c r="F178">
        <f ca="1">SUMIFS(Sortie_qté,Date_Sortie,"&gt;="&amp;'Référence pour le calcul'!$AL$4,Sortie_qté,"&lt;="&amp;'Référence pour le calcul'!$AL$3,Référence_Article,'calcul notes'!A178)</f>
        <v>0</v>
      </c>
      <c r="G178">
        <f>SUMIF('base de données'!$A:$A,$A178,'base de données'!$I:$I)</f>
        <v>0</v>
      </c>
      <c r="H178">
        <f>SUMIF('base de données'!$A:$A,$A178,'base de données'!$J:$J)</f>
        <v>0</v>
      </c>
      <c r="I178">
        <f t="shared" si="6"/>
        <v>0</v>
      </c>
      <c r="J178" s="53">
        <f t="shared" si="7"/>
        <v>0</v>
      </c>
      <c r="K178" s="6" t="str">
        <f>IFERROR(VLOOKUP(A178,'Historique d''inventaire'!A:F,5,FALSE),"")</f>
        <v/>
      </c>
      <c r="L178">
        <f ca="1">IFERROR(IF(E178&gt;='Référence pour le calcul'!$V$7,'Référence pour le calcul'!$Y$7,IF(E178&gt;='Référence pour le calcul'!$V$6,'Référence pour le calcul'!$Y$6,IF(E178&gt;='Référence pour le calcul'!$V$5,'Référence pour le calcul'!$Y$5,IF(E178&gt;='Référence pour le calcul'!$V$4,'Référence pour le calcul'!$Y$4)))),1)</f>
        <v>1</v>
      </c>
      <c r="M178">
        <f ca="1">IFERROR(IF(F178&gt;='Référence pour le calcul'!$J$7,'Référence pour le calcul'!$M$7,IF(F178&gt;='Référence pour le calcul'!$J$6,'Référence pour le calcul'!$M$6,IF(F178&gt;='Référence pour le calcul'!$J$5,'Référence pour le calcul'!$M$5,IF(F178&gt;='Référence pour le calcul'!$J$4,'Référence pour le calcul'!$M$4)))),1)</f>
        <v>1</v>
      </c>
      <c r="N178">
        <f>IF(G178&gt;='Référence pour le calcul'!$B$7,'Référence pour le calcul'!$E$7,IF(G178&gt;='Référence pour le calcul'!$B$6,'Référence pour le calcul'!$E$6,IF(G178&gt;='Référence pour le calcul'!$B$5,'Référence pour le calcul'!$E$5,IF(G178&gt;'Référence pour le calcul'!$B$4,'Référence pour le calcul'!$E$4,IF(G178&lt;='Référence pour le calcul'!$B$3,'Référence pour le calcul'!$E$3)))))</f>
        <v>0</v>
      </c>
      <c r="O178">
        <f>IF(H178&gt;='Référence pour le calcul'!$F$7,'Référence pour le calcul'!$I$7,IF(H178&gt;='Référence pour le calcul'!$F$6,'Référence pour le calcul'!$I$6,IF(H178&gt;='Référence pour le calcul'!$F$5,'Référence pour le calcul'!$I$5,IF(H178&gt;='Référence pour le calcul'!$F$4,'Référence pour le calcul'!$I$4))))</f>
        <v>1</v>
      </c>
      <c r="P178" t="e">
        <f>IF(I178&gt;='Référence pour le calcul'!$N$7,'Référence pour le calcul'!$Q$7,IF(I178&gt;='Référence pour le calcul'!$N$6,'Référence pour le calcul'!$Q$6,IF(I178&gt;='Référence pour le calcul'!$N$5,'Référence pour le calcul'!$Q$5,IF(I178&gt;='Référence pour le calcul'!$N$4,'Référence pour le calcul'!$Q$4))))</f>
        <v>#REF!</v>
      </c>
      <c r="Q178" t="e">
        <f>IF(J178&gt;='Référence pour le calcul'!$R$7,'Référence pour le calcul'!$U$7,IF(J178&gt;='Référence pour le calcul'!$R$6,'Référence pour le calcul'!$U$6,IF(J178&gt;='Référence pour le calcul'!$R$5,'Référence pour le calcul'!$U$5,IF(J178&gt;='Référence pour le calcul'!$R$4,'Référence pour le calcul'!$U$4))))</f>
        <v>#REF!</v>
      </c>
      <c r="R178">
        <f ca="1">IF(AND(K178&lt;='Référence pour le calcul'!$AD$3,'calcul notes'!K178&gt;'Référence pour le calcul'!$AD$4),1,IF(AND('calcul notes'!K178&lt;='Référence pour le calcul'!$AD$4,'calcul notes'!K178&gt;'Référence pour le calcul'!$AD$5),2,IF(AND('calcul notes'!K178&lt;='Référence pour le calcul'!$AD$5,'calcul notes'!K178&gt;'Référence pour le calcul'!$AD$6),3,IF('calcul notes'!K178&lt;='Référence pour le calcul'!$AD$6,4,IF(K178="",4)))))</f>
        <v>4</v>
      </c>
      <c r="S178" t="e">
        <f t="shared" ca="1" si="8"/>
        <v>#REF!</v>
      </c>
    </row>
    <row r="179" spans="1:19" x14ac:dyDescent="0.3">
      <c r="A179" s="1" t="s">
        <v>373</v>
      </c>
      <c r="B179" s="1" t="s">
        <v>208</v>
      </c>
      <c r="C179" s="1" t="s">
        <v>802</v>
      </c>
      <c r="D179" s="1"/>
      <c r="E179">
        <f>SUMIFS(Entrée_qté,Date_entrée,"&lt;="&amp;'Référence pour le calcul'!AK180,Date_entrée,"&lt;="&amp;'Référence pour le calcul'!AK179,Référence_Article,'calcul notes'!A179)</f>
        <v>0</v>
      </c>
      <c r="F179">
        <f ca="1">SUMIFS(Sortie_qté,Date_Sortie,"&gt;="&amp;'Référence pour le calcul'!$AL$4,Sortie_qté,"&lt;="&amp;'Référence pour le calcul'!$AL$3,Référence_Article,'calcul notes'!A179)</f>
        <v>0</v>
      </c>
      <c r="G179">
        <f>SUMIF('base de données'!$A:$A,$A179,'base de données'!$I:$I)</f>
        <v>0</v>
      </c>
      <c r="H179">
        <f>SUMIF('base de données'!$A:$A,$A179,'base de données'!$J:$J)</f>
        <v>0</v>
      </c>
      <c r="I179">
        <f t="shared" si="6"/>
        <v>0</v>
      </c>
      <c r="J179" s="53">
        <f t="shared" si="7"/>
        <v>0</v>
      </c>
      <c r="K179" s="6" t="str">
        <f>IFERROR(VLOOKUP(A179,'Historique d''inventaire'!A:F,5,FALSE),"")</f>
        <v/>
      </c>
      <c r="L179">
        <f ca="1">IFERROR(IF(E179&gt;='Référence pour le calcul'!$V$7,'Référence pour le calcul'!$Y$7,IF(E179&gt;='Référence pour le calcul'!$V$6,'Référence pour le calcul'!$Y$6,IF(E179&gt;='Référence pour le calcul'!$V$5,'Référence pour le calcul'!$Y$5,IF(E179&gt;='Référence pour le calcul'!$V$4,'Référence pour le calcul'!$Y$4)))),1)</f>
        <v>1</v>
      </c>
      <c r="M179">
        <f ca="1">IFERROR(IF(F179&gt;='Référence pour le calcul'!$J$7,'Référence pour le calcul'!$M$7,IF(F179&gt;='Référence pour le calcul'!$J$6,'Référence pour le calcul'!$M$6,IF(F179&gt;='Référence pour le calcul'!$J$5,'Référence pour le calcul'!$M$5,IF(F179&gt;='Référence pour le calcul'!$J$4,'Référence pour le calcul'!$M$4)))),1)</f>
        <v>1</v>
      </c>
      <c r="N179">
        <f>IF(G179&gt;='Référence pour le calcul'!$B$7,'Référence pour le calcul'!$E$7,IF(G179&gt;='Référence pour le calcul'!$B$6,'Référence pour le calcul'!$E$6,IF(G179&gt;='Référence pour le calcul'!$B$5,'Référence pour le calcul'!$E$5,IF(G179&gt;'Référence pour le calcul'!$B$4,'Référence pour le calcul'!$E$4,IF(G179&lt;='Référence pour le calcul'!$B$3,'Référence pour le calcul'!$E$3)))))</f>
        <v>0</v>
      </c>
      <c r="O179">
        <f>IF(H179&gt;='Référence pour le calcul'!$F$7,'Référence pour le calcul'!$I$7,IF(H179&gt;='Référence pour le calcul'!$F$6,'Référence pour le calcul'!$I$6,IF(H179&gt;='Référence pour le calcul'!$F$5,'Référence pour le calcul'!$I$5,IF(H179&gt;='Référence pour le calcul'!$F$4,'Référence pour le calcul'!$I$4))))</f>
        <v>1</v>
      </c>
      <c r="P179" t="e">
        <f>IF(I179&gt;='Référence pour le calcul'!$N$7,'Référence pour le calcul'!$Q$7,IF(I179&gt;='Référence pour le calcul'!$N$6,'Référence pour le calcul'!$Q$6,IF(I179&gt;='Référence pour le calcul'!$N$5,'Référence pour le calcul'!$Q$5,IF(I179&gt;='Référence pour le calcul'!$N$4,'Référence pour le calcul'!$Q$4))))</f>
        <v>#REF!</v>
      </c>
      <c r="Q179" t="e">
        <f>IF(J179&gt;='Référence pour le calcul'!$R$7,'Référence pour le calcul'!$U$7,IF(J179&gt;='Référence pour le calcul'!$R$6,'Référence pour le calcul'!$U$6,IF(J179&gt;='Référence pour le calcul'!$R$5,'Référence pour le calcul'!$U$5,IF(J179&gt;='Référence pour le calcul'!$R$4,'Référence pour le calcul'!$U$4))))</f>
        <v>#REF!</v>
      </c>
      <c r="R179">
        <f ca="1">IF(AND(K179&lt;='Référence pour le calcul'!$AD$3,'calcul notes'!K179&gt;'Référence pour le calcul'!$AD$4),1,IF(AND('calcul notes'!K179&lt;='Référence pour le calcul'!$AD$4,'calcul notes'!K179&gt;'Référence pour le calcul'!$AD$5),2,IF(AND('calcul notes'!K179&lt;='Référence pour le calcul'!$AD$5,'calcul notes'!K179&gt;'Référence pour le calcul'!$AD$6),3,IF('calcul notes'!K179&lt;='Référence pour le calcul'!$AD$6,4,IF(K179="",4)))))</f>
        <v>4</v>
      </c>
      <c r="S179" t="e">
        <f t="shared" ca="1" si="8"/>
        <v>#REF!</v>
      </c>
    </row>
    <row r="180" spans="1:19" x14ac:dyDescent="0.3">
      <c r="A180" s="1" t="s">
        <v>374</v>
      </c>
      <c r="B180" s="1" t="s">
        <v>208</v>
      </c>
      <c r="C180" s="1" t="s">
        <v>803</v>
      </c>
      <c r="D180" s="1"/>
      <c r="E180">
        <f>SUMIFS(Entrée_qté,Date_entrée,"&lt;="&amp;'Référence pour le calcul'!AK181,Date_entrée,"&lt;="&amp;'Référence pour le calcul'!AK180,Référence_Article,'calcul notes'!A180)</f>
        <v>0</v>
      </c>
      <c r="F180">
        <f ca="1">SUMIFS(Sortie_qté,Date_Sortie,"&gt;="&amp;'Référence pour le calcul'!$AL$4,Sortie_qté,"&lt;="&amp;'Référence pour le calcul'!$AL$3,Référence_Article,'calcul notes'!A180)</f>
        <v>0</v>
      </c>
      <c r="G180">
        <f>SUMIF('base de données'!$A:$A,$A180,'base de données'!$I:$I)</f>
        <v>0</v>
      </c>
      <c r="H180">
        <f>SUMIF('base de données'!$A:$A,$A180,'base de données'!$J:$J)</f>
        <v>0</v>
      </c>
      <c r="I180">
        <f t="shared" si="6"/>
        <v>0</v>
      </c>
      <c r="J180" s="53">
        <f t="shared" si="7"/>
        <v>0</v>
      </c>
      <c r="K180" s="6" t="str">
        <f>IFERROR(VLOOKUP(A180,'Historique d''inventaire'!A:F,5,FALSE),"")</f>
        <v/>
      </c>
      <c r="L180">
        <f ca="1">IFERROR(IF(E180&gt;='Référence pour le calcul'!$V$7,'Référence pour le calcul'!$Y$7,IF(E180&gt;='Référence pour le calcul'!$V$6,'Référence pour le calcul'!$Y$6,IF(E180&gt;='Référence pour le calcul'!$V$5,'Référence pour le calcul'!$Y$5,IF(E180&gt;='Référence pour le calcul'!$V$4,'Référence pour le calcul'!$Y$4)))),1)</f>
        <v>1</v>
      </c>
      <c r="M180">
        <f ca="1">IFERROR(IF(F180&gt;='Référence pour le calcul'!$J$7,'Référence pour le calcul'!$M$7,IF(F180&gt;='Référence pour le calcul'!$J$6,'Référence pour le calcul'!$M$6,IF(F180&gt;='Référence pour le calcul'!$J$5,'Référence pour le calcul'!$M$5,IF(F180&gt;='Référence pour le calcul'!$J$4,'Référence pour le calcul'!$M$4)))),1)</f>
        <v>1</v>
      </c>
      <c r="N180">
        <f>IF(G180&gt;='Référence pour le calcul'!$B$7,'Référence pour le calcul'!$E$7,IF(G180&gt;='Référence pour le calcul'!$B$6,'Référence pour le calcul'!$E$6,IF(G180&gt;='Référence pour le calcul'!$B$5,'Référence pour le calcul'!$E$5,IF(G180&gt;'Référence pour le calcul'!$B$4,'Référence pour le calcul'!$E$4,IF(G180&lt;='Référence pour le calcul'!$B$3,'Référence pour le calcul'!$E$3)))))</f>
        <v>0</v>
      </c>
      <c r="O180">
        <f>IF(H180&gt;='Référence pour le calcul'!$F$7,'Référence pour le calcul'!$I$7,IF(H180&gt;='Référence pour le calcul'!$F$6,'Référence pour le calcul'!$I$6,IF(H180&gt;='Référence pour le calcul'!$F$5,'Référence pour le calcul'!$I$5,IF(H180&gt;='Référence pour le calcul'!$F$4,'Référence pour le calcul'!$I$4))))</f>
        <v>1</v>
      </c>
      <c r="P180" t="e">
        <f>IF(I180&gt;='Référence pour le calcul'!$N$7,'Référence pour le calcul'!$Q$7,IF(I180&gt;='Référence pour le calcul'!$N$6,'Référence pour le calcul'!$Q$6,IF(I180&gt;='Référence pour le calcul'!$N$5,'Référence pour le calcul'!$Q$5,IF(I180&gt;='Référence pour le calcul'!$N$4,'Référence pour le calcul'!$Q$4))))</f>
        <v>#REF!</v>
      </c>
      <c r="Q180" t="e">
        <f>IF(J180&gt;='Référence pour le calcul'!$R$7,'Référence pour le calcul'!$U$7,IF(J180&gt;='Référence pour le calcul'!$R$6,'Référence pour le calcul'!$U$6,IF(J180&gt;='Référence pour le calcul'!$R$5,'Référence pour le calcul'!$U$5,IF(J180&gt;='Référence pour le calcul'!$R$4,'Référence pour le calcul'!$U$4))))</f>
        <v>#REF!</v>
      </c>
      <c r="R180">
        <f ca="1">IF(AND(K180&lt;='Référence pour le calcul'!$AD$3,'calcul notes'!K180&gt;'Référence pour le calcul'!$AD$4),1,IF(AND('calcul notes'!K180&lt;='Référence pour le calcul'!$AD$4,'calcul notes'!K180&gt;'Référence pour le calcul'!$AD$5),2,IF(AND('calcul notes'!K180&lt;='Référence pour le calcul'!$AD$5,'calcul notes'!K180&gt;'Référence pour le calcul'!$AD$6),3,IF('calcul notes'!K180&lt;='Référence pour le calcul'!$AD$6,4,IF(K180="",4)))))</f>
        <v>4</v>
      </c>
      <c r="S180" t="e">
        <f t="shared" ca="1" si="8"/>
        <v>#REF!</v>
      </c>
    </row>
    <row r="181" spans="1:19" x14ac:dyDescent="0.3">
      <c r="A181" s="1" t="s">
        <v>375</v>
      </c>
      <c r="B181" s="1" t="s">
        <v>208</v>
      </c>
      <c r="C181" s="1" t="s">
        <v>804</v>
      </c>
      <c r="D181" s="1"/>
      <c r="E181">
        <f>SUMIFS(Entrée_qté,Date_entrée,"&lt;="&amp;'Référence pour le calcul'!AK182,Date_entrée,"&lt;="&amp;'Référence pour le calcul'!AK181,Référence_Article,'calcul notes'!A181)</f>
        <v>0</v>
      </c>
      <c r="F181">
        <f ca="1">SUMIFS(Sortie_qté,Date_Sortie,"&gt;="&amp;'Référence pour le calcul'!$AL$4,Sortie_qté,"&lt;="&amp;'Référence pour le calcul'!$AL$3,Référence_Article,'calcul notes'!A181)</f>
        <v>0</v>
      </c>
      <c r="G181">
        <f>SUMIF('base de données'!$A:$A,$A181,'base de données'!$I:$I)</f>
        <v>0</v>
      </c>
      <c r="H181">
        <f>SUMIF('base de données'!$A:$A,$A181,'base de données'!$J:$J)</f>
        <v>0</v>
      </c>
      <c r="I181">
        <f t="shared" si="6"/>
        <v>0</v>
      </c>
      <c r="J181" s="53">
        <f t="shared" si="7"/>
        <v>0</v>
      </c>
      <c r="K181" s="6" t="str">
        <f>IFERROR(VLOOKUP(A181,'Historique d''inventaire'!A:F,5,FALSE),"")</f>
        <v/>
      </c>
      <c r="L181">
        <f ca="1">IFERROR(IF(E181&gt;='Référence pour le calcul'!$V$7,'Référence pour le calcul'!$Y$7,IF(E181&gt;='Référence pour le calcul'!$V$6,'Référence pour le calcul'!$Y$6,IF(E181&gt;='Référence pour le calcul'!$V$5,'Référence pour le calcul'!$Y$5,IF(E181&gt;='Référence pour le calcul'!$V$4,'Référence pour le calcul'!$Y$4)))),1)</f>
        <v>1</v>
      </c>
      <c r="M181">
        <f ca="1">IFERROR(IF(F181&gt;='Référence pour le calcul'!$J$7,'Référence pour le calcul'!$M$7,IF(F181&gt;='Référence pour le calcul'!$J$6,'Référence pour le calcul'!$M$6,IF(F181&gt;='Référence pour le calcul'!$J$5,'Référence pour le calcul'!$M$5,IF(F181&gt;='Référence pour le calcul'!$J$4,'Référence pour le calcul'!$M$4)))),1)</f>
        <v>1</v>
      </c>
      <c r="N181">
        <f>IF(G181&gt;='Référence pour le calcul'!$B$7,'Référence pour le calcul'!$E$7,IF(G181&gt;='Référence pour le calcul'!$B$6,'Référence pour le calcul'!$E$6,IF(G181&gt;='Référence pour le calcul'!$B$5,'Référence pour le calcul'!$E$5,IF(G181&gt;'Référence pour le calcul'!$B$4,'Référence pour le calcul'!$E$4,IF(G181&lt;='Référence pour le calcul'!$B$3,'Référence pour le calcul'!$E$3)))))</f>
        <v>0</v>
      </c>
      <c r="O181">
        <f>IF(H181&gt;='Référence pour le calcul'!$F$7,'Référence pour le calcul'!$I$7,IF(H181&gt;='Référence pour le calcul'!$F$6,'Référence pour le calcul'!$I$6,IF(H181&gt;='Référence pour le calcul'!$F$5,'Référence pour le calcul'!$I$5,IF(H181&gt;='Référence pour le calcul'!$F$4,'Référence pour le calcul'!$I$4))))</f>
        <v>1</v>
      </c>
      <c r="P181" t="e">
        <f>IF(I181&gt;='Référence pour le calcul'!$N$7,'Référence pour le calcul'!$Q$7,IF(I181&gt;='Référence pour le calcul'!$N$6,'Référence pour le calcul'!$Q$6,IF(I181&gt;='Référence pour le calcul'!$N$5,'Référence pour le calcul'!$Q$5,IF(I181&gt;='Référence pour le calcul'!$N$4,'Référence pour le calcul'!$Q$4))))</f>
        <v>#REF!</v>
      </c>
      <c r="Q181" t="e">
        <f>IF(J181&gt;='Référence pour le calcul'!$R$7,'Référence pour le calcul'!$U$7,IF(J181&gt;='Référence pour le calcul'!$R$6,'Référence pour le calcul'!$U$6,IF(J181&gt;='Référence pour le calcul'!$R$5,'Référence pour le calcul'!$U$5,IF(J181&gt;='Référence pour le calcul'!$R$4,'Référence pour le calcul'!$U$4))))</f>
        <v>#REF!</v>
      </c>
      <c r="R181">
        <f ca="1">IF(AND(K181&lt;='Référence pour le calcul'!$AD$3,'calcul notes'!K181&gt;'Référence pour le calcul'!$AD$4),1,IF(AND('calcul notes'!K181&lt;='Référence pour le calcul'!$AD$4,'calcul notes'!K181&gt;'Référence pour le calcul'!$AD$5),2,IF(AND('calcul notes'!K181&lt;='Référence pour le calcul'!$AD$5,'calcul notes'!K181&gt;'Référence pour le calcul'!$AD$6),3,IF('calcul notes'!K181&lt;='Référence pour le calcul'!$AD$6,4,IF(K181="",4)))))</f>
        <v>4</v>
      </c>
      <c r="S181" t="e">
        <f t="shared" ca="1" si="8"/>
        <v>#REF!</v>
      </c>
    </row>
    <row r="182" spans="1:19" x14ac:dyDescent="0.3">
      <c r="A182" s="1" t="s">
        <v>376</v>
      </c>
      <c r="B182" s="1" t="s">
        <v>208</v>
      </c>
      <c r="C182" s="1" t="s">
        <v>805</v>
      </c>
      <c r="D182" s="1" t="s">
        <v>204</v>
      </c>
      <c r="E182">
        <f>SUMIFS(Entrée_qté,Date_entrée,"&lt;="&amp;'Référence pour le calcul'!AK183,Date_entrée,"&lt;="&amp;'Référence pour le calcul'!AK182,Référence_Article,'calcul notes'!A182)</f>
        <v>0</v>
      </c>
      <c r="F182">
        <f ca="1">SUMIFS(Sortie_qté,Date_Sortie,"&gt;="&amp;'Référence pour le calcul'!$AL$4,Sortie_qté,"&lt;="&amp;'Référence pour le calcul'!$AL$3,Référence_Article,'calcul notes'!A182)</f>
        <v>0</v>
      </c>
      <c r="G182">
        <f>SUMIF('base de données'!$A:$A,$A182,'base de données'!$I:$I)</f>
        <v>0</v>
      </c>
      <c r="H182">
        <f>SUMIF('base de données'!$A:$A,$A182,'base de données'!$J:$J)</f>
        <v>0</v>
      </c>
      <c r="I182">
        <f t="shared" si="6"/>
        <v>0</v>
      </c>
      <c r="J182" s="53">
        <f t="shared" si="7"/>
        <v>0</v>
      </c>
      <c r="K182" s="6" t="str">
        <f>IFERROR(VLOOKUP(A182,'Historique d''inventaire'!A:F,5,FALSE),"")</f>
        <v/>
      </c>
      <c r="L182">
        <f ca="1">IFERROR(IF(E182&gt;='Référence pour le calcul'!$V$7,'Référence pour le calcul'!$Y$7,IF(E182&gt;='Référence pour le calcul'!$V$6,'Référence pour le calcul'!$Y$6,IF(E182&gt;='Référence pour le calcul'!$V$5,'Référence pour le calcul'!$Y$5,IF(E182&gt;='Référence pour le calcul'!$V$4,'Référence pour le calcul'!$Y$4)))),1)</f>
        <v>1</v>
      </c>
      <c r="M182">
        <f ca="1">IFERROR(IF(F182&gt;='Référence pour le calcul'!$J$7,'Référence pour le calcul'!$M$7,IF(F182&gt;='Référence pour le calcul'!$J$6,'Référence pour le calcul'!$M$6,IF(F182&gt;='Référence pour le calcul'!$J$5,'Référence pour le calcul'!$M$5,IF(F182&gt;='Référence pour le calcul'!$J$4,'Référence pour le calcul'!$M$4)))),1)</f>
        <v>1</v>
      </c>
      <c r="N182">
        <f>IF(G182&gt;='Référence pour le calcul'!$B$7,'Référence pour le calcul'!$E$7,IF(G182&gt;='Référence pour le calcul'!$B$6,'Référence pour le calcul'!$E$6,IF(G182&gt;='Référence pour le calcul'!$B$5,'Référence pour le calcul'!$E$5,IF(G182&gt;'Référence pour le calcul'!$B$4,'Référence pour le calcul'!$E$4,IF(G182&lt;='Référence pour le calcul'!$B$3,'Référence pour le calcul'!$E$3)))))</f>
        <v>0</v>
      </c>
      <c r="O182">
        <f>IF(H182&gt;='Référence pour le calcul'!$F$7,'Référence pour le calcul'!$I$7,IF(H182&gt;='Référence pour le calcul'!$F$6,'Référence pour le calcul'!$I$6,IF(H182&gt;='Référence pour le calcul'!$F$5,'Référence pour le calcul'!$I$5,IF(H182&gt;='Référence pour le calcul'!$F$4,'Référence pour le calcul'!$I$4))))</f>
        <v>1</v>
      </c>
      <c r="P182" t="e">
        <f>IF(I182&gt;='Référence pour le calcul'!$N$7,'Référence pour le calcul'!$Q$7,IF(I182&gt;='Référence pour le calcul'!$N$6,'Référence pour le calcul'!$Q$6,IF(I182&gt;='Référence pour le calcul'!$N$5,'Référence pour le calcul'!$Q$5,IF(I182&gt;='Référence pour le calcul'!$N$4,'Référence pour le calcul'!$Q$4))))</f>
        <v>#REF!</v>
      </c>
      <c r="Q182" t="e">
        <f>IF(J182&gt;='Référence pour le calcul'!$R$7,'Référence pour le calcul'!$U$7,IF(J182&gt;='Référence pour le calcul'!$R$6,'Référence pour le calcul'!$U$6,IF(J182&gt;='Référence pour le calcul'!$R$5,'Référence pour le calcul'!$U$5,IF(J182&gt;='Référence pour le calcul'!$R$4,'Référence pour le calcul'!$U$4))))</f>
        <v>#REF!</v>
      </c>
      <c r="R182">
        <f ca="1">IF(AND(K182&lt;='Référence pour le calcul'!$AD$3,'calcul notes'!K182&gt;'Référence pour le calcul'!$AD$4),1,IF(AND('calcul notes'!K182&lt;='Référence pour le calcul'!$AD$4,'calcul notes'!K182&gt;'Référence pour le calcul'!$AD$5),2,IF(AND('calcul notes'!K182&lt;='Référence pour le calcul'!$AD$5,'calcul notes'!K182&gt;'Référence pour le calcul'!$AD$6),3,IF('calcul notes'!K182&lt;='Référence pour le calcul'!$AD$6,4,IF(K182="",4)))))</f>
        <v>4</v>
      </c>
      <c r="S182" t="e">
        <f t="shared" ca="1" si="8"/>
        <v>#REF!</v>
      </c>
    </row>
    <row r="183" spans="1:19" x14ac:dyDescent="0.3">
      <c r="A183" s="1" t="s">
        <v>377</v>
      </c>
      <c r="B183" s="1" t="s">
        <v>208</v>
      </c>
      <c r="C183" s="1" t="s">
        <v>806</v>
      </c>
      <c r="D183" s="1"/>
      <c r="E183">
        <f>SUMIFS(Entrée_qté,Date_entrée,"&lt;="&amp;'Référence pour le calcul'!AK184,Date_entrée,"&lt;="&amp;'Référence pour le calcul'!AK183,Référence_Article,'calcul notes'!A183)</f>
        <v>0</v>
      </c>
      <c r="F183">
        <f ca="1">SUMIFS(Sortie_qté,Date_Sortie,"&gt;="&amp;'Référence pour le calcul'!$AL$4,Sortie_qté,"&lt;="&amp;'Référence pour le calcul'!$AL$3,Référence_Article,'calcul notes'!A183)</f>
        <v>0</v>
      </c>
      <c r="G183">
        <f>SUMIF('base de données'!$A:$A,$A183,'base de données'!$I:$I)</f>
        <v>0</v>
      </c>
      <c r="H183">
        <f>SUMIF('base de données'!$A:$A,$A183,'base de données'!$J:$J)</f>
        <v>0</v>
      </c>
      <c r="I183">
        <f t="shared" si="6"/>
        <v>0</v>
      </c>
      <c r="J183" s="53">
        <f t="shared" si="7"/>
        <v>0</v>
      </c>
      <c r="K183" s="6" t="str">
        <f>IFERROR(VLOOKUP(A183,'Historique d''inventaire'!A:F,5,FALSE),"")</f>
        <v/>
      </c>
      <c r="L183">
        <f ca="1">IFERROR(IF(E183&gt;='Référence pour le calcul'!$V$7,'Référence pour le calcul'!$Y$7,IF(E183&gt;='Référence pour le calcul'!$V$6,'Référence pour le calcul'!$Y$6,IF(E183&gt;='Référence pour le calcul'!$V$5,'Référence pour le calcul'!$Y$5,IF(E183&gt;='Référence pour le calcul'!$V$4,'Référence pour le calcul'!$Y$4)))),1)</f>
        <v>1</v>
      </c>
      <c r="M183">
        <f ca="1">IFERROR(IF(F183&gt;='Référence pour le calcul'!$J$7,'Référence pour le calcul'!$M$7,IF(F183&gt;='Référence pour le calcul'!$J$6,'Référence pour le calcul'!$M$6,IF(F183&gt;='Référence pour le calcul'!$J$5,'Référence pour le calcul'!$M$5,IF(F183&gt;='Référence pour le calcul'!$J$4,'Référence pour le calcul'!$M$4)))),1)</f>
        <v>1</v>
      </c>
      <c r="N183">
        <f>IF(G183&gt;='Référence pour le calcul'!$B$7,'Référence pour le calcul'!$E$7,IF(G183&gt;='Référence pour le calcul'!$B$6,'Référence pour le calcul'!$E$6,IF(G183&gt;='Référence pour le calcul'!$B$5,'Référence pour le calcul'!$E$5,IF(G183&gt;'Référence pour le calcul'!$B$4,'Référence pour le calcul'!$E$4,IF(G183&lt;='Référence pour le calcul'!$B$3,'Référence pour le calcul'!$E$3)))))</f>
        <v>0</v>
      </c>
      <c r="O183">
        <f>IF(H183&gt;='Référence pour le calcul'!$F$7,'Référence pour le calcul'!$I$7,IF(H183&gt;='Référence pour le calcul'!$F$6,'Référence pour le calcul'!$I$6,IF(H183&gt;='Référence pour le calcul'!$F$5,'Référence pour le calcul'!$I$5,IF(H183&gt;='Référence pour le calcul'!$F$4,'Référence pour le calcul'!$I$4))))</f>
        <v>1</v>
      </c>
      <c r="P183" t="e">
        <f>IF(I183&gt;='Référence pour le calcul'!$N$7,'Référence pour le calcul'!$Q$7,IF(I183&gt;='Référence pour le calcul'!$N$6,'Référence pour le calcul'!$Q$6,IF(I183&gt;='Référence pour le calcul'!$N$5,'Référence pour le calcul'!$Q$5,IF(I183&gt;='Référence pour le calcul'!$N$4,'Référence pour le calcul'!$Q$4))))</f>
        <v>#REF!</v>
      </c>
      <c r="Q183" t="e">
        <f>IF(J183&gt;='Référence pour le calcul'!$R$7,'Référence pour le calcul'!$U$7,IF(J183&gt;='Référence pour le calcul'!$R$6,'Référence pour le calcul'!$U$6,IF(J183&gt;='Référence pour le calcul'!$R$5,'Référence pour le calcul'!$U$5,IF(J183&gt;='Référence pour le calcul'!$R$4,'Référence pour le calcul'!$U$4))))</f>
        <v>#REF!</v>
      </c>
      <c r="R183">
        <f ca="1">IF(AND(K183&lt;='Référence pour le calcul'!$AD$3,'calcul notes'!K183&gt;'Référence pour le calcul'!$AD$4),1,IF(AND('calcul notes'!K183&lt;='Référence pour le calcul'!$AD$4,'calcul notes'!K183&gt;'Référence pour le calcul'!$AD$5),2,IF(AND('calcul notes'!K183&lt;='Référence pour le calcul'!$AD$5,'calcul notes'!K183&gt;'Référence pour le calcul'!$AD$6),3,IF('calcul notes'!K183&lt;='Référence pour le calcul'!$AD$6,4,IF(K183="",4)))))</f>
        <v>4</v>
      </c>
      <c r="S183" t="e">
        <f t="shared" ca="1" si="8"/>
        <v>#REF!</v>
      </c>
    </row>
    <row r="184" spans="1:19" x14ac:dyDescent="0.3">
      <c r="A184" s="1" t="s">
        <v>378</v>
      </c>
      <c r="B184" s="1" t="s">
        <v>208</v>
      </c>
      <c r="C184" s="1" t="s">
        <v>807</v>
      </c>
      <c r="D184" s="1"/>
      <c r="E184">
        <f>SUMIFS(Entrée_qté,Date_entrée,"&lt;="&amp;'Référence pour le calcul'!AK185,Date_entrée,"&lt;="&amp;'Référence pour le calcul'!AK184,Référence_Article,'calcul notes'!A184)</f>
        <v>0</v>
      </c>
      <c r="F184">
        <f ca="1">SUMIFS(Sortie_qté,Date_Sortie,"&gt;="&amp;'Référence pour le calcul'!$AL$4,Sortie_qté,"&lt;="&amp;'Référence pour le calcul'!$AL$3,Référence_Article,'calcul notes'!A184)</f>
        <v>0</v>
      </c>
      <c r="G184">
        <f>SUMIF('base de données'!$A:$A,$A184,'base de données'!$I:$I)</f>
        <v>0</v>
      </c>
      <c r="H184">
        <f>SUMIF('base de données'!$A:$A,$A184,'base de données'!$J:$J)</f>
        <v>0</v>
      </c>
      <c r="I184">
        <f t="shared" si="6"/>
        <v>0</v>
      </c>
      <c r="J184" s="53">
        <f t="shared" si="7"/>
        <v>0</v>
      </c>
      <c r="K184" s="6" t="str">
        <f>IFERROR(VLOOKUP(A184,'Historique d''inventaire'!A:F,5,FALSE),"")</f>
        <v/>
      </c>
      <c r="L184">
        <f ca="1">IFERROR(IF(E184&gt;='Référence pour le calcul'!$V$7,'Référence pour le calcul'!$Y$7,IF(E184&gt;='Référence pour le calcul'!$V$6,'Référence pour le calcul'!$Y$6,IF(E184&gt;='Référence pour le calcul'!$V$5,'Référence pour le calcul'!$Y$5,IF(E184&gt;='Référence pour le calcul'!$V$4,'Référence pour le calcul'!$Y$4)))),1)</f>
        <v>1</v>
      </c>
      <c r="M184">
        <f ca="1">IFERROR(IF(F184&gt;='Référence pour le calcul'!$J$7,'Référence pour le calcul'!$M$7,IF(F184&gt;='Référence pour le calcul'!$J$6,'Référence pour le calcul'!$M$6,IF(F184&gt;='Référence pour le calcul'!$J$5,'Référence pour le calcul'!$M$5,IF(F184&gt;='Référence pour le calcul'!$J$4,'Référence pour le calcul'!$M$4)))),1)</f>
        <v>1</v>
      </c>
      <c r="N184">
        <f>IF(G184&gt;='Référence pour le calcul'!$B$7,'Référence pour le calcul'!$E$7,IF(G184&gt;='Référence pour le calcul'!$B$6,'Référence pour le calcul'!$E$6,IF(G184&gt;='Référence pour le calcul'!$B$5,'Référence pour le calcul'!$E$5,IF(G184&gt;'Référence pour le calcul'!$B$4,'Référence pour le calcul'!$E$4,IF(G184&lt;='Référence pour le calcul'!$B$3,'Référence pour le calcul'!$E$3)))))</f>
        <v>0</v>
      </c>
      <c r="O184">
        <f>IF(H184&gt;='Référence pour le calcul'!$F$7,'Référence pour le calcul'!$I$7,IF(H184&gt;='Référence pour le calcul'!$F$6,'Référence pour le calcul'!$I$6,IF(H184&gt;='Référence pour le calcul'!$F$5,'Référence pour le calcul'!$I$5,IF(H184&gt;='Référence pour le calcul'!$F$4,'Référence pour le calcul'!$I$4))))</f>
        <v>1</v>
      </c>
      <c r="P184" t="e">
        <f>IF(I184&gt;='Référence pour le calcul'!$N$7,'Référence pour le calcul'!$Q$7,IF(I184&gt;='Référence pour le calcul'!$N$6,'Référence pour le calcul'!$Q$6,IF(I184&gt;='Référence pour le calcul'!$N$5,'Référence pour le calcul'!$Q$5,IF(I184&gt;='Référence pour le calcul'!$N$4,'Référence pour le calcul'!$Q$4))))</f>
        <v>#REF!</v>
      </c>
      <c r="Q184" t="e">
        <f>IF(J184&gt;='Référence pour le calcul'!$R$7,'Référence pour le calcul'!$U$7,IF(J184&gt;='Référence pour le calcul'!$R$6,'Référence pour le calcul'!$U$6,IF(J184&gt;='Référence pour le calcul'!$R$5,'Référence pour le calcul'!$U$5,IF(J184&gt;='Référence pour le calcul'!$R$4,'Référence pour le calcul'!$U$4))))</f>
        <v>#REF!</v>
      </c>
      <c r="R184">
        <f ca="1">IF(AND(K184&lt;='Référence pour le calcul'!$AD$3,'calcul notes'!K184&gt;'Référence pour le calcul'!$AD$4),1,IF(AND('calcul notes'!K184&lt;='Référence pour le calcul'!$AD$4,'calcul notes'!K184&gt;'Référence pour le calcul'!$AD$5),2,IF(AND('calcul notes'!K184&lt;='Référence pour le calcul'!$AD$5,'calcul notes'!K184&gt;'Référence pour le calcul'!$AD$6),3,IF('calcul notes'!K184&lt;='Référence pour le calcul'!$AD$6,4,IF(K184="",4)))))</f>
        <v>4</v>
      </c>
      <c r="S184" t="e">
        <f t="shared" ca="1" si="8"/>
        <v>#REF!</v>
      </c>
    </row>
    <row r="185" spans="1:19" x14ac:dyDescent="0.3">
      <c r="A185" s="1" t="s">
        <v>379</v>
      </c>
      <c r="B185" s="1" t="s">
        <v>208</v>
      </c>
      <c r="C185" s="1" t="s">
        <v>808</v>
      </c>
      <c r="D185" s="1"/>
      <c r="E185">
        <f>SUMIFS(Entrée_qté,Date_entrée,"&lt;="&amp;'Référence pour le calcul'!AK186,Date_entrée,"&lt;="&amp;'Référence pour le calcul'!AK185,Référence_Article,'calcul notes'!A185)</f>
        <v>0</v>
      </c>
      <c r="F185">
        <f ca="1">SUMIFS(Sortie_qté,Date_Sortie,"&gt;="&amp;'Référence pour le calcul'!$AL$4,Sortie_qté,"&lt;="&amp;'Référence pour le calcul'!$AL$3,Référence_Article,'calcul notes'!A185)</f>
        <v>0</v>
      </c>
      <c r="G185">
        <f>SUMIF('base de données'!$A:$A,$A185,'base de données'!$I:$I)</f>
        <v>0</v>
      </c>
      <c r="H185">
        <f>SUMIF('base de données'!$A:$A,$A185,'base de données'!$J:$J)</f>
        <v>0</v>
      </c>
      <c r="I185">
        <f t="shared" si="6"/>
        <v>0</v>
      </c>
      <c r="J185" s="53">
        <f t="shared" si="7"/>
        <v>0</v>
      </c>
      <c r="K185" s="6" t="str">
        <f>IFERROR(VLOOKUP(A185,'Historique d''inventaire'!A:F,5,FALSE),"")</f>
        <v/>
      </c>
      <c r="L185">
        <f ca="1">IFERROR(IF(E185&gt;='Référence pour le calcul'!$V$7,'Référence pour le calcul'!$Y$7,IF(E185&gt;='Référence pour le calcul'!$V$6,'Référence pour le calcul'!$Y$6,IF(E185&gt;='Référence pour le calcul'!$V$5,'Référence pour le calcul'!$Y$5,IF(E185&gt;='Référence pour le calcul'!$V$4,'Référence pour le calcul'!$Y$4)))),1)</f>
        <v>1</v>
      </c>
      <c r="M185">
        <f ca="1">IFERROR(IF(F185&gt;='Référence pour le calcul'!$J$7,'Référence pour le calcul'!$M$7,IF(F185&gt;='Référence pour le calcul'!$J$6,'Référence pour le calcul'!$M$6,IF(F185&gt;='Référence pour le calcul'!$J$5,'Référence pour le calcul'!$M$5,IF(F185&gt;='Référence pour le calcul'!$J$4,'Référence pour le calcul'!$M$4)))),1)</f>
        <v>1</v>
      </c>
      <c r="N185">
        <f>IF(G185&gt;='Référence pour le calcul'!$B$7,'Référence pour le calcul'!$E$7,IF(G185&gt;='Référence pour le calcul'!$B$6,'Référence pour le calcul'!$E$6,IF(G185&gt;='Référence pour le calcul'!$B$5,'Référence pour le calcul'!$E$5,IF(G185&gt;'Référence pour le calcul'!$B$4,'Référence pour le calcul'!$E$4,IF(G185&lt;='Référence pour le calcul'!$B$3,'Référence pour le calcul'!$E$3)))))</f>
        <v>0</v>
      </c>
      <c r="O185">
        <f>IF(H185&gt;='Référence pour le calcul'!$F$7,'Référence pour le calcul'!$I$7,IF(H185&gt;='Référence pour le calcul'!$F$6,'Référence pour le calcul'!$I$6,IF(H185&gt;='Référence pour le calcul'!$F$5,'Référence pour le calcul'!$I$5,IF(H185&gt;='Référence pour le calcul'!$F$4,'Référence pour le calcul'!$I$4))))</f>
        <v>1</v>
      </c>
      <c r="P185" t="e">
        <f>IF(I185&gt;='Référence pour le calcul'!$N$7,'Référence pour le calcul'!$Q$7,IF(I185&gt;='Référence pour le calcul'!$N$6,'Référence pour le calcul'!$Q$6,IF(I185&gt;='Référence pour le calcul'!$N$5,'Référence pour le calcul'!$Q$5,IF(I185&gt;='Référence pour le calcul'!$N$4,'Référence pour le calcul'!$Q$4))))</f>
        <v>#REF!</v>
      </c>
      <c r="Q185" t="e">
        <f>IF(J185&gt;='Référence pour le calcul'!$R$7,'Référence pour le calcul'!$U$7,IF(J185&gt;='Référence pour le calcul'!$R$6,'Référence pour le calcul'!$U$6,IF(J185&gt;='Référence pour le calcul'!$R$5,'Référence pour le calcul'!$U$5,IF(J185&gt;='Référence pour le calcul'!$R$4,'Référence pour le calcul'!$U$4))))</f>
        <v>#REF!</v>
      </c>
      <c r="R185">
        <f ca="1">IF(AND(K185&lt;='Référence pour le calcul'!$AD$3,'calcul notes'!K185&gt;'Référence pour le calcul'!$AD$4),1,IF(AND('calcul notes'!K185&lt;='Référence pour le calcul'!$AD$4,'calcul notes'!K185&gt;'Référence pour le calcul'!$AD$5),2,IF(AND('calcul notes'!K185&lt;='Référence pour le calcul'!$AD$5,'calcul notes'!K185&gt;'Référence pour le calcul'!$AD$6),3,IF('calcul notes'!K185&lt;='Référence pour le calcul'!$AD$6,4,IF(K185="",4)))))</f>
        <v>4</v>
      </c>
      <c r="S185" t="e">
        <f t="shared" ca="1" si="8"/>
        <v>#REF!</v>
      </c>
    </row>
    <row r="186" spans="1:19" x14ac:dyDescent="0.3">
      <c r="A186" s="1" t="s">
        <v>380</v>
      </c>
      <c r="B186" s="1" t="s">
        <v>208</v>
      </c>
      <c r="C186" s="1" t="s">
        <v>809</v>
      </c>
      <c r="D186" s="1"/>
      <c r="E186">
        <f>SUMIFS(Entrée_qté,Date_entrée,"&lt;="&amp;'Référence pour le calcul'!AK187,Date_entrée,"&lt;="&amp;'Référence pour le calcul'!AK186,Référence_Article,'calcul notes'!A186)</f>
        <v>0</v>
      </c>
      <c r="F186">
        <f ca="1">SUMIFS(Sortie_qté,Date_Sortie,"&gt;="&amp;'Référence pour le calcul'!$AL$4,Sortie_qté,"&lt;="&amp;'Référence pour le calcul'!$AL$3,Référence_Article,'calcul notes'!A186)</f>
        <v>0</v>
      </c>
      <c r="G186">
        <f>SUMIF('base de données'!$A:$A,$A186,'base de données'!$I:$I)</f>
        <v>0</v>
      </c>
      <c r="H186">
        <f>SUMIF('base de données'!$A:$A,$A186,'base de données'!$J:$J)</f>
        <v>0</v>
      </c>
      <c r="I186">
        <f t="shared" si="6"/>
        <v>0</v>
      </c>
      <c r="J186" s="53">
        <f t="shared" si="7"/>
        <v>0</v>
      </c>
      <c r="K186" s="6" t="str">
        <f>IFERROR(VLOOKUP(A186,'Historique d''inventaire'!A:F,5,FALSE),"")</f>
        <v/>
      </c>
      <c r="L186">
        <f ca="1">IFERROR(IF(E186&gt;='Référence pour le calcul'!$V$7,'Référence pour le calcul'!$Y$7,IF(E186&gt;='Référence pour le calcul'!$V$6,'Référence pour le calcul'!$Y$6,IF(E186&gt;='Référence pour le calcul'!$V$5,'Référence pour le calcul'!$Y$5,IF(E186&gt;='Référence pour le calcul'!$V$4,'Référence pour le calcul'!$Y$4)))),1)</f>
        <v>1</v>
      </c>
      <c r="M186">
        <f ca="1">IFERROR(IF(F186&gt;='Référence pour le calcul'!$J$7,'Référence pour le calcul'!$M$7,IF(F186&gt;='Référence pour le calcul'!$J$6,'Référence pour le calcul'!$M$6,IF(F186&gt;='Référence pour le calcul'!$J$5,'Référence pour le calcul'!$M$5,IF(F186&gt;='Référence pour le calcul'!$J$4,'Référence pour le calcul'!$M$4)))),1)</f>
        <v>1</v>
      </c>
      <c r="N186">
        <f>IF(G186&gt;='Référence pour le calcul'!$B$7,'Référence pour le calcul'!$E$7,IF(G186&gt;='Référence pour le calcul'!$B$6,'Référence pour le calcul'!$E$6,IF(G186&gt;='Référence pour le calcul'!$B$5,'Référence pour le calcul'!$E$5,IF(G186&gt;'Référence pour le calcul'!$B$4,'Référence pour le calcul'!$E$4,IF(G186&lt;='Référence pour le calcul'!$B$3,'Référence pour le calcul'!$E$3)))))</f>
        <v>0</v>
      </c>
      <c r="O186">
        <f>IF(H186&gt;='Référence pour le calcul'!$F$7,'Référence pour le calcul'!$I$7,IF(H186&gt;='Référence pour le calcul'!$F$6,'Référence pour le calcul'!$I$6,IF(H186&gt;='Référence pour le calcul'!$F$5,'Référence pour le calcul'!$I$5,IF(H186&gt;='Référence pour le calcul'!$F$4,'Référence pour le calcul'!$I$4))))</f>
        <v>1</v>
      </c>
      <c r="P186" t="e">
        <f>IF(I186&gt;='Référence pour le calcul'!$N$7,'Référence pour le calcul'!$Q$7,IF(I186&gt;='Référence pour le calcul'!$N$6,'Référence pour le calcul'!$Q$6,IF(I186&gt;='Référence pour le calcul'!$N$5,'Référence pour le calcul'!$Q$5,IF(I186&gt;='Référence pour le calcul'!$N$4,'Référence pour le calcul'!$Q$4))))</f>
        <v>#REF!</v>
      </c>
      <c r="Q186" t="e">
        <f>IF(J186&gt;='Référence pour le calcul'!$R$7,'Référence pour le calcul'!$U$7,IF(J186&gt;='Référence pour le calcul'!$R$6,'Référence pour le calcul'!$U$6,IF(J186&gt;='Référence pour le calcul'!$R$5,'Référence pour le calcul'!$U$5,IF(J186&gt;='Référence pour le calcul'!$R$4,'Référence pour le calcul'!$U$4))))</f>
        <v>#REF!</v>
      </c>
      <c r="R186">
        <f ca="1">IF(AND(K186&lt;='Référence pour le calcul'!$AD$3,'calcul notes'!K186&gt;'Référence pour le calcul'!$AD$4),1,IF(AND('calcul notes'!K186&lt;='Référence pour le calcul'!$AD$4,'calcul notes'!K186&gt;'Référence pour le calcul'!$AD$5),2,IF(AND('calcul notes'!K186&lt;='Référence pour le calcul'!$AD$5,'calcul notes'!K186&gt;'Référence pour le calcul'!$AD$6),3,IF('calcul notes'!K186&lt;='Référence pour le calcul'!$AD$6,4,IF(K186="",4)))))</f>
        <v>4</v>
      </c>
      <c r="S186" t="e">
        <f t="shared" ca="1" si="8"/>
        <v>#REF!</v>
      </c>
    </row>
    <row r="187" spans="1:19" x14ac:dyDescent="0.3">
      <c r="A187" s="1" t="s">
        <v>381</v>
      </c>
      <c r="B187" s="1" t="s">
        <v>208</v>
      </c>
      <c r="C187" s="1" t="s">
        <v>810</v>
      </c>
      <c r="D187" s="1"/>
      <c r="E187">
        <f>SUMIFS(Entrée_qté,Date_entrée,"&lt;="&amp;'Référence pour le calcul'!AK188,Date_entrée,"&lt;="&amp;'Référence pour le calcul'!AK187,Référence_Article,'calcul notes'!A187)</f>
        <v>0</v>
      </c>
      <c r="F187">
        <f ca="1">SUMIFS(Sortie_qté,Date_Sortie,"&gt;="&amp;'Référence pour le calcul'!$AL$4,Sortie_qté,"&lt;="&amp;'Référence pour le calcul'!$AL$3,Référence_Article,'calcul notes'!A187)</f>
        <v>0</v>
      </c>
      <c r="G187">
        <f>SUMIF('base de données'!$A:$A,$A187,'base de données'!$I:$I)</f>
        <v>0</v>
      </c>
      <c r="H187">
        <f>SUMIF('base de données'!$A:$A,$A187,'base de données'!$J:$J)</f>
        <v>0</v>
      </c>
      <c r="I187">
        <f t="shared" si="6"/>
        <v>0</v>
      </c>
      <c r="J187" s="53">
        <f t="shared" si="7"/>
        <v>0</v>
      </c>
      <c r="K187" s="6" t="str">
        <f>IFERROR(VLOOKUP(A187,'Historique d''inventaire'!A:F,5,FALSE),"")</f>
        <v/>
      </c>
      <c r="L187">
        <f ca="1">IFERROR(IF(E187&gt;='Référence pour le calcul'!$V$7,'Référence pour le calcul'!$Y$7,IF(E187&gt;='Référence pour le calcul'!$V$6,'Référence pour le calcul'!$Y$6,IF(E187&gt;='Référence pour le calcul'!$V$5,'Référence pour le calcul'!$Y$5,IF(E187&gt;='Référence pour le calcul'!$V$4,'Référence pour le calcul'!$Y$4)))),1)</f>
        <v>1</v>
      </c>
      <c r="M187">
        <f ca="1">IFERROR(IF(F187&gt;='Référence pour le calcul'!$J$7,'Référence pour le calcul'!$M$7,IF(F187&gt;='Référence pour le calcul'!$J$6,'Référence pour le calcul'!$M$6,IF(F187&gt;='Référence pour le calcul'!$J$5,'Référence pour le calcul'!$M$5,IF(F187&gt;='Référence pour le calcul'!$J$4,'Référence pour le calcul'!$M$4)))),1)</f>
        <v>1</v>
      </c>
      <c r="N187">
        <f>IF(G187&gt;='Référence pour le calcul'!$B$7,'Référence pour le calcul'!$E$7,IF(G187&gt;='Référence pour le calcul'!$B$6,'Référence pour le calcul'!$E$6,IF(G187&gt;='Référence pour le calcul'!$B$5,'Référence pour le calcul'!$E$5,IF(G187&gt;'Référence pour le calcul'!$B$4,'Référence pour le calcul'!$E$4,IF(G187&lt;='Référence pour le calcul'!$B$3,'Référence pour le calcul'!$E$3)))))</f>
        <v>0</v>
      </c>
      <c r="O187">
        <f>IF(H187&gt;='Référence pour le calcul'!$F$7,'Référence pour le calcul'!$I$7,IF(H187&gt;='Référence pour le calcul'!$F$6,'Référence pour le calcul'!$I$6,IF(H187&gt;='Référence pour le calcul'!$F$5,'Référence pour le calcul'!$I$5,IF(H187&gt;='Référence pour le calcul'!$F$4,'Référence pour le calcul'!$I$4))))</f>
        <v>1</v>
      </c>
      <c r="P187" t="e">
        <f>IF(I187&gt;='Référence pour le calcul'!$N$7,'Référence pour le calcul'!$Q$7,IF(I187&gt;='Référence pour le calcul'!$N$6,'Référence pour le calcul'!$Q$6,IF(I187&gt;='Référence pour le calcul'!$N$5,'Référence pour le calcul'!$Q$5,IF(I187&gt;='Référence pour le calcul'!$N$4,'Référence pour le calcul'!$Q$4))))</f>
        <v>#REF!</v>
      </c>
      <c r="Q187" t="e">
        <f>IF(J187&gt;='Référence pour le calcul'!$R$7,'Référence pour le calcul'!$U$7,IF(J187&gt;='Référence pour le calcul'!$R$6,'Référence pour le calcul'!$U$6,IF(J187&gt;='Référence pour le calcul'!$R$5,'Référence pour le calcul'!$U$5,IF(J187&gt;='Référence pour le calcul'!$R$4,'Référence pour le calcul'!$U$4))))</f>
        <v>#REF!</v>
      </c>
      <c r="R187">
        <f ca="1">IF(AND(K187&lt;='Référence pour le calcul'!$AD$3,'calcul notes'!K187&gt;'Référence pour le calcul'!$AD$4),1,IF(AND('calcul notes'!K187&lt;='Référence pour le calcul'!$AD$4,'calcul notes'!K187&gt;'Référence pour le calcul'!$AD$5),2,IF(AND('calcul notes'!K187&lt;='Référence pour le calcul'!$AD$5,'calcul notes'!K187&gt;'Référence pour le calcul'!$AD$6),3,IF('calcul notes'!K187&lt;='Référence pour le calcul'!$AD$6,4,IF(K187="",4)))))</f>
        <v>4</v>
      </c>
      <c r="S187" t="e">
        <f t="shared" ca="1" si="8"/>
        <v>#REF!</v>
      </c>
    </row>
    <row r="188" spans="1:19" x14ac:dyDescent="0.3">
      <c r="A188" s="1" t="s">
        <v>382</v>
      </c>
      <c r="B188" s="1" t="s">
        <v>208</v>
      </c>
      <c r="C188" s="1" t="s">
        <v>811</v>
      </c>
      <c r="D188" s="1"/>
      <c r="E188">
        <f>SUMIFS(Entrée_qté,Date_entrée,"&lt;="&amp;'Référence pour le calcul'!AK189,Date_entrée,"&lt;="&amp;'Référence pour le calcul'!AK188,Référence_Article,'calcul notes'!A188)</f>
        <v>0</v>
      </c>
      <c r="F188">
        <f ca="1">SUMIFS(Sortie_qté,Date_Sortie,"&gt;="&amp;'Référence pour le calcul'!$AL$4,Sortie_qté,"&lt;="&amp;'Référence pour le calcul'!$AL$3,Référence_Article,'calcul notes'!A188)</f>
        <v>0</v>
      </c>
      <c r="G188">
        <f>SUMIF('base de données'!$A:$A,$A188,'base de données'!$I:$I)</f>
        <v>0</v>
      </c>
      <c r="H188">
        <f>SUMIF('base de données'!$A:$A,$A188,'base de données'!$J:$J)</f>
        <v>0</v>
      </c>
      <c r="I188">
        <f t="shared" si="6"/>
        <v>0</v>
      </c>
      <c r="J188" s="53">
        <f t="shared" si="7"/>
        <v>0</v>
      </c>
      <c r="K188" s="6" t="str">
        <f>IFERROR(VLOOKUP(A188,'Historique d''inventaire'!A:F,5,FALSE),"")</f>
        <v/>
      </c>
      <c r="L188">
        <f ca="1">IFERROR(IF(E188&gt;='Référence pour le calcul'!$V$7,'Référence pour le calcul'!$Y$7,IF(E188&gt;='Référence pour le calcul'!$V$6,'Référence pour le calcul'!$Y$6,IF(E188&gt;='Référence pour le calcul'!$V$5,'Référence pour le calcul'!$Y$5,IF(E188&gt;='Référence pour le calcul'!$V$4,'Référence pour le calcul'!$Y$4)))),1)</f>
        <v>1</v>
      </c>
      <c r="M188">
        <f ca="1">IFERROR(IF(F188&gt;='Référence pour le calcul'!$J$7,'Référence pour le calcul'!$M$7,IF(F188&gt;='Référence pour le calcul'!$J$6,'Référence pour le calcul'!$M$6,IF(F188&gt;='Référence pour le calcul'!$J$5,'Référence pour le calcul'!$M$5,IF(F188&gt;='Référence pour le calcul'!$J$4,'Référence pour le calcul'!$M$4)))),1)</f>
        <v>1</v>
      </c>
      <c r="N188">
        <f>IF(G188&gt;='Référence pour le calcul'!$B$7,'Référence pour le calcul'!$E$7,IF(G188&gt;='Référence pour le calcul'!$B$6,'Référence pour le calcul'!$E$6,IF(G188&gt;='Référence pour le calcul'!$B$5,'Référence pour le calcul'!$E$5,IF(G188&gt;'Référence pour le calcul'!$B$4,'Référence pour le calcul'!$E$4,IF(G188&lt;='Référence pour le calcul'!$B$3,'Référence pour le calcul'!$E$3)))))</f>
        <v>0</v>
      </c>
      <c r="O188">
        <f>IF(H188&gt;='Référence pour le calcul'!$F$7,'Référence pour le calcul'!$I$7,IF(H188&gt;='Référence pour le calcul'!$F$6,'Référence pour le calcul'!$I$6,IF(H188&gt;='Référence pour le calcul'!$F$5,'Référence pour le calcul'!$I$5,IF(H188&gt;='Référence pour le calcul'!$F$4,'Référence pour le calcul'!$I$4))))</f>
        <v>1</v>
      </c>
      <c r="P188" t="e">
        <f>IF(I188&gt;='Référence pour le calcul'!$N$7,'Référence pour le calcul'!$Q$7,IF(I188&gt;='Référence pour le calcul'!$N$6,'Référence pour le calcul'!$Q$6,IF(I188&gt;='Référence pour le calcul'!$N$5,'Référence pour le calcul'!$Q$5,IF(I188&gt;='Référence pour le calcul'!$N$4,'Référence pour le calcul'!$Q$4))))</f>
        <v>#REF!</v>
      </c>
      <c r="Q188" t="e">
        <f>IF(J188&gt;='Référence pour le calcul'!$R$7,'Référence pour le calcul'!$U$7,IF(J188&gt;='Référence pour le calcul'!$R$6,'Référence pour le calcul'!$U$6,IF(J188&gt;='Référence pour le calcul'!$R$5,'Référence pour le calcul'!$U$5,IF(J188&gt;='Référence pour le calcul'!$R$4,'Référence pour le calcul'!$U$4))))</f>
        <v>#REF!</v>
      </c>
      <c r="R188">
        <f ca="1">IF(AND(K188&lt;='Référence pour le calcul'!$AD$3,'calcul notes'!K188&gt;'Référence pour le calcul'!$AD$4),1,IF(AND('calcul notes'!K188&lt;='Référence pour le calcul'!$AD$4,'calcul notes'!K188&gt;'Référence pour le calcul'!$AD$5),2,IF(AND('calcul notes'!K188&lt;='Référence pour le calcul'!$AD$5,'calcul notes'!K188&gt;'Référence pour le calcul'!$AD$6),3,IF('calcul notes'!K188&lt;='Référence pour le calcul'!$AD$6,4,IF(K188="",4)))))</f>
        <v>4</v>
      </c>
      <c r="S188" t="e">
        <f t="shared" ca="1" si="8"/>
        <v>#REF!</v>
      </c>
    </row>
    <row r="189" spans="1:19" x14ac:dyDescent="0.3">
      <c r="A189" s="1" t="s">
        <v>383</v>
      </c>
      <c r="B189" s="1" t="s">
        <v>208</v>
      </c>
      <c r="C189" s="1" t="s">
        <v>812</v>
      </c>
      <c r="D189" s="1"/>
      <c r="E189">
        <f>SUMIFS(Entrée_qté,Date_entrée,"&lt;="&amp;'Référence pour le calcul'!AK190,Date_entrée,"&lt;="&amp;'Référence pour le calcul'!AK189,Référence_Article,'calcul notes'!A189)</f>
        <v>0</v>
      </c>
      <c r="F189">
        <f ca="1">SUMIFS(Sortie_qté,Date_Sortie,"&gt;="&amp;'Référence pour le calcul'!$AL$4,Sortie_qté,"&lt;="&amp;'Référence pour le calcul'!$AL$3,Référence_Article,'calcul notes'!A189)</f>
        <v>0</v>
      </c>
      <c r="G189">
        <f>SUMIF('base de données'!$A:$A,$A189,'base de données'!$I:$I)</f>
        <v>0</v>
      </c>
      <c r="H189">
        <f>SUMIF('base de données'!$A:$A,$A189,'base de données'!$J:$J)</f>
        <v>0</v>
      </c>
      <c r="I189">
        <f t="shared" si="6"/>
        <v>0</v>
      </c>
      <c r="J189" s="53">
        <f t="shared" si="7"/>
        <v>0</v>
      </c>
      <c r="K189" s="6" t="str">
        <f>IFERROR(VLOOKUP(A189,'Historique d''inventaire'!A:F,5,FALSE),"")</f>
        <v/>
      </c>
      <c r="L189">
        <f ca="1">IFERROR(IF(E189&gt;='Référence pour le calcul'!$V$7,'Référence pour le calcul'!$Y$7,IF(E189&gt;='Référence pour le calcul'!$V$6,'Référence pour le calcul'!$Y$6,IF(E189&gt;='Référence pour le calcul'!$V$5,'Référence pour le calcul'!$Y$5,IF(E189&gt;='Référence pour le calcul'!$V$4,'Référence pour le calcul'!$Y$4)))),1)</f>
        <v>1</v>
      </c>
      <c r="M189">
        <f ca="1">IFERROR(IF(F189&gt;='Référence pour le calcul'!$J$7,'Référence pour le calcul'!$M$7,IF(F189&gt;='Référence pour le calcul'!$J$6,'Référence pour le calcul'!$M$6,IF(F189&gt;='Référence pour le calcul'!$J$5,'Référence pour le calcul'!$M$5,IF(F189&gt;='Référence pour le calcul'!$J$4,'Référence pour le calcul'!$M$4)))),1)</f>
        <v>1</v>
      </c>
      <c r="N189">
        <f>IF(G189&gt;='Référence pour le calcul'!$B$7,'Référence pour le calcul'!$E$7,IF(G189&gt;='Référence pour le calcul'!$B$6,'Référence pour le calcul'!$E$6,IF(G189&gt;='Référence pour le calcul'!$B$5,'Référence pour le calcul'!$E$5,IF(G189&gt;'Référence pour le calcul'!$B$4,'Référence pour le calcul'!$E$4,IF(G189&lt;='Référence pour le calcul'!$B$3,'Référence pour le calcul'!$E$3)))))</f>
        <v>0</v>
      </c>
      <c r="O189">
        <f>IF(H189&gt;='Référence pour le calcul'!$F$7,'Référence pour le calcul'!$I$7,IF(H189&gt;='Référence pour le calcul'!$F$6,'Référence pour le calcul'!$I$6,IF(H189&gt;='Référence pour le calcul'!$F$5,'Référence pour le calcul'!$I$5,IF(H189&gt;='Référence pour le calcul'!$F$4,'Référence pour le calcul'!$I$4))))</f>
        <v>1</v>
      </c>
      <c r="P189" t="e">
        <f>IF(I189&gt;='Référence pour le calcul'!$N$7,'Référence pour le calcul'!$Q$7,IF(I189&gt;='Référence pour le calcul'!$N$6,'Référence pour le calcul'!$Q$6,IF(I189&gt;='Référence pour le calcul'!$N$5,'Référence pour le calcul'!$Q$5,IF(I189&gt;='Référence pour le calcul'!$N$4,'Référence pour le calcul'!$Q$4))))</f>
        <v>#REF!</v>
      </c>
      <c r="Q189" t="e">
        <f>IF(J189&gt;='Référence pour le calcul'!$R$7,'Référence pour le calcul'!$U$7,IF(J189&gt;='Référence pour le calcul'!$R$6,'Référence pour le calcul'!$U$6,IF(J189&gt;='Référence pour le calcul'!$R$5,'Référence pour le calcul'!$U$5,IF(J189&gt;='Référence pour le calcul'!$R$4,'Référence pour le calcul'!$U$4))))</f>
        <v>#REF!</v>
      </c>
      <c r="R189">
        <f ca="1">IF(AND(K189&lt;='Référence pour le calcul'!$AD$3,'calcul notes'!K189&gt;'Référence pour le calcul'!$AD$4),1,IF(AND('calcul notes'!K189&lt;='Référence pour le calcul'!$AD$4,'calcul notes'!K189&gt;'Référence pour le calcul'!$AD$5),2,IF(AND('calcul notes'!K189&lt;='Référence pour le calcul'!$AD$5,'calcul notes'!K189&gt;'Référence pour le calcul'!$AD$6),3,IF('calcul notes'!K189&lt;='Référence pour le calcul'!$AD$6,4,IF(K189="",4)))))</f>
        <v>4</v>
      </c>
      <c r="S189" t="e">
        <f t="shared" ca="1" si="8"/>
        <v>#REF!</v>
      </c>
    </row>
    <row r="190" spans="1:19" x14ac:dyDescent="0.3">
      <c r="A190" s="1" t="s">
        <v>384</v>
      </c>
      <c r="B190" s="1" t="s">
        <v>208</v>
      </c>
      <c r="C190" s="1" t="s">
        <v>813</v>
      </c>
      <c r="D190" s="1"/>
      <c r="E190">
        <f>SUMIFS(Entrée_qté,Date_entrée,"&lt;="&amp;'Référence pour le calcul'!AK191,Date_entrée,"&lt;="&amp;'Référence pour le calcul'!AK190,Référence_Article,'calcul notes'!A190)</f>
        <v>0</v>
      </c>
      <c r="F190">
        <f ca="1">SUMIFS(Sortie_qté,Date_Sortie,"&gt;="&amp;'Référence pour le calcul'!$AL$4,Sortie_qté,"&lt;="&amp;'Référence pour le calcul'!$AL$3,Référence_Article,'calcul notes'!A190)</f>
        <v>0</v>
      </c>
      <c r="G190">
        <f>SUMIF('base de données'!$A:$A,$A190,'base de données'!$I:$I)</f>
        <v>0</v>
      </c>
      <c r="H190">
        <f>SUMIF('base de données'!$A:$A,$A190,'base de données'!$J:$J)</f>
        <v>0</v>
      </c>
      <c r="I190">
        <f t="shared" si="6"/>
        <v>0</v>
      </c>
      <c r="J190" s="53">
        <f t="shared" si="7"/>
        <v>0</v>
      </c>
      <c r="K190" s="6" t="str">
        <f>IFERROR(VLOOKUP(A190,'Historique d''inventaire'!A:F,5,FALSE),"")</f>
        <v/>
      </c>
      <c r="L190">
        <f ca="1">IFERROR(IF(E190&gt;='Référence pour le calcul'!$V$7,'Référence pour le calcul'!$Y$7,IF(E190&gt;='Référence pour le calcul'!$V$6,'Référence pour le calcul'!$Y$6,IF(E190&gt;='Référence pour le calcul'!$V$5,'Référence pour le calcul'!$Y$5,IF(E190&gt;='Référence pour le calcul'!$V$4,'Référence pour le calcul'!$Y$4)))),1)</f>
        <v>1</v>
      </c>
      <c r="M190">
        <f ca="1">IFERROR(IF(F190&gt;='Référence pour le calcul'!$J$7,'Référence pour le calcul'!$M$7,IF(F190&gt;='Référence pour le calcul'!$J$6,'Référence pour le calcul'!$M$6,IF(F190&gt;='Référence pour le calcul'!$J$5,'Référence pour le calcul'!$M$5,IF(F190&gt;='Référence pour le calcul'!$J$4,'Référence pour le calcul'!$M$4)))),1)</f>
        <v>1</v>
      </c>
      <c r="N190">
        <f>IF(G190&gt;='Référence pour le calcul'!$B$7,'Référence pour le calcul'!$E$7,IF(G190&gt;='Référence pour le calcul'!$B$6,'Référence pour le calcul'!$E$6,IF(G190&gt;='Référence pour le calcul'!$B$5,'Référence pour le calcul'!$E$5,IF(G190&gt;'Référence pour le calcul'!$B$4,'Référence pour le calcul'!$E$4,IF(G190&lt;='Référence pour le calcul'!$B$3,'Référence pour le calcul'!$E$3)))))</f>
        <v>0</v>
      </c>
      <c r="O190">
        <f>IF(H190&gt;='Référence pour le calcul'!$F$7,'Référence pour le calcul'!$I$7,IF(H190&gt;='Référence pour le calcul'!$F$6,'Référence pour le calcul'!$I$6,IF(H190&gt;='Référence pour le calcul'!$F$5,'Référence pour le calcul'!$I$5,IF(H190&gt;='Référence pour le calcul'!$F$4,'Référence pour le calcul'!$I$4))))</f>
        <v>1</v>
      </c>
      <c r="P190" t="e">
        <f>IF(I190&gt;='Référence pour le calcul'!$N$7,'Référence pour le calcul'!$Q$7,IF(I190&gt;='Référence pour le calcul'!$N$6,'Référence pour le calcul'!$Q$6,IF(I190&gt;='Référence pour le calcul'!$N$5,'Référence pour le calcul'!$Q$5,IF(I190&gt;='Référence pour le calcul'!$N$4,'Référence pour le calcul'!$Q$4))))</f>
        <v>#REF!</v>
      </c>
      <c r="Q190" t="e">
        <f>IF(J190&gt;='Référence pour le calcul'!$R$7,'Référence pour le calcul'!$U$7,IF(J190&gt;='Référence pour le calcul'!$R$6,'Référence pour le calcul'!$U$6,IF(J190&gt;='Référence pour le calcul'!$R$5,'Référence pour le calcul'!$U$5,IF(J190&gt;='Référence pour le calcul'!$R$4,'Référence pour le calcul'!$U$4))))</f>
        <v>#REF!</v>
      </c>
      <c r="R190">
        <f ca="1">IF(AND(K190&lt;='Référence pour le calcul'!$AD$3,'calcul notes'!K190&gt;'Référence pour le calcul'!$AD$4),1,IF(AND('calcul notes'!K190&lt;='Référence pour le calcul'!$AD$4,'calcul notes'!K190&gt;'Référence pour le calcul'!$AD$5),2,IF(AND('calcul notes'!K190&lt;='Référence pour le calcul'!$AD$5,'calcul notes'!K190&gt;'Référence pour le calcul'!$AD$6),3,IF('calcul notes'!K190&lt;='Référence pour le calcul'!$AD$6,4,IF(K190="",4)))))</f>
        <v>4</v>
      </c>
      <c r="S190" t="e">
        <f t="shared" ca="1" si="8"/>
        <v>#REF!</v>
      </c>
    </row>
    <row r="191" spans="1:19" x14ac:dyDescent="0.3">
      <c r="A191" s="1" t="s">
        <v>385</v>
      </c>
      <c r="B191" s="1" t="s">
        <v>208</v>
      </c>
      <c r="C191" s="1" t="s">
        <v>814</v>
      </c>
      <c r="D191" s="1"/>
      <c r="E191">
        <f>SUMIFS(Entrée_qté,Date_entrée,"&lt;="&amp;'Référence pour le calcul'!AK192,Date_entrée,"&lt;="&amp;'Référence pour le calcul'!AK191,Référence_Article,'calcul notes'!A191)</f>
        <v>0</v>
      </c>
      <c r="F191">
        <f ca="1">SUMIFS(Sortie_qté,Date_Sortie,"&gt;="&amp;'Référence pour le calcul'!$AL$4,Sortie_qté,"&lt;="&amp;'Référence pour le calcul'!$AL$3,Référence_Article,'calcul notes'!A191)</f>
        <v>0</v>
      </c>
      <c r="G191">
        <f>SUMIF('base de données'!$A:$A,$A191,'base de données'!$I:$I)</f>
        <v>0</v>
      </c>
      <c r="H191">
        <f>SUMIF('base de données'!$A:$A,$A191,'base de données'!$J:$J)</f>
        <v>0</v>
      </c>
      <c r="I191">
        <f t="shared" si="6"/>
        <v>0</v>
      </c>
      <c r="J191" s="53">
        <f t="shared" si="7"/>
        <v>0</v>
      </c>
      <c r="K191" s="6" t="str">
        <f>IFERROR(VLOOKUP(A191,'Historique d''inventaire'!A:F,5,FALSE),"")</f>
        <v/>
      </c>
      <c r="L191">
        <f ca="1">IFERROR(IF(E191&gt;='Référence pour le calcul'!$V$7,'Référence pour le calcul'!$Y$7,IF(E191&gt;='Référence pour le calcul'!$V$6,'Référence pour le calcul'!$Y$6,IF(E191&gt;='Référence pour le calcul'!$V$5,'Référence pour le calcul'!$Y$5,IF(E191&gt;='Référence pour le calcul'!$V$4,'Référence pour le calcul'!$Y$4)))),1)</f>
        <v>1</v>
      </c>
      <c r="M191">
        <f ca="1">IFERROR(IF(F191&gt;='Référence pour le calcul'!$J$7,'Référence pour le calcul'!$M$7,IF(F191&gt;='Référence pour le calcul'!$J$6,'Référence pour le calcul'!$M$6,IF(F191&gt;='Référence pour le calcul'!$J$5,'Référence pour le calcul'!$M$5,IF(F191&gt;='Référence pour le calcul'!$J$4,'Référence pour le calcul'!$M$4)))),1)</f>
        <v>1</v>
      </c>
      <c r="N191">
        <f>IF(G191&gt;='Référence pour le calcul'!$B$7,'Référence pour le calcul'!$E$7,IF(G191&gt;='Référence pour le calcul'!$B$6,'Référence pour le calcul'!$E$6,IF(G191&gt;='Référence pour le calcul'!$B$5,'Référence pour le calcul'!$E$5,IF(G191&gt;'Référence pour le calcul'!$B$4,'Référence pour le calcul'!$E$4,IF(G191&lt;='Référence pour le calcul'!$B$3,'Référence pour le calcul'!$E$3)))))</f>
        <v>0</v>
      </c>
      <c r="O191">
        <f>IF(H191&gt;='Référence pour le calcul'!$F$7,'Référence pour le calcul'!$I$7,IF(H191&gt;='Référence pour le calcul'!$F$6,'Référence pour le calcul'!$I$6,IF(H191&gt;='Référence pour le calcul'!$F$5,'Référence pour le calcul'!$I$5,IF(H191&gt;='Référence pour le calcul'!$F$4,'Référence pour le calcul'!$I$4))))</f>
        <v>1</v>
      </c>
      <c r="P191" t="e">
        <f>IF(I191&gt;='Référence pour le calcul'!$N$7,'Référence pour le calcul'!$Q$7,IF(I191&gt;='Référence pour le calcul'!$N$6,'Référence pour le calcul'!$Q$6,IF(I191&gt;='Référence pour le calcul'!$N$5,'Référence pour le calcul'!$Q$5,IF(I191&gt;='Référence pour le calcul'!$N$4,'Référence pour le calcul'!$Q$4))))</f>
        <v>#REF!</v>
      </c>
      <c r="Q191" t="e">
        <f>IF(J191&gt;='Référence pour le calcul'!$R$7,'Référence pour le calcul'!$U$7,IF(J191&gt;='Référence pour le calcul'!$R$6,'Référence pour le calcul'!$U$6,IF(J191&gt;='Référence pour le calcul'!$R$5,'Référence pour le calcul'!$U$5,IF(J191&gt;='Référence pour le calcul'!$R$4,'Référence pour le calcul'!$U$4))))</f>
        <v>#REF!</v>
      </c>
      <c r="R191">
        <f ca="1">IF(AND(K191&lt;='Référence pour le calcul'!$AD$3,'calcul notes'!K191&gt;'Référence pour le calcul'!$AD$4),1,IF(AND('calcul notes'!K191&lt;='Référence pour le calcul'!$AD$4,'calcul notes'!K191&gt;'Référence pour le calcul'!$AD$5),2,IF(AND('calcul notes'!K191&lt;='Référence pour le calcul'!$AD$5,'calcul notes'!K191&gt;'Référence pour le calcul'!$AD$6),3,IF('calcul notes'!K191&lt;='Référence pour le calcul'!$AD$6,4,IF(K191="",4)))))</f>
        <v>4</v>
      </c>
      <c r="S191" t="e">
        <f t="shared" ca="1" si="8"/>
        <v>#REF!</v>
      </c>
    </row>
    <row r="192" spans="1:19" x14ac:dyDescent="0.3">
      <c r="A192" s="1" t="s">
        <v>386</v>
      </c>
      <c r="B192" s="1" t="s">
        <v>208</v>
      </c>
      <c r="C192" s="1" t="s">
        <v>815</v>
      </c>
      <c r="D192" s="1"/>
      <c r="E192">
        <f>SUMIFS(Entrée_qté,Date_entrée,"&lt;="&amp;'Référence pour le calcul'!AK193,Date_entrée,"&lt;="&amp;'Référence pour le calcul'!AK192,Référence_Article,'calcul notes'!A192)</f>
        <v>0</v>
      </c>
      <c r="F192">
        <f ca="1">SUMIFS(Sortie_qté,Date_Sortie,"&gt;="&amp;'Référence pour le calcul'!$AL$4,Sortie_qté,"&lt;="&amp;'Référence pour le calcul'!$AL$3,Référence_Article,'calcul notes'!A192)</f>
        <v>0</v>
      </c>
      <c r="G192">
        <f>SUMIF('base de données'!$A:$A,$A192,'base de données'!$I:$I)</f>
        <v>0</v>
      </c>
      <c r="H192">
        <f>SUMIF('base de données'!$A:$A,$A192,'base de données'!$J:$J)</f>
        <v>0</v>
      </c>
      <c r="I192">
        <f t="shared" si="6"/>
        <v>0</v>
      </c>
      <c r="J192" s="53">
        <f t="shared" si="7"/>
        <v>0</v>
      </c>
      <c r="K192" s="6" t="str">
        <f>IFERROR(VLOOKUP(A192,'Historique d''inventaire'!A:F,5,FALSE),"")</f>
        <v/>
      </c>
      <c r="L192">
        <f ca="1">IFERROR(IF(E192&gt;='Référence pour le calcul'!$V$7,'Référence pour le calcul'!$Y$7,IF(E192&gt;='Référence pour le calcul'!$V$6,'Référence pour le calcul'!$Y$6,IF(E192&gt;='Référence pour le calcul'!$V$5,'Référence pour le calcul'!$Y$5,IF(E192&gt;='Référence pour le calcul'!$V$4,'Référence pour le calcul'!$Y$4)))),1)</f>
        <v>1</v>
      </c>
      <c r="M192">
        <f ca="1">IFERROR(IF(F192&gt;='Référence pour le calcul'!$J$7,'Référence pour le calcul'!$M$7,IF(F192&gt;='Référence pour le calcul'!$J$6,'Référence pour le calcul'!$M$6,IF(F192&gt;='Référence pour le calcul'!$J$5,'Référence pour le calcul'!$M$5,IF(F192&gt;='Référence pour le calcul'!$J$4,'Référence pour le calcul'!$M$4)))),1)</f>
        <v>1</v>
      </c>
      <c r="N192">
        <f>IF(G192&gt;='Référence pour le calcul'!$B$7,'Référence pour le calcul'!$E$7,IF(G192&gt;='Référence pour le calcul'!$B$6,'Référence pour le calcul'!$E$6,IF(G192&gt;='Référence pour le calcul'!$B$5,'Référence pour le calcul'!$E$5,IF(G192&gt;'Référence pour le calcul'!$B$4,'Référence pour le calcul'!$E$4,IF(G192&lt;='Référence pour le calcul'!$B$3,'Référence pour le calcul'!$E$3)))))</f>
        <v>0</v>
      </c>
      <c r="O192">
        <f>IF(H192&gt;='Référence pour le calcul'!$F$7,'Référence pour le calcul'!$I$7,IF(H192&gt;='Référence pour le calcul'!$F$6,'Référence pour le calcul'!$I$6,IF(H192&gt;='Référence pour le calcul'!$F$5,'Référence pour le calcul'!$I$5,IF(H192&gt;='Référence pour le calcul'!$F$4,'Référence pour le calcul'!$I$4))))</f>
        <v>1</v>
      </c>
      <c r="P192" t="e">
        <f>IF(I192&gt;='Référence pour le calcul'!$N$7,'Référence pour le calcul'!$Q$7,IF(I192&gt;='Référence pour le calcul'!$N$6,'Référence pour le calcul'!$Q$6,IF(I192&gt;='Référence pour le calcul'!$N$5,'Référence pour le calcul'!$Q$5,IF(I192&gt;='Référence pour le calcul'!$N$4,'Référence pour le calcul'!$Q$4))))</f>
        <v>#REF!</v>
      </c>
      <c r="Q192" t="e">
        <f>IF(J192&gt;='Référence pour le calcul'!$R$7,'Référence pour le calcul'!$U$7,IF(J192&gt;='Référence pour le calcul'!$R$6,'Référence pour le calcul'!$U$6,IF(J192&gt;='Référence pour le calcul'!$R$5,'Référence pour le calcul'!$U$5,IF(J192&gt;='Référence pour le calcul'!$R$4,'Référence pour le calcul'!$U$4))))</f>
        <v>#REF!</v>
      </c>
      <c r="R192">
        <f ca="1">IF(AND(K192&lt;='Référence pour le calcul'!$AD$3,'calcul notes'!K192&gt;'Référence pour le calcul'!$AD$4),1,IF(AND('calcul notes'!K192&lt;='Référence pour le calcul'!$AD$4,'calcul notes'!K192&gt;'Référence pour le calcul'!$AD$5),2,IF(AND('calcul notes'!K192&lt;='Référence pour le calcul'!$AD$5,'calcul notes'!K192&gt;'Référence pour le calcul'!$AD$6),3,IF('calcul notes'!K192&lt;='Référence pour le calcul'!$AD$6,4,IF(K192="",4)))))</f>
        <v>4</v>
      </c>
      <c r="S192" t="e">
        <f t="shared" ca="1" si="8"/>
        <v>#REF!</v>
      </c>
    </row>
    <row r="193" spans="1:19" x14ac:dyDescent="0.3">
      <c r="A193" s="1" t="s">
        <v>387</v>
      </c>
      <c r="B193" s="1" t="s">
        <v>208</v>
      </c>
      <c r="C193" s="1" t="s">
        <v>816</v>
      </c>
      <c r="D193" s="1"/>
      <c r="E193">
        <f>SUMIFS(Entrée_qté,Date_entrée,"&lt;="&amp;'Référence pour le calcul'!AK194,Date_entrée,"&lt;="&amp;'Référence pour le calcul'!AK193,Référence_Article,'calcul notes'!A193)</f>
        <v>0</v>
      </c>
      <c r="F193">
        <f ca="1">SUMIFS(Sortie_qté,Date_Sortie,"&gt;="&amp;'Référence pour le calcul'!$AL$4,Sortie_qté,"&lt;="&amp;'Référence pour le calcul'!$AL$3,Référence_Article,'calcul notes'!A193)</f>
        <v>0</v>
      </c>
      <c r="G193">
        <f>SUMIF('base de données'!$A:$A,$A193,'base de données'!$I:$I)</f>
        <v>0</v>
      </c>
      <c r="H193">
        <f>SUMIF('base de données'!$A:$A,$A193,'base de données'!$J:$J)</f>
        <v>0</v>
      </c>
      <c r="I193">
        <f t="shared" si="6"/>
        <v>0</v>
      </c>
      <c r="J193" s="53">
        <f t="shared" si="7"/>
        <v>0</v>
      </c>
      <c r="K193" s="6" t="str">
        <f>IFERROR(VLOOKUP(A193,'Historique d''inventaire'!A:F,5,FALSE),"")</f>
        <v/>
      </c>
      <c r="L193">
        <f ca="1">IFERROR(IF(E193&gt;='Référence pour le calcul'!$V$7,'Référence pour le calcul'!$Y$7,IF(E193&gt;='Référence pour le calcul'!$V$6,'Référence pour le calcul'!$Y$6,IF(E193&gt;='Référence pour le calcul'!$V$5,'Référence pour le calcul'!$Y$5,IF(E193&gt;='Référence pour le calcul'!$V$4,'Référence pour le calcul'!$Y$4)))),1)</f>
        <v>1</v>
      </c>
      <c r="M193">
        <f ca="1">IFERROR(IF(F193&gt;='Référence pour le calcul'!$J$7,'Référence pour le calcul'!$M$7,IF(F193&gt;='Référence pour le calcul'!$J$6,'Référence pour le calcul'!$M$6,IF(F193&gt;='Référence pour le calcul'!$J$5,'Référence pour le calcul'!$M$5,IF(F193&gt;='Référence pour le calcul'!$J$4,'Référence pour le calcul'!$M$4)))),1)</f>
        <v>1</v>
      </c>
      <c r="N193">
        <f>IF(G193&gt;='Référence pour le calcul'!$B$7,'Référence pour le calcul'!$E$7,IF(G193&gt;='Référence pour le calcul'!$B$6,'Référence pour le calcul'!$E$6,IF(G193&gt;='Référence pour le calcul'!$B$5,'Référence pour le calcul'!$E$5,IF(G193&gt;'Référence pour le calcul'!$B$4,'Référence pour le calcul'!$E$4,IF(G193&lt;='Référence pour le calcul'!$B$3,'Référence pour le calcul'!$E$3)))))</f>
        <v>0</v>
      </c>
      <c r="O193">
        <f>IF(H193&gt;='Référence pour le calcul'!$F$7,'Référence pour le calcul'!$I$7,IF(H193&gt;='Référence pour le calcul'!$F$6,'Référence pour le calcul'!$I$6,IF(H193&gt;='Référence pour le calcul'!$F$5,'Référence pour le calcul'!$I$5,IF(H193&gt;='Référence pour le calcul'!$F$4,'Référence pour le calcul'!$I$4))))</f>
        <v>1</v>
      </c>
      <c r="P193" t="e">
        <f>IF(I193&gt;='Référence pour le calcul'!$N$7,'Référence pour le calcul'!$Q$7,IF(I193&gt;='Référence pour le calcul'!$N$6,'Référence pour le calcul'!$Q$6,IF(I193&gt;='Référence pour le calcul'!$N$5,'Référence pour le calcul'!$Q$5,IF(I193&gt;='Référence pour le calcul'!$N$4,'Référence pour le calcul'!$Q$4))))</f>
        <v>#REF!</v>
      </c>
      <c r="Q193" t="e">
        <f>IF(J193&gt;='Référence pour le calcul'!$R$7,'Référence pour le calcul'!$U$7,IF(J193&gt;='Référence pour le calcul'!$R$6,'Référence pour le calcul'!$U$6,IF(J193&gt;='Référence pour le calcul'!$R$5,'Référence pour le calcul'!$U$5,IF(J193&gt;='Référence pour le calcul'!$R$4,'Référence pour le calcul'!$U$4))))</f>
        <v>#REF!</v>
      </c>
      <c r="R193">
        <f ca="1">IF(AND(K193&lt;='Référence pour le calcul'!$AD$3,'calcul notes'!K193&gt;'Référence pour le calcul'!$AD$4),1,IF(AND('calcul notes'!K193&lt;='Référence pour le calcul'!$AD$4,'calcul notes'!K193&gt;'Référence pour le calcul'!$AD$5),2,IF(AND('calcul notes'!K193&lt;='Référence pour le calcul'!$AD$5,'calcul notes'!K193&gt;'Référence pour le calcul'!$AD$6),3,IF('calcul notes'!K193&lt;='Référence pour le calcul'!$AD$6,4,IF(K193="",4)))))</f>
        <v>4</v>
      </c>
      <c r="S193" t="e">
        <f t="shared" ca="1" si="8"/>
        <v>#REF!</v>
      </c>
    </row>
    <row r="194" spans="1:19" x14ac:dyDescent="0.3">
      <c r="A194" s="1" t="s">
        <v>388</v>
      </c>
      <c r="B194" s="1" t="s">
        <v>208</v>
      </c>
      <c r="C194" s="1" t="s">
        <v>817</v>
      </c>
      <c r="D194" s="1"/>
      <c r="E194">
        <f>SUMIFS(Entrée_qté,Date_entrée,"&lt;="&amp;'Référence pour le calcul'!AK195,Date_entrée,"&lt;="&amp;'Référence pour le calcul'!AK194,Référence_Article,'calcul notes'!A194)</f>
        <v>0</v>
      </c>
      <c r="F194">
        <f ca="1">SUMIFS(Sortie_qté,Date_Sortie,"&gt;="&amp;'Référence pour le calcul'!$AL$4,Sortie_qté,"&lt;="&amp;'Référence pour le calcul'!$AL$3,Référence_Article,'calcul notes'!A194)</f>
        <v>0</v>
      </c>
      <c r="G194">
        <f>SUMIF('base de données'!$A:$A,$A194,'base de données'!$I:$I)</f>
        <v>0</v>
      </c>
      <c r="H194">
        <f>SUMIF('base de données'!$A:$A,$A194,'base de données'!$J:$J)</f>
        <v>0</v>
      </c>
      <c r="I194">
        <f t="shared" si="6"/>
        <v>0</v>
      </c>
      <c r="J194" s="53">
        <f t="shared" si="7"/>
        <v>0</v>
      </c>
      <c r="K194" s="6" t="str">
        <f>IFERROR(VLOOKUP(A194,'Historique d''inventaire'!A:F,5,FALSE),"")</f>
        <v/>
      </c>
      <c r="L194">
        <f ca="1">IFERROR(IF(E194&gt;='Référence pour le calcul'!$V$7,'Référence pour le calcul'!$Y$7,IF(E194&gt;='Référence pour le calcul'!$V$6,'Référence pour le calcul'!$Y$6,IF(E194&gt;='Référence pour le calcul'!$V$5,'Référence pour le calcul'!$Y$5,IF(E194&gt;='Référence pour le calcul'!$V$4,'Référence pour le calcul'!$Y$4)))),1)</f>
        <v>1</v>
      </c>
      <c r="M194">
        <f ca="1">IFERROR(IF(F194&gt;='Référence pour le calcul'!$J$7,'Référence pour le calcul'!$M$7,IF(F194&gt;='Référence pour le calcul'!$J$6,'Référence pour le calcul'!$M$6,IF(F194&gt;='Référence pour le calcul'!$J$5,'Référence pour le calcul'!$M$5,IF(F194&gt;='Référence pour le calcul'!$J$4,'Référence pour le calcul'!$M$4)))),1)</f>
        <v>1</v>
      </c>
      <c r="N194">
        <f>IF(G194&gt;='Référence pour le calcul'!$B$7,'Référence pour le calcul'!$E$7,IF(G194&gt;='Référence pour le calcul'!$B$6,'Référence pour le calcul'!$E$6,IF(G194&gt;='Référence pour le calcul'!$B$5,'Référence pour le calcul'!$E$5,IF(G194&gt;'Référence pour le calcul'!$B$4,'Référence pour le calcul'!$E$4,IF(G194&lt;='Référence pour le calcul'!$B$3,'Référence pour le calcul'!$E$3)))))</f>
        <v>0</v>
      </c>
      <c r="O194">
        <f>IF(H194&gt;='Référence pour le calcul'!$F$7,'Référence pour le calcul'!$I$7,IF(H194&gt;='Référence pour le calcul'!$F$6,'Référence pour le calcul'!$I$6,IF(H194&gt;='Référence pour le calcul'!$F$5,'Référence pour le calcul'!$I$5,IF(H194&gt;='Référence pour le calcul'!$F$4,'Référence pour le calcul'!$I$4))))</f>
        <v>1</v>
      </c>
      <c r="P194" t="e">
        <f>IF(I194&gt;='Référence pour le calcul'!$N$7,'Référence pour le calcul'!$Q$7,IF(I194&gt;='Référence pour le calcul'!$N$6,'Référence pour le calcul'!$Q$6,IF(I194&gt;='Référence pour le calcul'!$N$5,'Référence pour le calcul'!$Q$5,IF(I194&gt;='Référence pour le calcul'!$N$4,'Référence pour le calcul'!$Q$4))))</f>
        <v>#REF!</v>
      </c>
      <c r="Q194" t="e">
        <f>IF(J194&gt;='Référence pour le calcul'!$R$7,'Référence pour le calcul'!$U$7,IF(J194&gt;='Référence pour le calcul'!$R$6,'Référence pour le calcul'!$U$6,IF(J194&gt;='Référence pour le calcul'!$R$5,'Référence pour le calcul'!$U$5,IF(J194&gt;='Référence pour le calcul'!$R$4,'Référence pour le calcul'!$U$4))))</f>
        <v>#REF!</v>
      </c>
      <c r="R194">
        <f ca="1">IF(AND(K194&lt;='Référence pour le calcul'!$AD$3,'calcul notes'!K194&gt;'Référence pour le calcul'!$AD$4),1,IF(AND('calcul notes'!K194&lt;='Référence pour le calcul'!$AD$4,'calcul notes'!K194&gt;'Référence pour le calcul'!$AD$5),2,IF(AND('calcul notes'!K194&lt;='Référence pour le calcul'!$AD$5,'calcul notes'!K194&gt;'Référence pour le calcul'!$AD$6),3,IF('calcul notes'!K194&lt;='Référence pour le calcul'!$AD$6,4,IF(K194="",4)))))</f>
        <v>4</v>
      </c>
      <c r="S194" t="e">
        <f t="shared" ca="1" si="8"/>
        <v>#REF!</v>
      </c>
    </row>
    <row r="195" spans="1:19" x14ac:dyDescent="0.3">
      <c r="A195" s="1" t="s">
        <v>389</v>
      </c>
      <c r="B195" s="1" t="s">
        <v>208</v>
      </c>
      <c r="C195" s="1" t="s">
        <v>818</v>
      </c>
      <c r="D195" s="1"/>
      <c r="E195">
        <f>SUMIFS(Entrée_qté,Date_entrée,"&lt;="&amp;'Référence pour le calcul'!AK196,Date_entrée,"&lt;="&amp;'Référence pour le calcul'!AK195,Référence_Article,'calcul notes'!A195)</f>
        <v>0</v>
      </c>
      <c r="F195">
        <f ca="1">SUMIFS(Sortie_qté,Date_Sortie,"&gt;="&amp;'Référence pour le calcul'!$AL$4,Sortie_qté,"&lt;="&amp;'Référence pour le calcul'!$AL$3,Référence_Article,'calcul notes'!A195)</f>
        <v>0</v>
      </c>
      <c r="G195">
        <f>SUMIF('base de données'!$A:$A,$A195,'base de données'!$I:$I)</f>
        <v>0</v>
      </c>
      <c r="H195">
        <f>SUMIF('base de données'!$A:$A,$A195,'base de données'!$J:$J)</f>
        <v>0</v>
      </c>
      <c r="I195">
        <f t="shared" si="6"/>
        <v>0</v>
      </c>
      <c r="J195" s="53">
        <f t="shared" si="7"/>
        <v>0</v>
      </c>
      <c r="K195" s="6" t="str">
        <f>IFERROR(VLOOKUP(A195,'Historique d''inventaire'!A:F,5,FALSE),"")</f>
        <v/>
      </c>
      <c r="L195">
        <f ca="1">IFERROR(IF(E195&gt;='Référence pour le calcul'!$V$7,'Référence pour le calcul'!$Y$7,IF(E195&gt;='Référence pour le calcul'!$V$6,'Référence pour le calcul'!$Y$6,IF(E195&gt;='Référence pour le calcul'!$V$5,'Référence pour le calcul'!$Y$5,IF(E195&gt;='Référence pour le calcul'!$V$4,'Référence pour le calcul'!$Y$4)))),1)</f>
        <v>1</v>
      </c>
      <c r="M195">
        <f ca="1">IFERROR(IF(F195&gt;='Référence pour le calcul'!$J$7,'Référence pour le calcul'!$M$7,IF(F195&gt;='Référence pour le calcul'!$J$6,'Référence pour le calcul'!$M$6,IF(F195&gt;='Référence pour le calcul'!$J$5,'Référence pour le calcul'!$M$5,IF(F195&gt;='Référence pour le calcul'!$J$4,'Référence pour le calcul'!$M$4)))),1)</f>
        <v>1</v>
      </c>
      <c r="N195">
        <f>IF(G195&gt;='Référence pour le calcul'!$B$7,'Référence pour le calcul'!$E$7,IF(G195&gt;='Référence pour le calcul'!$B$6,'Référence pour le calcul'!$E$6,IF(G195&gt;='Référence pour le calcul'!$B$5,'Référence pour le calcul'!$E$5,IF(G195&gt;'Référence pour le calcul'!$B$4,'Référence pour le calcul'!$E$4,IF(G195&lt;='Référence pour le calcul'!$B$3,'Référence pour le calcul'!$E$3)))))</f>
        <v>0</v>
      </c>
      <c r="O195">
        <f>IF(H195&gt;='Référence pour le calcul'!$F$7,'Référence pour le calcul'!$I$7,IF(H195&gt;='Référence pour le calcul'!$F$6,'Référence pour le calcul'!$I$6,IF(H195&gt;='Référence pour le calcul'!$F$5,'Référence pour le calcul'!$I$5,IF(H195&gt;='Référence pour le calcul'!$F$4,'Référence pour le calcul'!$I$4))))</f>
        <v>1</v>
      </c>
      <c r="P195" t="e">
        <f>IF(I195&gt;='Référence pour le calcul'!$N$7,'Référence pour le calcul'!$Q$7,IF(I195&gt;='Référence pour le calcul'!$N$6,'Référence pour le calcul'!$Q$6,IF(I195&gt;='Référence pour le calcul'!$N$5,'Référence pour le calcul'!$Q$5,IF(I195&gt;='Référence pour le calcul'!$N$4,'Référence pour le calcul'!$Q$4))))</f>
        <v>#REF!</v>
      </c>
      <c r="Q195" t="e">
        <f>IF(J195&gt;='Référence pour le calcul'!$R$7,'Référence pour le calcul'!$U$7,IF(J195&gt;='Référence pour le calcul'!$R$6,'Référence pour le calcul'!$U$6,IF(J195&gt;='Référence pour le calcul'!$R$5,'Référence pour le calcul'!$U$5,IF(J195&gt;='Référence pour le calcul'!$R$4,'Référence pour le calcul'!$U$4))))</f>
        <v>#REF!</v>
      </c>
      <c r="R195">
        <f ca="1">IF(AND(K195&lt;='Référence pour le calcul'!$AD$3,'calcul notes'!K195&gt;'Référence pour le calcul'!$AD$4),1,IF(AND('calcul notes'!K195&lt;='Référence pour le calcul'!$AD$4,'calcul notes'!K195&gt;'Référence pour le calcul'!$AD$5),2,IF(AND('calcul notes'!K195&lt;='Référence pour le calcul'!$AD$5,'calcul notes'!K195&gt;'Référence pour le calcul'!$AD$6),3,IF('calcul notes'!K195&lt;='Référence pour le calcul'!$AD$6,4,IF(K195="",4)))))</f>
        <v>4</v>
      </c>
      <c r="S195" t="e">
        <f t="shared" ca="1" si="8"/>
        <v>#REF!</v>
      </c>
    </row>
  </sheetData>
  <autoFilter ref="A2:T2" xr:uid="{874DD5F0-F3C5-4815-8FA4-D27AF0970C1E}"/>
  <mergeCells count="1">
    <mergeCell ref="L1:S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opier_a2b8_coller_fixe">
                <anchor moveWithCells="1" sizeWithCells="1">
                  <from>
                    <xdr:col>1</xdr:col>
                    <xdr:colOff>22860</xdr:colOff>
                    <xdr:row>0</xdr:row>
                    <xdr:rowOff>7620</xdr:rowOff>
                  </from>
                  <to>
                    <xdr:col>2</xdr:col>
                    <xdr:colOff>1127760</xdr:colOff>
                    <xdr:row>0</xdr:row>
                    <xdr:rowOff>327660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45DD9E-8252-4291-B61A-0F51640DF002}">
  <sheetPr codeName="Feuil3">
    <tabColor rgb="FF92D050"/>
  </sheetPr>
  <dimension ref="A1:H24"/>
  <sheetViews>
    <sheetView showGridLines="0" workbookViewId="0">
      <selection activeCell="G4" sqref="G4:H4"/>
    </sheetView>
  </sheetViews>
  <sheetFormatPr baseColWidth="10" defaultRowHeight="14.4" x14ac:dyDescent="0.3"/>
  <cols>
    <col min="1" max="1" width="16.5546875" bestFit="1" customWidth="1"/>
    <col min="2" max="2" width="13.88671875" bestFit="1" customWidth="1"/>
    <col min="3" max="3" width="45.109375" bestFit="1" customWidth="1"/>
    <col min="4" max="4" width="21" bestFit="1" customWidth="1"/>
    <col min="5" max="5" width="11.6640625" bestFit="1" customWidth="1"/>
    <col min="6" max="6" width="7" bestFit="1" customWidth="1"/>
    <col min="7" max="7" width="16.109375" bestFit="1" customWidth="1"/>
    <col min="8" max="8" width="14.5546875" bestFit="1" customWidth="1"/>
  </cols>
  <sheetData>
    <row r="1" spans="1:8" x14ac:dyDescent="0.3">
      <c r="A1" s="52"/>
      <c r="B1" s="52"/>
      <c r="C1" s="52"/>
      <c r="D1" s="52"/>
    </row>
    <row r="2" spans="1:8" x14ac:dyDescent="0.3">
      <c r="A2" s="2"/>
      <c r="B2" s="2"/>
      <c r="C2" s="2"/>
      <c r="D2" s="2"/>
    </row>
    <row r="3" spans="1:8" x14ac:dyDescent="0.3">
      <c r="A3" s="52"/>
      <c r="B3" s="52"/>
      <c r="C3" s="52"/>
      <c r="D3" s="52"/>
    </row>
    <row r="4" spans="1:8" x14ac:dyDescent="0.3">
      <c r="A4" s="51" t="s">
        <v>393</v>
      </c>
      <c r="B4" s="51" t="s">
        <v>203</v>
      </c>
      <c r="C4" s="51" t="s">
        <v>431</v>
      </c>
      <c r="D4" s="51" t="s">
        <v>394</v>
      </c>
      <c r="E4" s="51" t="s">
        <v>422</v>
      </c>
      <c r="F4" s="51" t="s">
        <v>398</v>
      </c>
      <c r="G4" s="51" t="s">
        <v>820</v>
      </c>
      <c r="H4" s="51" t="s">
        <v>819</v>
      </c>
    </row>
    <row r="5" spans="1:8" x14ac:dyDescent="0.3">
      <c r="A5" s="50" t="s">
        <v>47</v>
      </c>
      <c r="B5" s="50" t="s">
        <v>206</v>
      </c>
      <c r="C5" s="50" t="s">
        <v>504</v>
      </c>
      <c r="D5" s="50" t="s">
        <v>205</v>
      </c>
      <c r="E5" s="49">
        <f>SUMIF('base de données'!$A:$A,$A5,'base de données'!$I:$I)</f>
        <v>947</v>
      </c>
      <c r="F5" s="49">
        <f>SUMIF('base de données'!$A:$A,$A5,'base de données'!$J:$J)</f>
        <v>0.19989999999999999</v>
      </c>
      <c r="G5" s="49"/>
      <c r="H5" s="49"/>
    </row>
    <row r="6" spans="1:8" x14ac:dyDescent="0.3">
      <c r="A6" s="50" t="s">
        <v>137</v>
      </c>
      <c r="B6" s="50" t="s">
        <v>206</v>
      </c>
      <c r="C6" s="50" t="s">
        <v>631</v>
      </c>
      <c r="D6" s="50" t="s">
        <v>204</v>
      </c>
      <c r="E6" s="49">
        <f>SUMIF('base de données'!$A:$A,$A6,'base de données'!$I:$I)</f>
        <v>0</v>
      </c>
      <c r="F6" s="49">
        <f>SUMIF('base de données'!$A:$A,$A6,'base de données'!$J:$J)</f>
        <v>0</v>
      </c>
      <c r="G6" s="49"/>
      <c r="H6" s="49"/>
    </row>
    <row r="7" spans="1:8" x14ac:dyDescent="0.3">
      <c r="A7" s="50" t="s">
        <v>75</v>
      </c>
      <c r="B7" s="50" t="s">
        <v>206</v>
      </c>
      <c r="C7" s="50" t="s">
        <v>632</v>
      </c>
      <c r="D7" s="50" t="s">
        <v>204</v>
      </c>
      <c r="E7" s="49">
        <f>SUMIF('base de données'!$A:$A,$A7,'base de données'!$I:$I)</f>
        <v>0</v>
      </c>
      <c r="F7" s="49">
        <f>SUMIF('base de données'!$A:$A,$A7,'base de données'!$J:$J)</f>
        <v>0</v>
      </c>
      <c r="G7" s="49"/>
      <c r="H7" s="49"/>
    </row>
    <row r="8" spans="1:8" x14ac:dyDescent="0.3">
      <c r="A8" s="50" t="s">
        <v>87</v>
      </c>
      <c r="B8" s="50" t="s">
        <v>206</v>
      </c>
      <c r="C8" s="50" t="s">
        <v>632</v>
      </c>
      <c r="D8" s="50"/>
      <c r="E8" s="49">
        <f>SUMIF('base de données'!$A:$A,$A8,'base de données'!$I:$I)</f>
        <v>0</v>
      </c>
      <c r="F8" s="49">
        <f>SUMIF('base de données'!$A:$A,$A8,'base de données'!$J:$J)</f>
        <v>0</v>
      </c>
      <c r="G8" s="49"/>
      <c r="H8" s="49"/>
    </row>
    <row r="9" spans="1:8" x14ac:dyDescent="0.3">
      <c r="A9" s="50" t="s">
        <v>70</v>
      </c>
      <c r="B9" s="50" t="s">
        <v>206</v>
      </c>
      <c r="C9" s="50" t="s">
        <v>633</v>
      </c>
      <c r="D9" s="50" t="s">
        <v>204</v>
      </c>
      <c r="E9" s="49">
        <f>SUMIF('base de données'!$A:$A,$A9,'base de données'!$I:$I)</f>
        <v>0</v>
      </c>
      <c r="F9" s="49">
        <f>SUMIF('base de données'!$A:$A,$A9,'base de données'!$J:$J)</f>
        <v>0</v>
      </c>
      <c r="G9" s="49"/>
      <c r="H9" s="49"/>
    </row>
    <row r="10" spans="1:8" x14ac:dyDescent="0.3">
      <c r="A10" s="50" t="s">
        <v>165</v>
      </c>
      <c r="B10" s="50" t="s">
        <v>206</v>
      </c>
      <c r="C10" s="50" t="s">
        <v>633</v>
      </c>
      <c r="D10" s="50"/>
      <c r="E10" s="49">
        <f>SUMIF('base de données'!$A:$A,$A10,'base de données'!$I:$I)</f>
        <v>0</v>
      </c>
      <c r="F10" s="49">
        <f>SUMIF('base de données'!$A:$A,$A10,'base de données'!$J:$J)</f>
        <v>0</v>
      </c>
      <c r="G10" s="49"/>
      <c r="H10" s="49"/>
    </row>
    <row r="11" spans="1:8" x14ac:dyDescent="0.3">
      <c r="A11" s="50" t="s">
        <v>46</v>
      </c>
      <c r="B11" s="50" t="s">
        <v>206</v>
      </c>
      <c r="C11" s="50" t="s">
        <v>634</v>
      </c>
      <c r="D11" s="50" t="s">
        <v>204</v>
      </c>
      <c r="E11" s="49">
        <f>SUMIF('base de données'!$A:$A,$A11,'base de données'!$I:$I)</f>
        <v>0</v>
      </c>
      <c r="F11" s="49">
        <f>SUMIF('base de données'!$A:$A,$A11,'base de données'!$J:$J)</f>
        <v>0</v>
      </c>
      <c r="G11" s="49"/>
      <c r="H11" s="49"/>
    </row>
    <row r="12" spans="1:8" x14ac:dyDescent="0.3">
      <c r="A12" s="50" t="s">
        <v>152</v>
      </c>
      <c r="B12" s="50" t="s">
        <v>206</v>
      </c>
      <c r="C12" s="50" t="s">
        <v>635</v>
      </c>
      <c r="D12" s="50" t="s">
        <v>204</v>
      </c>
      <c r="E12" s="49">
        <f>SUMIF('base de données'!$A:$A,$A12,'base de données'!$I:$I)</f>
        <v>0</v>
      </c>
      <c r="F12" s="49">
        <f>SUMIF('base de données'!$A:$A,$A12,'base de données'!$J:$J)</f>
        <v>0</v>
      </c>
      <c r="G12" s="49"/>
      <c r="H12" s="49"/>
    </row>
    <row r="13" spans="1:8" x14ac:dyDescent="0.3">
      <c r="A13" s="50" t="s">
        <v>145</v>
      </c>
      <c r="B13" s="50" t="s">
        <v>206</v>
      </c>
      <c r="C13" s="50" t="s">
        <v>636</v>
      </c>
      <c r="D13" s="50" t="s">
        <v>204</v>
      </c>
      <c r="E13" s="49">
        <f>SUMIF('base de données'!$A:$A,$A13,'base de données'!$I:$I)</f>
        <v>0</v>
      </c>
      <c r="F13" s="49">
        <f>SUMIF('base de données'!$A:$A,$A13,'base de données'!$J:$J)</f>
        <v>0</v>
      </c>
      <c r="G13" s="49"/>
      <c r="H13" s="49"/>
    </row>
    <row r="14" spans="1:8" x14ac:dyDescent="0.3">
      <c r="A14" s="50" t="s">
        <v>169</v>
      </c>
      <c r="B14" s="50" t="s">
        <v>206</v>
      </c>
      <c r="C14" s="50" t="s">
        <v>637</v>
      </c>
      <c r="D14" s="50" t="s">
        <v>204</v>
      </c>
      <c r="E14" s="49">
        <f>SUMIF('base de données'!$A:$A,$A14,'base de données'!$I:$I)</f>
        <v>0</v>
      </c>
      <c r="F14" s="49">
        <f>SUMIF('base de données'!$A:$A,$A14,'base de données'!$J:$J)</f>
        <v>0</v>
      </c>
      <c r="G14" s="49"/>
      <c r="H14" s="49"/>
    </row>
    <row r="15" spans="1:8" x14ac:dyDescent="0.3">
      <c r="A15" s="50" t="s">
        <v>60</v>
      </c>
      <c r="B15" s="50" t="s">
        <v>206</v>
      </c>
      <c r="C15" s="50" t="s">
        <v>638</v>
      </c>
      <c r="D15" s="50" t="s">
        <v>204</v>
      </c>
      <c r="E15" s="49">
        <f>SUMIF('base de données'!$A:$A,$A15,'base de données'!$I:$I)</f>
        <v>0</v>
      </c>
      <c r="F15" s="49">
        <f>SUMIF('base de données'!$A:$A,$A15,'base de données'!$J:$J)</f>
        <v>0</v>
      </c>
      <c r="G15" s="49"/>
      <c r="H15" s="49"/>
    </row>
    <row r="16" spans="1:8" x14ac:dyDescent="0.3">
      <c r="A16" s="50" t="s">
        <v>207</v>
      </c>
      <c r="B16" s="50" t="s">
        <v>208</v>
      </c>
      <c r="C16" s="50" t="s">
        <v>639</v>
      </c>
      <c r="D16" s="50"/>
      <c r="E16" s="49">
        <f>SUMIF('base de données'!$A:$A,$A16,'base de données'!$I:$I)</f>
        <v>0</v>
      </c>
      <c r="F16" s="49">
        <f>SUMIF('base de données'!$A:$A,$A16,'base de données'!$J:$J)</f>
        <v>0</v>
      </c>
      <c r="G16" s="49"/>
      <c r="H16" s="49"/>
    </row>
    <row r="17" spans="1:8" x14ac:dyDescent="0.3">
      <c r="A17" s="50" t="s">
        <v>209</v>
      </c>
      <c r="B17" s="50" t="s">
        <v>208</v>
      </c>
      <c r="C17" s="50" t="s">
        <v>640</v>
      </c>
      <c r="D17" s="50"/>
      <c r="E17" s="49">
        <f>SUMIF('base de données'!$A:$A,$A17,'base de données'!$I:$I)</f>
        <v>0</v>
      </c>
      <c r="F17" s="49">
        <f>SUMIF('base de données'!$A:$A,$A17,'base de données'!$J:$J)</f>
        <v>0</v>
      </c>
      <c r="G17" s="49"/>
      <c r="H17" s="49"/>
    </row>
    <row r="18" spans="1:8" x14ac:dyDescent="0.3">
      <c r="A18" s="50" t="s">
        <v>210</v>
      </c>
      <c r="B18" s="50" t="s">
        <v>208</v>
      </c>
      <c r="C18" s="50" t="s">
        <v>641</v>
      </c>
      <c r="D18" s="50"/>
      <c r="E18" s="49">
        <f>SUMIF('base de données'!$A:$A,$A18,'base de données'!$I:$I)</f>
        <v>0</v>
      </c>
      <c r="F18" s="49">
        <f>SUMIF('base de données'!$A:$A,$A18,'base de données'!$J:$J)</f>
        <v>0</v>
      </c>
      <c r="G18" s="49"/>
      <c r="H18" s="49"/>
    </row>
    <row r="19" spans="1:8" x14ac:dyDescent="0.3">
      <c r="A19" s="50" t="s">
        <v>211</v>
      </c>
      <c r="B19" s="50" t="s">
        <v>208</v>
      </c>
      <c r="C19" s="50" t="s">
        <v>642</v>
      </c>
      <c r="D19" s="50"/>
      <c r="E19" s="49">
        <f>SUMIF('base de données'!$A:$A,$A19,'base de données'!$I:$I)</f>
        <v>0</v>
      </c>
      <c r="F19" s="49">
        <f>SUMIF('base de données'!$A:$A,$A19,'base de données'!$J:$J)</f>
        <v>0</v>
      </c>
      <c r="G19" s="49"/>
      <c r="H19" s="49"/>
    </row>
    <row r="20" spans="1:8" x14ac:dyDescent="0.3">
      <c r="A20" s="50" t="s">
        <v>212</v>
      </c>
      <c r="B20" s="50" t="s">
        <v>208</v>
      </c>
      <c r="C20" s="50" t="s">
        <v>643</v>
      </c>
      <c r="D20" s="50"/>
      <c r="E20" s="49">
        <f>SUMIF('base de données'!$A:$A,$A20,'base de données'!$I:$I)</f>
        <v>0</v>
      </c>
      <c r="F20" s="49">
        <f>SUMIF('base de données'!$A:$A,$A20,'base de données'!$J:$J)</f>
        <v>0</v>
      </c>
      <c r="G20" s="49"/>
      <c r="H20" s="49"/>
    </row>
    <row r="21" spans="1:8" x14ac:dyDescent="0.3">
      <c r="A21" s="50" t="s">
        <v>213</v>
      </c>
      <c r="B21" s="50" t="s">
        <v>208</v>
      </c>
      <c r="C21" s="50" t="s">
        <v>644</v>
      </c>
      <c r="D21" s="50"/>
      <c r="E21" s="49">
        <f>SUMIF('base de données'!$A:$A,$A21,'base de données'!$I:$I)</f>
        <v>0</v>
      </c>
      <c r="F21" s="49">
        <f>SUMIF('base de données'!$A:$A,$A21,'base de données'!$J:$J)</f>
        <v>0</v>
      </c>
      <c r="G21" s="49"/>
      <c r="H21" s="49"/>
    </row>
    <row r="22" spans="1:8" x14ac:dyDescent="0.3">
      <c r="A22" s="50" t="s">
        <v>214</v>
      </c>
      <c r="B22" s="50" t="s">
        <v>208</v>
      </c>
      <c r="C22" s="50" t="s">
        <v>645</v>
      </c>
      <c r="D22" s="50"/>
      <c r="E22" s="49">
        <f>SUMIF('base de données'!$A:$A,$A22,'base de données'!$I:$I)</f>
        <v>0</v>
      </c>
      <c r="F22" s="49">
        <f>SUMIF('base de données'!$A:$A,$A22,'base de données'!$J:$J)</f>
        <v>0</v>
      </c>
      <c r="G22" s="49"/>
      <c r="H22" s="49"/>
    </row>
    <row r="23" spans="1:8" x14ac:dyDescent="0.3">
      <c r="A23" s="50" t="s">
        <v>215</v>
      </c>
      <c r="B23" s="50" t="s">
        <v>208</v>
      </c>
      <c r="C23" s="50" t="s">
        <v>646</v>
      </c>
      <c r="D23" s="50"/>
      <c r="E23" s="49">
        <f>SUMIF('base de données'!$A:$A,$A23,'base de données'!$I:$I)</f>
        <v>0</v>
      </c>
      <c r="F23" s="49">
        <f>SUMIF('base de données'!$A:$A,$A23,'base de données'!$J:$J)</f>
        <v>0</v>
      </c>
      <c r="G23" s="49"/>
      <c r="H23" s="49"/>
    </row>
    <row r="24" spans="1:8" x14ac:dyDescent="0.3">
      <c r="A24" s="50" t="s">
        <v>216</v>
      </c>
      <c r="B24" s="50" t="s">
        <v>208</v>
      </c>
      <c r="C24" s="50" t="s">
        <v>647</v>
      </c>
      <c r="D24" s="50"/>
      <c r="E24" s="49">
        <f>SUMIF('base de données'!$A:$A,$A24,'base de données'!$I:$I)</f>
        <v>0</v>
      </c>
      <c r="F24" s="49">
        <f>SUMIF('base de données'!$A:$A,$A24,'base de données'!$J:$J)</f>
        <v>0</v>
      </c>
      <c r="G24" s="49"/>
      <c r="H24" s="4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feuil_resultat">
                <anchor moveWithCells="1" sizeWithCells="1">
                  <from>
                    <xdr:col>0</xdr:col>
                    <xdr:colOff>807720</xdr:colOff>
                    <xdr:row>0</xdr:row>
                    <xdr:rowOff>7620</xdr:rowOff>
                  </from>
                  <to>
                    <xdr:col>2</xdr:col>
                    <xdr:colOff>2590800</xdr:colOff>
                    <xdr:row>2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55A37-5819-470F-A70D-302486B96D7D}">
  <sheetPr codeName="Feuil6">
    <tabColor theme="9"/>
  </sheetPr>
  <dimension ref="A1:F1"/>
  <sheetViews>
    <sheetView showGridLines="0" workbookViewId="0">
      <selection sqref="A1:F1"/>
    </sheetView>
  </sheetViews>
  <sheetFormatPr baseColWidth="10" defaultRowHeight="14.4" x14ac:dyDescent="0.3"/>
  <cols>
    <col min="1" max="1" width="16.5546875" bestFit="1" customWidth="1"/>
    <col min="2" max="2" width="13.88671875" bestFit="1" customWidth="1"/>
    <col min="3" max="3" width="45.109375" bestFit="1" customWidth="1"/>
    <col min="4" max="4" width="21" bestFit="1" customWidth="1"/>
    <col min="5" max="5" width="11.6640625" bestFit="1" customWidth="1"/>
    <col min="6" max="6" width="7" bestFit="1" customWidth="1"/>
    <col min="7" max="7" width="16.109375" bestFit="1" customWidth="1"/>
    <col min="8" max="9" width="14.5546875" bestFit="1" customWidth="1"/>
  </cols>
  <sheetData>
    <row r="1" spans="1:6" x14ac:dyDescent="0.3">
      <c r="A1" s="51" t="s">
        <v>393</v>
      </c>
      <c r="B1" s="51" t="s">
        <v>203</v>
      </c>
      <c r="C1" s="51" t="s">
        <v>431</v>
      </c>
      <c r="D1" s="51" t="s">
        <v>394</v>
      </c>
      <c r="E1" s="51" t="s">
        <v>422</v>
      </c>
      <c r="F1" s="51" t="s">
        <v>398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copier_debutfin_coller_variable">
                <anchor moveWithCells="1" sizeWithCells="1">
                  <from>
                    <xdr:col>7</xdr:col>
                    <xdr:colOff>0</xdr:colOff>
                    <xdr:row>0</xdr:row>
                    <xdr:rowOff>7620</xdr:rowOff>
                  </from>
                  <to>
                    <xdr:col>8</xdr:col>
                    <xdr:colOff>518160</xdr:colOff>
                    <xdr:row>2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effacer_debutfin_coller_variable">
                <anchor moveWithCells="1" sizeWithCells="1">
                  <from>
                    <xdr:col>8</xdr:col>
                    <xdr:colOff>601980</xdr:colOff>
                    <xdr:row>0</xdr:row>
                    <xdr:rowOff>22860</xdr:rowOff>
                  </from>
                  <to>
                    <xdr:col>10</xdr:col>
                    <xdr:colOff>678180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base de données</vt:lpstr>
      <vt:lpstr>Référence pour le calcul</vt:lpstr>
      <vt:lpstr>calcul notes</vt:lpstr>
      <vt:lpstr>résultat</vt:lpstr>
      <vt:lpstr>Historique d'inventaire</vt:lpstr>
      <vt:lpstr>CMUP</vt:lpstr>
      <vt:lpstr>Code_Matière</vt:lpstr>
      <vt:lpstr>Date_entrée</vt:lpstr>
      <vt:lpstr>Date_Sortie</vt:lpstr>
      <vt:lpstr>Désignation</vt:lpstr>
      <vt:lpstr>Emplacement_Principal</vt:lpstr>
      <vt:lpstr>Entrée_qté</vt:lpstr>
      <vt:lpstr>Qté_Stock_magasin</vt:lpstr>
      <vt:lpstr>Référence_Article</vt:lpstr>
      <vt:lpstr>Sortie_qté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 BRINSTER</dc:creator>
  <cp:lastModifiedBy>François ROUZE</cp:lastModifiedBy>
  <dcterms:created xsi:type="dcterms:W3CDTF">2022-11-08T09:46:25Z</dcterms:created>
  <dcterms:modified xsi:type="dcterms:W3CDTF">2023-07-27T09:13:38Z</dcterms:modified>
</cp:coreProperties>
</file>