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1"/>
  <workbookPr/>
  <mc:AlternateContent xmlns:mc="http://schemas.openxmlformats.org/markup-compatibility/2006">
    <mc:Choice Requires="x15">
      <x15ac:absPath xmlns:x15ac="http://schemas.microsoft.com/office/spreadsheetml/2010/11/ac" url="/Users/BenMohamedSmahil/Dossiers Mac/Ben Mohamed Smahil/Travail/Écoles/La Plume/"/>
    </mc:Choice>
  </mc:AlternateContent>
  <xr:revisionPtr revIDLastSave="0" documentId="13_ncr:1_{27128BBB-1529-244E-B285-14C12D7D6393}" xr6:coauthVersionLast="47" xr6:coauthVersionMax="47" xr10:uidLastSave="{00000000-0000-0000-0000-000000000000}"/>
  <bookViews>
    <workbookView xWindow="24740" yWindow="500" windowWidth="26460" windowHeight="26040" tabRatio="500" xr2:uid="{00000000-000D-0000-FFFF-FFFF00000000}"/>
  </bookViews>
  <sheets>
    <sheet name="Horaire hebdomadaire équipe" sheetId="3" r:id="rId1"/>
    <sheet name="Horaire par éducateur" sheetId="4" r:id="rId2"/>
    <sheet name="Horaire par tâche" sheetId="5" r:id="rId3"/>
    <sheet name="Paramètres de données" sheetId="2" r:id="rId4"/>
  </sheets>
  <definedNames>
    <definedName name="INTERVAL">'Horaire hebdomadaire équipe'!$V$5</definedName>
    <definedName name="ScheduleStart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2" i="3" l="1"/>
  <c r="G16" i="3"/>
  <c r="G17" i="3"/>
  <c r="G18" i="3"/>
  <c r="G20" i="3"/>
  <c r="G21" i="3"/>
  <c r="G22" i="3"/>
  <c r="G25" i="3"/>
  <c r="G26" i="3"/>
  <c r="G27" i="3"/>
  <c r="G29" i="3"/>
  <c r="G30" i="3"/>
  <c r="G31" i="3"/>
  <c r="H54" i="3"/>
  <c r="G14" i="3" l="1"/>
  <c r="G13" i="3"/>
  <c r="K70" i="3"/>
  <c r="C54" i="5"/>
  <c r="C55" i="5"/>
  <c r="C56" i="5"/>
  <c r="C53" i="5"/>
  <c r="C53" i="4"/>
  <c r="O11" i="5"/>
  <c r="O12" i="5"/>
  <c r="O13" i="5"/>
  <c r="O14" i="5"/>
  <c r="O15" i="5"/>
  <c r="O16" i="5"/>
  <c r="O17" i="5"/>
  <c r="O18" i="5"/>
  <c r="O19" i="5"/>
  <c r="O20" i="5"/>
  <c r="O21" i="5"/>
  <c r="O22" i="5"/>
  <c r="O23" i="5"/>
  <c r="O24" i="5"/>
  <c r="O25" i="5"/>
  <c r="O26" i="5"/>
  <c r="O27" i="5"/>
  <c r="O28" i="5"/>
  <c r="O29" i="5"/>
  <c r="O30" i="5"/>
  <c r="O31" i="5"/>
  <c r="O32" i="5"/>
  <c r="O33" i="5"/>
  <c r="O34" i="5"/>
  <c r="O35" i="5"/>
  <c r="O36" i="5"/>
  <c r="O37" i="5"/>
  <c r="O38" i="5"/>
  <c r="O39" i="5"/>
  <c r="O40" i="5"/>
  <c r="O41" i="5"/>
  <c r="O42" i="5"/>
  <c r="O43" i="5"/>
  <c r="O44" i="5"/>
  <c r="O45" i="5"/>
  <c r="O46" i="5"/>
  <c r="O47" i="5"/>
  <c r="O48" i="5"/>
  <c r="M10" i="5"/>
  <c r="O10" i="5"/>
  <c r="M11" i="5"/>
  <c r="M12" i="5"/>
  <c r="M13" i="5"/>
  <c r="M14" i="5"/>
  <c r="M15" i="5"/>
  <c r="M16" i="5"/>
  <c r="M17" i="5"/>
  <c r="M18" i="5"/>
  <c r="M19" i="5"/>
  <c r="M20" i="5"/>
  <c r="M21" i="5"/>
  <c r="M22" i="5"/>
  <c r="M23" i="5"/>
  <c r="M24" i="5"/>
  <c r="M25" i="5"/>
  <c r="M26" i="5"/>
  <c r="M27" i="5"/>
  <c r="M28" i="5"/>
  <c r="M29" i="5"/>
  <c r="M30" i="5"/>
  <c r="M31" i="5"/>
  <c r="M32" i="5"/>
  <c r="M33" i="5"/>
  <c r="M34" i="5"/>
  <c r="M36" i="5"/>
  <c r="M37" i="5"/>
  <c r="M38" i="5"/>
  <c r="M39" i="5"/>
  <c r="M40" i="5"/>
  <c r="M41" i="5"/>
  <c r="M42" i="5"/>
  <c r="M43" i="5"/>
  <c r="M44" i="5"/>
  <c r="M45" i="5"/>
  <c r="M46" i="5"/>
  <c r="M47" i="5"/>
  <c r="M48" i="5"/>
  <c r="K11" i="5"/>
  <c r="K12" i="5"/>
  <c r="K13" i="5"/>
  <c r="K14" i="5"/>
  <c r="K15" i="5"/>
  <c r="K16" i="5"/>
  <c r="K17" i="5"/>
  <c r="K18" i="5"/>
  <c r="K19" i="5"/>
  <c r="K20" i="5"/>
  <c r="K21" i="5"/>
  <c r="K22" i="5"/>
  <c r="K23" i="5"/>
  <c r="K24" i="5"/>
  <c r="K25" i="5"/>
  <c r="K26" i="5"/>
  <c r="K27" i="5"/>
  <c r="K28" i="5"/>
  <c r="K29" i="5"/>
  <c r="K30" i="5"/>
  <c r="K31" i="5"/>
  <c r="K32" i="5"/>
  <c r="K33" i="5"/>
  <c r="K34" i="5"/>
  <c r="K35" i="5"/>
  <c r="K36" i="5"/>
  <c r="K37" i="5"/>
  <c r="K38" i="5"/>
  <c r="K39" i="5"/>
  <c r="K40" i="5"/>
  <c r="K41" i="5"/>
  <c r="K42" i="5"/>
  <c r="K43" i="5"/>
  <c r="K44" i="5"/>
  <c r="K45" i="5"/>
  <c r="K46" i="5"/>
  <c r="K47" i="5"/>
  <c r="K48" i="5"/>
  <c r="K10" i="5"/>
  <c r="I11" i="5"/>
  <c r="I12" i="5"/>
  <c r="I13" i="5"/>
  <c r="I14" i="5"/>
  <c r="I15" i="5"/>
  <c r="I18" i="5"/>
  <c r="I20" i="5"/>
  <c r="I21" i="5"/>
  <c r="I22" i="5"/>
  <c r="I23" i="5"/>
  <c r="I24" i="5"/>
  <c r="I25" i="5"/>
  <c r="I26" i="5"/>
  <c r="I27" i="5"/>
  <c r="I28" i="5"/>
  <c r="I29" i="5"/>
  <c r="I30" i="5"/>
  <c r="I31" i="5"/>
  <c r="I32" i="5"/>
  <c r="I33" i="5"/>
  <c r="I34" i="5"/>
  <c r="I35" i="5"/>
  <c r="I36" i="5"/>
  <c r="I37" i="5"/>
  <c r="I38" i="5"/>
  <c r="I39" i="5"/>
  <c r="I40" i="5"/>
  <c r="I41" i="5"/>
  <c r="I43" i="5"/>
  <c r="I44" i="5"/>
  <c r="I45" i="5"/>
  <c r="I46" i="5"/>
  <c r="I47" i="5"/>
  <c r="I48" i="5"/>
  <c r="I10" i="5"/>
  <c r="G11" i="5"/>
  <c r="G12" i="5"/>
  <c r="G13" i="5"/>
  <c r="G14" i="5"/>
  <c r="G15" i="5"/>
  <c r="G16" i="5"/>
  <c r="G17" i="5"/>
  <c r="G18" i="5"/>
  <c r="G19" i="5"/>
  <c r="G34" i="5"/>
  <c r="G35" i="5"/>
  <c r="G36" i="5"/>
  <c r="G37" i="5"/>
  <c r="G38" i="5"/>
  <c r="G39" i="5"/>
  <c r="G40" i="5"/>
  <c r="G47" i="5"/>
  <c r="G48" i="5"/>
  <c r="G10" i="5"/>
  <c r="O54" i="5"/>
  <c r="M54" i="5"/>
  <c r="K54" i="5"/>
  <c r="I54" i="5"/>
  <c r="G54" i="5"/>
  <c r="E52" i="5"/>
  <c r="O9" i="5"/>
  <c r="M9" i="5"/>
  <c r="K9" i="5"/>
  <c r="I9" i="5"/>
  <c r="G9" i="5"/>
  <c r="C6" i="5"/>
  <c r="C4" i="5"/>
  <c r="C3" i="5"/>
  <c r="E67" i="3"/>
  <c r="C55" i="4" s="1"/>
  <c r="E75" i="3"/>
  <c r="C56" i="4" s="1"/>
  <c r="E59" i="3"/>
  <c r="C54" i="4" s="1"/>
  <c r="C4" i="4"/>
  <c r="C3" i="4"/>
  <c r="C6" i="4"/>
  <c r="E52" i="4"/>
  <c r="H78" i="3"/>
  <c r="I78" i="3"/>
  <c r="K78" i="3"/>
  <c r="L78" i="3"/>
  <c r="M78" i="3"/>
  <c r="N78" i="3"/>
  <c r="O78" i="3"/>
  <c r="P78" i="3"/>
  <c r="Q78" i="3"/>
  <c r="R78" i="3"/>
  <c r="S78" i="3"/>
  <c r="T78" i="3"/>
  <c r="U78" i="3"/>
  <c r="V78" i="3"/>
  <c r="W78" i="3"/>
  <c r="X78" i="3"/>
  <c r="Y78" i="3"/>
  <c r="Z78" i="3"/>
  <c r="H70" i="3"/>
  <c r="I70" i="3"/>
  <c r="L70" i="3"/>
  <c r="M70" i="3"/>
  <c r="N70" i="3"/>
  <c r="O70" i="3"/>
  <c r="P70" i="3"/>
  <c r="Q70" i="3"/>
  <c r="R70" i="3"/>
  <c r="S70" i="3"/>
  <c r="T70" i="3"/>
  <c r="U70" i="3"/>
  <c r="V70" i="3"/>
  <c r="W70" i="3"/>
  <c r="X70" i="3"/>
  <c r="Y70" i="3"/>
  <c r="Z70" i="3"/>
  <c r="H62" i="3"/>
  <c r="I62" i="3"/>
  <c r="K62" i="3"/>
  <c r="L62" i="3"/>
  <c r="M62" i="3"/>
  <c r="N62" i="3"/>
  <c r="O62" i="3"/>
  <c r="P62" i="3"/>
  <c r="Q62" i="3"/>
  <c r="R62" i="3"/>
  <c r="S62" i="3"/>
  <c r="T62" i="3"/>
  <c r="U62" i="3"/>
  <c r="V62" i="3"/>
  <c r="W62" i="3"/>
  <c r="X62" i="3"/>
  <c r="Y62" i="3"/>
  <c r="Z62" i="3"/>
  <c r="G62" i="3"/>
  <c r="G54" i="3"/>
  <c r="G70" i="3"/>
  <c r="G78" i="3"/>
  <c r="I54" i="3"/>
  <c r="K54" i="3"/>
  <c r="L54" i="3"/>
  <c r="M54" i="3"/>
  <c r="N54" i="3"/>
  <c r="O54" i="3"/>
  <c r="P54" i="3"/>
  <c r="Q54" i="3"/>
  <c r="R54" i="3"/>
  <c r="S54" i="3"/>
  <c r="T54" i="3"/>
  <c r="U54" i="3"/>
  <c r="V54" i="3"/>
  <c r="W54" i="3"/>
  <c r="X54" i="3"/>
  <c r="Y54" i="3"/>
  <c r="Z54" i="3"/>
  <c r="O56" i="5" l="1"/>
  <c r="O55" i="5" s="1"/>
  <c r="K56" i="5"/>
  <c r="K55" i="5" s="1"/>
  <c r="S8" i="3"/>
  <c r="T8" i="3"/>
  <c r="M35" i="5" s="1"/>
  <c r="M56" i="5" s="1"/>
  <c r="M55" i="5" s="1"/>
  <c r="U8" i="3"/>
  <c r="V8" i="3"/>
  <c r="W8" i="3"/>
  <c r="X8" i="3"/>
  <c r="Y8" i="3"/>
  <c r="Z8" i="3"/>
  <c r="K8" i="3"/>
  <c r="L8" i="3"/>
  <c r="M8" i="3"/>
  <c r="I42" i="5" s="1"/>
  <c r="N8" i="3"/>
  <c r="O8" i="3"/>
  <c r="P8" i="3"/>
  <c r="Q8" i="3"/>
  <c r="R8" i="3"/>
  <c r="J8" i="3"/>
  <c r="I8" i="3"/>
  <c r="H8" i="3"/>
  <c r="G8" i="3"/>
  <c r="I9" i="4"/>
  <c r="K9" i="4"/>
  <c r="M9" i="4"/>
  <c r="O9" i="4"/>
  <c r="G9" i="4"/>
  <c r="I54" i="4"/>
  <c r="K54" i="4"/>
  <c r="M54" i="4"/>
  <c r="O54" i="4"/>
  <c r="G54" i="4"/>
  <c r="G7" i="3"/>
  <c r="K7" i="3" s="1"/>
  <c r="O7" i="3" s="1"/>
  <c r="S7" i="3" s="1"/>
  <c r="W7" i="3" s="1"/>
  <c r="C9" i="3"/>
  <c r="V5" i="3"/>
  <c r="I19" i="5" l="1"/>
  <c r="I16" i="5"/>
  <c r="I17" i="5"/>
  <c r="G23" i="5"/>
  <c r="G41" i="5"/>
  <c r="G20" i="5"/>
  <c r="G42" i="5"/>
  <c r="G21" i="5"/>
  <c r="G43" i="5"/>
  <c r="G22" i="5"/>
  <c r="G45" i="5"/>
  <c r="G46" i="5"/>
  <c r="G44" i="5"/>
  <c r="O10" i="4" a="1"/>
  <c r="O10" i="4" s="1"/>
  <c r="O12" i="4" a="1"/>
  <c r="O12" i="4" s="1"/>
  <c r="O15" i="4" a="1"/>
  <c r="O15" i="4" s="1"/>
  <c r="O18" i="4" a="1"/>
  <c r="O18" i="4" s="1"/>
  <c r="O21" i="4" a="1"/>
  <c r="O21" i="4" s="1"/>
  <c r="O24" i="4" a="1"/>
  <c r="O24" i="4" s="1"/>
  <c r="O27" i="4" a="1"/>
  <c r="O27" i="4" s="1"/>
  <c r="O30" i="4" a="1"/>
  <c r="O30" i="4" s="1"/>
  <c r="O33" i="4" a="1"/>
  <c r="O33" i="4" s="1"/>
  <c r="O36" i="4" a="1"/>
  <c r="O36" i="4" s="1"/>
  <c r="O39" i="4" a="1"/>
  <c r="O39" i="4" s="1"/>
  <c r="O42" i="4" a="1"/>
  <c r="O42" i="4" s="1"/>
  <c r="O45" i="4" a="1"/>
  <c r="O45" i="4" s="1"/>
  <c r="O48" i="4" a="1"/>
  <c r="O48" i="4" s="1"/>
  <c r="O13" i="4" a="1"/>
  <c r="O13" i="4" s="1"/>
  <c r="O16" i="4" a="1"/>
  <c r="O16" i="4" s="1"/>
  <c r="O19" i="4" a="1"/>
  <c r="O19" i="4" s="1"/>
  <c r="O22" i="4" a="1"/>
  <c r="O22" i="4" s="1"/>
  <c r="O25" i="4" a="1"/>
  <c r="O25" i="4" s="1"/>
  <c r="O28" i="4" a="1"/>
  <c r="O28" i="4" s="1"/>
  <c r="O31" i="4" a="1"/>
  <c r="O31" i="4" s="1"/>
  <c r="O34" i="4" a="1"/>
  <c r="O34" i="4" s="1"/>
  <c r="O37" i="4" a="1"/>
  <c r="O37" i="4" s="1"/>
  <c r="O40" i="4" a="1"/>
  <c r="O40" i="4" s="1"/>
  <c r="O43" i="4" a="1"/>
  <c r="O43" i="4" s="1"/>
  <c r="O46" i="4" a="1"/>
  <c r="O46" i="4" s="1"/>
  <c r="O11" i="4" a="1"/>
  <c r="O11" i="4" s="1"/>
  <c r="O14" i="4" a="1"/>
  <c r="O14" i="4" s="1"/>
  <c r="O17" i="4" a="1"/>
  <c r="O17" i="4" s="1"/>
  <c r="O20" i="4" a="1"/>
  <c r="O20" i="4" s="1"/>
  <c r="O23" i="4" a="1"/>
  <c r="O23" i="4" s="1"/>
  <c r="O26" i="4" a="1"/>
  <c r="O26" i="4" s="1"/>
  <c r="O29" i="4" a="1"/>
  <c r="O29" i="4" s="1"/>
  <c r="O32" i="4" a="1"/>
  <c r="O32" i="4" s="1"/>
  <c r="O35" i="4" a="1"/>
  <c r="O35" i="4" s="1"/>
  <c r="O38" i="4" a="1"/>
  <c r="O38" i="4" s="1"/>
  <c r="O41" i="4" a="1"/>
  <c r="O41" i="4" s="1"/>
  <c r="O44" i="4" a="1"/>
  <c r="O44" i="4" s="1"/>
  <c r="O47" i="4" a="1"/>
  <c r="O47" i="4" s="1"/>
  <c r="I13" i="4" a="1"/>
  <c r="I13" i="4" s="1"/>
  <c r="I19" i="4" a="1"/>
  <c r="I19" i="4" s="1"/>
  <c r="I25" i="4" a="1"/>
  <c r="I25" i="4" s="1"/>
  <c r="I31" i="4" a="1"/>
  <c r="I31" i="4" s="1"/>
  <c r="I37" i="4" a="1"/>
  <c r="I37" i="4" s="1"/>
  <c r="I43" i="4" a="1"/>
  <c r="I43" i="4" s="1"/>
  <c r="I14" i="4" a="1"/>
  <c r="I14" i="4" s="1"/>
  <c r="I20" i="4" a="1"/>
  <c r="I20" i="4" s="1"/>
  <c r="I26" i="4" a="1"/>
  <c r="I26" i="4" s="1"/>
  <c r="I32" i="4" a="1"/>
  <c r="I32" i="4" s="1"/>
  <c r="I38" i="4" a="1"/>
  <c r="I38" i="4" s="1"/>
  <c r="I44" i="4" a="1"/>
  <c r="I44" i="4" s="1"/>
  <c r="I15" i="4" a="1"/>
  <c r="I15" i="4" s="1"/>
  <c r="I21" i="4" a="1"/>
  <c r="I21" i="4" s="1"/>
  <c r="I27" i="4" a="1"/>
  <c r="I27" i="4" s="1"/>
  <c r="I33" i="4" a="1"/>
  <c r="I33" i="4" s="1"/>
  <c r="I39" i="4" a="1"/>
  <c r="I39" i="4" s="1"/>
  <c r="I45" i="4" a="1"/>
  <c r="I45" i="4" s="1"/>
  <c r="I16" i="4" a="1"/>
  <c r="I16" i="4" s="1"/>
  <c r="I22" i="4" a="1"/>
  <c r="I22" i="4" s="1"/>
  <c r="I28" i="4" a="1"/>
  <c r="I28" i="4" s="1"/>
  <c r="I34" i="4" a="1"/>
  <c r="I34" i="4" s="1"/>
  <c r="I40" i="4" a="1"/>
  <c r="I40" i="4" s="1"/>
  <c r="I46" i="4" a="1"/>
  <c r="I46" i="4" s="1"/>
  <c r="I11" i="4" a="1"/>
  <c r="I11" i="4" s="1"/>
  <c r="I17" i="4" a="1"/>
  <c r="I17" i="4" s="1"/>
  <c r="I23" i="4" a="1"/>
  <c r="I23" i="4" s="1"/>
  <c r="I29" i="4" a="1"/>
  <c r="I29" i="4" s="1"/>
  <c r="I35" i="4" a="1"/>
  <c r="I35" i="4" s="1"/>
  <c r="I41" i="4" a="1"/>
  <c r="I41" i="4" s="1"/>
  <c r="I47" i="4" a="1"/>
  <c r="I47" i="4" s="1"/>
  <c r="I12" i="4" a="1"/>
  <c r="I12" i="4" s="1"/>
  <c r="I18" i="4" a="1"/>
  <c r="I18" i="4" s="1"/>
  <c r="I24" i="4" a="1"/>
  <c r="I24" i="4" s="1"/>
  <c r="I30" i="4" a="1"/>
  <c r="I30" i="4" s="1"/>
  <c r="I36" i="4" a="1"/>
  <c r="I36" i="4" s="1"/>
  <c r="I42" i="4" a="1"/>
  <c r="I42" i="4" s="1"/>
  <c r="I48" i="4" a="1"/>
  <c r="I48" i="4" s="1"/>
  <c r="C10" i="5"/>
  <c r="C10" i="4"/>
  <c r="K15" i="4" a="1"/>
  <c r="K15" i="4" s="1"/>
  <c r="K21" i="4" a="1"/>
  <c r="K21" i="4" s="1"/>
  <c r="K27" i="4" a="1"/>
  <c r="K27" i="4" s="1"/>
  <c r="K33" i="4" a="1"/>
  <c r="K33" i="4" s="1"/>
  <c r="K39" i="4" a="1"/>
  <c r="K39" i="4" s="1"/>
  <c r="K45" i="4" a="1"/>
  <c r="K45" i="4" s="1"/>
  <c r="K16" i="4" a="1"/>
  <c r="K16" i="4" s="1"/>
  <c r="K22" i="4" a="1"/>
  <c r="K22" i="4" s="1"/>
  <c r="K28" i="4" a="1"/>
  <c r="K28" i="4" s="1"/>
  <c r="K34" i="4" a="1"/>
  <c r="K34" i="4" s="1"/>
  <c r="K40" i="4" a="1"/>
  <c r="K40" i="4" s="1"/>
  <c r="K46" i="4" a="1"/>
  <c r="K46" i="4" s="1"/>
  <c r="K11" i="4" a="1"/>
  <c r="K11" i="4" s="1"/>
  <c r="K17" i="4" a="1"/>
  <c r="K17" i="4" s="1"/>
  <c r="K23" i="4" a="1"/>
  <c r="K23" i="4" s="1"/>
  <c r="K29" i="4" a="1"/>
  <c r="K29" i="4" s="1"/>
  <c r="K35" i="4" a="1"/>
  <c r="K35" i="4" s="1"/>
  <c r="K41" i="4" a="1"/>
  <c r="K41" i="4" s="1"/>
  <c r="K47" i="4" a="1"/>
  <c r="K47" i="4" s="1"/>
  <c r="K12" i="4" a="1"/>
  <c r="K12" i="4" s="1"/>
  <c r="K18" i="4" a="1"/>
  <c r="K18" i="4" s="1"/>
  <c r="K24" i="4" a="1"/>
  <c r="K24" i="4" s="1"/>
  <c r="K30" i="4" a="1"/>
  <c r="K30" i="4" s="1"/>
  <c r="K36" i="4" a="1"/>
  <c r="K36" i="4" s="1"/>
  <c r="K42" i="4" a="1"/>
  <c r="K42" i="4" s="1"/>
  <c r="K48" i="4" a="1"/>
  <c r="K48" i="4" s="1"/>
  <c r="K13" i="4" a="1"/>
  <c r="K13" i="4" s="1"/>
  <c r="K19" i="4" a="1"/>
  <c r="K19" i="4" s="1"/>
  <c r="K25" i="4" a="1"/>
  <c r="K25" i="4" s="1"/>
  <c r="K31" i="4" a="1"/>
  <c r="K31" i="4" s="1"/>
  <c r="K37" i="4" a="1"/>
  <c r="K37" i="4" s="1"/>
  <c r="K43" i="4" a="1"/>
  <c r="K43" i="4" s="1"/>
  <c r="K14" i="4" a="1"/>
  <c r="K14" i="4" s="1"/>
  <c r="K20" i="4" a="1"/>
  <c r="K20" i="4" s="1"/>
  <c r="K26" i="4" a="1"/>
  <c r="K26" i="4" s="1"/>
  <c r="K32" i="4" a="1"/>
  <c r="K32" i="4" s="1"/>
  <c r="K38" i="4" a="1"/>
  <c r="K38" i="4" s="1"/>
  <c r="K44" i="4" a="1"/>
  <c r="K44" i="4" s="1"/>
  <c r="M12" i="4" a="1"/>
  <c r="M12" i="4" s="1"/>
  <c r="M15" i="4" a="1"/>
  <c r="M15" i="4" s="1"/>
  <c r="M18" i="4" a="1"/>
  <c r="M18" i="4" s="1"/>
  <c r="M21" i="4" a="1"/>
  <c r="M21" i="4" s="1"/>
  <c r="M24" i="4" a="1"/>
  <c r="M24" i="4" s="1"/>
  <c r="M27" i="4" a="1"/>
  <c r="M27" i="4" s="1"/>
  <c r="M30" i="4" a="1"/>
  <c r="M30" i="4" s="1"/>
  <c r="M33" i="4" a="1"/>
  <c r="M33" i="4" s="1"/>
  <c r="M36" i="4" a="1"/>
  <c r="M36" i="4" s="1"/>
  <c r="M39" i="4" a="1"/>
  <c r="M39" i="4" s="1"/>
  <c r="M42" i="4" a="1"/>
  <c r="M42" i="4" s="1"/>
  <c r="M45" i="4" a="1"/>
  <c r="M45" i="4" s="1"/>
  <c r="M48" i="4" a="1"/>
  <c r="M48" i="4" s="1"/>
  <c r="M13" i="4" a="1"/>
  <c r="M13" i="4" s="1"/>
  <c r="M16" i="4" a="1"/>
  <c r="M16" i="4" s="1"/>
  <c r="M19" i="4" a="1"/>
  <c r="M19" i="4" s="1"/>
  <c r="M22" i="4" a="1"/>
  <c r="M22" i="4" s="1"/>
  <c r="M25" i="4" a="1"/>
  <c r="M25" i="4" s="1"/>
  <c r="M28" i="4" a="1"/>
  <c r="M28" i="4" s="1"/>
  <c r="M31" i="4" a="1"/>
  <c r="M31" i="4" s="1"/>
  <c r="M34" i="4" a="1"/>
  <c r="M34" i="4" s="1"/>
  <c r="M37" i="4" a="1"/>
  <c r="M37" i="4" s="1"/>
  <c r="M40" i="4" a="1"/>
  <c r="M40" i="4" s="1"/>
  <c r="M43" i="4" a="1"/>
  <c r="M43" i="4" s="1"/>
  <c r="M46" i="4" a="1"/>
  <c r="M46" i="4" s="1"/>
  <c r="M11" i="4" a="1"/>
  <c r="M11" i="4" s="1"/>
  <c r="M14" i="4" a="1"/>
  <c r="M14" i="4" s="1"/>
  <c r="M17" i="4" a="1"/>
  <c r="M17" i="4" s="1"/>
  <c r="M20" i="4" a="1"/>
  <c r="M20" i="4" s="1"/>
  <c r="M23" i="4" a="1"/>
  <c r="M23" i="4" s="1"/>
  <c r="M26" i="4" a="1"/>
  <c r="M26" i="4" s="1"/>
  <c r="M29" i="4" a="1"/>
  <c r="M29" i="4" s="1"/>
  <c r="M32" i="4" a="1"/>
  <c r="M32" i="4" s="1"/>
  <c r="M35" i="4" a="1"/>
  <c r="M35" i="4" s="1"/>
  <c r="M38" i="4" a="1"/>
  <c r="M38" i="4" s="1"/>
  <c r="M41" i="4" a="1"/>
  <c r="M41" i="4" s="1"/>
  <c r="M44" i="4" a="1"/>
  <c r="M44" i="4" s="1"/>
  <c r="M47" i="4" a="1"/>
  <c r="M47" i="4" s="1"/>
  <c r="G32" i="5"/>
  <c r="G11" i="4" a="1"/>
  <c r="G11" i="4" s="1"/>
  <c r="G17" i="4" a="1"/>
  <c r="G17" i="4" s="1"/>
  <c r="G23" i="4" a="1"/>
  <c r="G23" i="4" s="1"/>
  <c r="G29" i="4" a="1"/>
  <c r="G29" i="4" s="1"/>
  <c r="G35" i="4" a="1"/>
  <c r="G35" i="4" s="1"/>
  <c r="G41" i="4" a="1"/>
  <c r="G41" i="4" s="1"/>
  <c r="G47" i="4" a="1"/>
  <c r="G47" i="4" s="1"/>
  <c r="G33" i="5"/>
  <c r="G12" i="4" a="1"/>
  <c r="G12" i="4" s="1"/>
  <c r="G18" i="4" a="1"/>
  <c r="G18" i="4" s="1"/>
  <c r="G30" i="4" a="1"/>
  <c r="G30" i="4" s="1"/>
  <c r="G36" i="4" a="1"/>
  <c r="G36" i="4" s="1"/>
  <c r="G42" i="4" a="1"/>
  <c r="G42" i="4" s="1"/>
  <c r="G48" i="4" a="1"/>
  <c r="G48" i="4" s="1"/>
  <c r="G13" i="4" a="1"/>
  <c r="G13" i="4" s="1"/>
  <c r="G19" i="4" a="1"/>
  <c r="G19" i="4" s="1"/>
  <c r="G31" i="4" a="1"/>
  <c r="G31" i="4" s="1"/>
  <c r="G37" i="4" a="1"/>
  <c r="G37" i="4" s="1"/>
  <c r="G43" i="4" a="1"/>
  <c r="G43" i="4" s="1"/>
  <c r="G10" i="4" a="1"/>
  <c r="G10" i="4" s="1"/>
  <c r="G29" i="5"/>
  <c r="G14" i="4" a="1"/>
  <c r="G14" i="4" s="1"/>
  <c r="G20" i="4" a="1"/>
  <c r="G20" i="4" s="1"/>
  <c r="G32" i="4" a="1"/>
  <c r="G32" i="4" s="1"/>
  <c r="G38" i="4" a="1"/>
  <c r="G38" i="4" s="1"/>
  <c r="G44" i="4" a="1"/>
  <c r="G44" i="4" s="1"/>
  <c r="G30" i="5"/>
  <c r="G15" i="4" a="1"/>
  <c r="G15" i="4" s="1"/>
  <c r="G21" i="4" a="1"/>
  <c r="G21" i="4" s="1"/>
  <c r="G33" i="4" a="1"/>
  <c r="G33" i="4" s="1"/>
  <c r="G39" i="4" a="1"/>
  <c r="G39" i="4" s="1"/>
  <c r="G45" i="4" a="1"/>
  <c r="G45" i="4" s="1"/>
  <c r="G31" i="5"/>
  <c r="G16" i="4" a="1"/>
  <c r="G16" i="4" s="1"/>
  <c r="G22" i="4" a="1"/>
  <c r="G22" i="4" s="1"/>
  <c r="G34" i="4" a="1"/>
  <c r="G34" i="4" s="1"/>
  <c r="G40" i="4" a="1"/>
  <c r="G40" i="4" s="1"/>
  <c r="G46" i="4" a="1"/>
  <c r="G46" i="4" s="1"/>
  <c r="T77" i="3"/>
  <c r="L77" i="3"/>
  <c r="T69" i="3"/>
  <c r="L69" i="3"/>
  <c r="C61" i="3"/>
  <c r="X61" i="3"/>
  <c r="P61" i="3"/>
  <c r="H61" i="3"/>
  <c r="T53" i="3"/>
  <c r="L53" i="3"/>
  <c r="X77" i="3"/>
  <c r="P77" i="3"/>
  <c r="H77" i="3"/>
  <c r="X69" i="3"/>
  <c r="P69" i="3"/>
  <c r="H69" i="3"/>
  <c r="C77" i="3"/>
  <c r="C69" i="3"/>
  <c r="E69" i="3" s="1"/>
  <c r="C53" i="3"/>
  <c r="T61" i="3"/>
  <c r="L61" i="3"/>
  <c r="X53" i="3"/>
  <c r="P53" i="3"/>
  <c r="H53" i="3"/>
  <c r="U61" i="3"/>
  <c r="Q53" i="3"/>
  <c r="C78" i="3"/>
  <c r="C70" i="3"/>
  <c r="C62" i="3"/>
  <c r="Y61" i="3"/>
  <c r="Q61" i="3"/>
  <c r="I61" i="3"/>
  <c r="U53" i="3"/>
  <c r="M53" i="3"/>
  <c r="Y77" i="3"/>
  <c r="Q77" i="3"/>
  <c r="I77" i="3"/>
  <c r="Q69" i="3"/>
  <c r="I53" i="3"/>
  <c r="Y69" i="3"/>
  <c r="M77" i="3"/>
  <c r="M69" i="3"/>
  <c r="I69" i="3"/>
  <c r="C54" i="3"/>
  <c r="M61" i="3"/>
  <c r="Y53" i="3"/>
  <c r="U77" i="3"/>
  <c r="U69" i="3"/>
  <c r="C79" i="3"/>
  <c r="C71" i="3"/>
  <c r="C63" i="3"/>
  <c r="Z61" i="3"/>
  <c r="R61" i="3"/>
  <c r="J61" i="3"/>
  <c r="V53" i="3"/>
  <c r="N53" i="3"/>
  <c r="Z77" i="3"/>
  <c r="R77" i="3"/>
  <c r="J77" i="3"/>
  <c r="Z69" i="3"/>
  <c r="R69" i="3"/>
  <c r="J69" i="3"/>
  <c r="V61" i="3"/>
  <c r="N61" i="3"/>
  <c r="R53" i="3"/>
  <c r="J53" i="3"/>
  <c r="C55" i="3"/>
  <c r="Z53" i="3"/>
  <c r="V77" i="3"/>
  <c r="N77" i="3"/>
  <c r="V69" i="3"/>
  <c r="N69" i="3"/>
  <c r="O77" i="3"/>
  <c r="W69" i="3"/>
  <c r="G69" i="3"/>
  <c r="S77" i="3"/>
  <c r="K77" i="3"/>
  <c r="S69" i="3"/>
  <c r="K69" i="3"/>
  <c r="C60" i="3"/>
  <c r="O61" i="3"/>
  <c r="S53" i="3"/>
  <c r="W53" i="3"/>
  <c r="W61" i="3"/>
  <c r="G61" i="3"/>
  <c r="K53" i="3"/>
  <c r="C52" i="3"/>
  <c r="O53" i="3"/>
  <c r="S61" i="3"/>
  <c r="W77" i="3"/>
  <c r="G77" i="3"/>
  <c r="O69" i="3"/>
  <c r="C76" i="3"/>
  <c r="C68" i="3"/>
  <c r="K61" i="3"/>
  <c r="G53" i="3"/>
  <c r="M10" i="4" a="1"/>
  <c r="M10" i="4" s="1"/>
  <c r="I10" i="4" a="1"/>
  <c r="I10" i="4" s="1"/>
  <c r="K10" i="4" a="1"/>
  <c r="K10" i="4" s="1"/>
  <c r="E9" i="3" a="1"/>
  <c r="E9" i="3" s="1"/>
  <c r="C10" i="3" s="1"/>
  <c r="C11" i="4" s="1"/>
  <c r="I56" i="5" l="1"/>
  <c r="C11" i="5"/>
  <c r="E10" i="3"/>
  <c r="C11" i="3" s="1"/>
  <c r="O8" i="4" a="1"/>
  <c r="O8" i="4" s="1"/>
  <c r="E70" i="3"/>
  <c r="E61" i="3"/>
  <c r="E68" i="3"/>
  <c r="E76" i="3"/>
  <c r="E77" i="3"/>
  <c r="E78" i="3"/>
  <c r="E60" i="3"/>
  <c r="K8" i="5" a="1"/>
  <c r="K8" i="5" s="1"/>
  <c r="O8" i="5" a="1"/>
  <c r="O8" i="5" s="1"/>
  <c r="I8" i="5" a="1"/>
  <c r="I8" i="5" s="1"/>
  <c r="M8" i="5" a="1"/>
  <c r="M8" i="5" s="1"/>
  <c r="E10" i="4"/>
  <c r="E10" i="5"/>
  <c r="E11" i="5"/>
  <c r="E11" i="4"/>
  <c r="C12" i="5"/>
  <c r="C12" i="4"/>
  <c r="M8" i="4" a="1"/>
  <c r="M8" i="4" s="1"/>
  <c r="E62" i="3"/>
  <c r="E54" i="3"/>
  <c r="E53" i="3"/>
  <c r="O56" i="4"/>
  <c r="O55" i="4" s="1"/>
  <c r="M56" i="4"/>
  <c r="M55" i="4" s="1"/>
  <c r="K56" i="4"/>
  <c r="K55" i="4" s="1"/>
  <c r="I56" i="4"/>
  <c r="E11" i="3"/>
  <c r="C12" i="3" s="1"/>
  <c r="E12" i="3" l="1"/>
  <c r="C13" i="3" s="1"/>
  <c r="E12" i="5"/>
  <c r="E12" i="4"/>
  <c r="C13" i="5"/>
  <c r="C13" i="4"/>
  <c r="G82" i="3" a="1"/>
  <c r="G82" i="3" s="1"/>
  <c r="E13" i="3" l="1"/>
  <c r="E13" i="4"/>
  <c r="E13" i="5"/>
  <c r="C14" i="3" l="1"/>
  <c r="E14" i="3" s="1"/>
  <c r="C15" i="3" s="1"/>
  <c r="E15" i="3" s="1"/>
  <c r="C16" i="3" s="1"/>
  <c r="C14" i="4"/>
  <c r="C14" i="5"/>
  <c r="E14" i="4"/>
  <c r="E14" i="5"/>
  <c r="C15" i="4" l="1"/>
  <c r="C15" i="5"/>
  <c r="E16" i="3"/>
  <c r="E15" i="5"/>
  <c r="E15" i="4"/>
  <c r="C16" i="5"/>
  <c r="C16" i="4"/>
  <c r="I8" i="4" s="1" a="1"/>
  <c r="I8" i="4" s="1"/>
  <c r="C17" i="3" l="1"/>
  <c r="E17" i="3" s="1"/>
  <c r="C18" i="3" s="1"/>
  <c r="E16" i="4"/>
  <c r="E16" i="5"/>
  <c r="C17" i="4"/>
  <c r="C17" i="5"/>
  <c r="C18" i="5" l="1"/>
  <c r="C18" i="4"/>
  <c r="E17" i="5"/>
  <c r="E17" i="4"/>
  <c r="E18" i="5" l="1"/>
  <c r="E18" i="4"/>
  <c r="C19" i="5"/>
  <c r="C19" i="4"/>
  <c r="E18" i="3"/>
  <c r="C19" i="3" s="1"/>
  <c r="E19" i="4" l="1"/>
  <c r="E19" i="5"/>
  <c r="C20" i="4"/>
  <c r="K8" i="4" s="1" a="1"/>
  <c r="K8" i="4" s="1"/>
  <c r="C20" i="5"/>
  <c r="E19" i="3"/>
  <c r="C20" i="3" s="1"/>
  <c r="E20" i="3" l="1"/>
  <c r="C21" i="3" s="1"/>
  <c r="E20" i="4"/>
  <c r="E20" i="5"/>
  <c r="C21" i="5"/>
  <c r="C21" i="4"/>
  <c r="E21" i="3" l="1"/>
  <c r="C22" i="3" s="1"/>
  <c r="C22" i="5"/>
  <c r="E21" i="5"/>
  <c r="E21" i="4"/>
  <c r="C22" i="4" l="1"/>
  <c r="E22" i="4"/>
  <c r="E22" i="5"/>
  <c r="C23" i="4"/>
  <c r="C23" i="5"/>
  <c r="E22" i="3"/>
  <c r="C23" i="3" l="1"/>
  <c r="E23" i="3" s="1"/>
  <c r="C24" i="3" s="1"/>
  <c r="E23" i="5"/>
  <c r="E23" i="4"/>
  <c r="C24" i="5"/>
  <c r="C24" i="4"/>
  <c r="E24" i="5" l="1"/>
  <c r="E24" i="4"/>
  <c r="C25" i="5"/>
  <c r="C25" i="4"/>
  <c r="E24" i="3"/>
  <c r="C25" i="3" l="1"/>
  <c r="E25" i="3" s="1"/>
  <c r="C26" i="3" s="1"/>
  <c r="E25" i="4"/>
  <c r="E25" i="5"/>
  <c r="C26" i="4"/>
  <c r="C26" i="5"/>
  <c r="E26" i="4" l="1"/>
  <c r="E26" i="5"/>
  <c r="C27" i="4"/>
  <c r="C27" i="5"/>
  <c r="E26" i="3"/>
  <c r="C27" i="3" s="1"/>
  <c r="E27" i="5" l="1"/>
  <c r="E27" i="4"/>
  <c r="C28" i="5"/>
  <c r="C28" i="4"/>
  <c r="E27" i="3"/>
  <c r="C28" i="3" l="1"/>
  <c r="E28" i="3" s="1"/>
  <c r="E28" i="4"/>
  <c r="E28" i="5"/>
  <c r="C29" i="4"/>
  <c r="C29" i="3" l="1"/>
  <c r="E29" i="3" s="1"/>
  <c r="C30" i="3" s="1"/>
  <c r="E30" i="3" s="1"/>
  <c r="C31" i="3" s="1"/>
  <c r="C29" i="5"/>
  <c r="C30" i="5"/>
  <c r="E29" i="5"/>
  <c r="E29" i="4"/>
  <c r="C30" i="4" l="1"/>
  <c r="E30" i="5"/>
  <c r="E30" i="4"/>
  <c r="C31" i="5"/>
  <c r="C31" i="4"/>
  <c r="C32" i="4" l="1"/>
  <c r="C32" i="5"/>
  <c r="E31" i="4"/>
  <c r="E31" i="5"/>
  <c r="E31" i="3"/>
  <c r="C32" i="3" s="1"/>
  <c r="E32" i="4" l="1"/>
  <c r="E32" i="5"/>
  <c r="C33" i="5"/>
  <c r="C33" i="4"/>
  <c r="E32" i="3"/>
  <c r="C33" i="3" s="1"/>
  <c r="E33" i="5" l="1"/>
  <c r="E33" i="4"/>
  <c r="C34" i="5"/>
  <c r="C34" i="4"/>
  <c r="E33" i="3"/>
  <c r="C34" i="3" s="1"/>
  <c r="E34" i="4" l="1"/>
  <c r="E34" i="5"/>
  <c r="C35" i="4"/>
  <c r="C35" i="5"/>
  <c r="E34" i="3"/>
  <c r="C35" i="3" s="1"/>
  <c r="C36" i="5" l="1"/>
  <c r="C36" i="4"/>
  <c r="E35" i="5"/>
  <c r="E35" i="4"/>
  <c r="E35" i="3"/>
  <c r="C36" i="3" s="1"/>
  <c r="E36" i="5" l="1"/>
  <c r="E36" i="4"/>
  <c r="N8" i="4" a="1"/>
  <c r="N8" i="4" s="1"/>
  <c r="C37" i="5"/>
  <c r="C37" i="4"/>
  <c r="E36" i="3"/>
  <c r="C37" i="3" s="1"/>
  <c r="C38" i="4" l="1"/>
  <c r="C38" i="5"/>
  <c r="E37" i="4"/>
  <c r="P8" i="4" s="1" a="1"/>
  <c r="P8" i="4" s="1"/>
  <c r="E37" i="5"/>
  <c r="E37" i="3"/>
  <c r="C38" i="3" s="1"/>
  <c r="E38" i="4" l="1"/>
  <c r="E38" i="5"/>
  <c r="C39" i="4"/>
  <c r="C39" i="5"/>
  <c r="E38" i="3"/>
  <c r="C39" i="3" s="1"/>
  <c r="E39" i="5" l="1"/>
  <c r="E39" i="4"/>
  <c r="C40" i="5"/>
  <c r="C40" i="4"/>
  <c r="E39" i="3"/>
  <c r="C40" i="3" s="1"/>
  <c r="C41" i="4" l="1"/>
  <c r="C41" i="5"/>
  <c r="E40" i="4"/>
  <c r="E40" i="5"/>
  <c r="E40" i="3"/>
  <c r="C41" i="3" s="1"/>
  <c r="E41" i="5" l="1"/>
  <c r="E41" i="4"/>
  <c r="C42" i="5"/>
  <c r="C42" i="4"/>
  <c r="E41" i="3"/>
  <c r="C42" i="3" s="1"/>
  <c r="E42" i="5" l="1"/>
  <c r="E42" i="4"/>
  <c r="C43" i="5"/>
  <c r="C43" i="4"/>
  <c r="E42" i="3"/>
  <c r="C43" i="3" s="1"/>
  <c r="C44" i="4" l="1"/>
  <c r="C44" i="5"/>
  <c r="E43" i="4"/>
  <c r="E43" i="5"/>
  <c r="E43" i="3"/>
  <c r="C44" i="3" s="1"/>
  <c r="E44" i="4" l="1"/>
  <c r="E44" i="5"/>
  <c r="C45" i="5"/>
  <c r="C45" i="4"/>
  <c r="E44" i="3"/>
  <c r="C45" i="3" s="1"/>
  <c r="E45" i="5" l="1"/>
  <c r="E45" i="4"/>
  <c r="C46" i="5"/>
  <c r="C46" i="4"/>
  <c r="E45" i="3"/>
  <c r="C46" i="3" s="1"/>
  <c r="E46" i="4" l="1"/>
  <c r="J8" i="4" s="1" a="1"/>
  <c r="J8" i="4" s="1"/>
  <c r="E46" i="5"/>
  <c r="C47" i="4"/>
  <c r="C47" i="5"/>
  <c r="E46" i="3"/>
  <c r="C47" i="3" s="1"/>
  <c r="E47" i="3" l="1"/>
  <c r="C48" i="5"/>
  <c r="C48" i="4"/>
  <c r="E47" i="5"/>
  <c r="E47" i="4"/>
  <c r="E52" i="3"/>
  <c r="L8" i="4" l="1" a="1"/>
  <c r="L8" i="4" s="1"/>
  <c r="E48" i="5"/>
  <c r="E48" i="4"/>
  <c r="L8" i="5" a="1"/>
  <c r="L8" i="5" s="1"/>
  <c r="J8" i="5" a="1"/>
  <c r="J8" i="5" s="1"/>
  <c r="N8" i="5" a="1"/>
  <c r="N8" i="5" s="1"/>
  <c r="P8" i="5" a="1"/>
  <c r="P8" i="5" s="1"/>
  <c r="J62" i="3" l="1"/>
  <c r="E63" i="3" s="1"/>
  <c r="G24" i="5"/>
  <c r="G24" i="4" a="1"/>
  <c r="G24" i="4" s="1"/>
  <c r="J78" i="3"/>
  <c r="E79" i="3" s="1"/>
  <c r="E56" i="4" s="1"/>
  <c r="J70" i="3"/>
  <c r="E71" i="3" s="1"/>
  <c r="E55" i="4" s="1"/>
  <c r="J54" i="3"/>
  <c r="E55" i="3" s="1"/>
  <c r="E53" i="4" s="1"/>
  <c r="G28" i="4" a="1"/>
  <c r="G28" i="4" s="1"/>
  <c r="G25" i="4" a="1"/>
  <c r="G25" i="4" s="1"/>
  <c r="G25" i="5"/>
  <c r="G26" i="4" a="1"/>
  <c r="G26" i="4" s="1"/>
  <c r="G28" i="5"/>
  <c r="G26" i="5"/>
  <c r="G27" i="4" a="1"/>
  <c r="G27" i="4" s="1"/>
  <c r="G27" i="5"/>
  <c r="G55" i="5" l="1"/>
  <c r="G8" i="5" a="1"/>
  <c r="G8" i="5" s="1"/>
  <c r="E53" i="5" a="1"/>
  <c r="E53" i="5" s="1"/>
  <c r="E54" i="4"/>
  <c r="G8" i="4" a="1"/>
  <c r="G8" i="4" s="1"/>
  <c r="H8" i="4" a="1"/>
  <c r="H8" i="4" s="1"/>
  <c r="I55" i="4"/>
  <c r="G55" i="4"/>
  <c r="G56" i="4"/>
  <c r="G56" i="5"/>
  <c r="H8" i="5" a="1"/>
  <c r="H8" i="5" s="1"/>
  <c r="I55" i="5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1">
    <bk>
      <extLst>
        <ext uri="{3e2802c4-a4d2-4d8b-9148-e3be6c30e623}">
          <xlrd:rvb i="0"/>
        </ext>
      </extLst>
    </bk>
  </futureMetadata>
  <cellMetadata count="1">
    <bk>
      <rc t="1" v="0"/>
    </bk>
  </cellMetadata>
  <valueMetadata count="1">
    <bk>
      <rc t="2" v="0"/>
    </bk>
  </valueMetadata>
</metadata>
</file>

<file path=xl/sharedStrings.xml><?xml version="1.0" encoding="utf-8"?>
<sst xmlns="http://schemas.openxmlformats.org/spreadsheetml/2006/main" count="805" uniqueCount="50">
  <si>
    <t>PLANIFIER L'HEURE DE DÉBUT</t>
  </si>
  <si>
    <t>INTERVALLE DE TEMPS</t>
  </si>
  <si>
    <t>DATE DE DÉBUT DE LA SEMAINE</t>
  </si>
  <si>
    <t>30 MIN</t>
  </si>
  <si>
    <t>HEURE</t>
  </si>
  <si>
    <t>10 MIN</t>
  </si>
  <si>
    <t>15 MIN</t>
  </si>
  <si>
    <t>20 MIN</t>
  </si>
  <si>
    <t>45 MIN</t>
  </si>
  <si>
    <t>50 MIN</t>
  </si>
  <si>
    <t>60 MIN</t>
  </si>
  <si>
    <t>75 MIN</t>
  </si>
  <si>
    <t>90 MIN</t>
  </si>
  <si>
    <t>120 MIN</t>
  </si>
  <si>
    <t>à</t>
  </si>
  <si>
    <t>Lundi</t>
  </si>
  <si>
    <t>Mardi</t>
  </si>
  <si>
    <t>Mercredi</t>
  </si>
  <si>
    <t>Jeudi</t>
  </si>
  <si>
    <t>Vendredi</t>
  </si>
  <si>
    <t>=</t>
  </si>
  <si>
    <t>HORAIRE</t>
  </si>
  <si>
    <t xml:space="preserve"> HEBDOMADAIRE</t>
  </si>
  <si>
    <t>PAUSE</t>
  </si>
  <si>
    <t>Éducateurs</t>
  </si>
  <si>
    <t>Nombre d'heures journalières</t>
  </si>
  <si>
    <t>Total d'heures</t>
  </si>
  <si>
    <t>Tâches</t>
  </si>
  <si>
    <t>Étude</t>
  </si>
  <si>
    <t>Loge</t>
  </si>
  <si>
    <t>Admin</t>
  </si>
  <si>
    <t>Brandon</t>
  </si>
  <si>
    <t>Pause</t>
  </si>
  <si>
    <t>Smith</t>
  </si>
  <si>
    <t>Nadine</t>
  </si>
  <si>
    <t>Barbara</t>
  </si>
  <si>
    <t>Babara</t>
  </si>
  <si>
    <t>Etude</t>
  </si>
  <si>
    <t>PRESTEES</t>
  </si>
  <si>
    <t>Nombre d'heures d'aministratif journalières</t>
  </si>
  <si>
    <t>Nombre d'heures de loge journalières</t>
  </si>
  <si>
    <t>Nombre d'heures d'étude journalières</t>
  </si>
  <si>
    <t>Nombre d'heures préstées journalières</t>
  </si>
  <si>
    <t>Début</t>
  </si>
  <si>
    <t>Fin</t>
  </si>
  <si>
    <t>NB HEURES</t>
  </si>
  <si>
    <t>:</t>
  </si>
  <si>
    <t>Divers</t>
  </si>
  <si>
    <t>1 heure de:</t>
  </si>
  <si>
    <t>Récré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</si>
</sst>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[$-409]h:mm\ AM/PM;@"/>
    <numFmt numFmtId="165" formatCode="[$-409]mmmm\ d\,\ yyyy;@"/>
    <numFmt numFmtId="166" formatCode="hh:mm\ AM/PM"/>
    <numFmt numFmtId="167" formatCode="yyyy\-mm\-dd"/>
    <numFmt numFmtId="168" formatCode="0;\-0;;@"/>
    <numFmt numFmtId="169" formatCode="h&quot; h &quot;mm;@"/>
  </numFmts>
  <fonts count="22" x14ac:knownFonts="1">
    <font>
      <sz val="12"/>
      <color theme="1"/>
      <name val="Century Gothic"/>
      <family val="2"/>
      <scheme val="minor"/>
    </font>
    <font>
      <sz val="12"/>
      <color theme="1"/>
      <name val="Book Antiqua"/>
      <family val="1"/>
    </font>
    <font>
      <sz val="12"/>
      <color theme="0"/>
      <name val="Arial"/>
      <family val="2"/>
    </font>
    <font>
      <sz val="10"/>
      <color theme="1"/>
      <name val="Century Gothic"/>
      <family val="1"/>
      <scheme val="minor"/>
    </font>
    <font>
      <b/>
      <sz val="11"/>
      <color theme="1"/>
      <name val="Century Gothic"/>
      <family val="1"/>
      <scheme val="minor"/>
    </font>
    <font>
      <b/>
      <sz val="16"/>
      <color theme="0"/>
      <name val="Century Gothic"/>
      <family val="1"/>
      <scheme val="minor"/>
    </font>
    <font>
      <b/>
      <sz val="11"/>
      <color theme="0"/>
      <name val="Century Gothic"/>
      <family val="1"/>
      <scheme val="minor"/>
    </font>
    <font>
      <sz val="11"/>
      <color theme="1"/>
      <name val="Century Gothic"/>
      <family val="1"/>
      <scheme val="minor"/>
    </font>
    <font>
      <sz val="36"/>
      <color theme="1" tint="0.34998626667073579"/>
      <name val="Century Gothic"/>
      <family val="1"/>
      <scheme val="minor"/>
    </font>
    <font>
      <sz val="8"/>
      <name val="Century Gothic"/>
      <family val="2"/>
      <scheme val="minor"/>
    </font>
    <font>
      <sz val="12"/>
      <color rgb="FFBDC6D7"/>
      <name val="Century Gothic"/>
      <family val="2"/>
      <scheme val="minor"/>
    </font>
    <font>
      <b/>
      <sz val="12"/>
      <color theme="0"/>
      <name val="Arial"/>
      <family val="2"/>
    </font>
    <font>
      <sz val="12"/>
      <color theme="1"/>
      <name val="Arial"/>
      <family val="2"/>
    </font>
    <font>
      <sz val="26"/>
      <color theme="1" tint="0.34998626667073579"/>
      <name val="Century Gothic"/>
      <family val="1"/>
      <scheme val="minor"/>
    </font>
    <font>
      <b/>
      <sz val="12"/>
      <color theme="1"/>
      <name val="Century Gothic"/>
      <family val="1"/>
      <scheme val="major"/>
    </font>
    <font>
      <sz val="12"/>
      <color theme="6" tint="0.59999389629810485"/>
      <name val="Book Antiqua"/>
      <family val="1"/>
    </font>
    <font>
      <sz val="11"/>
      <color rgb="FF000000"/>
      <name val="Century Gothic"/>
      <family val="1"/>
      <scheme val="minor"/>
    </font>
    <font>
      <b/>
      <sz val="12"/>
      <color theme="1"/>
      <name val="Arial"/>
      <family val="2"/>
    </font>
    <font>
      <sz val="28"/>
      <color theme="1" tint="0.34998626667073579"/>
      <name val="Century Gothic"/>
      <family val="1"/>
      <scheme val="minor"/>
    </font>
    <font>
      <b/>
      <sz val="12"/>
      <color theme="0"/>
      <name val="Century Gothic"/>
      <family val="1"/>
      <scheme val="minor"/>
    </font>
    <font>
      <sz val="22"/>
      <color theme="1" tint="0.34998626667073579"/>
      <name val="Century Gothic"/>
      <family val="1"/>
      <scheme val="minor"/>
    </font>
    <font>
      <sz val="12"/>
      <color rgb="FF000000"/>
      <name val="Book Antiqua"/>
      <family val="1"/>
    </font>
  </fonts>
  <fills count="1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BDC6D7"/>
        <bgColor rgb="FF000000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D9D9D9"/>
        <bgColor rgb="FF000000"/>
      </patternFill>
    </fill>
    <fill>
      <patternFill patternType="solid">
        <fgColor theme="2" tint="-0.249977111117893"/>
        <bgColor indexed="64"/>
      </patternFill>
    </fill>
  </fills>
  <borders count="76">
    <border>
      <left/>
      <right/>
      <top/>
      <bottom/>
      <diagonal/>
    </border>
    <border>
      <left style="thin">
        <color theme="2" tint="-0.249977111117893"/>
      </left>
      <right style="thin">
        <color theme="2" tint="-0.249977111117893"/>
      </right>
      <top style="thin">
        <color theme="2" tint="-0.249977111117893"/>
      </top>
      <bottom style="thin">
        <color theme="2" tint="-0.249977111117893"/>
      </bottom>
      <diagonal/>
    </border>
    <border>
      <left style="thin">
        <color theme="2" tint="-0.249977111117893"/>
      </left>
      <right style="thin">
        <color theme="2" tint="-0.249977111117893"/>
      </right>
      <top/>
      <bottom style="thin">
        <color theme="2" tint="-0.249977111117893"/>
      </bottom>
      <diagonal/>
    </border>
    <border>
      <left style="thin">
        <color theme="2" tint="-0.249977111117893"/>
      </left>
      <right/>
      <top style="thin">
        <color theme="2" tint="-0.249977111117893"/>
      </top>
      <bottom/>
      <diagonal/>
    </border>
    <border>
      <left style="thin">
        <color theme="2" tint="-0.249977111117893"/>
      </left>
      <right/>
      <top/>
      <bottom style="thin">
        <color theme="2" tint="-0.249977111117893"/>
      </bottom>
      <diagonal/>
    </border>
    <border>
      <left/>
      <right style="thin">
        <color theme="2" tint="-0.249977111117893"/>
      </right>
      <top/>
      <bottom/>
      <diagonal/>
    </border>
    <border>
      <left style="thin">
        <color theme="2" tint="-0.249977111117893"/>
      </left>
      <right/>
      <top style="thin">
        <color theme="2" tint="-0.249977111117893"/>
      </top>
      <bottom style="thin">
        <color theme="2" tint="-0.249977111117893"/>
      </bottom>
      <diagonal/>
    </border>
    <border>
      <left/>
      <right style="thin">
        <color theme="2" tint="-0.249977111117893"/>
      </right>
      <top style="thin">
        <color theme="2" tint="-0.249977111117893"/>
      </top>
      <bottom/>
      <diagonal/>
    </border>
    <border>
      <left/>
      <right style="thin">
        <color theme="2" tint="-0.249977111117893"/>
      </right>
      <top/>
      <bottom style="thin">
        <color theme="2" tint="-0.249977111117893"/>
      </bottom>
      <diagonal/>
    </border>
    <border>
      <left/>
      <right/>
      <top style="thin">
        <color theme="2" tint="-0.249977111117893"/>
      </top>
      <bottom/>
      <diagonal/>
    </border>
    <border>
      <left/>
      <right/>
      <top/>
      <bottom style="thin">
        <color theme="2" tint="-0.249977111117893"/>
      </bottom>
      <diagonal/>
    </border>
    <border>
      <left/>
      <right style="thin">
        <color theme="2" tint="-0.249977111117893"/>
      </right>
      <top style="thin">
        <color theme="2" tint="-0.249977111117893"/>
      </top>
      <bottom style="thin">
        <color theme="2" tint="-0.249977111117893"/>
      </bottom>
      <diagonal/>
    </border>
    <border>
      <left/>
      <right/>
      <top style="thin">
        <color theme="2" tint="-0.249977111117893"/>
      </top>
      <bottom style="thin">
        <color theme="2" tint="-0.249977111117893"/>
      </bottom>
      <diagonal/>
    </border>
    <border>
      <left style="thin">
        <color indexed="64"/>
      </left>
      <right/>
      <top/>
      <bottom/>
      <diagonal/>
    </border>
    <border>
      <left style="thin">
        <color theme="2" tint="-0.249977111117893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ashDotDot">
        <color indexed="64"/>
      </left>
      <right/>
      <top style="dashDotDot">
        <color indexed="64"/>
      </top>
      <bottom/>
      <diagonal/>
    </border>
    <border>
      <left/>
      <right/>
      <top style="dashDotDot">
        <color indexed="64"/>
      </top>
      <bottom/>
      <diagonal/>
    </border>
    <border>
      <left/>
      <right style="dashDotDot">
        <color indexed="64"/>
      </right>
      <top style="dashDotDot">
        <color indexed="64"/>
      </top>
      <bottom/>
      <diagonal/>
    </border>
    <border>
      <left style="dashDotDot">
        <color indexed="64"/>
      </left>
      <right/>
      <top/>
      <bottom style="thin">
        <color theme="2" tint="-0.249977111117893"/>
      </bottom>
      <diagonal/>
    </border>
    <border>
      <left/>
      <right style="dashDotDot">
        <color indexed="64"/>
      </right>
      <top/>
      <bottom style="thin">
        <color theme="2" tint="-0.249977111117893"/>
      </bottom>
      <diagonal/>
    </border>
    <border>
      <left style="dashDotDot">
        <color indexed="64"/>
      </left>
      <right style="thin">
        <color theme="2" tint="-0.249977111117893"/>
      </right>
      <top/>
      <bottom style="thin">
        <color theme="2" tint="-0.249977111117893"/>
      </bottom>
      <diagonal/>
    </border>
    <border>
      <left style="thin">
        <color theme="2" tint="-0.249977111117893"/>
      </left>
      <right style="dashDotDot">
        <color indexed="64"/>
      </right>
      <top/>
      <bottom style="thin">
        <color theme="2" tint="-0.249977111117893"/>
      </bottom>
      <diagonal/>
    </border>
    <border>
      <left/>
      <right style="dashDotDot">
        <color indexed="64"/>
      </right>
      <top style="thin">
        <color theme="2" tint="-0.249977111117893"/>
      </top>
      <bottom style="thin">
        <color theme="2" tint="-0.249977111117893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2" tint="-0.249977111117893"/>
      </left>
      <right style="thin">
        <color theme="0" tint="-0.34998626667073579"/>
      </right>
      <top/>
      <bottom/>
      <diagonal/>
    </border>
    <border>
      <left/>
      <right/>
      <top style="thin">
        <color rgb="FFA89DA8"/>
      </top>
      <bottom style="thin">
        <color theme="2" tint="-0.249977111117893"/>
      </bottom>
      <diagonal/>
    </border>
    <border>
      <left/>
      <right style="thin">
        <color rgb="FFA89DA8"/>
      </right>
      <top style="thin">
        <color rgb="FFA89DA8"/>
      </top>
      <bottom style="thin">
        <color theme="2" tint="-0.249977111117893"/>
      </bottom>
      <diagonal/>
    </border>
    <border>
      <left style="thin">
        <color rgb="FFA89DA8"/>
      </left>
      <right/>
      <top style="thin">
        <color rgb="FFA89DA8"/>
      </top>
      <bottom style="thin">
        <color theme="2" tint="-0.249977111117893"/>
      </bottom>
      <diagonal/>
    </border>
    <border>
      <left style="thin">
        <color theme="2" tint="-0.249977111117893"/>
      </left>
      <right/>
      <top/>
      <bottom style="thin">
        <color rgb="FFA89DA8"/>
      </bottom>
      <diagonal/>
    </border>
    <border>
      <left/>
      <right style="thin">
        <color theme="2" tint="-0.249977111117893"/>
      </right>
      <top/>
      <bottom style="thin">
        <color rgb="FFA89DA8"/>
      </bottom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/>
      <diagonal/>
    </border>
    <border>
      <left style="medium">
        <color theme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theme="1"/>
      </left>
      <right style="medium">
        <color indexed="64"/>
      </right>
      <top style="medium">
        <color indexed="64"/>
      </top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medium">
        <color indexed="64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  <border>
      <left/>
      <right/>
      <top style="medium">
        <color theme="1"/>
      </top>
      <bottom style="medium">
        <color indexed="64"/>
      </bottom>
      <diagonal/>
    </border>
    <border>
      <left style="thin">
        <color theme="2" tint="-0.249977111117893"/>
      </left>
      <right/>
      <top style="thin">
        <color rgb="FFA89DA8"/>
      </top>
      <bottom style="thin">
        <color theme="2" tint="-0.249977111117893"/>
      </bottom>
      <diagonal/>
    </border>
    <border>
      <left/>
      <right style="thin">
        <color theme="2" tint="-0.249977111117893"/>
      </right>
      <top style="thin">
        <color rgb="FFA89DA8"/>
      </top>
      <bottom style="thin">
        <color theme="2" tint="-0.249977111117893"/>
      </bottom>
      <diagonal/>
    </border>
    <border>
      <left style="thin">
        <color rgb="FFA89DA8"/>
      </left>
      <right style="thin">
        <color rgb="FFA89DA8"/>
      </right>
      <top/>
      <bottom style="thin">
        <color rgb="FFA89DA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1">
    <xf numFmtId="0" fontId="0" fillId="0" borderId="0" xfId="0"/>
    <xf numFmtId="0" fontId="2" fillId="8" borderId="0" xfId="0" applyFont="1" applyFill="1" applyAlignment="1">
      <alignment horizontal="center" vertical="center" wrapText="1"/>
    </xf>
    <xf numFmtId="164" fontId="7" fillId="2" borderId="12" xfId="0" applyNumberFormat="1" applyFont="1" applyFill="1" applyBorder="1" applyAlignment="1">
      <alignment horizontal="center" vertical="center"/>
    </xf>
    <xf numFmtId="166" fontId="7" fillId="3" borderId="12" xfId="0" applyNumberFormat="1" applyFont="1" applyFill="1" applyBorder="1" applyAlignment="1">
      <alignment horizontal="center" vertical="center"/>
    </xf>
    <xf numFmtId="164" fontId="7" fillId="2" borderId="10" xfId="0" applyNumberFormat="1" applyFont="1" applyFill="1" applyBorder="1" applyAlignment="1">
      <alignment horizontal="center" vertical="center"/>
    </xf>
    <xf numFmtId="0" fontId="12" fillId="13" borderId="0" xfId="0" applyFont="1" applyFill="1" applyAlignment="1">
      <alignment horizontal="center" vertical="center" wrapText="1"/>
    </xf>
    <xf numFmtId="0" fontId="12" fillId="14" borderId="16" xfId="0" applyFont="1" applyFill="1" applyBorder="1" applyAlignment="1">
      <alignment horizontal="center" vertical="center" wrapText="1"/>
    </xf>
    <xf numFmtId="0" fontId="12" fillId="12" borderId="16" xfId="0" applyFont="1" applyFill="1" applyBorder="1" applyAlignment="1">
      <alignment horizontal="center" vertical="center" wrapText="1"/>
    </xf>
    <xf numFmtId="0" fontId="12" fillId="13" borderId="19" xfId="0" applyFont="1" applyFill="1" applyBorder="1" applyAlignment="1">
      <alignment horizontal="center" vertical="center" wrapText="1"/>
    </xf>
    <xf numFmtId="0" fontId="12" fillId="14" borderId="21" xfId="0" applyFont="1" applyFill="1" applyBorder="1" applyAlignment="1">
      <alignment horizontal="center" vertical="center" wrapText="1"/>
    </xf>
    <xf numFmtId="0" fontId="12" fillId="12" borderId="2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10" borderId="0" xfId="0" applyFont="1" applyFill="1" applyAlignment="1">
      <alignment horizontal="center" vertical="center"/>
    </xf>
    <xf numFmtId="0" fontId="0" fillId="10" borderId="0" xfId="0" applyFill="1" applyAlignment="1">
      <alignment horizontal="center" vertical="center"/>
    </xf>
    <xf numFmtId="0" fontId="15" fillId="10" borderId="0" xfId="0" applyFont="1" applyFill="1" applyAlignment="1">
      <alignment horizontal="center" vertical="center"/>
    </xf>
    <xf numFmtId="0" fontId="13" fillId="10" borderId="0" xfId="0" applyFont="1" applyFill="1" applyAlignment="1">
      <alignment vertical="center"/>
    </xf>
    <xf numFmtId="0" fontId="17" fillId="0" borderId="41" xfId="0" applyFont="1" applyBorder="1" applyAlignment="1">
      <alignment horizontal="center" vertical="center" wrapText="1"/>
    </xf>
    <xf numFmtId="0" fontId="12" fillId="15" borderId="17" xfId="0" applyFont="1" applyFill="1" applyBorder="1" applyAlignment="1">
      <alignment horizontal="center" vertical="center" wrapText="1"/>
    </xf>
    <xf numFmtId="0" fontId="12" fillId="15" borderId="23" xfId="0" applyFont="1" applyFill="1" applyBorder="1" applyAlignment="1">
      <alignment horizontal="center" vertical="center" wrapText="1"/>
    </xf>
    <xf numFmtId="0" fontId="14" fillId="0" borderId="25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1" fillId="0" borderId="41" xfId="0" applyFont="1" applyBorder="1" applyAlignment="1">
      <alignment horizontal="center" vertical="center"/>
    </xf>
    <xf numFmtId="169" fontId="7" fillId="2" borderId="6" xfId="0" applyNumberFormat="1" applyFont="1" applyFill="1" applyBorder="1" applyAlignment="1">
      <alignment horizontal="center" vertical="center"/>
    </xf>
    <xf numFmtId="169" fontId="7" fillId="3" borderId="12" xfId="0" applyNumberFormat="1" applyFont="1" applyFill="1" applyBorder="1" applyAlignment="1">
      <alignment horizontal="center" vertical="center"/>
    </xf>
    <xf numFmtId="169" fontId="7" fillId="2" borderId="11" xfId="0" applyNumberFormat="1" applyFont="1" applyFill="1" applyBorder="1" applyAlignment="1">
      <alignment horizontal="center" vertical="center"/>
    </xf>
    <xf numFmtId="169" fontId="7" fillId="3" borderId="11" xfId="0" applyNumberFormat="1" applyFont="1" applyFill="1" applyBorder="1" applyAlignment="1">
      <alignment horizontal="center" vertical="center"/>
    </xf>
    <xf numFmtId="169" fontId="7" fillId="2" borderId="8" xfId="0" applyNumberFormat="1" applyFont="1" applyFill="1" applyBorder="1" applyAlignment="1">
      <alignment horizontal="center" vertical="center"/>
    </xf>
    <xf numFmtId="169" fontId="7" fillId="3" borderId="6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9" borderId="0" xfId="0" applyFill="1" applyAlignment="1">
      <alignment horizontal="center" vertical="center"/>
    </xf>
    <xf numFmtId="166" fontId="1" fillId="0" borderId="1" xfId="0" applyNumberFormat="1" applyFont="1" applyBorder="1" applyAlignment="1">
      <alignment horizontal="center" vertical="center"/>
    </xf>
    <xf numFmtId="18" fontId="1" fillId="0" borderId="1" xfId="0" applyNumberFormat="1" applyFont="1" applyBorder="1" applyAlignment="1">
      <alignment horizontal="center" vertical="center"/>
    </xf>
    <xf numFmtId="165" fontId="12" fillId="13" borderId="18" xfId="0" applyNumberFormat="1" applyFont="1" applyFill="1" applyBorder="1" applyAlignment="1">
      <alignment horizontal="center" vertical="center" wrapText="1"/>
    </xf>
    <xf numFmtId="165" fontId="12" fillId="14" borderId="20" xfId="0" applyNumberFormat="1" applyFont="1" applyFill="1" applyBorder="1" applyAlignment="1">
      <alignment horizontal="center" vertical="center" wrapText="1"/>
    </xf>
    <xf numFmtId="165" fontId="12" fillId="12" borderId="20" xfId="0" applyNumberFormat="1" applyFont="1" applyFill="1" applyBorder="1" applyAlignment="1">
      <alignment horizontal="center" vertical="center" wrapText="1"/>
    </xf>
    <xf numFmtId="165" fontId="12" fillId="15" borderId="22" xfId="0" applyNumberFormat="1" applyFont="1" applyFill="1" applyBorder="1" applyAlignment="1">
      <alignment horizontal="center" vertical="center" wrapText="1"/>
    </xf>
    <xf numFmtId="0" fontId="19" fillId="5" borderId="57" xfId="0" applyFont="1" applyFill="1" applyBorder="1" applyAlignment="1">
      <alignment horizontal="center" vertical="center"/>
    </xf>
    <xf numFmtId="0" fontId="1" fillId="10" borderId="58" xfId="0" applyFont="1" applyFill="1" applyBorder="1" applyAlignment="1">
      <alignment horizontal="center" vertical="center"/>
    </xf>
    <xf numFmtId="0" fontId="19" fillId="6" borderId="57" xfId="0" applyFont="1" applyFill="1" applyBorder="1" applyAlignment="1">
      <alignment horizontal="center" vertical="center"/>
    </xf>
    <xf numFmtId="169" fontId="6" fillId="5" borderId="57" xfId="0" applyNumberFormat="1" applyFont="1" applyFill="1" applyBorder="1" applyAlignment="1">
      <alignment horizontal="center" vertical="center"/>
    </xf>
    <xf numFmtId="169" fontId="6" fillId="6" borderId="57" xfId="0" applyNumberFormat="1" applyFont="1" applyFill="1" applyBorder="1" applyAlignment="1">
      <alignment horizontal="center" vertical="center"/>
    </xf>
    <xf numFmtId="0" fontId="20" fillId="10" borderId="0" xfId="0" applyFont="1" applyFill="1" applyAlignment="1">
      <alignment horizontal="left" vertical="center"/>
    </xf>
    <xf numFmtId="0" fontId="17" fillId="0" borderId="24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/>
    </xf>
    <xf numFmtId="0" fontId="17" fillId="0" borderId="66" xfId="0" applyFont="1" applyBorder="1" applyAlignment="1">
      <alignment horizontal="center" vertical="center" wrapText="1"/>
    </xf>
    <xf numFmtId="0" fontId="1" fillId="0" borderId="67" xfId="0" applyFont="1" applyBorder="1" applyAlignment="1">
      <alignment horizontal="center" vertical="center"/>
    </xf>
    <xf numFmtId="0" fontId="1" fillId="0" borderId="68" xfId="0" applyFont="1" applyBorder="1" applyAlignment="1">
      <alignment horizontal="center" vertical="center"/>
    </xf>
    <xf numFmtId="0" fontId="17" fillId="0" borderId="69" xfId="0" applyFont="1" applyBorder="1" applyAlignment="1">
      <alignment horizontal="center" vertical="center" wrapText="1"/>
    </xf>
    <xf numFmtId="0" fontId="14" fillId="0" borderId="71" xfId="0" applyFont="1" applyBorder="1" applyAlignment="1">
      <alignment horizontal="center" vertical="center"/>
    </xf>
    <xf numFmtId="0" fontId="14" fillId="0" borderId="70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8" fillId="10" borderId="0" xfId="0" applyFont="1" applyFill="1" applyAlignment="1">
      <alignment horizontal="center" vertical="center"/>
    </xf>
    <xf numFmtId="0" fontId="12" fillId="0" borderId="18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0" fontId="12" fillId="0" borderId="23" xfId="0" applyFont="1" applyBorder="1" applyAlignment="1">
      <alignment horizontal="center" vertical="center" wrapText="1"/>
    </xf>
    <xf numFmtId="49" fontId="12" fillId="0" borderId="20" xfId="0" applyNumberFormat="1" applyFont="1" applyBorder="1" applyAlignment="1">
      <alignment horizontal="center" vertical="center" wrapText="1"/>
    </xf>
    <xf numFmtId="49" fontId="12" fillId="0" borderId="22" xfId="0" applyNumberFormat="1" applyFont="1" applyBorder="1" applyAlignment="1">
      <alignment horizontal="center" vertical="center" wrapText="1"/>
    </xf>
    <xf numFmtId="0" fontId="14" fillId="0" borderId="24" xfId="0" applyFont="1" applyBorder="1" applyAlignment="1">
      <alignment horizontal="center" vertical="center"/>
    </xf>
    <xf numFmtId="0" fontId="14" fillId="0" borderId="25" xfId="0" applyFont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/>
    </xf>
    <xf numFmtId="0" fontId="5" fillId="4" borderId="0" xfId="0" applyFont="1" applyFill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8" fillId="10" borderId="0" xfId="0" applyFont="1" applyFill="1" applyAlignment="1">
      <alignment horizontal="center" vertical="center"/>
    </xf>
    <xf numFmtId="168" fontId="7" fillId="2" borderId="12" xfId="0" applyNumberFormat="1" applyFont="1" applyFill="1" applyBorder="1" applyAlignment="1">
      <alignment horizontal="center" vertical="center"/>
    </xf>
    <xf numFmtId="168" fontId="7" fillId="2" borderId="11" xfId="0" applyNumberFormat="1" applyFont="1" applyFill="1" applyBorder="1" applyAlignment="1">
      <alignment horizontal="center" vertical="center"/>
    </xf>
    <xf numFmtId="168" fontId="7" fillId="3" borderId="12" xfId="0" applyNumberFormat="1" applyFont="1" applyFill="1" applyBorder="1" applyAlignment="1">
      <alignment horizontal="center" vertical="center"/>
    </xf>
    <xf numFmtId="168" fontId="7" fillId="3" borderId="11" xfId="0" applyNumberFormat="1" applyFont="1" applyFill="1" applyBorder="1" applyAlignment="1">
      <alignment horizontal="center" vertical="center"/>
    </xf>
    <xf numFmtId="0" fontId="5" fillId="5" borderId="57" xfId="0" applyFont="1" applyFill="1" applyBorder="1" applyAlignment="1">
      <alignment horizontal="center" vertical="center"/>
    </xf>
    <xf numFmtId="165" fontId="11" fillId="5" borderId="4" xfId="0" applyNumberFormat="1" applyFont="1" applyFill="1" applyBorder="1" applyAlignment="1">
      <alignment horizontal="center" vertical="center"/>
    </xf>
    <xf numFmtId="165" fontId="11" fillId="5" borderId="8" xfId="0" applyNumberFormat="1" applyFont="1" applyFill="1" applyBorder="1" applyAlignment="1">
      <alignment horizontal="center" vertical="center"/>
    </xf>
    <xf numFmtId="0" fontId="5" fillId="6" borderId="57" xfId="0" applyFont="1" applyFill="1" applyBorder="1" applyAlignment="1">
      <alignment horizontal="center" vertical="center"/>
    </xf>
    <xf numFmtId="168" fontId="7" fillId="2" borderId="6" xfId="0" applyNumberFormat="1" applyFont="1" applyFill="1" applyBorder="1" applyAlignment="1">
      <alignment horizontal="center" vertical="center"/>
    </xf>
    <xf numFmtId="168" fontId="7" fillId="3" borderId="6" xfId="0" applyNumberFormat="1" applyFont="1" applyFill="1" applyBorder="1" applyAlignment="1">
      <alignment horizontal="center" vertical="center"/>
    </xf>
    <xf numFmtId="168" fontId="16" fillId="16" borderId="61" xfId="0" applyNumberFormat="1" applyFont="1" applyFill="1" applyBorder="1" applyAlignment="1">
      <alignment horizontal="center" vertical="center"/>
    </xf>
    <xf numFmtId="168" fontId="16" fillId="16" borderId="60" xfId="0" applyNumberFormat="1" applyFont="1" applyFill="1" applyBorder="1" applyAlignment="1">
      <alignment horizontal="center" vertical="center"/>
    </xf>
    <xf numFmtId="165" fontId="11" fillId="5" borderId="62" xfId="0" applyNumberFormat="1" applyFont="1" applyFill="1" applyBorder="1" applyAlignment="1">
      <alignment horizontal="center" vertical="center"/>
    </xf>
    <xf numFmtId="165" fontId="11" fillId="5" borderId="63" xfId="0" applyNumberFormat="1" applyFont="1" applyFill="1" applyBorder="1" applyAlignment="1">
      <alignment horizontal="center" vertical="center"/>
    </xf>
    <xf numFmtId="165" fontId="11" fillId="6" borderId="4" xfId="0" applyNumberFormat="1" applyFont="1" applyFill="1" applyBorder="1" applyAlignment="1">
      <alignment horizontal="center" vertical="center"/>
    </xf>
    <xf numFmtId="165" fontId="11" fillId="6" borderId="8" xfId="0" applyNumberFormat="1" applyFont="1" applyFill="1" applyBorder="1" applyAlignment="1">
      <alignment horizontal="center" vertical="center"/>
    </xf>
    <xf numFmtId="165" fontId="11" fillId="6" borderId="62" xfId="0" applyNumberFormat="1" applyFont="1" applyFill="1" applyBorder="1" applyAlignment="1">
      <alignment horizontal="center" vertical="center"/>
    </xf>
    <xf numFmtId="165" fontId="11" fillId="6" borderId="63" xfId="0" applyNumberFormat="1" applyFont="1" applyFill="1" applyBorder="1" applyAlignment="1">
      <alignment horizontal="center" vertical="center"/>
    </xf>
    <xf numFmtId="168" fontId="16" fillId="16" borderId="59" xfId="0" applyNumberFormat="1" applyFont="1" applyFill="1" applyBorder="1" applyAlignment="1">
      <alignment horizontal="center" vertical="center"/>
    </xf>
    <xf numFmtId="0" fontId="5" fillId="5" borderId="24" xfId="0" applyFont="1" applyFill="1" applyBorder="1" applyAlignment="1">
      <alignment horizontal="center" vertical="center"/>
    </xf>
    <xf numFmtId="0" fontId="5" fillId="5" borderId="26" xfId="0" applyFont="1" applyFill="1" applyBorder="1" applyAlignment="1">
      <alignment horizontal="center" vertical="center"/>
    </xf>
    <xf numFmtId="0" fontId="5" fillId="6" borderId="24" xfId="0" applyFont="1" applyFill="1" applyBorder="1" applyAlignment="1">
      <alignment horizontal="center" vertical="center"/>
    </xf>
    <xf numFmtId="0" fontId="5" fillId="6" borderId="26" xfId="0" applyFont="1" applyFill="1" applyBorder="1" applyAlignment="1">
      <alignment horizontal="center" vertical="center"/>
    </xf>
    <xf numFmtId="0" fontId="5" fillId="6" borderId="25" xfId="0" applyFont="1" applyFill="1" applyBorder="1" applyAlignment="1">
      <alignment horizontal="center" vertical="center"/>
    </xf>
    <xf numFmtId="0" fontId="5" fillId="7" borderId="64" xfId="0" applyFont="1" applyFill="1" applyBorder="1" applyAlignment="1">
      <alignment horizontal="center" vertical="center"/>
    </xf>
    <xf numFmtId="0" fontId="5" fillId="7" borderId="65" xfId="0" applyFont="1" applyFill="1" applyBorder="1" applyAlignment="1">
      <alignment horizontal="center" vertical="center"/>
    </xf>
    <xf numFmtId="168" fontId="7" fillId="2" borderId="72" xfId="0" applyNumberFormat="1" applyFont="1" applyFill="1" applyBorder="1" applyAlignment="1">
      <alignment horizontal="center" vertical="center"/>
    </xf>
    <xf numFmtId="168" fontId="7" fillId="2" borderId="73" xfId="0" applyNumberFormat="1" applyFont="1" applyFill="1" applyBorder="1" applyAlignment="1">
      <alignment horizontal="center" vertical="center"/>
    </xf>
    <xf numFmtId="166" fontId="7" fillId="3" borderId="53" xfId="0" applyNumberFormat="1" applyFont="1" applyFill="1" applyBorder="1" applyAlignment="1" applyProtection="1">
      <alignment horizontal="center" vertical="center"/>
      <protection locked="0"/>
    </xf>
    <xf numFmtId="164" fontId="7" fillId="2" borderId="53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1" fillId="10" borderId="0" xfId="0" applyFont="1" applyFill="1" applyAlignment="1" applyProtection="1">
      <alignment horizontal="center" vertical="center"/>
    </xf>
    <xf numFmtId="0" fontId="18" fillId="10" borderId="0" xfId="0" applyFont="1" applyFill="1" applyAlignment="1" applyProtection="1">
      <alignment horizontal="center" vertical="center"/>
    </xf>
    <xf numFmtId="0" fontId="8" fillId="10" borderId="0" xfId="0" applyFont="1" applyFill="1" applyAlignment="1" applyProtection="1">
      <alignment horizontal="center" vertical="center"/>
    </xf>
    <xf numFmtId="0" fontId="8" fillId="10" borderId="0" xfId="0" applyFont="1" applyFill="1" applyAlignment="1" applyProtection="1">
      <alignment vertical="center"/>
    </xf>
    <xf numFmtId="0" fontId="3" fillId="3" borderId="27" xfId="0" applyFont="1" applyFill="1" applyBorder="1" applyAlignment="1" applyProtection="1">
      <alignment horizontal="center" vertical="center"/>
    </xf>
    <xf numFmtId="166" fontId="4" fillId="0" borderId="54" xfId="0" applyNumberFormat="1" applyFont="1" applyBorder="1" applyAlignment="1" applyProtection="1">
      <alignment horizontal="center" vertical="center"/>
    </xf>
    <xf numFmtId="166" fontId="4" fillId="0" borderId="55" xfId="0" applyNumberFormat="1" applyFont="1" applyBorder="1" applyAlignment="1" applyProtection="1">
      <alignment horizontal="center" vertical="center"/>
    </xf>
    <xf numFmtId="166" fontId="4" fillId="0" borderId="56" xfId="0" applyNumberFormat="1" applyFont="1" applyBorder="1" applyAlignment="1" applyProtection="1">
      <alignment horizontal="center" vertical="center"/>
    </xf>
    <xf numFmtId="0" fontId="4" fillId="0" borderId="27" xfId="0" applyFont="1" applyBorder="1" applyAlignment="1" applyProtection="1">
      <alignment horizontal="center" vertical="center"/>
    </xf>
    <xf numFmtId="167" fontId="4" fillId="0" borderId="27" xfId="0" applyNumberFormat="1" applyFont="1" applyBorder="1" applyAlignment="1" applyProtection="1">
      <alignment horizontal="center" vertical="center"/>
    </xf>
    <xf numFmtId="0" fontId="0" fillId="10" borderId="0" xfId="0" applyFill="1" applyAlignment="1" applyProtection="1">
      <alignment horizontal="center" vertical="center"/>
    </xf>
    <xf numFmtId="0" fontId="10" fillId="11" borderId="0" xfId="0" applyFont="1" applyFill="1" applyAlignment="1" applyProtection="1">
      <alignment horizontal="center" vertical="center"/>
    </xf>
    <xf numFmtId="0" fontId="5" fillId="4" borderId="3" xfId="0" applyFont="1" applyFill="1" applyBorder="1" applyAlignment="1" applyProtection="1">
      <alignment horizontal="center" vertical="center"/>
    </xf>
    <xf numFmtId="0" fontId="5" fillId="4" borderId="9" xfId="0" applyFont="1" applyFill="1" applyBorder="1" applyAlignment="1" applyProtection="1">
      <alignment horizontal="center" vertical="center"/>
    </xf>
    <xf numFmtId="0" fontId="5" fillId="4" borderId="7" xfId="0" applyFont="1" applyFill="1" applyBorder="1" applyAlignment="1" applyProtection="1">
      <alignment horizontal="center" vertical="center"/>
    </xf>
    <xf numFmtId="0" fontId="5" fillId="5" borderId="46" xfId="0" applyFont="1" applyFill="1" applyBorder="1" applyAlignment="1" applyProtection="1">
      <alignment horizontal="center" vertical="center"/>
    </xf>
    <xf numFmtId="0" fontId="5" fillId="5" borderId="47" xfId="0" applyFont="1" applyFill="1" applyBorder="1" applyAlignment="1" applyProtection="1">
      <alignment horizontal="center" vertical="center"/>
    </xf>
    <xf numFmtId="0" fontId="5" fillId="5" borderId="48" xfId="0" applyFont="1" applyFill="1" applyBorder="1" applyAlignment="1" applyProtection="1">
      <alignment horizontal="center" vertical="center"/>
    </xf>
    <xf numFmtId="0" fontId="5" fillId="6" borderId="47" xfId="0" applyFont="1" applyFill="1" applyBorder="1" applyAlignment="1" applyProtection="1">
      <alignment horizontal="center" vertical="center"/>
    </xf>
    <xf numFmtId="0" fontId="5" fillId="7" borderId="46" xfId="0" applyFont="1" applyFill="1" applyBorder="1" applyAlignment="1" applyProtection="1">
      <alignment horizontal="center" vertical="center"/>
    </xf>
    <xf numFmtId="0" fontId="5" fillId="7" borderId="47" xfId="0" applyFont="1" applyFill="1" applyBorder="1" applyAlignment="1" applyProtection="1">
      <alignment horizontal="center" vertical="center"/>
    </xf>
    <xf numFmtId="0" fontId="5" fillId="7" borderId="48" xfId="0" applyFont="1" applyFill="1" applyBorder="1" applyAlignment="1" applyProtection="1">
      <alignment horizontal="center" vertical="center"/>
    </xf>
    <xf numFmtId="0" fontId="5" fillId="4" borderId="14" xfId="0" applyFont="1" applyFill="1" applyBorder="1" applyAlignment="1" applyProtection="1">
      <alignment horizontal="center" vertical="center"/>
    </xf>
    <xf numFmtId="0" fontId="5" fillId="4" borderId="0" xfId="0" applyFont="1" applyFill="1" applyAlignment="1" applyProtection="1">
      <alignment horizontal="center" vertical="center"/>
    </xf>
    <xf numFmtId="0" fontId="5" fillId="4" borderId="5" xfId="0" applyFont="1" applyFill="1" applyBorder="1" applyAlignment="1" applyProtection="1">
      <alignment horizontal="center" vertical="center"/>
    </xf>
    <xf numFmtId="165" fontId="6" fillId="5" borderId="49" xfId="0" applyNumberFormat="1" applyFont="1" applyFill="1" applyBorder="1" applyAlignment="1" applyProtection="1">
      <alignment horizontal="center" vertical="center"/>
    </xf>
    <xf numFmtId="165" fontId="6" fillId="5" borderId="10" xfId="0" applyNumberFormat="1" applyFont="1" applyFill="1" applyBorder="1" applyAlignment="1" applyProtection="1">
      <alignment horizontal="center" vertical="center"/>
    </xf>
    <xf numFmtId="165" fontId="6" fillId="5" borderId="50" xfId="0" applyNumberFormat="1" applyFont="1" applyFill="1" applyBorder="1" applyAlignment="1" applyProtection="1">
      <alignment horizontal="center" vertical="center"/>
    </xf>
    <xf numFmtId="165" fontId="6" fillId="6" borderId="10" xfId="0" applyNumberFormat="1" applyFont="1" applyFill="1" applyBorder="1" applyAlignment="1" applyProtection="1">
      <alignment horizontal="center" vertical="center"/>
    </xf>
    <xf numFmtId="165" fontId="6" fillId="7" borderId="49" xfId="0" applyNumberFormat="1" applyFont="1" applyFill="1" applyBorder="1" applyAlignment="1" applyProtection="1">
      <alignment horizontal="center" vertical="center"/>
    </xf>
    <xf numFmtId="165" fontId="6" fillId="7" borderId="10" xfId="0" applyNumberFormat="1" applyFont="1" applyFill="1" applyBorder="1" applyAlignment="1" applyProtection="1">
      <alignment horizontal="center" vertical="center"/>
    </xf>
    <xf numFmtId="165" fontId="6" fillId="7" borderId="50" xfId="0" applyNumberFormat="1" applyFont="1" applyFill="1" applyBorder="1" applyAlignment="1" applyProtection="1">
      <alignment horizontal="center" vertical="center"/>
    </xf>
    <xf numFmtId="0" fontId="5" fillId="4" borderId="4" xfId="0" applyFont="1" applyFill="1" applyBorder="1" applyAlignment="1" applyProtection="1">
      <alignment horizontal="center" vertical="center"/>
    </xf>
    <xf numFmtId="0" fontId="5" fillId="4" borderId="10" xfId="0" applyFont="1" applyFill="1" applyBorder="1" applyAlignment="1" applyProtection="1">
      <alignment horizontal="center" vertical="center"/>
    </xf>
    <xf numFmtId="0" fontId="5" fillId="4" borderId="8" xfId="0" applyFont="1" applyFill="1" applyBorder="1" applyAlignment="1" applyProtection="1">
      <alignment horizontal="center" vertical="center"/>
    </xf>
    <xf numFmtId="165" fontId="11" fillId="5" borderId="51" xfId="0" applyNumberFormat="1" applyFont="1" applyFill="1" applyBorder="1" applyAlignment="1" applyProtection="1">
      <alignment horizontal="center" vertical="center"/>
    </xf>
    <xf numFmtId="165" fontId="11" fillId="6" borderId="8" xfId="0" applyNumberFormat="1" applyFont="1" applyFill="1" applyBorder="1" applyAlignment="1" applyProtection="1">
      <alignment horizontal="center" vertical="center"/>
    </xf>
    <xf numFmtId="165" fontId="11" fillId="6" borderId="2" xfId="0" applyNumberFormat="1" applyFont="1" applyFill="1" applyBorder="1" applyAlignment="1" applyProtection="1">
      <alignment horizontal="center" vertical="center"/>
    </xf>
    <xf numFmtId="165" fontId="11" fillId="6" borderId="4" xfId="0" applyNumberFormat="1" applyFont="1" applyFill="1" applyBorder="1" applyAlignment="1" applyProtection="1">
      <alignment horizontal="center" vertical="center"/>
    </xf>
    <xf numFmtId="165" fontId="11" fillId="5" borderId="2" xfId="0" applyNumberFormat="1" applyFont="1" applyFill="1" applyBorder="1" applyAlignment="1" applyProtection="1">
      <alignment horizontal="center" vertical="center"/>
    </xf>
    <xf numFmtId="165" fontId="11" fillId="5" borderId="52" xfId="0" applyNumberFormat="1" applyFont="1" applyFill="1" applyBorder="1" applyAlignment="1" applyProtection="1">
      <alignment horizontal="center" vertical="center"/>
    </xf>
    <xf numFmtId="165" fontId="11" fillId="7" borderId="51" xfId="0" applyNumberFormat="1" applyFont="1" applyFill="1" applyBorder="1" applyAlignment="1" applyProtection="1">
      <alignment horizontal="center" vertical="center"/>
    </xf>
    <xf numFmtId="165" fontId="11" fillId="7" borderId="2" xfId="0" applyNumberFormat="1" applyFont="1" applyFill="1" applyBorder="1" applyAlignment="1" applyProtection="1">
      <alignment horizontal="center" vertical="center"/>
    </xf>
    <xf numFmtId="165" fontId="11" fillId="7" borderId="52" xfId="0" applyNumberFormat="1" applyFont="1" applyFill="1" applyBorder="1" applyAlignment="1" applyProtection="1">
      <alignment horizontal="center" vertical="center"/>
    </xf>
    <xf numFmtId="0" fontId="1" fillId="0" borderId="75" xfId="0" applyFont="1" applyBorder="1" applyAlignment="1" applyProtection="1">
      <alignment horizontal="center" vertical="center"/>
    </xf>
    <xf numFmtId="18" fontId="21" fillId="0" borderId="75" xfId="0" applyNumberFormat="1" applyFont="1" applyBorder="1" applyAlignment="1" applyProtection="1">
      <alignment horizontal="center" vertical="center"/>
    </xf>
    <xf numFmtId="169" fontId="7" fillId="2" borderId="6" xfId="0" applyNumberFormat="1" applyFont="1" applyFill="1" applyBorder="1" applyAlignment="1" applyProtection="1">
      <alignment horizontal="center" vertical="center"/>
    </xf>
    <xf numFmtId="164" fontId="7" fillId="2" borderId="12" xfId="0" applyNumberFormat="1" applyFont="1" applyFill="1" applyBorder="1" applyAlignment="1" applyProtection="1">
      <alignment horizontal="center" vertical="center"/>
    </xf>
    <xf numFmtId="169" fontId="7" fillId="2" borderId="11" xfId="0" applyNumberFormat="1" applyFont="1" applyFill="1" applyBorder="1" applyAlignment="1" applyProtection="1">
      <alignment horizontal="center" vertical="center"/>
    </xf>
    <xf numFmtId="169" fontId="7" fillId="3" borderId="12" xfId="0" applyNumberFormat="1" applyFont="1" applyFill="1" applyBorder="1" applyAlignment="1" applyProtection="1">
      <alignment horizontal="center" vertical="center"/>
    </xf>
    <xf numFmtId="166" fontId="7" fillId="3" borderId="12" xfId="0" applyNumberFormat="1" applyFont="1" applyFill="1" applyBorder="1" applyAlignment="1" applyProtection="1">
      <alignment horizontal="center" vertical="center"/>
    </xf>
    <xf numFmtId="169" fontId="7" fillId="3" borderId="11" xfId="0" applyNumberFormat="1" applyFont="1" applyFill="1" applyBorder="1" applyAlignment="1" applyProtection="1">
      <alignment horizontal="center" vertical="center"/>
    </xf>
    <xf numFmtId="18" fontId="21" fillId="0" borderId="74" xfId="0" applyNumberFormat="1" applyFont="1" applyBorder="1" applyAlignment="1" applyProtection="1">
      <alignment horizontal="center" vertical="center"/>
    </xf>
    <xf numFmtId="164" fontId="7" fillId="2" borderId="10" xfId="0" applyNumberFormat="1" applyFont="1" applyFill="1" applyBorder="1" applyAlignment="1" applyProtection="1">
      <alignment horizontal="center" vertical="center"/>
    </xf>
    <xf numFmtId="169" fontId="7" fillId="2" borderId="8" xfId="0" applyNumberFormat="1" applyFont="1" applyFill="1" applyBorder="1" applyAlignment="1" applyProtection="1">
      <alignment horizontal="center" vertical="center"/>
    </xf>
    <xf numFmtId="166" fontId="7" fillId="17" borderId="12" xfId="0" applyNumberFormat="1" applyFont="1" applyFill="1" applyBorder="1" applyAlignment="1" applyProtection="1">
      <alignment horizontal="center" vertical="center"/>
    </xf>
    <xf numFmtId="169" fontId="7" fillId="17" borderId="11" xfId="0" applyNumberFormat="1" applyFont="1" applyFill="1" applyBorder="1" applyAlignment="1" applyProtection="1">
      <alignment horizontal="center" vertical="center"/>
    </xf>
    <xf numFmtId="169" fontId="7" fillId="17" borderId="6" xfId="0" applyNumberFormat="1" applyFont="1" applyFill="1" applyBorder="1" applyAlignment="1" applyProtection="1">
      <alignment horizontal="center" vertical="center"/>
    </xf>
    <xf numFmtId="164" fontId="7" fillId="17" borderId="10" xfId="0" applyNumberFormat="1" applyFont="1" applyFill="1" applyBorder="1" applyAlignment="1" applyProtection="1">
      <alignment horizontal="center" vertical="center"/>
    </xf>
    <xf numFmtId="0" fontId="14" fillId="0" borderId="24" xfId="0" applyFont="1" applyBorder="1" applyAlignment="1" applyProtection="1">
      <alignment horizontal="center" vertical="center"/>
    </xf>
    <xf numFmtId="0" fontId="14" fillId="0" borderId="25" xfId="0" applyFont="1" applyBorder="1" applyAlignment="1" applyProtection="1">
      <alignment horizontal="center" vertical="center"/>
    </xf>
    <xf numFmtId="0" fontId="14" fillId="0" borderId="26" xfId="0" applyFont="1" applyBorder="1" applyAlignment="1" applyProtection="1">
      <alignment horizontal="center" vertical="center"/>
    </xf>
    <xf numFmtId="0" fontId="14" fillId="0" borderId="31" xfId="0" applyFont="1" applyBorder="1" applyAlignment="1" applyProtection="1">
      <alignment horizontal="center" vertical="center"/>
    </xf>
    <xf numFmtId="0" fontId="14" fillId="0" borderId="32" xfId="0" applyFont="1" applyBorder="1" applyAlignment="1" applyProtection="1">
      <alignment horizontal="center" vertical="center"/>
    </xf>
    <xf numFmtId="0" fontId="14" fillId="0" borderId="33" xfId="0" applyFont="1" applyBorder="1" applyAlignment="1" applyProtection="1">
      <alignment horizontal="center" vertical="center"/>
    </xf>
    <xf numFmtId="165" fontId="12" fillId="13" borderId="18" xfId="0" applyNumberFormat="1" applyFont="1" applyFill="1" applyBorder="1" applyAlignment="1" applyProtection="1">
      <alignment horizontal="center" vertical="center" wrapText="1"/>
    </xf>
    <xf numFmtId="0" fontId="12" fillId="13" borderId="0" xfId="0" applyFont="1" applyFill="1" applyAlignment="1" applyProtection="1">
      <alignment horizontal="center" vertical="center" wrapText="1"/>
    </xf>
    <xf numFmtId="0" fontId="12" fillId="13" borderId="19" xfId="0" applyFont="1" applyFill="1" applyBorder="1" applyAlignment="1" applyProtection="1">
      <alignment horizontal="center" vertical="center" wrapText="1"/>
    </xf>
    <xf numFmtId="0" fontId="5" fillId="5" borderId="36" xfId="0" applyFont="1" applyFill="1" applyBorder="1" applyAlignment="1" applyProtection="1">
      <alignment horizontal="center" vertical="center"/>
    </xf>
    <xf numFmtId="0" fontId="5" fillId="5" borderId="37" xfId="0" applyFont="1" applyFill="1" applyBorder="1" applyAlignment="1" applyProtection="1">
      <alignment horizontal="center" vertical="center"/>
    </xf>
    <xf numFmtId="0" fontId="5" fillId="5" borderId="38" xfId="0" applyFont="1" applyFill="1" applyBorder="1" applyAlignment="1" applyProtection="1">
      <alignment horizontal="center" vertical="center"/>
    </xf>
    <xf numFmtId="0" fontId="5" fillId="6" borderId="39" xfId="0" applyFont="1" applyFill="1" applyBorder="1" applyAlignment="1" applyProtection="1">
      <alignment horizontal="center" vertical="center"/>
    </xf>
    <xf numFmtId="0" fontId="5" fillId="6" borderId="37" xfId="0" applyFont="1" applyFill="1" applyBorder="1" applyAlignment="1" applyProtection="1">
      <alignment horizontal="center" vertical="center"/>
    </xf>
    <xf numFmtId="0" fontId="5" fillId="6" borderId="40" xfId="0" applyFont="1" applyFill="1" applyBorder="1" applyAlignment="1" applyProtection="1">
      <alignment horizontal="center" vertical="center"/>
    </xf>
    <xf numFmtId="0" fontId="5" fillId="7" borderId="36" xfId="0" applyFont="1" applyFill="1" applyBorder="1" applyAlignment="1" applyProtection="1">
      <alignment horizontal="center" vertical="center"/>
    </xf>
    <xf numFmtId="0" fontId="5" fillId="7" borderId="37" xfId="0" applyFont="1" applyFill="1" applyBorder="1" applyAlignment="1" applyProtection="1">
      <alignment horizontal="center" vertical="center"/>
    </xf>
    <xf numFmtId="0" fontId="5" fillId="7" borderId="38" xfId="0" applyFont="1" applyFill="1" applyBorder="1" applyAlignment="1" applyProtection="1">
      <alignment horizontal="center" vertical="center"/>
    </xf>
    <xf numFmtId="165" fontId="12" fillId="14" borderId="20" xfId="0" applyNumberFormat="1" applyFont="1" applyFill="1" applyBorder="1" applyAlignment="1" applyProtection="1">
      <alignment horizontal="center" vertical="center" wrapText="1"/>
    </xf>
    <xf numFmtId="0" fontId="12" fillId="14" borderId="16" xfId="0" applyFont="1" applyFill="1" applyBorder="1" applyAlignment="1" applyProtection="1">
      <alignment horizontal="center" vertical="center" wrapText="1"/>
    </xf>
    <xf numFmtId="0" fontId="12" fillId="14" borderId="21" xfId="0" applyFont="1" applyFill="1" applyBorder="1" applyAlignment="1" applyProtection="1">
      <alignment horizontal="center" vertical="center" wrapText="1"/>
    </xf>
    <xf numFmtId="165" fontId="12" fillId="13" borderId="34" xfId="0" applyNumberFormat="1" applyFont="1" applyFill="1" applyBorder="1" applyAlignment="1" applyProtection="1">
      <alignment horizontal="center" vertical="center" wrapText="1"/>
    </xf>
    <xf numFmtId="165" fontId="12" fillId="14" borderId="15" xfId="0" applyNumberFormat="1" applyFont="1" applyFill="1" applyBorder="1" applyAlignment="1" applyProtection="1">
      <alignment horizontal="center" vertical="center" wrapText="1"/>
    </xf>
    <xf numFmtId="165" fontId="12" fillId="12" borderId="15" xfId="0" applyNumberFormat="1" applyFont="1" applyFill="1" applyBorder="1" applyAlignment="1" applyProtection="1">
      <alignment horizontal="center" vertical="center" wrapText="1"/>
    </xf>
    <xf numFmtId="165" fontId="12" fillId="15" borderId="35" xfId="0" applyNumberFormat="1" applyFont="1" applyFill="1" applyBorder="1" applyAlignment="1" applyProtection="1">
      <alignment horizontal="center" vertical="center" wrapText="1"/>
    </xf>
    <xf numFmtId="0" fontId="12" fillId="13" borderId="42" xfId="0" applyFont="1" applyFill="1" applyBorder="1" applyAlignment="1" applyProtection="1">
      <alignment horizontal="center" vertical="center" wrapText="1"/>
    </xf>
    <xf numFmtId="0" fontId="12" fillId="14" borderId="15" xfId="0" applyFont="1" applyFill="1" applyBorder="1" applyAlignment="1" applyProtection="1">
      <alignment horizontal="center" vertical="center" wrapText="1"/>
    </xf>
    <xf numFmtId="0" fontId="12" fillId="12" borderId="15" xfId="0" applyFont="1" applyFill="1" applyBorder="1" applyAlignment="1" applyProtection="1">
      <alignment horizontal="center" vertical="center" wrapText="1"/>
    </xf>
    <xf numFmtId="0" fontId="12" fillId="15" borderId="44" xfId="0" applyFont="1" applyFill="1" applyBorder="1" applyAlignment="1" applyProtection="1">
      <alignment horizontal="center" vertical="center" wrapText="1"/>
    </xf>
    <xf numFmtId="0" fontId="12" fillId="13" borderId="34" xfId="0" applyFont="1" applyFill="1" applyBorder="1" applyAlignment="1" applyProtection="1">
      <alignment horizontal="center" vertical="center" wrapText="1"/>
    </xf>
    <xf numFmtId="0" fontId="12" fillId="15" borderId="35" xfId="0" applyFont="1" applyFill="1" applyBorder="1" applyAlignment="1" applyProtection="1">
      <alignment horizontal="center" vertical="center" wrapText="1"/>
    </xf>
    <xf numFmtId="165" fontId="12" fillId="12" borderId="20" xfId="0" applyNumberFormat="1" applyFont="1" applyFill="1" applyBorder="1" applyAlignment="1" applyProtection="1">
      <alignment horizontal="center" vertical="center" wrapText="1"/>
    </xf>
    <xf numFmtId="0" fontId="12" fillId="12" borderId="16" xfId="0" applyFont="1" applyFill="1" applyBorder="1" applyAlignment="1" applyProtection="1">
      <alignment horizontal="center" vertical="center" wrapText="1"/>
    </xf>
    <xf numFmtId="0" fontId="12" fillId="12" borderId="21" xfId="0" applyFont="1" applyFill="1" applyBorder="1" applyAlignment="1" applyProtection="1">
      <alignment horizontal="center" vertical="center" wrapText="1"/>
    </xf>
    <xf numFmtId="0" fontId="1" fillId="0" borderId="28" xfId="0" applyFont="1" applyBorder="1" applyAlignment="1" applyProtection="1">
      <alignment horizontal="center" vertical="center"/>
    </xf>
    <xf numFmtId="0" fontId="1" fillId="0" borderId="29" xfId="0" applyFont="1" applyBorder="1" applyAlignment="1" applyProtection="1">
      <alignment horizontal="center" vertical="center"/>
    </xf>
    <xf numFmtId="0" fontId="1" fillId="0" borderId="30" xfId="0" applyFont="1" applyBorder="1" applyAlignment="1" applyProtection="1">
      <alignment horizontal="center" vertical="center"/>
    </xf>
    <xf numFmtId="0" fontId="1" fillId="0" borderId="43" xfId="0" applyFont="1" applyBorder="1" applyAlignment="1" applyProtection="1">
      <alignment horizontal="center" vertical="center"/>
    </xf>
    <xf numFmtId="0" fontId="1" fillId="0" borderId="45" xfId="0" applyFont="1" applyBorder="1" applyAlignment="1" applyProtection="1">
      <alignment horizontal="center" vertical="center"/>
    </xf>
    <xf numFmtId="165" fontId="12" fillId="15" borderId="22" xfId="0" applyNumberFormat="1" applyFont="1" applyFill="1" applyBorder="1" applyAlignment="1" applyProtection="1">
      <alignment horizontal="center" vertical="center" wrapText="1"/>
    </xf>
    <xf numFmtId="0" fontId="12" fillId="15" borderId="17" xfId="0" applyFont="1" applyFill="1" applyBorder="1" applyAlignment="1" applyProtection="1">
      <alignment horizontal="center" vertical="center" wrapText="1"/>
    </xf>
    <xf numFmtId="0" fontId="12" fillId="15" borderId="23" xfId="0" applyFont="1" applyFill="1" applyBorder="1" applyAlignment="1" applyProtection="1">
      <alignment horizontal="center" vertical="center" wrapText="1"/>
    </xf>
    <xf numFmtId="0" fontId="15" fillId="10" borderId="0" xfId="0" applyFont="1" applyFill="1" applyAlignment="1" applyProtection="1">
      <alignment horizontal="center" vertical="center"/>
    </xf>
    <xf numFmtId="18" fontId="14" fillId="0" borderId="26" xfId="0" applyNumberFormat="1" applyFont="1" applyBorder="1" applyAlignment="1" applyProtection="1">
      <alignment horizontal="center" vertical="center"/>
    </xf>
    <xf numFmtId="18" fontId="1" fillId="0" borderId="0" xfId="0" applyNumberFormat="1" applyFont="1" applyAlignment="1" applyProtection="1">
      <alignment horizontal="center" vertical="center"/>
    </xf>
    <xf numFmtId="169" fontId="7" fillId="17" borderId="1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33"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ont>
        <color theme="0" tint="-0.14996795556505021"/>
      </font>
      <fill>
        <patternFill patternType="solid">
          <bgColor theme="0" tint="-0.34998626667073579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ont>
        <color theme="0" tint="-0.14996795556505021"/>
      </font>
      <fill>
        <patternFill patternType="solid">
          <bgColor theme="0" tint="-0.34998626667073579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ont>
        <color theme="0" tint="-0.14996795556505021"/>
      </font>
      <fill>
        <patternFill>
          <bgColor theme="0" tint="-0.24994659260841701"/>
        </patternFill>
      </fill>
    </dxf>
    <dxf>
      <font>
        <color theme="0" tint="-0.14996795556505021"/>
      </font>
      <fill>
        <patternFill>
          <bgColor theme="0" tint="-0.24994659260841701"/>
        </patternFill>
      </fill>
    </dxf>
    <dxf>
      <font>
        <color theme="0" tint="-0.14996795556505021"/>
      </font>
    </dxf>
    <dxf>
      <font>
        <color theme="0" tint="-0.14996795556505021"/>
      </font>
      <fill>
        <patternFill>
          <bgColor theme="0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ont>
        <color theme="0" tint="-0.14996795556505021"/>
      </font>
      <fill>
        <patternFill>
          <bgColor theme="0" tint="-0.24994659260841701"/>
        </patternFill>
      </fill>
    </dxf>
    <dxf>
      <font>
        <color theme="0" tint="-0.14996795556505021"/>
      </font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microsoft.com/office/2017/06/relationships/rdRichValueTypes" Target="richData/rdRichValueTypes.xml"/><Relationship Id="rId5" Type="http://schemas.openxmlformats.org/officeDocument/2006/relationships/theme" Target="theme/theme1.xml"/><Relationship Id="rId10" Type="http://schemas.microsoft.com/office/2017/06/relationships/rdRichValueStructure" Target="richData/rdrichvaluestructure.xml"/><Relationship Id="rId4" Type="http://schemas.openxmlformats.org/officeDocument/2006/relationships/worksheet" Target="worksheets/sheet4.xml"/><Relationship Id="rId9" Type="http://schemas.microsoft.com/office/2017/06/relationships/rdRichValue" Target="richData/rdrichvalue.xml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8</v>
    <v>38</v>
    <v>6</v>
  </rv>
</rvData>
</file>

<file path=xl/richData/rdrichvaluestructure.xml><?xml version="1.0" encoding="utf-8"?>
<rvStructures xmlns="http://schemas.microsoft.com/office/spreadsheetml/2017/richdata" count="1">
  <s t="_error">
    <k n="colOffset" t="i"/>
    <k n="errorType" t="i"/>
    <k n="rwOffset" t="i"/>
    <k n="subType" t="i"/>
  </s>
</rvStructures>
</file>

<file path=xl/theme/theme1.xml><?xml version="1.0" encoding="utf-8"?>
<a:theme xmlns:a="http://schemas.openxmlformats.org/drawingml/2006/main" name="Ion">
  <a:themeElements>
    <a:clrScheme name="Violet">
      <a:dk1>
        <a:sysClr val="windowText" lastClr="000000"/>
      </a:dk1>
      <a:lt1>
        <a:sysClr val="window" lastClr="FFFFFF"/>
      </a:lt1>
      <a:dk2>
        <a:srgbClr val="373545"/>
      </a:dk2>
      <a:lt2>
        <a:srgbClr val="DCD8DC"/>
      </a:lt2>
      <a:accent1>
        <a:srgbClr val="AD84C6"/>
      </a:accent1>
      <a:accent2>
        <a:srgbClr val="8784C7"/>
      </a:accent2>
      <a:accent3>
        <a:srgbClr val="5D739A"/>
      </a:accent3>
      <a:accent4>
        <a:srgbClr val="6997AF"/>
      </a:accent4>
      <a:accent5>
        <a:srgbClr val="84ACB6"/>
      </a:accent5>
      <a:accent6>
        <a:srgbClr val="6F8183"/>
      </a:accent6>
      <a:hlink>
        <a:srgbClr val="69A020"/>
      </a:hlink>
      <a:folHlink>
        <a:srgbClr val="8C8C8C"/>
      </a:folHlink>
    </a:clrScheme>
    <a:fontScheme name="Century Gothic">
      <a:majorFont>
        <a:latin typeface="Century Gothic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entury Gothic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Ion">
      <a:fillStyleLst>
        <a:solidFill>
          <a:schemeClr val="phClr"/>
        </a:solidFill>
        <a:gradFill rotWithShape="1">
          <a:gsLst>
            <a:gs pos="0">
              <a:schemeClr val="phClr">
                <a:tint val="64000"/>
                <a:lumMod val="118000"/>
              </a:schemeClr>
            </a:gs>
            <a:gs pos="100000">
              <a:schemeClr val="phClr">
                <a:tint val="92000"/>
                <a:alpha val="100000"/>
                <a:lumMod val="11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8000"/>
                <a:lumMod val="114000"/>
              </a:schemeClr>
            </a:gs>
            <a:gs pos="100000">
              <a:schemeClr val="phClr">
                <a:shade val="90000"/>
                <a:lumMod val="84000"/>
              </a:schemeClr>
            </a:gs>
          </a:gsLst>
          <a:lin ang="5400000" scaled="0"/>
        </a:gradFill>
      </a:fillStyleLst>
      <a:lnStyleLst>
        <a:ln w="9525" cap="rnd" cmpd="sng" algn="ctr">
          <a:solidFill>
            <a:schemeClr val="phClr"/>
          </a:solidFill>
          <a:prstDash val="solid"/>
        </a:ln>
        <a:ln w="19050" cap="rnd" cmpd="sng" algn="ctr">
          <a:solidFill>
            <a:schemeClr val="phClr"/>
          </a:solidFill>
          <a:prstDash val="solid"/>
        </a:ln>
        <a:ln w="28575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38100" dist="25400" dir="5400000" rotWithShape="0">
              <a:srgbClr val="000000">
                <a:alpha val="45000"/>
              </a:srgbClr>
            </a:outerShdw>
          </a:effectLst>
        </a:effectStyle>
        <a:effectStyle>
          <a:effectLst>
            <a:outerShdw blurRad="63500" dist="38100" dir="5400000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threePt" dir="tl"/>
          </a:scene3d>
          <a:sp3d prstMaterial="plastic">
            <a:bevelT w="0" h="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97000"/>
                <a:hueMod val="88000"/>
                <a:satMod val="130000"/>
                <a:lumMod val="124000"/>
              </a:schemeClr>
            </a:gs>
            <a:gs pos="100000">
              <a:schemeClr val="phClr">
                <a:tint val="96000"/>
                <a:shade val="88000"/>
                <a:hueMod val="108000"/>
                <a:satMod val="164000"/>
                <a:lumMod val="76000"/>
              </a:schemeClr>
            </a:gs>
          </a:gsLst>
          <a:path path="circle">
            <a:fillToRect l="45000" t="65000" r="125000" b="100000"/>
          </a:path>
        </a:gradFill>
        <a:blipFill rotWithShape="1">
          <a:blip xmlns:r="http://schemas.openxmlformats.org/officeDocument/2006/relationships">
            <a:duotone>
              <a:schemeClr val="phClr">
                <a:shade val="69000"/>
                <a:hueMod val="108000"/>
                <a:satMod val="164000"/>
                <a:lumMod val="74000"/>
              </a:schemeClr>
              <a:schemeClr val="phClr">
                <a:tint val="96000"/>
                <a:hueMod val="88000"/>
                <a:satMod val="140000"/>
                <a:lumMod val="132000"/>
              </a:schemeClr>
            </a:duotone>
          </a:blip>
          <a:stretch/>
        </a:blip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Ion" id="{B8441ADB-2E43-4AF7-B97A-BD870242C6A8}" vid="{292E63A9-BB86-4E3D-B92A-7223C6510D2E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1D7A53-A394-C64A-A64F-8C80258CB714}">
  <dimension ref="A1:AG82"/>
  <sheetViews>
    <sheetView showGridLines="0" tabSelected="1" topLeftCell="A13" zoomScale="120" zoomScaleNormal="120" workbookViewId="0">
      <pane xSplit="5" topLeftCell="F1" activePane="topRight" state="frozen"/>
      <selection pane="topRight" activeCell="G54" sqref="G54"/>
    </sheetView>
  </sheetViews>
  <sheetFormatPr baseColWidth="10" defaultColWidth="10.7109375" defaultRowHeight="16" x14ac:dyDescent="0.2"/>
  <cols>
    <col min="1" max="1" width="0.42578125" style="104" customWidth="1"/>
    <col min="2" max="2" width="1.7109375" style="104" customWidth="1"/>
    <col min="3" max="3" width="7.7109375" style="104" customWidth="1"/>
    <col min="4" max="4" width="1.7109375" style="104" customWidth="1"/>
    <col min="5" max="5" width="7.7109375" style="104" customWidth="1"/>
    <col min="6" max="6" width="1.7109375" style="104" customWidth="1"/>
    <col min="7" max="26" width="8.42578125" style="104" customWidth="1"/>
    <col min="27" max="27" width="1.7109375" style="104" customWidth="1"/>
    <col min="28" max="16384" width="10.7109375" style="104"/>
  </cols>
  <sheetData>
    <row r="1" spans="1:33" ht="50" customHeight="1" x14ac:dyDescent="0.2"/>
    <row r="2" spans="1:33" ht="33" customHeight="1" x14ac:dyDescent="0.2">
      <c r="A2" s="105"/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106"/>
      <c r="R2" s="106"/>
      <c r="S2" s="106"/>
      <c r="T2" s="106"/>
      <c r="U2" s="106"/>
      <c r="V2" s="106"/>
      <c r="W2" s="106"/>
      <c r="X2" s="106"/>
      <c r="Y2" s="106"/>
      <c r="Z2" s="106"/>
      <c r="AA2" s="106"/>
    </row>
    <row r="3" spans="1:33" ht="36" customHeight="1" x14ac:dyDescent="0.2">
      <c r="A3" s="105"/>
      <c r="B3" s="106"/>
      <c r="C3" s="107" t="s">
        <v>21</v>
      </c>
      <c r="D3" s="107"/>
      <c r="E3" s="107"/>
      <c r="F3" s="106"/>
      <c r="G3" s="108" t="s">
        <v>22</v>
      </c>
      <c r="H3" s="108"/>
      <c r="I3" s="108"/>
      <c r="J3" s="108"/>
      <c r="K3" s="108"/>
      <c r="L3" s="109"/>
      <c r="M3" s="109"/>
      <c r="N3" s="106"/>
      <c r="O3" s="110" t="s">
        <v>0</v>
      </c>
      <c r="P3" s="110"/>
      <c r="Q3" s="110"/>
      <c r="R3" s="110"/>
      <c r="S3" s="110" t="s">
        <v>1</v>
      </c>
      <c r="T3" s="110"/>
      <c r="U3" s="110"/>
      <c r="V3" s="110"/>
      <c r="W3" s="110" t="s">
        <v>2</v>
      </c>
      <c r="X3" s="110"/>
      <c r="Y3" s="110"/>
      <c r="Z3" s="110"/>
      <c r="AA3" s="106"/>
    </row>
    <row r="4" spans="1:33" ht="30" customHeight="1" x14ac:dyDescent="0.2">
      <c r="A4" s="105"/>
      <c r="B4" s="106"/>
      <c r="C4" s="107"/>
      <c r="D4" s="107"/>
      <c r="E4" s="107"/>
      <c r="F4" s="106"/>
      <c r="G4" s="108"/>
      <c r="H4" s="108"/>
      <c r="I4" s="108"/>
      <c r="J4" s="108"/>
      <c r="K4" s="108"/>
      <c r="L4" s="109"/>
      <c r="M4" s="109"/>
      <c r="N4" s="106"/>
      <c r="O4" s="111">
        <v>0.3125</v>
      </c>
      <c r="P4" s="112"/>
      <c r="Q4" s="112"/>
      <c r="R4" s="113"/>
      <c r="S4" s="114" t="s">
        <v>6</v>
      </c>
      <c r="T4" s="114"/>
      <c r="U4" s="114"/>
      <c r="V4" s="114"/>
      <c r="W4" s="115">
        <v>45166</v>
      </c>
      <c r="X4" s="115"/>
      <c r="Y4" s="115"/>
      <c r="Z4" s="115"/>
      <c r="AA4" s="106"/>
    </row>
    <row r="5" spans="1:33" ht="29" customHeight="1" x14ac:dyDescent="0.2">
      <c r="A5" s="105"/>
      <c r="B5" s="106"/>
      <c r="C5" s="116"/>
      <c r="D5" s="116"/>
      <c r="E5" s="116"/>
      <c r="F5" s="106"/>
      <c r="G5" s="106"/>
      <c r="H5" s="106"/>
      <c r="I5" s="106"/>
      <c r="J5" s="106"/>
      <c r="K5" s="106"/>
      <c r="L5" s="106"/>
      <c r="M5" s="106"/>
      <c r="N5" s="106"/>
      <c r="O5" s="116"/>
      <c r="P5" s="116"/>
      <c r="Q5" s="116"/>
      <c r="R5" s="116"/>
      <c r="S5" s="116"/>
      <c r="T5" s="116"/>
      <c r="U5" s="116"/>
      <c r="V5" s="117">
        <f>--LEFT(S4,3)</f>
        <v>15</v>
      </c>
      <c r="W5" s="116"/>
      <c r="X5" s="116"/>
      <c r="Y5" s="116"/>
      <c r="Z5" s="116"/>
      <c r="AA5" s="106"/>
    </row>
    <row r="6" spans="1:33" ht="25" customHeight="1" x14ac:dyDescent="0.2">
      <c r="A6" s="105"/>
      <c r="B6" s="106"/>
      <c r="C6" s="118" t="s">
        <v>4</v>
      </c>
      <c r="D6" s="119"/>
      <c r="E6" s="120"/>
      <c r="F6" s="106"/>
      <c r="G6" s="121" t="s">
        <v>15</v>
      </c>
      <c r="H6" s="122"/>
      <c r="I6" s="122"/>
      <c r="J6" s="123"/>
      <c r="K6" s="124" t="s">
        <v>16</v>
      </c>
      <c r="L6" s="124"/>
      <c r="M6" s="124"/>
      <c r="N6" s="124"/>
      <c r="O6" s="121" t="s">
        <v>17</v>
      </c>
      <c r="P6" s="122"/>
      <c r="Q6" s="122"/>
      <c r="R6" s="123"/>
      <c r="S6" s="124" t="s">
        <v>18</v>
      </c>
      <c r="T6" s="124"/>
      <c r="U6" s="124"/>
      <c r="V6" s="124"/>
      <c r="W6" s="125" t="s">
        <v>19</v>
      </c>
      <c r="X6" s="126"/>
      <c r="Y6" s="126"/>
      <c r="Z6" s="127"/>
      <c r="AA6" s="106"/>
    </row>
    <row r="7" spans="1:33" ht="23" customHeight="1" x14ac:dyDescent="0.2">
      <c r="A7" s="105"/>
      <c r="B7" s="106"/>
      <c r="C7" s="128"/>
      <c r="D7" s="129"/>
      <c r="E7" s="130"/>
      <c r="F7" s="106"/>
      <c r="G7" s="131">
        <f>W4</f>
        <v>45166</v>
      </c>
      <c r="H7" s="132"/>
      <c r="I7" s="132"/>
      <c r="J7" s="133"/>
      <c r="K7" s="134">
        <f>G7+1</f>
        <v>45167</v>
      </c>
      <c r="L7" s="134"/>
      <c r="M7" s="134"/>
      <c r="N7" s="134"/>
      <c r="O7" s="131">
        <f>K7+1</f>
        <v>45168</v>
      </c>
      <c r="P7" s="132"/>
      <c r="Q7" s="132"/>
      <c r="R7" s="133"/>
      <c r="S7" s="134">
        <f>O7+1</f>
        <v>45169</v>
      </c>
      <c r="T7" s="134"/>
      <c r="U7" s="134"/>
      <c r="V7" s="134"/>
      <c r="W7" s="135">
        <f>S7+1</f>
        <v>45170</v>
      </c>
      <c r="X7" s="136"/>
      <c r="Y7" s="136"/>
      <c r="Z7" s="137"/>
      <c r="AA7" s="106"/>
    </row>
    <row r="8" spans="1:33" ht="23" customHeight="1" x14ac:dyDescent="0.2">
      <c r="A8" s="105"/>
      <c r="B8" s="106"/>
      <c r="C8" s="138"/>
      <c r="D8" s="139"/>
      <c r="E8" s="140"/>
      <c r="F8" s="106"/>
      <c r="G8" s="141" t="str">
        <f>'Paramètres de données'!$F$3</f>
        <v>Smith</v>
      </c>
      <c r="H8" s="141" t="str">
        <f>'Paramètres de données'!$F$4</f>
        <v>Nadine</v>
      </c>
      <c r="I8" s="141" t="str">
        <f>'Paramètres de données'!$F$5</f>
        <v>Barbara</v>
      </c>
      <c r="J8" s="141" t="str">
        <f>'Paramètres de données'!$F$6</f>
        <v>Brandon</v>
      </c>
      <c r="K8" s="142" t="str">
        <f>'Paramètres de données'!$F$3</f>
        <v>Smith</v>
      </c>
      <c r="L8" s="143" t="str">
        <f>'Paramètres de données'!$F$4</f>
        <v>Nadine</v>
      </c>
      <c r="M8" s="143" t="str">
        <f>'Paramètres de données'!$F$5</f>
        <v>Barbara</v>
      </c>
      <c r="N8" s="144" t="str">
        <f>'Paramètres de données'!$F$6</f>
        <v>Brandon</v>
      </c>
      <c r="O8" s="141" t="str">
        <f>'Paramètres de données'!$F$3</f>
        <v>Smith</v>
      </c>
      <c r="P8" s="145" t="str">
        <f>'Paramètres de données'!$F$4</f>
        <v>Nadine</v>
      </c>
      <c r="Q8" s="145" t="str">
        <f>'Paramètres de données'!$F$5</f>
        <v>Barbara</v>
      </c>
      <c r="R8" s="146" t="str">
        <f>'Paramètres de données'!$F$6</f>
        <v>Brandon</v>
      </c>
      <c r="S8" s="142" t="str">
        <f>'Paramètres de données'!$F$3</f>
        <v>Smith</v>
      </c>
      <c r="T8" s="143" t="str">
        <f>'Paramètres de données'!$F$4</f>
        <v>Nadine</v>
      </c>
      <c r="U8" s="143" t="str">
        <f>'Paramètres de données'!$F$5</f>
        <v>Barbara</v>
      </c>
      <c r="V8" s="144" t="str">
        <f>'Paramètres de données'!$F$6</f>
        <v>Brandon</v>
      </c>
      <c r="W8" s="147" t="str">
        <f>'Paramètres de données'!$F$3</f>
        <v>Smith</v>
      </c>
      <c r="X8" s="148" t="str">
        <f>'Paramètres de données'!$F$4</f>
        <v>Nadine</v>
      </c>
      <c r="Y8" s="148" t="str">
        <f>'Paramètres de données'!$F$5</f>
        <v>Barbara</v>
      </c>
      <c r="Z8" s="149" t="str">
        <f>'Paramètres de données'!$F$6</f>
        <v>Brandon</v>
      </c>
      <c r="AA8" s="106"/>
      <c r="AC8" s="150" t="s">
        <v>48</v>
      </c>
      <c r="AD8" s="151" t="s">
        <v>28</v>
      </c>
      <c r="AE8" s="151" t="s">
        <v>29</v>
      </c>
      <c r="AF8" s="151" t="s">
        <v>30</v>
      </c>
      <c r="AG8" s="151" t="s">
        <v>32</v>
      </c>
    </row>
    <row r="9" spans="1:33" x14ac:dyDescent="0.2">
      <c r="A9" s="105"/>
      <c r="B9" s="106"/>
      <c r="C9" s="152">
        <f>O4</f>
        <v>0.3125</v>
      </c>
      <c r="D9" s="153" t="s">
        <v>14</v>
      </c>
      <c r="E9" s="154" cm="1">
        <f t="array" ref="E9">C9+TIME(0,INTERVAL,0)</f>
        <v>0.32291666666666669</v>
      </c>
      <c r="F9" s="106"/>
      <c r="G9" s="103"/>
      <c r="H9" s="103"/>
      <c r="I9" s="103"/>
      <c r="J9" s="103"/>
      <c r="K9" s="103"/>
      <c r="L9" s="103"/>
      <c r="M9" s="103"/>
      <c r="N9" s="103"/>
      <c r="O9" s="103"/>
      <c r="P9" s="103"/>
      <c r="Q9" s="103"/>
      <c r="R9" s="103"/>
      <c r="S9" s="103"/>
      <c r="T9" s="103"/>
      <c r="U9" s="103"/>
      <c r="V9" s="103"/>
      <c r="W9" s="103"/>
      <c r="X9" s="103"/>
      <c r="Y9" s="103"/>
      <c r="Z9" s="103"/>
      <c r="AA9" s="106"/>
      <c r="AD9" s="151" t="s">
        <v>28</v>
      </c>
      <c r="AE9" s="151" t="s">
        <v>29</v>
      </c>
      <c r="AF9" s="151" t="s">
        <v>30</v>
      </c>
      <c r="AG9" s="151" t="s">
        <v>32</v>
      </c>
    </row>
    <row r="10" spans="1:33" x14ac:dyDescent="0.2">
      <c r="A10" s="105"/>
      <c r="B10" s="106"/>
      <c r="C10" s="155">
        <f>E9</f>
        <v>0.32291666666666669</v>
      </c>
      <c r="D10" s="156" t="s">
        <v>14</v>
      </c>
      <c r="E10" s="157">
        <f t="shared" ref="E10:E47" si="0">C10+TIME(0,INTERVAL,0)</f>
        <v>0.33333333333333337</v>
      </c>
      <c r="F10" s="106"/>
      <c r="G10" s="102" t="s">
        <v>47</v>
      </c>
      <c r="H10" s="102" t="s">
        <v>47</v>
      </c>
      <c r="I10" s="102"/>
      <c r="J10" s="102"/>
      <c r="K10" s="102" t="s">
        <v>47</v>
      </c>
      <c r="L10" s="102" t="s">
        <v>47</v>
      </c>
      <c r="M10" s="102"/>
      <c r="N10" s="102"/>
      <c r="O10" s="102" t="s">
        <v>47</v>
      </c>
      <c r="P10" s="102" t="s">
        <v>47</v>
      </c>
      <c r="Q10" s="102"/>
      <c r="R10" s="102"/>
      <c r="S10" s="102" t="s">
        <v>47</v>
      </c>
      <c r="T10" s="102" t="s">
        <v>47</v>
      </c>
      <c r="U10" s="102"/>
      <c r="V10" s="102" t="s">
        <v>47</v>
      </c>
      <c r="W10" s="102" t="s">
        <v>47</v>
      </c>
      <c r="X10" s="102" t="s">
        <v>47</v>
      </c>
      <c r="Y10" s="102"/>
      <c r="Z10" s="102" t="s">
        <v>47</v>
      </c>
      <c r="AA10" s="106"/>
      <c r="AD10" s="151" t="s">
        <v>28</v>
      </c>
      <c r="AE10" s="151" t="s">
        <v>29</v>
      </c>
      <c r="AF10" s="151" t="s">
        <v>30</v>
      </c>
      <c r="AG10" s="151" t="s">
        <v>32</v>
      </c>
    </row>
    <row r="11" spans="1:33" x14ac:dyDescent="0.2">
      <c r="A11" s="105"/>
      <c r="B11" s="106"/>
      <c r="C11" s="152">
        <f t="shared" ref="C11:C47" si="1">E10</f>
        <v>0.33333333333333337</v>
      </c>
      <c r="D11" s="153" t="s">
        <v>14</v>
      </c>
      <c r="E11" s="154">
        <f t="shared" si="0"/>
        <v>0.34375000000000006</v>
      </c>
      <c r="F11" s="106"/>
      <c r="G11" s="103" t="s">
        <v>28</v>
      </c>
      <c r="H11" s="103" t="s">
        <v>47</v>
      </c>
      <c r="I11" s="103" t="s">
        <v>29</v>
      </c>
      <c r="J11" s="103"/>
      <c r="K11" s="103" t="s">
        <v>33</v>
      </c>
      <c r="L11" s="103" t="s">
        <v>34</v>
      </c>
      <c r="M11" s="103" t="s">
        <v>36</v>
      </c>
      <c r="N11" s="103"/>
      <c r="O11" s="103" t="s">
        <v>33</v>
      </c>
      <c r="P11" s="103" t="s">
        <v>34</v>
      </c>
      <c r="Q11" s="103" t="s">
        <v>35</v>
      </c>
      <c r="R11" s="103"/>
      <c r="S11" s="103" t="s">
        <v>33</v>
      </c>
      <c r="T11" s="103" t="s">
        <v>34</v>
      </c>
      <c r="U11" s="103" t="s">
        <v>35</v>
      </c>
      <c r="V11" s="103" t="s">
        <v>31</v>
      </c>
      <c r="W11" s="103" t="s">
        <v>33</v>
      </c>
      <c r="X11" s="103" t="s">
        <v>34</v>
      </c>
      <c r="Y11" s="103" t="s">
        <v>35</v>
      </c>
      <c r="Z11" s="103" t="s">
        <v>31</v>
      </c>
      <c r="AA11" s="106"/>
      <c r="AD11" s="151" t="s">
        <v>28</v>
      </c>
      <c r="AE11" s="151" t="s">
        <v>29</v>
      </c>
      <c r="AF11" s="151" t="s">
        <v>30</v>
      </c>
      <c r="AG11" s="151" t="s">
        <v>32</v>
      </c>
    </row>
    <row r="12" spans="1:33" x14ac:dyDescent="0.2">
      <c r="A12" s="105"/>
      <c r="B12" s="106"/>
      <c r="C12" s="155">
        <f t="shared" si="1"/>
        <v>0.34375000000000006</v>
      </c>
      <c r="D12" s="156" t="s">
        <v>14</v>
      </c>
      <c r="E12" s="157">
        <f t="shared" si="0"/>
        <v>0.35416666666666674</v>
      </c>
      <c r="F12" s="106"/>
      <c r="G12" s="103" t="str">
        <f>G$11</f>
        <v>Étude</v>
      </c>
      <c r="H12" s="103" t="s">
        <v>47</v>
      </c>
      <c r="I12" s="103" t="s">
        <v>47</v>
      </c>
      <c r="J12" s="103"/>
      <c r="K12" s="103" t="s">
        <v>47</v>
      </c>
      <c r="L12" s="103" t="s">
        <v>47</v>
      </c>
      <c r="M12" s="103" t="s">
        <v>47</v>
      </c>
      <c r="N12" s="103"/>
      <c r="O12" s="103" t="s">
        <v>47</v>
      </c>
      <c r="P12" s="103" t="s">
        <v>47</v>
      </c>
      <c r="Q12" s="103" t="s">
        <v>47</v>
      </c>
      <c r="R12" s="103"/>
      <c r="S12" s="103" t="s">
        <v>47</v>
      </c>
      <c r="T12" s="103" t="s">
        <v>47</v>
      </c>
      <c r="U12" s="103" t="s">
        <v>47</v>
      </c>
      <c r="V12" s="103" t="s">
        <v>47</v>
      </c>
      <c r="W12" s="103" t="s">
        <v>47</v>
      </c>
      <c r="X12" s="103" t="s">
        <v>47</v>
      </c>
      <c r="Y12" s="103" t="s">
        <v>47</v>
      </c>
      <c r="Z12" s="103" t="s">
        <v>47</v>
      </c>
      <c r="AA12" s="106"/>
      <c r="AD12" s="151" t="s">
        <v>28</v>
      </c>
      <c r="AE12" s="151" t="s">
        <v>29</v>
      </c>
      <c r="AF12" s="151" t="s">
        <v>30</v>
      </c>
      <c r="AG12" s="151" t="s">
        <v>32</v>
      </c>
    </row>
    <row r="13" spans="1:33" x14ac:dyDescent="0.2">
      <c r="A13" s="105"/>
      <c r="B13" s="106"/>
      <c r="C13" s="152">
        <f t="shared" si="1"/>
        <v>0.35416666666666674</v>
      </c>
      <c r="D13" s="153" t="s">
        <v>14</v>
      </c>
      <c r="E13" s="154">
        <f t="shared" si="0"/>
        <v>0.36458333333333343</v>
      </c>
      <c r="F13" s="106"/>
      <c r="G13" s="103" t="str">
        <f>G11</f>
        <v>Étude</v>
      </c>
      <c r="H13" s="103" t="s">
        <v>47</v>
      </c>
      <c r="I13" s="103" t="s">
        <v>47</v>
      </c>
      <c r="J13" s="103"/>
      <c r="K13" s="103" t="s">
        <v>47</v>
      </c>
      <c r="L13" s="103" t="s">
        <v>47</v>
      </c>
      <c r="M13" s="103" t="s">
        <v>47</v>
      </c>
      <c r="N13" s="103"/>
      <c r="O13" s="103" t="s">
        <v>47</v>
      </c>
      <c r="P13" s="103" t="s">
        <v>47</v>
      </c>
      <c r="Q13" s="103" t="s">
        <v>47</v>
      </c>
      <c r="R13" s="103"/>
      <c r="S13" s="103" t="s">
        <v>47</v>
      </c>
      <c r="T13" s="103" t="s">
        <v>47</v>
      </c>
      <c r="U13" s="103" t="s">
        <v>47</v>
      </c>
      <c r="V13" s="103" t="s">
        <v>47</v>
      </c>
      <c r="W13" s="103" t="s">
        <v>47</v>
      </c>
      <c r="X13" s="103" t="s">
        <v>47</v>
      </c>
      <c r="Y13" s="103" t="s">
        <v>47</v>
      </c>
      <c r="Z13" s="103" t="s">
        <v>47</v>
      </c>
      <c r="AA13" s="106"/>
      <c r="AD13" s="158"/>
    </row>
    <row r="14" spans="1:33" x14ac:dyDescent="0.2">
      <c r="A14" s="105"/>
      <c r="B14" s="106"/>
      <c r="C14" s="155">
        <f t="shared" si="1"/>
        <v>0.36458333333333343</v>
      </c>
      <c r="D14" s="156" t="s">
        <v>14</v>
      </c>
      <c r="E14" s="157">
        <f t="shared" si="0"/>
        <v>0.37500000000000011</v>
      </c>
      <c r="F14" s="106"/>
      <c r="G14" s="103" t="str">
        <f>G11</f>
        <v>Étude</v>
      </c>
      <c r="H14" s="103" t="s">
        <v>47</v>
      </c>
      <c r="I14" s="103" t="s">
        <v>47</v>
      </c>
      <c r="J14" s="103"/>
      <c r="K14" s="103" t="s">
        <v>47</v>
      </c>
      <c r="L14" s="103" t="s">
        <v>47</v>
      </c>
      <c r="M14" s="103" t="s">
        <v>47</v>
      </c>
      <c r="N14" s="103"/>
      <c r="O14" s="103" t="s">
        <v>47</v>
      </c>
      <c r="P14" s="103" t="s">
        <v>47</v>
      </c>
      <c r="Q14" s="103" t="s">
        <v>47</v>
      </c>
      <c r="R14" s="103"/>
      <c r="S14" s="103" t="s">
        <v>47</v>
      </c>
      <c r="T14" s="103" t="s">
        <v>47</v>
      </c>
      <c r="U14" s="103" t="s">
        <v>47</v>
      </c>
      <c r="V14" s="103" t="s">
        <v>47</v>
      </c>
      <c r="W14" s="103" t="s">
        <v>47</v>
      </c>
      <c r="X14" s="103" t="s">
        <v>47</v>
      </c>
      <c r="Y14" s="103" t="s">
        <v>47</v>
      </c>
      <c r="Z14" s="103" t="s">
        <v>47</v>
      </c>
      <c r="AA14" s="106"/>
    </row>
    <row r="15" spans="1:33" x14ac:dyDescent="0.2">
      <c r="A15" s="105"/>
      <c r="B15" s="106"/>
      <c r="C15" s="152">
        <f t="shared" si="1"/>
        <v>0.37500000000000011</v>
      </c>
      <c r="D15" s="153" t="s">
        <v>14</v>
      </c>
      <c r="E15" s="154">
        <f t="shared" si="0"/>
        <v>0.3854166666666668</v>
      </c>
      <c r="F15" s="106"/>
      <c r="G15" s="102" t="s">
        <v>29</v>
      </c>
      <c r="H15" s="102" t="s">
        <v>47</v>
      </c>
      <c r="I15" s="102" t="s">
        <v>35</v>
      </c>
      <c r="J15" s="102"/>
      <c r="K15" s="102" t="s">
        <v>33</v>
      </c>
      <c r="L15" s="102" t="s">
        <v>28</v>
      </c>
      <c r="M15" s="102" t="s">
        <v>36</v>
      </c>
      <c r="N15" s="102" t="s">
        <v>31</v>
      </c>
      <c r="O15" s="102" t="s">
        <v>33</v>
      </c>
      <c r="P15" s="102" t="s">
        <v>34</v>
      </c>
      <c r="Q15" s="102" t="s">
        <v>35</v>
      </c>
      <c r="R15" s="102"/>
      <c r="S15" s="102" t="s">
        <v>33</v>
      </c>
      <c r="T15" s="102" t="s">
        <v>34</v>
      </c>
      <c r="U15" s="102" t="s">
        <v>35</v>
      </c>
      <c r="V15" s="102" t="s">
        <v>31</v>
      </c>
      <c r="W15" s="103" t="s">
        <v>33</v>
      </c>
      <c r="X15" s="103" t="s">
        <v>34</v>
      </c>
      <c r="Y15" s="103" t="s">
        <v>35</v>
      </c>
      <c r="Z15" s="103" t="s">
        <v>31</v>
      </c>
      <c r="AA15" s="106"/>
    </row>
    <row r="16" spans="1:33" x14ac:dyDescent="0.2">
      <c r="A16" s="105"/>
      <c r="B16" s="106"/>
      <c r="C16" s="155">
        <f t="shared" si="1"/>
        <v>0.3854166666666668</v>
      </c>
      <c r="D16" s="156" t="s">
        <v>14</v>
      </c>
      <c r="E16" s="157">
        <f t="shared" si="0"/>
        <v>0.39583333333333348</v>
      </c>
      <c r="F16" s="106"/>
      <c r="G16" s="102" t="str">
        <f>G$15</f>
        <v>Loge</v>
      </c>
      <c r="H16" s="102" t="s">
        <v>47</v>
      </c>
      <c r="I16" s="102" t="s">
        <v>35</v>
      </c>
      <c r="J16" s="102"/>
      <c r="K16" s="102" t="s">
        <v>33</v>
      </c>
      <c r="L16" s="102" t="s">
        <v>28</v>
      </c>
      <c r="M16" s="102" t="s">
        <v>36</v>
      </c>
      <c r="N16" s="102" t="s">
        <v>31</v>
      </c>
      <c r="O16" s="102" t="s">
        <v>33</v>
      </c>
      <c r="P16" s="102" t="s">
        <v>34</v>
      </c>
      <c r="Q16" s="102" t="s">
        <v>35</v>
      </c>
      <c r="R16" s="102"/>
      <c r="S16" s="102" t="s">
        <v>33</v>
      </c>
      <c r="T16" s="102" t="s">
        <v>34</v>
      </c>
      <c r="U16" s="102" t="s">
        <v>35</v>
      </c>
      <c r="V16" s="102" t="s">
        <v>31</v>
      </c>
      <c r="W16" s="102" t="s">
        <v>33</v>
      </c>
      <c r="X16" s="102" t="s">
        <v>34</v>
      </c>
      <c r="Y16" s="102" t="s">
        <v>35</v>
      </c>
      <c r="Z16" s="102" t="s">
        <v>31</v>
      </c>
      <c r="AA16" s="106"/>
    </row>
    <row r="17" spans="1:27" x14ac:dyDescent="0.2">
      <c r="A17" s="105"/>
      <c r="B17" s="106"/>
      <c r="C17" s="152">
        <f t="shared" si="1"/>
        <v>0.39583333333333348</v>
      </c>
      <c r="D17" s="153" t="s">
        <v>14</v>
      </c>
      <c r="E17" s="154">
        <f t="shared" si="0"/>
        <v>0.40625000000000017</v>
      </c>
      <c r="F17" s="106"/>
      <c r="G17" s="102" t="str">
        <f t="shared" ref="G17" si="2">G15</f>
        <v>Loge</v>
      </c>
      <c r="H17" s="102" t="s">
        <v>47</v>
      </c>
      <c r="I17" s="102" t="s">
        <v>35</v>
      </c>
      <c r="J17" s="102"/>
      <c r="K17" s="102" t="s">
        <v>33</v>
      </c>
      <c r="L17" s="102" t="s">
        <v>34</v>
      </c>
      <c r="M17" s="102" t="s">
        <v>36</v>
      </c>
      <c r="N17" s="102" t="s">
        <v>31</v>
      </c>
      <c r="O17" s="102" t="s">
        <v>33</v>
      </c>
      <c r="P17" s="102" t="s">
        <v>34</v>
      </c>
      <c r="Q17" s="102" t="s">
        <v>35</v>
      </c>
      <c r="R17" s="102"/>
      <c r="S17" s="102" t="s">
        <v>33</v>
      </c>
      <c r="T17" s="102" t="s">
        <v>34</v>
      </c>
      <c r="U17" s="102" t="s">
        <v>35</v>
      </c>
      <c r="V17" s="102" t="s">
        <v>31</v>
      </c>
      <c r="W17" s="103" t="s">
        <v>33</v>
      </c>
      <c r="X17" s="103" t="s">
        <v>34</v>
      </c>
      <c r="Y17" s="103" t="s">
        <v>35</v>
      </c>
      <c r="Z17" s="103" t="s">
        <v>31</v>
      </c>
      <c r="AA17" s="106"/>
    </row>
    <row r="18" spans="1:27" x14ac:dyDescent="0.2">
      <c r="A18" s="105"/>
      <c r="B18" s="106"/>
      <c r="C18" s="155">
        <f t="shared" si="1"/>
        <v>0.40625000000000017</v>
      </c>
      <c r="D18" s="156" t="s">
        <v>14</v>
      </c>
      <c r="E18" s="157">
        <f t="shared" si="0"/>
        <v>0.41666666666666685</v>
      </c>
      <c r="F18" s="106"/>
      <c r="G18" s="102" t="str">
        <f t="shared" ref="G18" si="3">G15</f>
        <v>Loge</v>
      </c>
      <c r="H18" s="102" t="s">
        <v>47</v>
      </c>
      <c r="I18" s="102" t="s">
        <v>35</v>
      </c>
      <c r="J18" s="102"/>
      <c r="K18" s="102" t="s">
        <v>33</v>
      </c>
      <c r="L18" s="102" t="s">
        <v>28</v>
      </c>
      <c r="M18" s="102" t="s">
        <v>36</v>
      </c>
      <c r="N18" s="102" t="s">
        <v>31</v>
      </c>
      <c r="O18" s="102" t="s">
        <v>33</v>
      </c>
      <c r="P18" s="102" t="s">
        <v>34</v>
      </c>
      <c r="Q18" s="102" t="s">
        <v>35</v>
      </c>
      <c r="R18" s="102"/>
      <c r="S18" s="102" t="s">
        <v>33</v>
      </c>
      <c r="T18" s="102" t="s">
        <v>34</v>
      </c>
      <c r="U18" s="102" t="s">
        <v>35</v>
      </c>
      <c r="V18" s="102" t="s">
        <v>31</v>
      </c>
      <c r="W18" s="102" t="s">
        <v>33</v>
      </c>
      <c r="X18" s="102" t="s">
        <v>34</v>
      </c>
      <c r="Y18" s="102" t="s">
        <v>35</v>
      </c>
      <c r="Z18" s="102" t="s">
        <v>31</v>
      </c>
      <c r="AA18" s="106"/>
    </row>
    <row r="19" spans="1:27" x14ac:dyDescent="0.2">
      <c r="A19" s="105"/>
      <c r="B19" s="106"/>
      <c r="C19" s="152">
        <f t="shared" si="1"/>
        <v>0.41666666666666685</v>
      </c>
      <c r="D19" s="159" t="s">
        <v>14</v>
      </c>
      <c r="E19" s="160">
        <f t="shared" si="0"/>
        <v>0.42708333333333354</v>
      </c>
      <c r="F19" s="106"/>
      <c r="G19" s="103" t="s">
        <v>28</v>
      </c>
      <c r="H19" s="103" t="s">
        <v>47</v>
      </c>
      <c r="I19" s="103" t="s">
        <v>35</v>
      </c>
      <c r="J19" s="103"/>
      <c r="K19" s="103" t="s">
        <v>33</v>
      </c>
      <c r="L19" s="103" t="s">
        <v>34</v>
      </c>
      <c r="M19" s="103" t="s">
        <v>36</v>
      </c>
      <c r="N19" s="103" t="s">
        <v>31</v>
      </c>
      <c r="O19" s="103" t="s">
        <v>33</v>
      </c>
      <c r="P19" s="103" t="s">
        <v>34</v>
      </c>
      <c r="Q19" s="103" t="s">
        <v>35</v>
      </c>
      <c r="R19" s="103" t="s">
        <v>31</v>
      </c>
      <c r="S19" s="103" t="s">
        <v>33</v>
      </c>
      <c r="T19" s="103" t="s">
        <v>34</v>
      </c>
      <c r="U19" s="103" t="s">
        <v>35</v>
      </c>
      <c r="V19" s="103" t="s">
        <v>31</v>
      </c>
      <c r="W19" s="103" t="s">
        <v>33</v>
      </c>
      <c r="X19" s="103" t="s">
        <v>34</v>
      </c>
      <c r="Y19" s="103" t="s">
        <v>35</v>
      </c>
      <c r="Z19" s="103" t="s">
        <v>31</v>
      </c>
      <c r="AA19" s="106"/>
    </row>
    <row r="20" spans="1:27" x14ac:dyDescent="0.2">
      <c r="A20" s="105"/>
      <c r="B20" s="106"/>
      <c r="C20" s="155">
        <f t="shared" si="1"/>
        <v>0.42708333333333354</v>
      </c>
      <c r="D20" s="156" t="s">
        <v>14</v>
      </c>
      <c r="E20" s="157">
        <f t="shared" si="0"/>
        <v>0.43750000000000022</v>
      </c>
      <c r="F20" s="106"/>
      <c r="G20" s="103" t="str">
        <f>G19</f>
        <v>Étude</v>
      </c>
      <c r="H20" s="103" t="s">
        <v>47</v>
      </c>
      <c r="I20" s="103" t="s">
        <v>35</v>
      </c>
      <c r="J20" s="103"/>
      <c r="K20" s="103" t="s">
        <v>33</v>
      </c>
      <c r="L20" s="103" t="s">
        <v>34</v>
      </c>
      <c r="M20" s="103" t="s">
        <v>36</v>
      </c>
      <c r="N20" s="103" t="s">
        <v>31</v>
      </c>
      <c r="O20" s="103" t="s">
        <v>33</v>
      </c>
      <c r="P20" s="103" t="s">
        <v>34</v>
      </c>
      <c r="Q20" s="103" t="s">
        <v>35</v>
      </c>
      <c r="R20" s="103" t="s">
        <v>31</v>
      </c>
      <c r="S20" s="103" t="s">
        <v>33</v>
      </c>
      <c r="T20" s="103" t="s">
        <v>34</v>
      </c>
      <c r="U20" s="103" t="s">
        <v>35</v>
      </c>
      <c r="V20" s="103" t="s">
        <v>31</v>
      </c>
      <c r="W20" s="102" t="s">
        <v>33</v>
      </c>
      <c r="X20" s="102" t="s">
        <v>34</v>
      </c>
      <c r="Y20" s="102" t="s">
        <v>35</v>
      </c>
      <c r="Z20" s="102" t="s">
        <v>31</v>
      </c>
      <c r="AA20" s="106"/>
    </row>
    <row r="21" spans="1:27" x14ac:dyDescent="0.2">
      <c r="A21" s="105"/>
      <c r="B21" s="106"/>
      <c r="C21" s="152">
        <f t="shared" si="1"/>
        <v>0.43750000000000022</v>
      </c>
      <c r="D21" s="159" t="s">
        <v>14</v>
      </c>
      <c r="E21" s="160">
        <f t="shared" si="0"/>
        <v>0.44791666666666691</v>
      </c>
      <c r="F21" s="106"/>
      <c r="G21" s="103" t="str">
        <f t="shared" ref="G21" si="4">G19</f>
        <v>Étude</v>
      </c>
      <c r="H21" s="103" t="s">
        <v>47</v>
      </c>
      <c r="I21" s="103" t="s">
        <v>35</v>
      </c>
      <c r="J21" s="103"/>
      <c r="K21" s="103" t="s">
        <v>33</v>
      </c>
      <c r="L21" s="103" t="s">
        <v>34</v>
      </c>
      <c r="M21" s="103" t="s">
        <v>36</v>
      </c>
      <c r="N21" s="103" t="s">
        <v>31</v>
      </c>
      <c r="O21" s="103" t="s">
        <v>33</v>
      </c>
      <c r="P21" s="103" t="s">
        <v>34</v>
      </c>
      <c r="Q21" s="103" t="s">
        <v>35</v>
      </c>
      <c r="R21" s="103" t="s">
        <v>31</v>
      </c>
      <c r="S21" s="103" t="s">
        <v>33</v>
      </c>
      <c r="T21" s="103" t="s">
        <v>34</v>
      </c>
      <c r="U21" s="103" t="s">
        <v>35</v>
      </c>
      <c r="V21" s="103" t="s">
        <v>31</v>
      </c>
      <c r="W21" s="103" t="s">
        <v>33</v>
      </c>
      <c r="X21" s="103" t="s">
        <v>34</v>
      </c>
      <c r="Y21" s="103" t="s">
        <v>35</v>
      </c>
      <c r="Z21" s="103" t="s">
        <v>31</v>
      </c>
      <c r="AA21" s="106"/>
    </row>
    <row r="22" spans="1:27" x14ac:dyDescent="0.2">
      <c r="A22" s="105"/>
      <c r="B22" s="106"/>
      <c r="C22" s="155">
        <f t="shared" si="1"/>
        <v>0.44791666666666691</v>
      </c>
      <c r="D22" s="161" t="s">
        <v>14</v>
      </c>
      <c r="E22" s="162">
        <f t="shared" si="0"/>
        <v>0.45833333333333359</v>
      </c>
      <c r="F22" s="106"/>
      <c r="G22" s="103" t="str">
        <f t="shared" ref="G22" si="5">G19</f>
        <v>Étude</v>
      </c>
      <c r="H22" s="103" t="s">
        <v>47</v>
      </c>
      <c r="I22" s="103" t="s">
        <v>47</v>
      </c>
      <c r="J22" s="103"/>
      <c r="K22" s="103" t="s">
        <v>47</v>
      </c>
      <c r="L22" s="103" t="s">
        <v>47</v>
      </c>
      <c r="M22" s="103" t="s">
        <v>47</v>
      </c>
      <c r="N22" s="103" t="s">
        <v>47</v>
      </c>
      <c r="O22" s="103" t="s">
        <v>47</v>
      </c>
      <c r="P22" s="103" t="s">
        <v>47</v>
      </c>
      <c r="Q22" s="103" t="s">
        <v>47</v>
      </c>
      <c r="R22" s="103" t="s">
        <v>47</v>
      </c>
      <c r="S22" s="103" t="s">
        <v>47</v>
      </c>
      <c r="T22" s="103" t="s">
        <v>47</v>
      </c>
      <c r="U22" s="103" t="s">
        <v>47</v>
      </c>
      <c r="V22" s="103" t="s">
        <v>47</v>
      </c>
      <c r="W22" s="102" t="s">
        <v>47</v>
      </c>
      <c r="X22" s="102" t="s">
        <v>47</v>
      </c>
      <c r="Y22" s="102" t="s">
        <v>47</v>
      </c>
      <c r="Z22" s="102" t="s">
        <v>47</v>
      </c>
      <c r="AA22" s="106"/>
    </row>
    <row r="23" spans="1:27" x14ac:dyDescent="0.2">
      <c r="A23" s="105"/>
      <c r="B23" s="106"/>
      <c r="C23" s="163">
        <f t="shared" si="1"/>
        <v>0.45833333333333359</v>
      </c>
      <c r="D23" s="164" t="s">
        <v>14</v>
      </c>
      <c r="E23" s="160">
        <f t="shared" si="0"/>
        <v>0.46875000000000028</v>
      </c>
      <c r="F23" s="106"/>
      <c r="G23" s="102" t="s">
        <v>49</v>
      </c>
      <c r="H23" s="102" t="s">
        <v>49</v>
      </c>
      <c r="I23" s="102" t="s">
        <v>49</v>
      </c>
      <c r="J23" s="102"/>
      <c r="K23" s="102" t="s">
        <v>49</v>
      </c>
      <c r="L23" s="102" t="s">
        <v>49</v>
      </c>
      <c r="M23" s="102" t="s">
        <v>49</v>
      </c>
      <c r="N23" s="102" t="s">
        <v>49</v>
      </c>
      <c r="O23" s="102" t="s">
        <v>49</v>
      </c>
      <c r="P23" s="102" t="s">
        <v>49</v>
      </c>
      <c r="Q23" s="102" t="s">
        <v>49</v>
      </c>
      <c r="R23" s="102" t="s">
        <v>49</v>
      </c>
      <c r="S23" s="102" t="s">
        <v>49</v>
      </c>
      <c r="T23" s="102" t="s">
        <v>49</v>
      </c>
      <c r="U23" s="102" t="s">
        <v>49</v>
      </c>
      <c r="V23" s="102" t="s">
        <v>49</v>
      </c>
      <c r="W23" s="103" t="s">
        <v>49</v>
      </c>
      <c r="X23" s="103" t="s">
        <v>49</v>
      </c>
      <c r="Y23" s="103" t="s">
        <v>49</v>
      </c>
      <c r="Z23" s="103" t="s">
        <v>49</v>
      </c>
      <c r="AA23" s="106"/>
    </row>
    <row r="24" spans="1:27" x14ac:dyDescent="0.2">
      <c r="A24" s="105"/>
      <c r="B24" s="106"/>
      <c r="C24" s="155">
        <f t="shared" si="1"/>
        <v>0.46875000000000028</v>
      </c>
      <c r="D24" s="156" t="s">
        <v>14</v>
      </c>
      <c r="E24" s="157">
        <f t="shared" si="0"/>
        <v>0.47916666666666696</v>
      </c>
      <c r="F24" s="106"/>
      <c r="G24" s="102" t="s">
        <v>28</v>
      </c>
      <c r="H24" s="102" t="s">
        <v>47</v>
      </c>
      <c r="I24" s="102" t="s">
        <v>35</v>
      </c>
      <c r="J24" s="102"/>
      <c r="K24" s="102" t="s">
        <v>33</v>
      </c>
      <c r="L24" s="102" t="s">
        <v>34</v>
      </c>
      <c r="M24" s="102" t="s">
        <v>36</v>
      </c>
      <c r="N24" s="102" t="s">
        <v>31</v>
      </c>
      <c r="O24" s="102" t="s">
        <v>33</v>
      </c>
      <c r="P24" s="102" t="s">
        <v>34</v>
      </c>
      <c r="Q24" s="102" t="s">
        <v>35</v>
      </c>
      <c r="R24" s="102" t="s">
        <v>31</v>
      </c>
      <c r="S24" s="102" t="s">
        <v>33</v>
      </c>
      <c r="T24" s="102" t="s">
        <v>34</v>
      </c>
      <c r="U24" s="102" t="s">
        <v>35</v>
      </c>
      <c r="V24" s="102" t="s">
        <v>31</v>
      </c>
      <c r="W24" s="102" t="s">
        <v>33</v>
      </c>
      <c r="X24" s="102" t="s">
        <v>34</v>
      </c>
      <c r="Y24" s="102" t="s">
        <v>35</v>
      </c>
      <c r="Z24" s="102" t="s">
        <v>31</v>
      </c>
      <c r="AA24" s="106"/>
    </row>
    <row r="25" spans="1:27" x14ac:dyDescent="0.2">
      <c r="A25" s="105"/>
      <c r="B25" s="106"/>
      <c r="C25" s="152">
        <f t="shared" si="1"/>
        <v>0.47916666666666696</v>
      </c>
      <c r="D25" s="159" t="s">
        <v>14</v>
      </c>
      <c r="E25" s="160">
        <f t="shared" si="0"/>
        <v>0.48958333333333365</v>
      </c>
      <c r="F25" s="106"/>
      <c r="G25" s="102" t="str">
        <f>G24</f>
        <v>Étude</v>
      </c>
      <c r="H25" s="102" t="s">
        <v>47</v>
      </c>
      <c r="I25" s="102" t="s">
        <v>35</v>
      </c>
      <c r="J25" s="102"/>
      <c r="K25" s="102" t="s">
        <v>33</v>
      </c>
      <c r="L25" s="102" t="s">
        <v>34</v>
      </c>
      <c r="M25" s="102" t="s">
        <v>36</v>
      </c>
      <c r="N25" s="102" t="s">
        <v>31</v>
      </c>
      <c r="O25" s="102" t="s">
        <v>33</v>
      </c>
      <c r="P25" s="102" t="s">
        <v>34</v>
      </c>
      <c r="Q25" s="102" t="s">
        <v>35</v>
      </c>
      <c r="R25" s="102" t="s">
        <v>31</v>
      </c>
      <c r="S25" s="102" t="s">
        <v>33</v>
      </c>
      <c r="T25" s="102" t="s">
        <v>34</v>
      </c>
      <c r="U25" s="102" t="s">
        <v>35</v>
      </c>
      <c r="V25" s="102" t="s">
        <v>31</v>
      </c>
      <c r="W25" s="103" t="s">
        <v>33</v>
      </c>
      <c r="X25" s="103" t="s">
        <v>34</v>
      </c>
      <c r="Y25" s="103" t="s">
        <v>35</v>
      </c>
      <c r="Z25" s="103" t="s">
        <v>31</v>
      </c>
      <c r="AA25" s="106"/>
    </row>
    <row r="26" spans="1:27" x14ac:dyDescent="0.2">
      <c r="A26" s="105"/>
      <c r="B26" s="106"/>
      <c r="C26" s="155">
        <f t="shared" si="1"/>
        <v>0.48958333333333365</v>
      </c>
      <c r="D26" s="156" t="s">
        <v>14</v>
      </c>
      <c r="E26" s="157">
        <f t="shared" si="0"/>
        <v>0.50000000000000033</v>
      </c>
      <c r="F26" s="106"/>
      <c r="G26" s="102" t="str">
        <f>G24</f>
        <v>Étude</v>
      </c>
      <c r="H26" s="102" t="s">
        <v>47</v>
      </c>
      <c r="I26" s="102" t="s">
        <v>35</v>
      </c>
      <c r="J26" s="102"/>
      <c r="K26" s="102" t="s">
        <v>33</v>
      </c>
      <c r="L26" s="102" t="s">
        <v>34</v>
      </c>
      <c r="M26" s="102" t="s">
        <v>36</v>
      </c>
      <c r="N26" s="102" t="s">
        <v>31</v>
      </c>
      <c r="O26" s="102" t="s">
        <v>33</v>
      </c>
      <c r="P26" s="102" t="s">
        <v>34</v>
      </c>
      <c r="Q26" s="102" t="s">
        <v>35</v>
      </c>
      <c r="R26" s="102" t="s">
        <v>31</v>
      </c>
      <c r="S26" s="102" t="s">
        <v>33</v>
      </c>
      <c r="T26" s="102" t="s">
        <v>34</v>
      </c>
      <c r="U26" s="102" t="s">
        <v>35</v>
      </c>
      <c r="V26" s="102" t="s">
        <v>31</v>
      </c>
      <c r="W26" s="102" t="s">
        <v>33</v>
      </c>
      <c r="X26" s="102" t="s">
        <v>34</v>
      </c>
      <c r="Y26" s="102" t="s">
        <v>35</v>
      </c>
      <c r="Z26" s="102" t="s">
        <v>31</v>
      </c>
      <c r="AA26" s="106"/>
    </row>
    <row r="27" spans="1:27" x14ac:dyDescent="0.2">
      <c r="A27" s="105"/>
      <c r="B27" s="106"/>
      <c r="C27" s="152">
        <f t="shared" si="1"/>
        <v>0.50000000000000033</v>
      </c>
      <c r="D27" s="159" t="s">
        <v>14</v>
      </c>
      <c r="E27" s="160">
        <f t="shared" si="0"/>
        <v>0.51041666666666696</v>
      </c>
      <c r="F27" s="106"/>
      <c r="G27" s="103" t="str">
        <f>G24</f>
        <v>Étude</v>
      </c>
      <c r="H27" s="103" t="s">
        <v>47</v>
      </c>
      <c r="I27" s="103" t="s">
        <v>35</v>
      </c>
      <c r="J27" s="103"/>
      <c r="K27" s="103" t="s">
        <v>33</v>
      </c>
      <c r="L27" s="103" t="s">
        <v>34</v>
      </c>
      <c r="M27" s="103" t="s">
        <v>36</v>
      </c>
      <c r="N27" s="103"/>
      <c r="O27" s="103" t="s">
        <v>33</v>
      </c>
      <c r="P27" s="103" t="s">
        <v>34</v>
      </c>
      <c r="Q27" s="103" t="s">
        <v>35</v>
      </c>
      <c r="R27" s="103" t="s">
        <v>31</v>
      </c>
      <c r="S27" s="103" t="s">
        <v>33</v>
      </c>
      <c r="T27" s="103" t="s">
        <v>34</v>
      </c>
      <c r="U27" s="103" t="s">
        <v>35</v>
      </c>
      <c r="V27" s="103" t="s">
        <v>31</v>
      </c>
      <c r="W27" s="103" t="s">
        <v>33</v>
      </c>
      <c r="X27" s="103" t="s">
        <v>34</v>
      </c>
      <c r="Y27" s="103" t="s">
        <v>35</v>
      </c>
      <c r="Z27" s="103" t="s">
        <v>31</v>
      </c>
      <c r="AA27" s="106"/>
    </row>
    <row r="28" spans="1:27" x14ac:dyDescent="0.2">
      <c r="A28" s="105"/>
      <c r="B28" s="106"/>
      <c r="C28" s="155">
        <f t="shared" si="1"/>
        <v>0.51041666666666696</v>
      </c>
      <c r="D28" s="156" t="s">
        <v>14</v>
      </c>
      <c r="E28" s="157">
        <f t="shared" si="0"/>
        <v>0.52083333333333359</v>
      </c>
      <c r="F28" s="106"/>
      <c r="G28" s="103" t="s">
        <v>28</v>
      </c>
      <c r="H28" s="103" t="s">
        <v>47</v>
      </c>
      <c r="I28" s="103" t="s">
        <v>35</v>
      </c>
      <c r="J28" s="103"/>
      <c r="K28" s="103" t="s">
        <v>33</v>
      </c>
      <c r="L28" s="103" t="s">
        <v>34</v>
      </c>
      <c r="M28" s="103" t="s">
        <v>36</v>
      </c>
      <c r="N28" s="103"/>
      <c r="O28" s="103" t="s">
        <v>33</v>
      </c>
      <c r="P28" s="103" t="s">
        <v>34</v>
      </c>
      <c r="Q28" s="103" t="s">
        <v>35</v>
      </c>
      <c r="R28" s="103" t="s">
        <v>31</v>
      </c>
      <c r="S28" s="103" t="s">
        <v>33</v>
      </c>
      <c r="T28" s="103" t="s">
        <v>34</v>
      </c>
      <c r="U28" s="103" t="s">
        <v>35</v>
      </c>
      <c r="V28" s="103" t="s">
        <v>31</v>
      </c>
      <c r="W28" s="102" t="s">
        <v>33</v>
      </c>
      <c r="X28" s="102" t="s">
        <v>34</v>
      </c>
      <c r="Y28" s="102" t="s">
        <v>35</v>
      </c>
      <c r="Z28" s="102" t="s">
        <v>31</v>
      </c>
      <c r="AA28" s="106"/>
    </row>
    <row r="29" spans="1:27" x14ac:dyDescent="0.2">
      <c r="A29" s="105"/>
      <c r="B29" s="106"/>
      <c r="C29" s="152">
        <f t="shared" si="1"/>
        <v>0.52083333333333359</v>
      </c>
      <c r="D29" s="159" t="s">
        <v>14</v>
      </c>
      <c r="E29" s="160">
        <f t="shared" si="0"/>
        <v>0.53125000000000022</v>
      </c>
      <c r="F29" s="106"/>
      <c r="G29" s="103" t="str">
        <f>G28</f>
        <v>Étude</v>
      </c>
      <c r="H29" s="103" t="s">
        <v>47</v>
      </c>
      <c r="I29" s="103" t="s">
        <v>35</v>
      </c>
      <c r="J29" s="103"/>
      <c r="K29" s="103" t="s">
        <v>33</v>
      </c>
      <c r="L29" s="103" t="s">
        <v>34</v>
      </c>
      <c r="M29" s="103" t="s">
        <v>36</v>
      </c>
      <c r="N29" s="103"/>
      <c r="O29" s="103" t="s">
        <v>33</v>
      </c>
      <c r="P29" s="103" t="s">
        <v>34</v>
      </c>
      <c r="Q29" s="103" t="s">
        <v>35</v>
      </c>
      <c r="R29" s="103" t="s">
        <v>31</v>
      </c>
      <c r="S29" s="103" t="s">
        <v>33</v>
      </c>
      <c r="T29" s="103" t="s">
        <v>34</v>
      </c>
      <c r="U29" s="103" t="s">
        <v>35</v>
      </c>
      <c r="V29" s="103" t="s">
        <v>31</v>
      </c>
      <c r="W29" s="103" t="s">
        <v>33</v>
      </c>
      <c r="X29" s="103" t="s">
        <v>34</v>
      </c>
      <c r="Y29" s="103" t="s">
        <v>35</v>
      </c>
      <c r="Z29" s="103" t="s">
        <v>31</v>
      </c>
      <c r="AA29" s="106"/>
    </row>
    <row r="30" spans="1:27" x14ac:dyDescent="0.2">
      <c r="A30" s="105"/>
      <c r="B30" s="106"/>
      <c r="C30" s="155">
        <f t="shared" si="1"/>
        <v>0.53125000000000022</v>
      </c>
      <c r="D30" s="156" t="s">
        <v>14</v>
      </c>
      <c r="E30" s="157">
        <f t="shared" si="0"/>
        <v>0.54166666666666685</v>
      </c>
      <c r="F30" s="106"/>
      <c r="G30" s="103" t="str">
        <f>G28</f>
        <v>Étude</v>
      </c>
      <c r="H30" s="103" t="s">
        <v>47</v>
      </c>
      <c r="I30" s="103" t="s">
        <v>35</v>
      </c>
      <c r="J30" s="103"/>
      <c r="K30" s="103" t="s">
        <v>33</v>
      </c>
      <c r="L30" s="103" t="s">
        <v>34</v>
      </c>
      <c r="M30" s="103" t="s">
        <v>36</v>
      </c>
      <c r="N30" s="103"/>
      <c r="O30" s="103" t="s">
        <v>33</v>
      </c>
      <c r="P30" s="103" t="s">
        <v>34</v>
      </c>
      <c r="Q30" s="103" t="s">
        <v>35</v>
      </c>
      <c r="R30" s="103" t="s">
        <v>31</v>
      </c>
      <c r="S30" s="103" t="s">
        <v>33</v>
      </c>
      <c r="T30" s="103" t="s">
        <v>34</v>
      </c>
      <c r="U30" s="103" t="s">
        <v>35</v>
      </c>
      <c r="V30" s="103" t="s">
        <v>31</v>
      </c>
      <c r="W30" s="102" t="s">
        <v>33</v>
      </c>
      <c r="X30" s="102" t="s">
        <v>34</v>
      </c>
      <c r="Y30" s="102" t="s">
        <v>35</v>
      </c>
      <c r="Z30" s="102" t="s">
        <v>31</v>
      </c>
      <c r="AA30" s="106"/>
    </row>
    <row r="31" spans="1:27" x14ac:dyDescent="0.2">
      <c r="A31" s="105"/>
      <c r="B31" s="106"/>
      <c r="C31" s="210">
        <f t="shared" si="1"/>
        <v>0.54166666666666685</v>
      </c>
      <c r="D31" s="162" t="s">
        <v>14</v>
      </c>
      <c r="E31" s="210">
        <f t="shared" si="0"/>
        <v>0.55208333333333348</v>
      </c>
      <c r="F31" s="106"/>
      <c r="G31" s="102" t="str">
        <f>G28</f>
        <v>Étude</v>
      </c>
      <c r="H31" s="102" t="s">
        <v>47</v>
      </c>
      <c r="I31" s="102" t="s">
        <v>35</v>
      </c>
      <c r="J31" s="102"/>
      <c r="K31" s="102" t="s">
        <v>33</v>
      </c>
      <c r="L31" s="102" t="s">
        <v>34</v>
      </c>
      <c r="M31" s="102" t="s">
        <v>36</v>
      </c>
      <c r="N31" s="102"/>
      <c r="O31" s="102" t="s">
        <v>33</v>
      </c>
      <c r="P31" s="102" t="s">
        <v>34</v>
      </c>
      <c r="Q31" s="102"/>
      <c r="R31" s="102" t="s">
        <v>31</v>
      </c>
      <c r="S31" s="102" t="s">
        <v>33</v>
      </c>
      <c r="T31" s="102" t="s">
        <v>34</v>
      </c>
      <c r="U31" s="102" t="s">
        <v>35</v>
      </c>
      <c r="V31" s="102" t="s">
        <v>31</v>
      </c>
      <c r="W31" s="103" t="s">
        <v>33</v>
      </c>
      <c r="X31" s="103" t="s">
        <v>34</v>
      </c>
      <c r="Y31" s="103" t="s">
        <v>35</v>
      </c>
      <c r="Z31" s="103" t="s">
        <v>31</v>
      </c>
      <c r="AA31" s="106"/>
    </row>
    <row r="32" spans="1:27" x14ac:dyDescent="0.2">
      <c r="A32" s="105"/>
      <c r="B32" s="106"/>
      <c r="C32" s="210">
        <f t="shared" si="1"/>
        <v>0.55208333333333348</v>
      </c>
      <c r="D32" s="162" t="s">
        <v>14</v>
      </c>
      <c r="E32" s="210">
        <f t="shared" si="0"/>
        <v>0.56250000000000011</v>
      </c>
      <c r="F32" s="106"/>
      <c r="G32" s="102" t="s">
        <v>49</v>
      </c>
      <c r="H32" s="102" t="s">
        <v>49</v>
      </c>
      <c r="I32" s="102" t="s">
        <v>49</v>
      </c>
      <c r="J32" s="102"/>
      <c r="K32" s="102" t="s">
        <v>49</v>
      </c>
      <c r="L32" s="102" t="s">
        <v>49</v>
      </c>
      <c r="M32" s="102" t="s">
        <v>49</v>
      </c>
      <c r="N32" s="102"/>
      <c r="O32" s="102" t="s">
        <v>49</v>
      </c>
      <c r="P32" s="102" t="s">
        <v>49</v>
      </c>
      <c r="Q32" s="102"/>
      <c r="R32" s="102" t="s">
        <v>49</v>
      </c>
      <c r="S32" s="102" t="s">
        <v>49</v>
      </c>
      <c r="T32" s="102" t="s">
        <v>49</v>
      </c>
      <c r="U32" s="102" t="s">
        <v>49</v>
      </c>
      <c r="V32" s="102" t="s">
        <v>49</v>
      </c>
      <c r="W32" s="102" t="s">
        <v>49</v>
      </c>
      <c r="X32" s="102" t="s">
        <v>49</v>
      </c>
      <c r="Y32" s="102" t="s">
        <v>49</v>
      </c>
      <c r="Z32" s="102" t="s">
        <v>49</v>
      </c>
      <c r="AA32" s="106"/>
    </row>
    <row r="33" spans="1:27" x14ac:dyDescent="0.2">
      <c r="A33" s="105"/>
      <c r="B33" s="106"/>
      <c r="C33" s="210">
        <f t="shared" si="1"/>
        <v>0.56250000000000011</v>
      </c>
      <c r="D33" s="162" t="s">
        <v>14</v>
      </c>
      <c r="E33" s="210">
        <f t="shared" si="0"/>
        <v>0.57291666666666674</v>
      </c>
      <c r="F33" s="106"/>
      <c r="G33" s="102" t="s">
        <v>49</v>
      </c>
      <c r="H33" s="102" t="s">
        <v>49</v>
      </c>
      <c r="I33" s="102" t="s">
        <v>49</v>
      </c>
      <c r="J33" s="102"/>
      <c r="K33" s="102" t="s">
        <v>49</v>
      </c>
      <c r="L33" s="102" t="s">
        <v>49</v>
      </c>
      <c r="M33" s="102" t="s">
        <v>49</v>
      </c>
      <c r="N33" s="102"/>
      <c r="O33" s="102" t="s">
        <v>49</v>
      </c>
      <c r="P33" s="102" t="s">
        <v>49</v>
      </c>
      <c r="Q33" s="102"/>
      <c r="R33" s="102" t="s">
        <v>49</v>
      </c>
      <c r="S33" s="102" t="s">
        <v>49</v>
      </c>
      <c r="T33" s="102" t="s">
        <v>49</v>
      </c>
      <c r="U33" s="102" t="s">
        <v>49</v>
      </c>
      <c r="V33" s="102" t="s">
        <v>49</v>
      </c>
      <c r="W33" s="102" t="s">
        <v>49</v>
      </c>
      <c r="X33" s="102" t="s">
        <v>49</v>
      </c>
      <c r="Y33" s="102" t="s">
        <v>49</v>
      </c>
      <c r="Z33" s="102" t="s">
        <v>49</v>
      </c>
      <c r="AA33" s="106"/>
    </row>
    <row r="34" spans="1:27" x14ac:dyDescent="0.2">
      <c r="A34" s="105"/>
      <c r="B34" s="106"/>
      <c r="C34" s="210">
        <f t="shared" si="1"/>
        <v>0.57291666666666674</v>
      </c>
      <c r="D34" s="162" t="s">
        <v>14</v>
      </c>
      <c r="E34" s="210">
        <f t="shared" si="0"/>
        <v>0.58333333333333337</v>
      </c>
      <c r="F34" s="106"/>
      <c r="G34" s="102" t="s">
        <v>49</v>
      </c>
      <c r="H34" s="102" t="s">
        <v>49</v>
      </c>
      <c r="I34" s="102" t="s">
        <v>49</v>
      </c>
      <c r="J34" s="102"/>
      <c r="K34" s="102" t="s">
        <v>49</v>
      </c>
      <c r="L34" s="102" t="s">
        <v>49</v>
      </c>
      <c r="M34" s="102" t="s">
        <v>49</v>
      </c>
      <c r="N34" s="102"/>
      <c r="O34" s="102" t="s">
        <v>49</v>
      </c>
      <c r="P34" s="102" t="s">
        <v>49</v>
      </c>
      <c r="Q34" s="102"/>
      <c r="R34" s="102" t="s">
        <v>49</v>
      </c>
      <c r="S34" s="102" t="s">
        <v>49</v>
      </c>
      <c r="T34" s="102" t="s">
        <v>49</v>
      </c>
      <c r="U34" s="102" t="s">
        <v>49</v>
      </c>
      <c r="V34" s="102" t="s">
        <v>49</v>
      </c>
      <c r="W34" s="102" t="s">
        <v>49</v>
      </c>
      <c r="X34" s="102" t="s">
        <v>49</v>
      </c>
      <c r="Y34" s="102" t="s">
        <v>49</v>
      </c>
      <c r="Z34" s="102" t="s">
        <v>49</v>
      </c>
      <c r="AA34" s="106"/>
    </row>
    <row r="35" spans="1:27" x14ac:dyDescent="0.2">
      <c r="A35" s="105"/>
      <c r="B35" s="106"/>
      <c r="C35" s="152">
        <f t="shared" si="1"/>
        <v>0.58333333333333337</v>
      </c>
      <c r="D35" s="159" t="s">
        <v>14</v>
      </c>
      <c r="E35" s="160">
        <f t="shared" si="0"/>
        <v>0.59375</v>
      </c>
      <c r="F35" s="106"/>
      <c r="G35" s="103" t="s">
        <v>37</v>
      </c>
      <c r="H35" s="103" t="s">
        <v>47</v>
      </c>
      <c r="I35" s="103" t="s">
        <v>35</v>
      </c>
      <c r="J35" s="103"/>
      <c r="K35" s="103" t="s">
        <v>33</v>
      </c>
      <c r="L35" s="103" t="s">
        <v>34</v>
      </c>
      <c r="M35" s="103" t="s">
        <v>36</v>
      </c>
      <c r="N35" s="103"/>
      <c r="O35" s="103"/>
      <c r="P35" s="103"/>
      <c r="Q35" s="103"/>
      <c r="R35" s="103" t="s">
        <v>31</v>
      </c>
      <c r="S35" s="103"/>
      <c r="T35" s="103" t="s">
        <v>34</v>
      </c>
      <c r="U35" s="103" t="s">
        <v>35</v>
      </c>
      <c r="V35" s="103"/>
      <c r="W35" s="103" t="s">
        <v>33</v>
      </c>
      <c r="X35" s="103" t="s">
        <v>34</v>
      </c>
      <c r="Y35" s="103" t="s">
        <v>35</v>
      </c>
      <c r="Z35" s="103" t="s">
        <v>31</v>
      </c>
      <c r="AA35" s="106"/>
    </row>
    <row r="36" spans="1:27" x14ac:dyDescent="0.2">
      <c r="A36" s="105"/>
      <c r="B36" s="106"/>
      <c r="C36" s="155">
        <f t="shared" si="1"/>
        <v>0.59375</v>
      </c>
      <c r="D36" s="156" t="s">
        <v>14</v>
      </c>
      <c r="E36" s="157">
        <f t="shared" si="0"/>
        <v>0.60416666666666663</v>
      </c>
      <c r="F36" s="106"/>
      <c r="G36" s="103" t="s">
        <v>37</v>
      </c>
      <c r="H36" s="103" t="s">
        <v>47</v>
      </c>
      <c r="I36" s="103" t="s">
        <v>35</v>
      </c>
      <c r="J36" s="103"/>
      <c r="K36" s="103" t="s">
        <v>33</v>
      </c>
      <c r="L36" s="103" t="s">
        <v>34</v>
      </c>
      <c r="M36" s="103" t="s">
        <v>36</v>
      </c>
      <c r="N36" s="103"/>
      <c r="O36" s="103"/>
      <c r="P36" s="103"/>
      <c r="Q36" s="103"/>
      <c r="R36" s="103" t="s">
        <v>31</v>
      </c>
      <c r="S36" s="103"/>
      <c r="T36" s="103" t="s">
        <v>34</v>
      </c>
      <c r="U36" s="103" t="s">
        <v>35</v>
      </c>
      <c r="V36" s="103"/>
      <c r="W36" s="102" t="s">
        <v>33</v>
      </c>
      <c r="X36" s="102" t="s">
        <v>34</v>
      </c>
      <c r="Y36" s="102" t="s">
        <v>35</v>
      </c>
      <c r="Z36" s="102" t="s">
        <v>31</v>
      </c>
      <c r="AA36" s="106"/>
    </row>
    <row r="37" spans="1:27" x14ac:dyDescent="0.2">
      <c r="A37" s="105"/>
      <c r="B37" s="106"/>
      <c r="C37" s="152">
        <f t="shared" si="1"/>
        <v>0.60416666666666663</v>
      </c>
      <c r="D37" s="159" t="s">
        <v>14</v>
      </c>
      <c r="E37" s="160">
        <f t="shared" si="0"/>
        <v>0.61458333333333326</v>
      </c>
      <c r="F37" s="106"/>
      <c r="G37" s="103" t="s">
        <v>23</v>
      </c>
      <c r="H37" s="103" t="s">
        <v>23</v>
      </c>
      <c r="I37" s="103" t="s">
        <v>23</v>
      </c>
      <c r="J37" s="103"/>
      <c r="K37" s="103" t="s">
        <v>23</v>
      </c>
      <c r="L37" s="103" t="s">
        <v>23</v>
      </c>
      <c r="M37" s="103" t="s">
        <v>23</v>
      </c>
      <c r="N37" s="103"/>
      <c r="O37" s="103"/>
      <c r="P37" s="103"/>
      <c r="Q37" s="103"/>
      <c r="R37" s="103" t="s">
        <v>23</v>
      </c>
      <c r="S37" s="103"/>
      <c r="T37" s="103" t="s">
        <v>23</v>
      </c>
      <c r="U37" s="103" t="s">
        <v>23</v>
      </c>
      <c r="V37" s="103"/>
      <c r="W37" s="103"/>
      <c r="X37" s="103"/>
      <c r="Y37" s="103" t="s">
        <v>23</v>
      </c>
      <c r="Z37" s="103"/>
      <c r="AA37" s="106"/>
    </row>
    <row r="38" spans="1:27" x14ac:dyDescent="0.2">
      <c r="A38" s="105"/>
      <c r="B38" s="106"/>
      <c r="C38" s="155">
        <f t="shared" si="1"/>
        <v>0.61458333333333326</v>
      </c>
      <c r="D38" s="156" t="s">
        <v>14</v>
      </c>
      <c r="E38" s="157">
        <f t="shared" si="0"/>
        <v>0.62499999999999989</v>
      </c>
      <c r="F38" s="106"/>
      <c r="G38" s="103" t="s">
        <v>23</v>
      </c>
      <c r="H38" s="103" t="s">
        <v>23</v>
      </c>
      <c r="I38" s="103" t="s">
        <v>23</v>
      </c>
      <c r="J38" s="103"/>
      <c r="K38" s="103" t="s">
        <v>23</v>
      </c>
      <c r="L38" s="103" t="s">
        <v>23</v>
      </c>
      <c r="M38" s="103" t="s">
        <v>23</v>
      </c>
      <c r="N38" s="103"/>
      <c r="O38" s="103"/>
      <c r="P38" s="103"/>
      <c r="Q38" s="103"/>
      <c r="R38" s="103" t="s">
        <v>23</v>
      </c>
      <c r="S38" s="103"/>
      <c r="T38" s="103" t="s">
        <v>23</v>
      </c>
      <c r="U38" s="103" t="s">
        <v>23</v>
      </c>
      <c r="V38" s="103"/>
      <c r="W38" s="102"/>
      <c r="X38" s="102"/>
      <c r="Y38" s="102" t="s">
        <v>23</v>
      </c>
      <c r="Z38" s="102"/>
      <c r="AA38" s="106"/>
    </row>
    <row r="39" spans="1:27" x14ac:dyDescent="0.2">
      <c r="A39" s="105"/>
      <c r="B39" s="106"/>
      <c r="C39" s="152">
        <f t="shared" si="1"/>
        <v>0.62499999999999989</v>
      </c>
      <c r="D39" s="159" t="s">
        <v>14</v>
      </c>
      <c r="E39" s="160">
        <f t="shared" si="0"/>
        <v>0.63541666666666652</v>
      </c>
      <c r="F39" s="106"/>
      <c r="G39" s="102" t="s">
        <v>33</v>
      </c>
      <c r="H39" s="102" t="s">
        <v>47</v>
      </c>
      <c r="I39" s="102" t="s">
        <v>35</v>
      </c>
      <c r="J39" s="102"/>
      <c r="K39" s="102" t="s">
        <v>29</v>
      </c>
      <c r="L39" s="102" t="s">
        <v>34</v>
      </c>
      <c r="M39" s="102" t="s">
        <v>36</v>
      </c>
      <c r="N39" s="102"/>
      <c r="O39" s="102"/>
      <c r="P39" s="102"/>
      <c r="Q39" s="102"/>
      <c r="R39" s="102" t="s">
        <v>31</v>
      </c>
      <c r="S39" s="102"/>
      <c r="T39" s="102" t="s">
        <v>34</v>
      </c>
      <c r="U39" s="102" t="s">
        <v>35</v>
      </c>
      <c r="V39" s="102"/>
      <c r="W39" s="103"/>
      <c r="X39" s="103"/>
      <c r="Y39" s="103" t="s">
        <v>35</v>
      </c>
      <c r="Z39" s="103"/>
      <c r="AA39" s="106"/>
    </row>
    <row r="40" spans="1:27" x14ac:dyDescent="0.2">
      <c r="A40" s="105"/>
      <c r="B40" s="106"/>
      <c r="C40" s="155">
        <f t="shared" si="1"/>
        <v>0.63541666666666652</v>
      </c>
      <c r="D40" s="156" t="s">
        <v>14</v>
      </c>
      <c r="E40" s="157">
        <f t="shared" si="0"/>
        <v>0.64583333333333315</v>
      </c>
      <c r="F40" s="106"/>
      <c r="G40" s="102" t="s">
        <v>28</v>
      </c>
      <c r="H40" s="102" t="s">
        <v>47</v>
      </c>
      <c r="I40" s="102" t="s">
        <v>35</v>
      </c>
      <c r="J40" s="102"/>
      <c r="K40" s="102" t="s">
        <v>29</v>
      </c>
      <c r="L40" s="102" t="s">
        <v>34</v>
      </c>
      <c r="M40" s="102" t="s">
        <v>36</v>
      </c>
      <c r="N40" s="102"/>
      <c r="O40" s="102"/>
      <c r="P40" s="102"/>
      <c r="Q40" s="102"/>
      <c r="R40" s="102" t="s">
        <v>31</v>
      </c>
      <c r="S40" s="102"/>
      <c r="T40" s="102" t="s">
        <v>34</v>
      </c>
      <c r="U40" s="102" t="s">
        <v>35</v>
      </c>
      <c r="V40" s="102"/>
      <c r="W40" s="102"/>
      <c r="X40" s="102"/>
      <c r="Y40" s="102" t="s">
        <v>35</v>
      </c>
      <c r="Z40" s="102"/>
      <c r="AA40" s="106"/>
    </row>
    <row r="41" spans="1:27" x14ac:dyDescent="0.2">
      <c r="A41" s="105"/>
      <c r="B41" s="106"/>
      <c r="C41" s="152">
        <f t="shared" si="1"/>
        <v>0.64583333333333315</v>
      </c>
      <c r="D41" s="159" t="s">
        <v>14</v>
      </c>
      <c r="E41" s="160">
        <f t="shared" si="0"/>
        <v>0.65624999999999978</v>
      </c>
      <c r="F41" s="106"/>
      <c r="G41" s="102" t="s">
        <v>28</v>
      </c>
      <c r="H41" s="102" t="s">
        <v>47</v>
      </c>
      <c r="I41" s="102" t="s">
        <v>35</v>
      </c>
      <c r="J41" s="102"/>
      <c r="K41" s="102" t="s">
        <v>29</v>
      </c>
      <c r="L41" s="102" t="s">
        <v>29</v>
      </c>
      <c r="M41" s="102" t="s">
        <v>30</v>
      </c>
      <c r="N41" s="102"/>
      <c r="O41" s="102"/>
      <c r="P41" s="102"/>
      <c r="Q41" s="102"/>
      <c r="R41" s="102" t="s">
        <v>31</v>
      </c>
      <c r="S41" s="102"/>
      <c r="T41" s="102" t="s">
        <v>34</v>
      </c>
      <c r="U41" s="102" t="s">
        <v>35</v>
      </c>
      <c r="V41" s="102"/>
      <c r="W41" s="103"/>
      <c r="X41" s="103"/>
      <c r="Y41" s="103"/>
      <c r="Z41" s="103"/>
      <c r="AA41" s="106"/>
    </row>
    <row r="42" spans="1:27" x14ac:dyDescent="0.2">
      <c r="A42" s="105"/>
      <c r="B42" s="106"/>
      <c r="C42" s="155">
        <f t="shared" si="1"/>
        <v>0.65624999999999978</v>
      </c>
      <c r="D42" s="156" t="s">
        <v>14</v>
      </c>
      <c r="E42" s="157">
        <f t="shared" si="0"/>
        <v>0.66666666666666641</v>
      </c>
      <c r="F42" s="106"/>
      <c r="G42" s="102" t="s">
        <v>28</v>
      </c>
      <c r="H42" s="102"/>
      <c r="I42" s="102" t="s">
        <v>35</v>
      </c>
      <c r="J42" s="102"/>
      <c r="K42" s="102" t="s">
        <v>29</v>
      </c>
      <c r="L42" s="102"/>
      <c r="M42" s="102"/>
      <c r="N42" s="102"/>
      <c r="O42" s="102"/>
      <c r="P42" s="102"/>
      <c r="Q42" s="102"/>
      <c r="R42" s="102" t="s">
        <v>31</v>
      </c>
      <c r="S42" s="102"/>
      <c r="T42" s="102" t="s">
        <v>34</v>
      </c>
      <c r="U42" s="102" t="s">
        <v>35</v>
      </c>
      <c r="V42" s="102"/>
      <c r="W42" s="102"/>
      <c r="X42" s="102"/>
      <c r="Y42" s="102"/>
      <c r="Z42" s="102"/>
      <c r="AA42" s="106"/>
    </row>
    <row r="43" spans="1:27" x14ac:dyDescent="0.2">
      <c r="A43" s="105"/>
      <c r="B43" s="106"/>
      <c r="C43" s="152">
        <f t="shared" si="1"/>
        <v>0.66666666666666641</v>
      </c>
      <c r="D43" s="159" t="s">
        <v>14</v>
      </c>
      <c r="E43" s="160">
        <f t="shared" si="0"/>
        <v>0.67708333333333304</v>
      </c>
      <c r="F43" s="106"/>
      <c r="G43" s="103" t="s">
        <v>33</v>
      </c>
      <c r="H43" s="103"/>
      <c r="I43" s="103" t="s">
        <v>28</v>
      </c>
      <c r="J43" s="103"/>
      <c r="K43" s="103" t="s">
        <v>29</v>
      </c>
      <c r="L43" s="103"/>
      <c r="M43" s="103"/>
      <c r="N43" s="103"/>
      <c r="O43" s="103"/>
      <c r="P43" s="103"/>
      <c r="Q43" s="103"/>
      <c r="R43" s="103" t="s">
        <v>31</v>
      </c>
      <c r="S43" s="103"/>
      <c r="T43" s="103" t="s">
        <v>34</v>
      </c>
      <c r="U43" s="103" t="s">
        <v>35</v>
      </c>
      <c r="V43" s="103"/>
      <c r="W43" s="103"/>
      <c r="X43" s="103"/>
      <c r="Y43" s="103"/>
      <c r="Z43" s="103"/>
      <c r="AA43" s="106"/>
    </row>
    <row r="44" spans="1:27" x14ac:dyDescent="0.2">
      <c r="A44" s="105"/>
      <c r="B44" s="106"/>
      <c r="C44" s="155">
        <f t="shared" si="1"/>
        <v>0.67708333333333304</v>
      </c>
      <c r="D44" s="156" t="s">
        <v>14</v>
      </c>
      <c r="E44" s="157">
        <f t="shared" si="0"/>
        <v>0.68749999999999967</v>
      </c>
      <c r="F44" s="106"/>
      <c r="G44" s="103" t="s">
        <v>33</v>
      </c>
      <c r="H44" s="103"/>
      <c r="I44" s="103" t="s">
        <v>28</v>
      </c>
      <c r="J44" s="103"/>
      <c r="K44" s="103" t="s">
        <v>33</v>
      </c>
      <c r="L44" s="103"/>
      <c r="M44" s="103"/>
      <c r="N44" s="103"/>
      <c r="O44" s="103"/>
      <c r="P44" s="103"/>
      <c r="Q44" s="103"/>
      <c r="R44" s="103" t="s">
        <v>31</v>
      </c>
      <c r="S44" s="103"/>
      <c r="T44" s="103" t="s">
        <v>34</v>
      </c>
      <c r="U44" s="103" t="s">
        <v>35</v>
      </c>
      <c r="V44" s="103"/>
      <c r="W44" s="102"/>
      <c r="X44" s="102"/>
      <c r="Y44" s="102"/>
      <c r="Z44" s="102"/>
      <c r="AA44" s="106"/>
    </row>
    <row r="45" spans="1:27" x14ac:dyDescent="0.2">
      <c r="A45" s="105"/>
      <c r="B45" s="106"/>
      <c r="C45" s="152">
        <f t="shared" si="1"/>
        <v>0.68749999999999967</v>
      </c>
      <c r="D45" s="159" t="s">
        <v>14</v>
      </c>
      <c r="E45" s="160">
        <f t="shared" si="0"/>
        <v>0.6979166666666663</v>
      </c>
      <c r="F45" s="106"/>
      <c r="G45" s="103" t="s">
        <v>33</v>
      </c>
      <c r="H45" s="103"/>
      <c r="I45" s="103" t="s">
        <v>28</v>
      </c>
      <c r="J45" s="103"/>
      <c r="K45" s="103" t="s">
        <v>33</v>
      </c>
      <c r="L45" s="103"/>
      <c r="M45" s="103"/>
      <c r="N45" s="103"/>
      <c r="O45" s="103"/>
      <c r="P45" s="103"/>
      <c r="Q45" s="103"/>
      <c r="R45" s="103" t="s">
        <v>31</v>
      </c>
      <c r="S45" s="103"/>
      <c r="T45" s="103" t="s">
        <v>34</v>
      </c>
      <c r="U45" s="103" t="s">
        <v>35</v>
      </c>
      <c r="V45" s="103"/>
      <c r="W45" s="103"/>
      <c r="X45" s="103"/>
      <c r="Y45" s="103"/>
      <c r="Z45" s="103"/>
      <c r="AA45" s="106"/>
    </row>
    <row r="46" spans="1:27" x14ac:dyDescent="0.2">
      <c r="A46" s="105"/>
      <c r="B46" s="106"/>
      <c r="C46" s="155">
        <f t="shared" si="1"/>
        <v>0.6979166666666663</v>
      </c>
      <c r="D46" s="156" t="s">
        <v>14</v>
      </c>
      <c r="E46" s="157">
        <f t="shared" si="0"/>
        <v>0.70833333333333293</v>
      </c>
      <c r="F46" s="106"/>
      <c r="G46" s="103" t="s">
        <v>33</v>
      </c>
      <c r="H46" s="103"/>
      <c r="I46" s="103"/>
      <c r="J46" s="103"/>
      <c r="K46" s="103"/>
      <c r="L46" s="103"/>
      <c r="M46" s="103"/>
      <c r="N46" s="103"/>
      <c r="O46" s="103"/>
      <c r="P46" s="103"/>
      <c r="Q46" s="103"/>
      <c r="R46" s="103" t="s">
        <v>31</v>
      </c>
      <c r="S46" s="103"/>
      <c r="T46" s="103"/>
      <c r="U46" s="103" t="s">
        <v>35</v>
      </c>
      <c r="V46" s="103"/>
      <c r="W46" s="102"/>
      <c r="X46" s="102"/>
      <c r="Y46" s="102"/>
      <c r="Z46" s="102"/>
      <c r="AA46" s="106"/>
    </row>
    <row r="47" spans="1:27" x14ac:dyDescent="0.2">
      <c r="A47" s="105"/>
      <c r="B47" s="106"/>
      <c r="C47" s="152">
        <f t="shared" si="1"/>
        <v>0.70833333333333293</v>
      </c>
      <c r="D47" s="159" t="s">
        <v>14</v>
      </c>
      <c r="E47" s="160">
        <f t="shared" si="0"/>
        <v>0.71874999999999956</v>
      </c>
      <c r="F47" s="106"/>
      <c r="G47" s="102"/>
      <c r="H47" s="102"/>
      <c r="I47" s="102"/>
      <c r="J47" s="102"/>
      <c r="K47" s="102"/>
      <c r="L47" s="102"/>
      <c r="M47" s="102"/>
      <c r="N47" s="102"/>
      <c r="O47" s="102"/>
      <c r="P47" s="102"/>
      <c r="Q47" s="102"/>
      <c r="R47" s="102"/>
      <c r="S47" s="102"/>
      <c r="T47" s="102"/>
      <c r="U47" s="102"/>
      <c r="V47" s="102"/>
      <c r="W47" s="103"/>
      <c r="X47" s="103"/>
      <c r="Y47" s="103"/>
      <c r="Z47" s="103"/>
      <c r="AA47" s="106"/>
    </row>
    <row r="48" spans="1:27" x14ac:dyDescent="0.2">
      <c r="A48" s="105"/>
      <c r="B48" s="106"/>
      <c r="C48" s="106"/>
      <c r="D48" s="106"/>
      <c r="E48" s="106"/>
      <c r="F48" s="106"/>
      <c r="G48" s="106"/>
      <c r="H48" s="106"/>
      <c r="I48" s="106"/>
      <c r="J48" s="106"/>
      <c r="K48" s="106"/>
      <c r="L48" s="106"/>
      <c r="M48" s="106"/>
      <c r="N48" s="106"/>
      <c r="O48" s="106"/>
      <c r="P48" s="106"/>
      <c r="Q48" s="106"/>
      <c r="R48" s="106"/>
      <c r="S48" s="106"/>
      <c r="T48" s="106"/>
      <c r="U48" s="106"/>
      <c r="V48" s="106"/>
      <c r="W48" s="106"/>
      <c r="X48" s="106"/>
      <c r="Y48" s="106"/>
      <c r="Z48" s="106"/>
      <c r="AA48" s="106"/>
    </row>
    <row r="50" spans="2:27" ht="17" thickBot="1" x14ac:dyDescent="0.25">
      <c r="B50" s="106"/>
      <c r="C50" s="106"/>
      <c r="D50" s="106"/>
      <c r="E50" s="106"/>
      <c r="F50" s="106"/>
      <c r="G50" s="106"/>
      <c r="H50" s="106"/>
      <c r="I50" s="106"/>
      <c r="J50" s="106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</row>
    <row r="51" spans="2:27" ht="17" thickBot="1" x14ac:dyDescent="0.25">
      <c r="B51" s="106"/>
      <c r="C51" s="165" t="s">
        <v>45</v>
      </c>
      <c r="D51" s="166"/>
      <c r="E51" s="167" t="s">
        <v>38</v>
      </c>
      <c r="F51" s="106"/>
      <c r="G51" s="168" t="s">
        <v>42</v>
      </c>
      <c r="H51" s="169"/>
      <c r="I51" s="169"/>
      <c r="J51" s="169"/>
      <c r="K51" s="169"/>
      <c r="L51" s="169"/>
      <c r="M51" s="169"/>
      <c r="N51" s="169"/>
      <c r="O51" s="169"/>
      <c r="P51" s="169"/>
      <c r="Q51" s="169"/>
      <c r="R51" s="169"/>
      <c r="S51" s="169"/>
      <c r="T51" s="169"/>
      <c r="U51" s="169"/>
      <c r="V51" s="169"/>
      <c r="W51" s="169"/>
      <c r="X51" s="169"/>
      <c r="Y51" s="169"/>
      <c r="Z51" s="170"/>
      <c r="AA51" s="106"/>
    </row>
    <row r="52" spans="2:27" ht="17.25" customHeight="1" thickBot="1" x14ac:dyDescent="0.25">
      <c r="B52" s="106"/>
      <c r="C52" s="171" t="str">
        <f>$G$8</f>
        <v>Smith</v>
      </c>
      <c r="D52" s="172" t="s">
        <v>20</v>
      </c>
      <c r="E52" s="173">
        <f>SUMIF($G$53:$Z$53,C52,$G$54:$Z$54)</f>
        <v>36.5</v>
      </c>
      <c r="F52" s="106"/>
      <c r="G52" s="174" t="s">
        <v>15</v>
      </c>
      <c r="H52" s="175"/>
      <c r="I52" s="175"/>
      <c r="J52" s="176"/>
      <c r="K52" s="177" t="s">
        <v>16</v>
      </c>
      <c r="L52" s="178"/>
      <c r="M52" s="178"/>
      <c r="N52" s="179"/>
      <c r="O52" s="174" t="s">
        <v>17</v>
      </c>
      <c r="P52" s="175"/>
      <c r="Q52" s="175"/>
      <c r="R52" s="176"/>
      <c r="S52" s="177" t="s">
        <v>18</v>
      </c>
      <c r="T52" s="178"/>
      <c r="U52" s="178"/>
      <c r="V52" s="179"/>
      <c r="W52" s="180" t="s">
        <v>19</v>
      </c>
      <c r="X52" s="181"/>
      <c r="Y52" s="181"/>
      <c r="Z52" s="182"/>
      <c r="AA52" s="106"/>
    </row>
    <row r="53" spans="2:27" ht="17" x14ac:dyDescent="0.2">
      <c r="B53" s="106"/>
      <c r="C53" s="183" t="str">
        <f>$H$8</f>
        <v>Nadine</v>
      </c>
      <c r="D53" s="184" t="s">
        <v>20</v>
      </c>
      <c r="E53" s="185">
        <f>SUMIF($G$53:$Z$53,C53,$G$54:$Z$54)</f>
        <v>36.5</v>
      </c>
      <c r="F53" s="106"/>
      <c r="G53" s="186" t="str">
        <f>$G$8</f>
        <v>Smith</v>
      </c>
      <c r="H53" s="187" t="str">
        <f>$H$8</f>
        <v>Nadine</v>
      </c>
      <c r="I53" s="188" t="str">
        <f>$I$8</f>
        <v>Barbara</v>
      </c>
      <c r="J53" s="189" t="str">
        <f>$J$8</f>
        <v>Brandon</v>
      </c>
      <c r="K53" s="190" t="str">
        <f t="shared" ref="K53" si="6">$G$8</f>
        <v>Smith</v>
      </c>
      <c r="L53" s="191" t="str">
        <f t="shared" ref="L53" si="7">$H$8</f>
        <v>Nadine</v>
      </c>
      <c r="M53" s="192" t="str">
        <f t="shared" ref="M53" si="8">$I$8</f>
        <v>Barbara</v>
      </c>
      <c r="N53" s="193" t="str">
        <f t="shared" ref="N53" si="9">$J$8</f>
        <v>Brandon</v>
      </c>
      <c r="O53" s="194" t="str">
        <f t="shared" ref="O53" si="10">$G$8</f>
        <v>Smith</v>
      </c>
      <c r="P53" s="191" t="str">
        <f t="shared" ref="P53" si="11">$H$8</f>
        <v>Nadine</v>
      </c>
      <c r="Q53" s="192" t="str">
        <f t="shared" ref="Q53" si="12">$I$8</f>
        <v>Barbara</v>
      </c>
      <c r="R53" s="195" t="str">
        <f t="shared" ref="R53" si="13">$J$8</f>
        <v>Brandon</v>
      </c>
      <c r="S53" s="190" t="str">
        <f t="shared" ref="S53" si="14">$G$8</f>
        <v>Smith</v>
      </c>
      <c r="T53" s="191" t="str">
        <f t="shared" ref="T53" si="15">$H$8</f>
        <v>Nadine</v>
      </c>
      <c r="U53" s="192" t="str">
        <f t="shared" ref="U53" si="16">$I$8</f>
        <v>Barbara</v>
      </c>
      <c r="V53" s="193" t="str">
        <f t="shared" ref="V53" si="17">$J$8</f>
        <v>Brandon</v>
      </c>
      <c r="W53" s="194" t="str">
        <f t="shared" ref="W53" si="18">$G$8</f>
        <v>Smith</v>
      </c>
      <c r="X53" s="191" t="str">
        <f t="shared" ref="X53" si="19">$H$8</f>
        <v>Nadine</v>
      </c>
      <c r="Y53" s="192" t="str">
        <f t="shared" ref="Y53" si="20">$I$8</f>
        <v>Barbara</v>
      </c>
      <c r="Z53" s="195" t="str">
        <f t="shared" ref="Z53" si="21">$J$8</f>
        <v>Brandon</v>
      </c>
      <c r="AA53" s="106"/>
    </row>
    <row r="54" spans="2:27" ht="18" thickBot="1" x14ac:dyDescent="0.25">
      <c r="B54" s="106"/>
      <c r="C54" s="196" t="str">
        <f>$I$8</f>
        <v>Barbara</v>
      </c>
      <c r="D54" s="197" t="s">
        <v>20</v>
      </c>
      <c r="E54" s="198">
        <f>SUMIF($G$53:$Z$53,C54,$G$54:$Z$54)</f>
        <v>36</v>
      </c>
      <c r="F54" s="106"/>
      <c r="G54" s="199">
        <f>COUNTIFS(G$9:G$47,"&lt;&gt;",G$9:G$47,"&lt;&gt;PAUSE")/4</f>
        <v>8.75</v>
      </c>
      <c r="H54" s="200">
        <f t="shared" ref="H54:Z54" si="22">COUNTIFS(H9:H47,"&lt;&gt;",H9:H47,"&lt;&gt;PAUSE")/4</f>
        <v>7.5</v>
      </c>
      <c r="I54" s="200">
        <f t="shared" si="22"/>
        <v>8.25</v>
      </c>
      <c r="J54" s="201">
        <f t="shared" si="22"/>
        <v>0</v>
      </c>
      <c r="K54" s="202">
        <f t="shared" si="22"/>
        <v>8.5</v>
      </c>
      <c r="L54" s="200">
        <f t="shared" si="22"/>
        <v>7.5</v>
      </c>
      <c r="M54" s="200">
        <f t="shared" si="22"/>
        <v>7.25</v>
      </c>
      <c r="N54" s="203">
        <f t="shared" si="22"/>
        <v>3</v>
      </c>
      <c r="O54" s="199">
        <f t="shared" si="22"/>
        <v>6.25</v>
      </c>
      <c r="P54" s="200">
        <f t="shared" si="22"/>
        <v>6.25</v>
      </c>
      <c r="Q54" s="200">
        <f t="shared" si="22"/>
        <v>5</v>
      </c>
      <c r="R54" s="201">
        <f t="shared" si="22"/>
        <v>6.5</v>
      </c>
      <c r="S54" s="202">
        <f t="shared" si="22"/>
        <v>6.25</v>
      </c>
      <c r="T54" s="200">
        <f t="shared" si="22"/>
        <v>8.5</v>
      </c>
      <c r="U54" s="200">
        <f t="shared" si="22"/>
        <v>8.5</v>
      </c>
      <c r="V54" s="203">
        <f t="shared" si="22"/>
        <v>6.25</v>
      </c>
      <c r="W54" s="199">
        <f t="shared" si="22"/>
        <v>6.75</v>
      </c>
      <c r="X54" s="200">
        <f t="shared" si="22"/>
        <v>6.75</v>
      </c>
      <c r="Y54" s="200">
        <f t="shared" si="22"/>
        <v>7</v>
      </c>
      <c r="Z54" s="201">
        <f t="shared" si="22"/>
        <v>6.75</v>
      </c>
      <c r="AA54" s="106"/>
    </row>
    <row r="55" spans="2:27" ht="18" thickBot="1" x14ac:dyDescent="0.25">
      <c r="B55" s="106"/>
      <c r="C55" s="204" t="str">
        <f>$J$8</f>
        <v>Brandon</v>
      </c>
      <c r="D55" s="205" t="s">
        <v>20</v>
      </c>
      <c r="E55" s="206">
        <f>SUMIF($G$53:$Z$53,C55,$G$54:$Z$54)</f>
        <v>22.5</v>
      </c>
      <c r="F55" s="106"/>
      <c r="G55" s="106"/>
      <c r="H55" s="207"/>
      <c r="I55" s="207"/>
      <c r="J55" s="207"/>
      <c r="K55" s="207"/>
      <c r="L55" s="207"/>
      <c r="M55" s="207"/>
      <c r="N55" s="207"/>
      <c r="O55" s="207"/>
      <c r="P55" s="207"/>
      <c r="Q55" s="207"/>
      <c r="R55" s="207"/>
      <c r="S55" s="207"/>
      <c r="T55" s="207"/>
      <c r="U55" s="207"/>
      <c r="V55" s="207"/>
      <c r="W55" s="207"/>
      <c r="X55" s="207"/>
      <c r="Y55" s="207"/>
      <c r="Z55" s="207"/>
      <c r="AA55" s="106"/>
    </row>
    <row r="56" spans="2:27" x14ac:dyDescent="0.2">
      <c r="B56" s="106"/>
      <c r="C56" s="106"/>
      <c r="D56" s="106"/>
      <c r="E56" s="106"/>
      <c r="F56" s="106"/>
      <c r="G56" s="106"/>
      <c r="H56" s="106"/>
      <c r="I56" s="106"/>
      <c r="J56" s="106"/>
      <c r="K56" s="106"/>
      <c r="L56" s="106"/>
      <c r="M56" s="106"/>
      <c r="N56" s="106"/>
      <c r="O56" s="106"/>
      <c r="P56" s="106"/>
      <c r="Q56" s="106"/>
      <c r="R56" s="106"/>
      <c r="S56" s="106"/>
      <c r="T56" s="106"/>
      <c r="U56" s="106"/>
      <c r="V56" s="106"/>
      <c r="W56" s="106"/>
      <c r="X56" s="106"/>
      <c r="Y56" s="106"/>
      <c r="Z56" s="106"/>
      <c r="AA56" s="106"/>
    </row>
    <row r="58" spans="2:27" ht="17" thickBot="1" x14ac:dyDescent="0.25">
      <c r="B58" s="106"/>
      <c r="C58" s="106"/>
      <c r="D58" s="106"/>
      <c r="E58" s="106"/>
      <c r="F58" s="106"/>
      <c r="G58" s="106"/>
      <c r="H58" s="106"/>
      <c r="I58" s="106"/>
      <c r="J58" s="106"/>
      <c r="K58" s="106"/>
      <c r="L58" s="106"/>
      <c r="M58" s="106"/>
      <c r="N58" s="106"/>
      <c r="O58" s="106"/>
      <c r="P58" s="106"/>
      <c r="Q58" s="106"/>
      <c r="R58" s="106"/>
      <c r="S58" s="106"/>
      <c r="T58" s="106"/>
      <c r="U58" s="106"/>
      <c r="V58" s="106"/>
      <c r="W58" s="106"/>
      <c r="X58" s="106"/>
      <c r="Y58" s="106"/>
      <c r="Z58" s="106"/>
      <c r="AA58" s="106"/>
    </row>
    <row r="59" spans="2:27" ht="17" thickBot="1" x14ac:dyDescent="0.25">
      <c r="B59" s="106"/>
      <c r="C59" s="165" t="s">
        <v>45</v>
      </c>
      <c r="D59" s="166"/>
      <c r="E59" s="208" t="str">
        <f>'Paramètres de données'!H3</f>
        <v>Étude</v>
      </c>
      <c r="F59" s="106"/>
      <c r="G59" s="168" t="s">
        <v>41</v>
      </c>
      <c r="H59" s="169"/>
      <c r="I59" s="169"/>
      <c r="J59" s="169"/>
      <c r="K59" s="169"/>
      <c r="L59" s="169"/>
      <c r="M59" s="169"/>
      <c r="N59" s="169"/>
      <c r="O59" s="169"/>
      <c r="P59" s="169"/>
      <c r="Q59" s="169"/>
      <c r="R59" s="169"/>
      <c r="S59" s="169"/>
      <c r="T59" s="169"/>
      <c r="U59" s="169"/>
      <c r="V59" s="169"/>
      <c r="W59" s="169"/>
      <c r="X59" s="169"/>
      <c r="Y59" s="169"/>
      <c r="Z59" s="170"/>
      <c r="AA59" s="106"/>
    </row>
    <row r="60" spans="2:27" ht="17.25" customHeight="1" thickBot="1" x14ac:dyDescent="0.25">
      <c r="B60" s="106"/>
      <c r="C60" s="171" t="str">
        <f>$G$8</f>
        <v>Smith</v>
      </c>
      <c r="D60" s="172" t="s">
        <v>20</v>
      </c>
      <c r="E60" s="173">
        <f>SUMIF($G$61:$Z$61,C60,$G$62:$Z$62)</f>
        <v>4.75</v>
      </c>
      <c r="F60" s="106"/>
      <c r="G60" s="174" t="s">
        <v>15</v>
      </c>
      <c r="H60" s="175"/>
      <c r="I60" s="175"/>
      <c r="J60" s="176"/>
      <c r="K60" s="177" t="s">
        <v>16</v>
      </c>
      <c r="L60" s="178"/>
      <c r="M60" s="178"/>
      <c r="N60" s="179"/>
      <c r="O60" s="174" t="s">
        <v>17</v>
      </c>
      <c r="P60" s="175"/>
      <c r="Q60" s="175"/>
      <c r="R60" s="176"/>
      <c r="S60" s="177" t="s">
        <v>18</v>
      </c>
      <c r="T60" s="178"/>
      <c r="U60" s="178"/>
      <c r="V60" s="179"/>
      <c r="W60" s="180" t="s">
        <v>19</v>
      </c>
      <c r="X60" s="181"/>
      <c r="Y60" s="181"/>
      <c r="Z60" s="182"/>
      <c r="AA60" s="106"/>
    </row>
    <row r="61" spans="2:27" ht="17" x14ac:dyDescent="0.2">
      <c r="B61" s="106"/>
      <c r="C61" s="183" t="str">
        <f>$H$8</f>
        <v>Nadine</v>
      </c>
      <c r="D61" s="184" t="s">
        <v>20</v>
      </c>
      <c r="E61" s="185">
        <f>SUMIF($G$61:$Z$61,C61,$G$62:$Z$62)</f>
        <v>0.75</v>
      </c>
      <c r="F61" s="106"/>
      <c r="G61" s="186" t="str">
        <f>$G$8</f>
        <v>Smith</v>
      </c>
      <c r="H61" s="187" t="str">
        <f>$H$8</f>
        <v>Nadine</v>
      </c>
      <c r="I61" s="188" t="str">
        <f>$I$8</f>
        <v>Barbara</v>
      </c>
      <c r="J61" s="189" t="str">
        <f>$J$8</f>
        <v>Brandon</v>
      </c>
      <c r="K61" s="190" t="str">
        <f t="shared" ref="K61" si="23">$G$8</f>
        <v>Smith</v>
      </c>
      <c r="L61" s="191" t="str">
        <f t="shared" ref="L61" si="24">$H$8</f>
        <v>Nadine</v>
      </c>
      <c r="M61" s="192" t="str">
        <f t="shared" ref="M61" si="25">$I$8</f>
        <v>Barbara</v>
      </c>
      <c r="N61" s="193" t="str">
        <f t="shared" ref="N61" si="26">$J$8</f>
        <v>Brandon</v>
      </c>
      <c r="O61" s="194" t="str">
        <f t="shared" ref="O61" si="27">$G$8</f>
        <v>Smith</v>
      </c>
      <c r="P61" s="191" t="str">
        <f t="shared" ref="P61" si="28">$H$8</f>
        <v>Nadine</v>
      </c>
      <c r="Q61" s="192" t="str">
        <f t="shared" ref="Q61" si="29">$I$8</f>
        <v>Barbara</v>
      </c>
      <c r="R61" s="195" t="str">
        <f t="shared" ref="R61" si="30">$J$8</f>
        <v>Brandon</v>
      </c>
      <c r="S61" s="190" t="str">
        <f t="shared" ref="S61" si="31">$G$8</f>
        <v>Smith</v>
      </c>
      <c r="T61" s="191" t="str">
        <f t="shared" ref="T61" si="32">$H$8</f>
        <v>Nadine</v>
      </c>
      <c r="U61" s="192" t="str">
        <f t="shared" ref="U61" si="33">$I$8</f>
        <v>Barbara</v>
      </c>
      <c r="V61" s="193" t="str">
        <f t="shared" ref="V61" si="34">$J$8</f>
        <v>Brandon</v>
      </c>
      <c r="W61" s="194" t="str">
        <f t="shared" ref="W61" si="35">$G$8</f>
        <v>Smith</v>
      </c>
      <c r="X61" s="191" t="str">
        <f t="shared" ref="X61" si="36">$H$8</f>
        <v>Nadine</v>
      </c>
      <c r="Y61" s="192" t="str">
        <f t="shared" ref="Y61" si="37">$I$8</f>
        <v>Barbara</v>
      </c>
      <c r="Z61" s="195" t="str">
        <f t="shared" ref="Z61" si="38">$J$8</f>
        <v>Brandon</v>
      </c>
      <c r="AA61" s="106"/>
    </row>
    <row r="62" spans="2:27" ht="18" thickBot="1" x14ac:dyDescent="0.25">
      <c r="B62" s="106"/>
      <c r="C62" s="196" t="str">
        <f>$I$8</f>
        <v>Barbara</v>
      </c>
      <c r="D62" s="197" t="s">
        <v>20</v>
      </c>
      <c r="E62" s="198">
        <f t="shared" ref="E62:E63" si="39">SUMIF($G$61:$Z$61,C62,$G$62:$Z$62)</f>
        <v>0.75</v>
      </c>
      <c r="F62" s="106"/>
      <c r="G62" s="199">
        <f>COUNTIF(G$9:G$47,'Paramètres de données'!$H$3)/4</f>
        <v>4.75</v>
      </c>
      <c r="H62" s="200">
        <f>COUNTIF(H$9:H$47,'Paramètres de données'!$H$3)/4</f>
        <v>0</v>
      </c>
      <c r="I62" s="200">
        <f>COUNTIF(I$9:I$47,'Paramètres de données'!$H$3)/4</f>
        <v>0.75</v>
      </c>
      <c r="J62" s="201">
        <f>COUNTIF(J$9:J$47,'Paramètres de données'!$H$3)/4</f>
        <v>0</v>
      </c>
      <c r="K62" s="202">
        <f>COUNTIF(K$9:K$47,'Paramètres de données'!$H$3)/4</f>
        <v>0</v>
      </c>
      <c r="L62" s="200">
        <f>COUNTIF(L$9:L$47,'Paramètres de données'!$H$3)/4</f>
        <v>0.75</v>
      </c>
      <c r="M62" s="200">
        <f>COUNTIF(M$9:M$47,'Paramètres de données'!$H$3)/4</f>
        <v>0</v>
      </c>
      <c r="N62" s="203">
        <f>COUNTIF(N$9:N$47,'Paramètres de données'!$H$3)/4</f>
        <v>0</v>
      </c>
      <c r="O62" s="199">
        <f>COUNTIF(O$9:O$47,'Paramètres de données'!$H$3)/4</f>
        <v>0</v>
      </c>
      <c r="P62" s="200">
        <f>COUNTIF(P$9:P$47,'Paramètres de données'!$H$3)/4</f>
        <v>0</v>
      </c>
      <c r="Q62" s="200">
        <f>COUNTIF(Q$9:Q$47,'Paramètres de données'!$H$3)/4</f>
        <v>0</v>
      </c>
      <c r="R62" s="201">
        <f>COUNTIF(R$9:R$47,'Paramètres de données'!$H$3)/4</f>
        <v>0</v>
      </c>
      <c r="S62" s="202">
        <f>COUNTIF(S$9:S$47,'Paramètres de données'!$H$3)/4</f>
        <v>0</v>
      </c>
      <c r="T62" s="200">
        <f>COUNTIF(T$9:T$47,'Paramètres de données'!$H$3)/4</f>
        <v>0</v>
      </c>
      <c r="U62" s="200">
        <f>COUNTIF(U$9:U$47,'Paramètres de données'!$H$3)/4</f>
        <v>0</v>
      </c>
      <c r="V62" s="203">
        <f>COUNTIF(V$9:V$47,'Paramètres de données'!$H$3)/4</f>
        <v>0</v>
      </c>
      <c r="W62" s="199">
        <f>COUNTIF(W$9:W$47,'Paramètres de données'!$H$3)/4</f>
        <v>0</v>
      </c>
      <c r="X62" s="200">
        <f>COUNTIF(X$9:X$47,'Paramètres de données'!$H$3)/4</f>
        <v>0</v>
      </c>
      <c r="Y62" s="200">
        <f>COUNTIF(Y$9:Y$47,'Paramètres de données'!$H$3)/4</f>
        <v>0</v>
      </c>
      <c r="Z62" s="201">
        <f>COUNTIF(Z$9:Z$47,'Paramètres de données'!$H$3)/4</f>
        <v>0</v>
      </c>
      <c r="AA62" s="106"/>
    </row>
    <row r="63" spans="2:27" ht="18" thickBot="1" x14ac:dyDescent="0.25">
      <c r="B63" s="106"/>
      <c r="C63" s="204" t="str">
        <f>$J$8</f>
        <v>Brandon</v>
      </c>
      <c r="D63" s="205" t="s">
        <v>20</v>
      </c>
      <c r="E63" s="206">
        <f t="shared" si="39"/>
        <v>0</v>
      </c>
      <c r="F63" s="106"/>
      <c r="G63" s="106"/>
      <c r="H63" s="207"/>
      <c r="I63" s="207"/>
      <c r="J63" s="207"/>
      <c r="K63" s="207"/>
      <c r="L63" s="207"/>
      <c r="M63" s="207"/>
      <c r="N63" s="207"/>
      <c r="O63" s="207"/>
      <c r="P63" s="207"/>
      <c r="Q63" s="207"/>
      <c r="R63" s="207"/>
      <c r="S63" s="207"/>
      <c r="T63" s="207"/>
      <c r="U63" s="207"/>
      <c r="V63" s="207"/>
      <c r="W63" s="207"/>
      <c r="X63" s="207"/>
      <c r="Y63" s="207"/>
      <c r="Z63" s="207"/>
      <c r="AA63" s="106"/>
    </row>
    <row r="64" spans="2:27" x14ac:dyDescent="0.2">
      <c r="B64" s="106"/>
      <c r="C64" s="106"/>
      <c r="D64" s="106"/>
      <c r="E64" s="106"/>
      <c r="F64" s="106"/>
      <c r="G64" s="106"/>
      <c r="H64" s="106"/>
      <c r="I64" s="106"/>
      <c r="J64" s="106"/>
      <c r="K64" s="106"/>
      <c r="L64" s="106"/>
      <c r="M64" s="106"/>
      <c r="N64" s="106"/>
      <c r="O64" s="106"/>
      <c r="P64" s="106"/>
      <c r="Q64" s="106"/>
      <c r="R64" s="106"/>
      <c r="S64" s="106"/>
      <c r="T64" s="106"/>
      <c r="U64" s="106"/>
      <c r="V64" s="106"/>
      <c r="W64" s="106"/>
      <c r="X64" s="106"/>
      <c r="Y64" s="106"/>
      <c r="Z64" s="106"/>
      <c r="AA64" s="106"/>
    </row>
    <row r="66" spans="2:28" ht="17" thickBot="1" x14ac:dyDescent="0.25">
      <c r="B66" s="106"/>
      <c r="C66" s="106"/>
      <c r="D66" s="106"/>
      <c r="E66" s="106"/>
      <c r="F66" s="106"/>
      <c r="G66" s="106"/>
      <c r="H66" s="106"/>
      <c r="I66" s="106"/>
      <c r="J66" s="106"/>
      <c r="K66" s="106"/>
      <c r="L66" s="106"/>
      <c r="M66" s="106"/>
      <c r="N66" s="106"/>
      <c r="O66" s="106"/>
      <c r="P66" s="106"/>
      <c r="Q66" s="106"/>
      <c r="R66" s="106"/>
      <c r="S66" s="106"/>
      <c r="T66" s="106"/>
      <c r="U66" s="106"/>
      <c r="V66" s="106"/>
      <c r="W66" s="106"/>
      <c r="X66" s="106"/>
      <c r="Y66" s="106"/>
      <c r="Z66" s="106"/>
      <c r="AA66" s="106"/>
    </row>
    <row r="67" spans="2:28" ht="17" thickBot="1" x14ac:dyDescent="0.25">
      <c r="B67" s="106"/>
      <c r="C67" s="165" t="s">
        <v>45</v>
      </c>
      <c r="D67" s="166"/>
      <c r="E67" s="208" t="str">
        <f>'Paramètres de données'!H4</f>
        <v>Loge</v>
      </c>
      <c r="F67" s="106"/>
      <c r="G67" s="168" t="s">
        <v>40</v>
      </c>
      <c r="H67" s="169"/>
      <c r="I67" s="169"/>
      <c r="J67" s="169"/>
      <c r="K67" s="169"/>
      <c r="L67" s="169"/>
      <c r="M67" s="169"/>
      <c r="N67" s="169"/>
      <c r="O67" s="169"/>
      <c r="P67" s="169"/>
      <c r="Q67" s="169"/>
      <c r="R67" s="169"/>
      <c r="S67" s="169"/>
      <c r="T67" s="169"/>
      <c r="U67" s="169"/>
      <c r="V67" s="169"/>
      <c r="W67" s="169"/>
      <c r="X67" s="169"/>
      <c r="Y67" s="169"/>
      <c r="Z67" s="170"/>
      <c r="AA67" s="106"/>
    </row>
    <row r="68" spans="2:28" ht="22" thickBot="1" x14ac:dyDescent="0.25">
      <c r="B68" s="106"/>
      <c r="C68" s="171" t="str">
        <f>$G$8</f>
        <v>Smith</v>
      </c>
      <c r="D68" s="172" t="s">
        <v>20</v>
      </c>
      <c r="E68" s="173">
        <f>SUMIF($G$69:$Z$69,C68,$G$70:$Z$70)</f>
        <v>2.25</v>
      </c>
      <c r="F68" s="106"/>
      <c r="G68" s="174" t="s">
        <v>15</v>
      </c>
      <c r="H68" s="175"/>
      <c r="I68" s="175"/>
      <c r="J68" s="176"/>
      <c r="K68" s="177" t="s">
        <v>16</v>
      </c>
      <c r="L68" s="178"/>
      <c r="M68" s="178"/>
      <c r="N68" s="179"/>
      <c r="O68" s="174" t="s">
        <v>17</v>
      </c>
      <c r="P68" s="175"/>
      <c r="Q68" s="175"/>
      <c r="R68" s="176"/>
      <c r="S68" s="177" t="s">
        <v>18</v>
      </c>
      <c r="T68" s="178"/>
      <c r="U68" s="178"/>
      <c r="V68" s="179"/>
      <c r="W68" s="180" t="s">
        <v>19</v>
      </c>
      <c r="X68" s="181"/>
      <c r="Y68" s="181"/>
      <c r="Z68" s="182"/>
      <c r="AA68" s="106"/>
    </row>
    <row r="69" spans="2:28" ht="17" x14ac:dyDescent="0.2">
      <c r="B69" s="106"/>
      <c r="C69" s="183" t="str">
        <f>$H$8</f>
        <v>Nadine</v>
      </c>
      <c r="D69" s="184" t="s">
        <v>20</v>
      </c>
      <c r="E69" s="185">
        <f t="shared" ref="E69:E71" si="40">SUMIF($G$69:$Z$69,C69,$G$70:$Z$70)</f>
        <v>0.25</v>
      </c>
      <c r="F69" s="106"/>
      <c r="G69" s="186" t="str">
        <f>$G$8</f>
        <v>Smith</v>
      </c>
      <c r="H69" s="187" t="str">
        <f>$H$8</f>
        <v>Nadine</v>
      </c>
      <c r="I69" s="188" t="str">
        <f>$I$8</f>
        <v>Barbara</v>
      </c>
      <c r="J69" s="189" t="str">
        <f>$J$8</f>
        <v>Brandon</v>
      </c>
      <c r="K69" s="190" t="str">
        <f t="shared" ref="K69" si="41">$G$8</f>
        <v>Smith</v>
      </c>
      <c r="L69" s="191" t="str">
        <f t="shared" ref="L69" si="42">$H$8</f>
        <v>Nadine</v>
      </c>
      <c r="M69" s="192" t="str">
        <f t="shared" ref="M69" si="43">$I$8</f>
        <v>Barbara</v>
      </c>
      <c r="N69" s="193" t="str">
        <f t="shared" ref="N69" si="44">$J$8</f>
        <v>Brandon</v>
      </c>
      <c r="O69" s="194" t="str">
        <f t="shared" ref="O69" si="45">$G$8</f>
        <v>Smith</v>
      </c>
      <c r="P69" s="191" t="str">
        <f t="shared" ref="P69" si="46">$H$8</f>
        <v>Nadine</v>
      </c>
      <c r="Q69" s="192" t="str">
        <f t="shared" ref="Q69" si="47">$I$8</f>
        <v>Barbara</v>
      </c>
      <c r="R69" s="195" t="str">
        <f t="shared" ref="R69" si="48">$J$8</f>
        <v>Brandon</v>
      </c>
      <c r="S69" s="190" t="str">
        <f t="shared" ref="S69" si="49">$G$8</f>
        <v>Smith</v>
      </c>
      <c r="T69" s="191" t="str">
        <f t="shared" ref="T69" si="50">$H$8</f>
        <v>Nadine</v>
      </c>
      <c r="U69" s="192" t="str">
        <f t="shared" ref="U69" si="51">$I$8</f>
        <v>Barbara</v>
      </c>
      <c r="V69" s="193" t="str">
        <f t="shared" ref="V69" si="52">$J$8</f>
        <v>Brandon</v>
      </c>
      <c r="W69" s="194" t="str">
        <f t="shared" ref="W69" si="53">$G$8</f>
        <v>Smith</v>
      </c>
      <c r="X69" s="191" t="str">
        <f t="shared" ref="X69" si="54">$H$8</f>
        <v>Nadine</v>
      </c>
      <c r="Y69" s="192" t="str">
        <f t="shared" ref="Y69" si="55">$I$8</f>
        <v>Barbara</v>
      </c>
      <c r="Z69" s="195" t="str">
        <f t="shared" ref="Z69" si="56">$J$8</f>
        <v>Brandon</v>
      </c>
      <c r="AA69" s="106"/>
    </row>
    <row r="70" spans="2:28" ht="18" thickBot="1" x14ac:dyDescent="0.25">
      <c r="B70" s="106"/>
      <c r="C70" s="196" t="str">
        <f>$I$8</f>
        <v>Barbara</v>
      </c>
      <c r="D70" s="197" t="s">
        <v>20</v>
      </c>
      <c r="E70" s="198">
        <f t="shared" si="40"/>
        <v>0.25</v>
      </c>
      <c r="F70" s="106"/>
      <c r="G70" s="199">
        <f>COUNTIF(G$9:G$47,'Paramètres de données'!$H$4)/4</f>
        <v>1</v>
      </c>
      <c r="H70" s="199">
        <f>COUNTIF(H$9:H$47,'Paramètres de données'!$H$4)/4</f>
        <v>0</v>
      </c>
      <c r="I70" s="199">
        <f>COUNTIF(I$9:I$47,'Paramètres de données'!$H$4)/4</f>
        <v>0.25</v>
      </c>
      <c r="J70" s="199">
        <f>COUNTIF(J$9:J$47,'Paramètres de données'!$H$4)/4</f>
        <v>0</v>
      </c>
      <c r="K70" s="199">
        <f>COUNTIF(K$9:K$47,'Paramètres de données'!$H$4)/4</f>
        <v>1.25</v>
      </c>
      <c r="L70" s="199">
        <f>COUNTIF(L$9:L$47,'Paramètres de données'!$H$4)/4</f>
        <v>0.25</v>
      </c>
      <c r="M70" s="199">
        <f>COUNTIF(M$9:M$47,'Paramètres de données'!$H$4)/4</f>
        <v>0</v>
      </c>
      <c r="N70" s="199">
        <f>COUNTIF(N$9:N$47,'Paramètres de données'!$H$4)/4</f>
        <v>0</v>
      </c>
      <c r="O70" s="199">
        <f>COUNTIF(O$9:O$47,'Paramètres de données'!$H$4)/4</f>
        <v>0</v>
      </c>
      <c r="P70" s="199">
        <f>COUNTIF(P$9:P$47,'Paramètres de données'!$H$4)/4</f>
        <v>0</v>
      </c>
      <c r="Q70" s="199">
        <f>COUNTIF(Q$9:Q$47,'Paramètres de données'!$H$4)/4</f>
        <v>0</v>
      </c>
      <c r="R70" s="199">
        <f>COUNTIF(R$9:R$47,'Paramètres de données'!$H$4)/4</f>
        <v>0</v>
      </c>
      <c r="S70" s="199">
        <f>COUNTIF(S$9:S$47,'Paramètres de données'!$H$4)/4</f>
        <v>0</v>
      </c>
      <c r="T70" s="199">
        <f>COUNTIF(T$9:T$47,'Paramètres de données'!$H$4)/4</f>
        <v>0</v>
      </c>
      <c r="U70" s="199">
        <f>COUNTIF(U$9:U$47,'Paramètres de données'!$H$4)/4</f>
        <v>0</v>
      </c>
      <c r="V70" s="199">
        <f>COUNTIF(V$9:V$47,'Paramètres de données'!$H$4)/4</f>
        <v>0</v>
      </c>
      <c r="W70" s="199">
        <f>COUNTIF(W$9:W$47,'Paramètres de données'!$H$4)/4</f>
        <v>0</v>
      </c>
      <c r="X70" s="199">
        <f>COUNTIF(X$9:X$47,'Paramètres de données'!$H$4)/4</f>
        <v>0</v>
      </c>
      <c r="Y70" s="199">
        <f>COUNTIF(Y$9:Y$47,'Paramètres de données'!$H$4)/4</f>
        <v>0</v>
      </c>
      <c r="Z70" s="199">
        <f>COUNTIF(Z$9:Z$47,'Paramètres de données'!$H$4)/4</f>
        <v>0</v>
      </c>
      <c r="AA70" s="106"/>
    </row>
    <row r="71" spans="2:28" ht="18" thickBot="1" x14ac:dyDescent="0.25">
      <c r="B71" s="106"/>
      <c r="C71" s="204" t="str">
        <f>$J$8</f>
        <v>Brandon</v>
      </c>
      <c r="D71" s="205" t="s">
        <v>20</v>
      </c>
      <c r="E71" s="206">
        <f t="shared" si="40"/>
        <v>0</v>
      </c>
      <c r="F71" s="106"/>
      <c r="G71" s="106"/>
      <c r="H71" s="207"/>
      <c r="I71" s="207"/>
      <c r="J71" s="207"/>
      <c r="K71" s="207"/>
      <c r="L71" s="207"/>
      <c r="M71" s="207"/>
      <c r="N71" s="207"/>
      <c r="O71" s="207"/>
      <c r="P71" s="207"/>
      <c r="Q71" s="207"/>
      <c r="R71" s="207"/>
      <c r="S71" s="207"/>
      <c r="T71" s="207"/>
      <c r="U71" s="207"/>
      <c r="V71" s="207"/>
      <c r="W71" s="207"/>
      <c r="X71" s="207"/>
      <c r="Y71" s="207"/>
      <c r="Z71" s="207"/>
      <c r="AA71" s="106"/>
      <c r="AB71" s="209"/>
    </row>
    <row r="72" spans="2:28" x14ac:dyDescent="0.2">
      <c r="B72" s="106"/>
      <c r="C72" s="106"/>
      <c r="D72" s="106"/>
      <c r="E72" s="106"/>
      <c r="F72" s="106"/>
      <c r="G72" s="106"/>
      <c r="H72" s="106"/>
      <c r="I72" s="106"/>
      <c r="J72" s="106"/>
      <c r="K72" s="106"/>
      <c r="L72" s="106"/>
      <c r="M72" s="106"/>
      <c r="N72" s="106"/>
      <c r="O72" s="106"/>
      <c r="P72" s="106"/>
      <c r="Q72" s="106"/>
      <c r="R72" s="106"/>
      <c r="S72" s="106"/>
      <c r="T72" s="106"/>
      <c r="U72" s="106"/>
      <c r="V72" s="106"/>
      <c r="W72" s="106"/>
      <c r="X72" s="106"/>
      <c r="Y72" s="106"/>
      <c r="Z72" s="106"/>
      <c r="AA72" s="106"/>
    </row>
    <row r="74" spans="2:28" ht="17" thickBot="1" x14ac:dyDescent="0.25">
      <c r="B74" s="106"/>
      <c r="C74" s="106"/>
      <c r="D74" s="106"/>
      <c r="E74" s="106"/>
      <c r="F74" s="106"/>
      <c r="G74" s="106"/>
      <c r="H74" s="106"/>
      <c r="I74" s="106"/>
      <c r="J74" s="106"/>
      <c r="K74" s="106"/>
      <c r="L74" s="106"/>
      <c r="M74" s="106"/>
      <c r="N74" s="106"/>
      <c r="O74" s="106"/>
      <c r="P74" s="106"/>
      <c r="Q74" s="106"/>
      <c r="R74" s="106"/>
      <c r="S74" s="106"/>
      <c r="T74" s="106"/>
      <c r="U74" s="106"/>
      <c r="V74" s="106"/>
      <c r="W74" s="106"/>
      <c r="X74" s="106"/>
      <c r="Y74" s="106"/>
      <c r="Z74" s="106"/>
      <c r="AA74" s="106"/>
    </row>
    <row r="75" spans="2:28" ht="17" thickBot="1" x14ac:dyDescent="0.25">
      <c r="B75" s="106"/>
      <c r="C75" s="165" t="s">
        <v>45</v>
      </c>
      <c r="D75" s="166"/>
      <c r="E75" s="208" t="str">
        <f>'Paramètres de données'!H5</f>
        <v>Admin</v>
      </c>
      <c r="F75" s="106"/>
      <c r="G75" s="168" t="s">
        <v>39</v>
      </c>
      <c r="H75" s="169"/>
      <c r="I75" s="169"/>
      <c r="J75" s="169"/>
      <c r="K75" s="169"/>
      <c r="L75" s="169"/>
      <c r="M75" s="169"/>
      <c r="N75" s="169"/>
      <c r="O75" s="169"/>
      <c r="P75" s="169"/>
      <c r="Q75" s="169"/>
      <c r="R75" s="169"/>
      <c r="S75" s="169"/>
      <c r="T75" s="169"/>
      <c r="U75" s="169"/>
      <c r="V75" s="169"/>
      <c r="W75" s="169"/>
      <c r="X75" s="169"/>
      <c r="Y75" s="169"/>
      <c r="Z75" s="170"/>
      <c r="AA75" s="106"/>
      <c r="AB75" s="209"/>
    </row>
    <row r="76" spans="2:28" ht="22" thickBot="1" x14ac:dyDescent="0.25">
      <c r="B76" s="106"/>
      <c r="C76" s="171" t="str">
        <f>$G$8</f>
        <v>Smith</v>
      </c>
      <c r="D76" s="172" t="s">
        <v>20</v>
      </c>
      <c r="E76" s="173">
        <f>SUMIF($G$77:$Z$77,C76,$G$78:$Z$78)</f>
        <v>0</v>
      </c>
      <c r="F76" s="106"/>
      <c r="G76" s="174" t="s">
        <v>15</v>
      </c>
      <c r="H76" s="175"/>
      <c r="I76" s="175"/>
      <c r="J76" s="176"/>
      <c r="K76" s="177" t="s">
        <v>16</v>
      </c>
      <c r="L76" s="178"/>
      <c r="M76" s="178"/>
      <c r="N76" s="179"/>
      <c r="O76" s="174" t="s">
        <v>17</v>
      </c>
      <c r="P76" s="175"/>
      <c r="Q76" s="175"/>
      <c r="R76" s="176"/>
      <c r="S76" s="177" t="s">
        <v>18</v>
      </c>
      <c r="T76" s="178"/>
      <c r="U76" s="178"/>
      <c r="V76" s="179"/>
      <c r="W76" s="180" t="s">
        <v>19</v>
      </c>
      <c r="X76" s="181"/>
      <c r="Y76" s="181"/>
      <c r="Z76" s="182"/>
      <c r="AA76" s="106"/>
    </row>
    <row r="77" spans="2:28" ht="17" x14ac:dyDescent="0.2">
      <c r="B77" s="106"/>
      <c r="C77" s="183" t="str">
        <f>$H$8</f>
        <v>Nadine</v>
      </c>
      <c r="D77" s="184" t="s">
        <v>20</v>
      </c>
      <c r="E77" s="185">
        <f>SUMIF($G$77:$Z$77,C77,$G$78:$Z$78)</f>
        <v>0</v>
      </c>
      <c r="F77" s="106"/>
      <c r="G77" s="186" t="str">
        <f>$G$8</f>
        <v>Smith</v>
      </c>
      <c r="H77" s="187" t="str">
        <f>$H$8</f>
        <v>Nadine</v>
      </c>
      <c r="I77" s="188" t="str">
        <f>$I$8</f>
        <v>Barbara</v>
      </c>
      <c r="J77" s="189" t="str">
        <f>$J$8</f>
        <v>Brandon</v>
      </c>
      <c r="K77" s="190" t="str">
        <f t="shared" ref="K77" si="57">$G$8</f>
        <v>Smith</v>
      </c>
      <c r="L77" s="191" t="str">
        <f t="shared" ref="L77" si="58">$H$8</f>
        <v>Nadine</v>
      </c>
      <c r="M77" s="192" t="str">
        <f t="shared" ref="M77" si="59">$I$8</f>
        <v>Barbara</v>
      </c>
      <c r="N77" s="193" t="str">
        <f t="shared" ref="N77" si="60">$J$8</f>
        <v>Brandon</v>
      </c>
      <c r="O77" s="194" t="str">
        <f t="shared" ref="O77" si="61">$G$8</f>
        <v>Smith</v>
      </c>
      <c r="P77" s="191" t="str">
        <f t="shared" ref="P77" si="62">$H$8</f>
        <v>Nadine</v>
      </c>
      <c r="Q77" s="192" t="str">
        <f t="shared" ref="Q77" si="63">$I$8</f>
        <v>Barbara</v>
      </c>
      <c r="R77" s="195" t="str">
        <f t="shared" ref="R77" si="64">$J$8</f>
        <v>Brandon</v>
      </c>
      <c r="S77" s="190" t="str">
        <f t="shared" ref="S77" si="65">$G$8</f>
        <v>Smith</v>
      </c>
      <c r="T77" s="191" t="str">
        <f t="shared" ref="T77" si="66">$H$8</f>
        <v>Nadine</v>
      </c>
      <c r="U77" s="192" t="str">
        <f t="shared" ref="U77" si="67">$I$8</f>
        <v>Barbara</v>
      </c>
      <c r="V77" s="193" t="str">
        <f t="shared" ref="V77" si="68">$J$8</f>
        <v>Brandon</v>
      </c>
      <c r="W77" s="194" t="str">
        <f t="shared" ref="W77" si="69">$G$8</f>
        <v>Smith</v>
      </c>
      <c r="X77" s="191" t="str">
        <f t="shared" ref="X77" si="70">$H$8</f>
        <v>Nadine</v>
      </c>
      <c r="Y77" s="192" t="str">
        <f t="shared" ref="Y77" si="71">$I$8</f>
        <v>Barbara</v>
      </c>
      <c r="Z77" s="195" t="str">
        <f t="shared" ref="Z77" si="72">$J$8</f>
        <v>Brandon</v>
      </c>
      <c r="AA77" s="106"/>
    </row>
    <row r="78" spans="2:28" ht="18" thickBot="1" x14ac:dyDescent="0.25">
      <c r="B78" s="106"/>
      <c r="C78" s="196" t="str">
        <f>$I$8</f>
        <v>Barbara</v>
      </c>
      <c r="D78" s="197" t="s">
        <v>20</v>
      </c>
      <c r="E78" s="198">
        <f t="shared" ref="E78:E79" si="73">SUMIF($G$77:$Z$77,C78,$G$78:$Z$78)</f>
        <v>0.25</v>
      </c>
      <c r="F78" s="106"/>
      <c r="G78" s="199">
        <f>COUNTIF(G$9:G$47,'Paramètres de données'!$H$5)/4</f>
        <v>0</v>
      </c>
      <c r="H78" s="199">
        <f>COUNTIF(H$9:H$47,'Paramètres de données'!$H$5)/4</f>
        <v>0</v>
      </c>
      <c r="I78" s="199">
        <f>COUNTIF(I$9:I$47,'Paramètres de données'!$H$5)/4</f>
        <v>0</v>
      </c>
      <c r="J78" s="199">
        <f>COUNTIF(J$9:J$47,'Paramètres de données'!$H$5)/4</f>
        <v>0</v>
      </c>
      <c r="K78" s="199">
        <f>COUNTIF(K$9:K$47,'Paramètres de données'!$H$5)/4</f>
        <v>0</v>
      </c>
      <c r="L78" s="199">
        <f>COUNTIF(L$9:L$47,'Paramètres de données'!$H$5)/4</f>
        <v>0</v>
      </c>
      <c r="M78" s="199">
        <f>COUNTIF(M$9:M$47,'Paramètres de données'!$H$5)/4</f>
        <v>0.25</v>
      </c>
      <c r="N78" s="199">
        <f>COUNTIF(N$9:N$47,'Paramètres de données'!$H$5)/4</f>
        <v>0</v>
      </c>
      <c r="O78" s="199">
        <f>COUNTIF(O$9:O$47,'Paramètres de données'!$H$5)/4</f>
        <v>0</v>
      </c>
      <c r="P78" s="199">
        <f>COUNTIF(P$9:P$47,'Paramètres de données'!$H$5)/4</f>
        <v>0</v>
      </c>
      <c r="Q78" s="199">
        <f>COUNTIF(Q$9:Q$47,'Paramètres de données'!$H$5)/4</f>
        <v>0</v>
      </c>
      <c r="R78" s="199">
        <f>COUNTIF(R$9:R$47,'Paramètres de données'!$H$5)/4</f>
        <v>0</v>
      </c>
      <c r="S78" s="199">
        <f>COUNTIF(S$9:S$47,'Paramètres de données'!$H$5)/4</f>
        <v>0</v>
      </c>
      <c r="T78" s="199">
        <f>COUNTIF(T$9:T$47,'Paramètres de données'!$H$5)/4</f>
        <v>0</v>
      </c>
      <c r="U78" s="199">
        <f>COUNTIF(U$9:U$47,'Paramètres de données'!$H$5)/4</f>
        <v>0</v>
      </c>
      <c r="V78" s="199">
        <f>COUNTIF(V$9:V$47,'Paramètres de données'!$H$5)/4</f>
        <v>0</v>
      </c>
      <c r="W78" s="199">
        <f>COUNTIF(W$9:W$47,'Paramètres de données'!$H$5)/4</f>
        <v>0</v>
      </c>
      <c r="X78" s="199">
        <f>COUNTIF(X$9:X$47,'Paramètres de données'!$H$5)/4</f>
        <v>0</v>
      </c>
      <c r="Y78" s="199">
        <f>COUNTIF(Y$9:Y$47,'Paramètres de données'!$H$5)/4</f>
        <v>0</v>
      </c>
      <c r="Z78" s="199">
        <f>COUNTIF(Z$9:Z$47,'Paramètres de données'!$H$5)/4</f>
        <v>0</v>
      </c>
      <c r="AA78" s="106"/>
    </row>
    <row r="79" spans="2:28" ht="18" thickBot="1" x14ac:dyDescent="0.25">
      <c r="B79" s="106"/>
      <c r="C79" s="204" t="str">
        <f>$J$8</f>
        <v>Brandon</v>
      </c>
      <c r="D79" s="205" t="s">
        <v>20</v>
      </c>
      <c r="E79" s="206">
        <f t="shared" si="73"/>
        <v>0</v>
      </c>
      <c r="F79" s="106"/>
      <c r="G79" s="106"/>
      <c r="H79" s="207"/>
      <c r="I79" s="207"/>
      <c r="J79" s="207"/>
      <c r="K79" s="207"/>
      <c r="L79" s="207"/>
      <c r="M79" s="207"/>
      <c r="N79" s="207"/>
      <c r="O79" s="207"/>
      <c r="P79" s="207"/>
      <c r="Q79" s="207"/>
      <c r="R79" s="207"/>
      <c r="S79" s="207"/>
      <c r="T79" s="207"/>
      <c r="U79" s="207"/>
      <c r="V79" s="207"/>
      <c r="W79" s="207"/>
      <c r="X79" s="207"/>
      <c r="Y79" s="207"/>
      <c r="Z79" s="207"/>
      <c r="AA79" s="106"/>
    </row>
    <row r="80" spans="2:28" x14ac:dyDescent="0.2">
      <c r="B80" s="106"/>
      <c r="C80" s="106"/>
      <c r="D80" s="106"/>
      <c r="E80" s="106"/>
      <c r="F80" s="106"/>
      <c r="G80" s="106"/>
      <c r="H80" s="106"/>
      <c r="I80" s="106"/>
      <c r="J80" s="106"/>
      <c r="K80" s="106"/>
      <c r="L80" s="106"/>
      <c r="M80" s="106"/>
      <c r="N80" s="106"/>
      <c r="O80" s="106"/>
      <c r="P80" s="106"/>
      <c r="Q80" s="106"/>
      <c r="R80" s="106"/>
      <c r="S80" s="106"/>
      <c r="T80" s="106"/>
      <c r="U80" s="106"/>
      <c r="V80" s="106"/>
      <c r="W80" s="106"/>
      <c r="X80" s="106"/>
      <c r="Y80" s="106"/>
      <c r="Z80" s="106"/>
      <c r="AA80" s="106"/>
    </row>
    <row r="82" spans="7:7" x14ac:dyDescent="0.2">
      <c r="G82" s="104" t="str" cm="1">
        <f t="array" ref="G82">IF(AND(H44=E59, H44&lt;&gt;""), E60:E63, IF(AND(H44=E67, H44&lt;&gt;""), E68:E71, IF(AND(H44=E75, H44&lt;&gt;""), E76:E79, "")))</f>
        <v/>
      </c>
    </row>
  </sheetData>
  <sheetProtection selectLockedCells="1"/>
  <mergeCells count="47">
    <mergeCell ref="G3:K4"/>
    <mergeCell ref="G59:Z59"/>
    <mergeCell ref="G60:J60"/>
    <mergeCell ref="K60:N60"/>
    <mergeCell ref="O60:R60"/>
    <mergeCell ref="S60:V60"/>
    <mergeCell ref="W60:Z60"/>
    <mergeCell ref="O7:R7"/>
    <mergeCell ref="S7:V7"/>
    <mergeCell ref="O3:R3"/>
    <mergeCell ref="S3:V3"/>
    <mergeCell ref="W3:Z3"/>
    <mergeCell ref="O4:R4"/>
    <mergeCell ref="S4:V4"/>
    <mergeCell ref="W4:Z4"/>
    <mergeCell ref="C3:E4"/>
    <mergeCell ref="G52:J52"/>
    <mergeCell ref="K52:N52"/>
    <mergeCell ref="G51:Z51"/>
    <mergeCell ref="W7:Z7"/>
    <mergeCell ref="O52:R52"/>
    <mergeCell ref="S52:V52"/>
    <mergeCell ref="W52:Z52"/>
    <mergeCell ref="C6:E8"/>
    <mergeCell ref="G6:J6"/>
    <mergeCell ref="K6:N6"/>
    <mergeCell ref="O6:R6"/>
    <mergeCell ref="S6:V6"/>
    <mergeCell ref="W6:Z6"/>
    <mergeCell ref="G7:J7"/>
    <mergeCell ref="K7:N7"/>
    <mergeCell ref="C75:D75"/>
    <mergeCell ref="C59:D59"/>
    <mergeCell ref="C51:D51"/>
    <mergeCell ref="G75:Z75"/>
    <mergeCell ref="G76:J76"/>
    <mergeCell ref="K76:N76"/>
    <mergeCell ref="O76:R76"/>
    <mergeCell ref="S76:V76"/>
    <mergeCell ref="W76:Z76"/>
    <mergeCell ref="G67:Z67"/>
    <mergeCell ref="G68:J68"/>
    <mergeCell ref="K68:N68"/>
    <mergeCell ref="O68:R68"/>
    <mergeCell ref="S68:V68"/>
    <mergeCell ref="W68:Z68"/>
    <mergeCell ref="C67:D67"/>
  </mergeCells>
  <conditionalFormatting sqref="G9:Z47">
    <cfRule type="cellIs" dxfId="25" priority="1" stopIfTrue="1" operator="equal">
      <formula>0</formula>
    </cfRule>
    <cfRule type="containsText" dxfId="24" priority="2" stopIfTrue="1" operator="containsText" text="Pause">
      <formula>NOT(ISERROR(SEARCH("Pause",G9)))</formula>
    </cfRule>
    <cfRule type="containsText" dxfId="23" priority="3" stopIfTrue="1" operator="containsText" text="Récré">
      <formula>NOT(ISERROR(SEARCH("Récré",G9)))</formula>
    </cfRule>
    <cfRule type="expression" dxfId="22" priority="4">
      <formula>G$8=$G$8</formula>
    </cfRule>
    <cfRule type="expression" dxfId="21" priority="5">
      <formula>G$8=$H$8</formula>
    </cfRule>
    <cfRule type="expression" dxfId="20" priority="6">
      <formula>G$8=$I$8</formula>
    </cfRule>
    <cfRule type="expression" dxfId="19" priority="7">
      <formula>G$8=$J$8</formula>
    </cfRule>
  </conditionalFormatting>
  <pageMargins left="0.7" right="0.7" top="0.75" bottom="0.75" header="0.3" footer="0.3"/>
  <pageSetup paperSize="9" scale="55" fitToWidth="0" fitToHeight="0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xr:uid="{678A8A7C-4AED-2446-B2F0-3B0D732C34E2}">
          <x14:formula1>
            <xm:f>'Paramètres de données'!$H$3:$H$7</xm:f>
          </x14:formula1>
          <xm:sqref>H24:Z47 G32:G47 G24 G28 G9:Z11 G15:Z15 G19:Z19 H12:Z14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324B8-82A0-D141-830D-338CDF3472C5}">
  <sheetPr>
    <pageSetUpPr fitToPage="1"/>
  </sheetPr>
  <dimension ref="A1:Q59"/>
  <sheetViews>
    <sheetView showGridLines="0" zoomScale="120" zoomScaleNormal="120" workbookViewId="0">
      <selection activeCell="G9" sqref="G9:H9"/>
    </sheetView>
  </sheetViews>
  <sheetFormatPr baseColWidth="10" defaultColWidth="10.7109375" defaultRowHeight="16" x14ac:dyDescent="0.2"/>
  <cols>
    <col min="1" max="2" width="2" style="11" customWidth="1"/>
    <col min="3" max="3" width="13" style="11" customWidth="1"/>
    <col min="4" max="4" width="2.140625" style="11" bestFit="1" customWidth="1"/>
    <col min="5" max="5" width="13" style="11" customWidth="1"/>
    <col min="6" max="6" width="1.85546875" style="11" customWidth="1"/>
    <col min="7" max="16" width="15.7109375" style="11" customWidth="1"/>
    <col min="17" max="17" width="1.85546875" style="11" customWidth="1"/>
    <col min="18" max="16384" width="10.7109375" style="11"/>
  </cols>
  <sheetData>
    <row r="1" spans="1:17" ht="17" customHeight="1" x14ac:dyDescent="0.2"/>
    <row r="2" spans="1:17" ht="10" customHeight="1" x14ac:dyDescent="0.2">
      <c r="A2" s="12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</row>
    <row r="3" spans="1:17" ht="36" customHeight="1" x14ac:dyDescent="0.2">
      <c r="A3" s="12"/>
      <c r="B3" s="13"/>
      <c r="C3" s="16" t="str">
        <f>'Horaire hebdomadaire équipe'!C3</f>
        <v>HORAIRE</v>
      </c>
      <c r="D3" s="16"/>
      <c r="E3" s="16"/>
      <c r="F3" s="13"/>
      <c r="G3" s="73" t="s">
        <v>31</v>
      </c>
      <c r="H3" s="73"/>
      <c r="I3" s="73"/>
      <c r="J3" s="52"/>
      <c r="K3" s="52"/>
      <c r="L3" s="52"/>
      <c r="M3" s="52"/>
      <c r="N3" s="52"/>
      <c r="O3" s="52"/>
      <c r="P3" s="52"/>
      <c r="Q3" s="13"/>
    </row>
    <row r="4" spans="1:17" ht="30" customHeight="1" x14ac:dyDescent="0.2">
      <c r="A4" s="12"/>
      <c r="B4" s="13"/>
      <c r="C4" s="42" t="str">
        <f>'Horaire hebdomadaire équipe'!G3</f>
        <v xml:space="preserve"> HEBDOMADAIRE</v>
      </c>
      <c r="D4" s="16"/>
      <c r="E4" s="16"/>
      <c r="F4" s="13"/>
      <c r="G4" s="73"/>
      <c r="H4" s="73"/>
      <c r="I4" s="73"/>
      <c r="J4" s="52"/>
      <c r="K4" s="52"/>
      <c r="L4" s="52"/>
      <c r="M4" s="52"/>
      <c r="N4" s="52"/>
      <c r="O4" s="52"/>
      <c r="P4" s="52"/>
      <c r="Q4" s="13"/>
    </row>
    <row r="5" spans="1:17" ht="15" customHeight="1" x14ac:dyDescent="0.2">
      <c r="A5" s="12"/>
      <c r="B5" s="13"/>
      <c r="C5" s="14"/>
      <c r="D5" s="14"/>
      <c r="E5" s="14"/>
      <c r="F5" s="13"/>
      <c r="G5" s="13"/>
      <c r="H5" s="13"/>
      <c r="I5" s="13"/>
      <c r="J5" s="13"/>
      <c r="K5" s="14"/>
      <c r="L5" s="14"/>
      <c r="M5" s="14"/>
      <c r="N5" s="14"/>
      <c r="O5" s="14"/>
      <c r="P5" s="14"/>
      <c r="Q5" s="13"/>
    </row>
    <row r="6" spans="1:17" ht="20" customHeight="1" x14ac:dyDescent="0.2">
      <c r="A6" s="12"/>
      <c r="B6" s="13"/>
      <c r="C6" s="64" t="str">
        <f>'Horaire hebdomadaire équipe'!C6</f>
        <v>HEURE</v>
      </c>
      <c r="D6" s="65"/>
      <c r="E6" s="66"/>
      <c r="F6" s="13"/>
      <c r="G6" s="78" t="s">
        <v>15</v>
      </c>
      <c r="H6" s="78"/>
      <c r="I6" s="81" t="s">
        <v>16</v>
      </c>
      <c r="J6" s="81"/>
      <c r="K6" s="78" t="s">
        <v>17</v>
      </c>
      <c r="L6" s="78"/>
      <c r="M6" s="81" t="s">
        <v>18</v>
      </c>
      <c r="N6" s="81"/>
      <c r="O6" s="78" t="s">
        <v>19</v>
      </c>
      <c r="P6" s="78"/>
      <c r="Q6" s="13"/>
    </row>
    <row r="7" spans="1:17" ht="20" customHeight="1" x14ac:dyDescent="0.2">
      <c r="A7" s="12"/>
      <c r="B7" s="13"/>
      <c r="C7" s="67"/>
      <c r="D7" s="68"/>
      <c r="E7" s="69"/>
      <c r="F7" s="13"/>
      <c r="G7" s="37" t="s">
        <v>43</v>
      </c>
      <c r="H7" s="37" t="s">
        <v>44</v>
      </c>
      <c r="I7" s="39" t="s">
        <v>43</v>
      </c>
      <c r="J7" s="39" t="s">
        <v>44</v>
      </c>
      <c r="K7" s="37" t="s">
        <v>43</v>
      </c>
      <c r="L7" s="37" t="s">
        <v>44</v>
      </c>
      <c r="M7" s="39" t="s">
        <v>43</v>
      </c>
      <c r="N7" s="39" t="s">
        <v>44</v>
      </c>
      <c r="O7" s="37" t="s">
        <v>43</v>
      </c>
      <c r="P7" s="37" t="s">
        <v>44</v>
      </c>
      <c r="Q7" s="13"/>
    </row>
    <row r="8" spans="1:17" ht="20" customHeight="1" x14ac:dyDescent="0.2">
      <c r="A8" s="12"/>
      <c r="B8" s="13"/>
      <c r="C8" s="67"/>
      <c r="D8" s="68"/>
      <c r="E8" s="69"/>
      <c r="F8" s="38"/>
      <c r="G8" s="40" t="e" cm="1" vm="1">
        <f t="array" aca="1" ref="G8" ca="1">IFERROR(INDEX($C$10:$C$48,MIN(IF(G10:H48&lt;&gt;0,ROW(G10:H48)-MIN(ROW(G10:H48))+1))),"")</f>
        <v>#VALUE!</v>
      </c>
      <c r="H8" s="40" t="e" cm="1" vm="1">
        <f t="array" aca="1" ref="H8" ca="1">IFERROR(INDEX($E$10:$E$48,MAX(IF(G10:H48&lt;&gt;0,ROW(G10:H48)-MIN(ROW(G10:H48))+1))),"faux")</f>
        <v>#VALUE!</v>
      </c>
      <c r="I8" s="41" cm="1">
        <f t="array" ref="I8">IFERROR(INDEX($C$10:$C$48,MIN(IF(I10:J48&lt;&gt;0,ROW(I10:J48)-MIN(ROW(I10:J48))+1))),"faux")</f>
        <v>0.37500000000000011</v>
      </c>
      <c r="J8" s="41" cm="1">
        <f t="array" ref="J8">IFERROR(INDEX($E$10:$E$48,MAX(IF(I10:J48&lt;&gt;0,ROW(I10:J48)-MIN(ROW(I10:J48))+1))),"faux")</f>
        <v>0.50000000000000033</v>
      </c>
      <c r="K8" s="40" cm="1">
        <f t="array" ref="K8">IFERROR(INDEX($C$10:$C$48,MIN(IF(K10:L48&lt;&gt;0,ROW(K10:L48)-MIN(ROW(K10:L48))+1))),"faux")</f>
        <v>0.41666666666666685</v>
      </c>
      <c r="L8" s="40" cm="1">
        <f t="array" ref="L8">IFERROR(INDEX($E$10:$E$48,MAX(IF(K10:L48&lt;&gt;0,ROW(K10:L48)-MIN(ROW(K10:L48))+1))),"faux")</f>
        <v>0.70833333333333293</v>
      </c>
      <c r="M8" s="41" cm="1">
        <f t="array" ref="M8">IFERROR(INDEX($C$10:$C$48,MIN(IF(M10:N48&lt;&gt;0,ROW(M10:N48)-MIN(ROW(M10:N48))+1))),"faux")</f>
        <v>0.32291666666666669</v>
      </c>
      <c r="N8" s="41" cm="1">
        <f t="array" ref="N8">IFERROR(INDEX($E$10:$E$48,MAX(IF(M10:N48&lt;&gt;0,ROW(M10:N48)-MIN(ROW(M10:N48))+1))),"faux")</f>
        <v>0.58333333333333337</v>
      </c>
      <c r="O8" s="40" cm="1">
        <f t="array" ref="O8">IFERROR(INDEX($C$10:$C$48,MIN(IF(O10:P48&lt;&gt;0,ROW(O10:P48)-MIN(ROW(O10:P48))+1))),"faux")</f>
        <v>0.32291666666666669</v>
      </c>
      <c r="P8" s="40" cm="1">
        <f t="array" ref="P8">IFERROR(INDEX($E$10:$E$48,MAX(IF(O10:P48&lt;&gt;0,ROW(O10:P48)-MIN(ROW(O10:P48))+1))),"faux")</f>
        <v>0.60416666666666663</v>
      </c>
      <c r="Q8" s="13"/>
    </row>
    <row r="9" spans="1:17" ht="20" customHeight="1" x14ac:dyDescent="0.2">
      <c r="A9" s="12"/>
      <c r="B9" s="13"/>
      <c r="C9" s="70"/>
      <c r="D9" s="71"/>
      <c r="E9" s="72"/>
      <c r="F9" s="13"/>
      <c r="G9" s="79" t="str">
        <f>$G$3</f>
        <v>Brandon</v>
      </c>
      <c r="H9" s="80"/>
      <c r="I9" s="88" t="str">
        <f t="shared" ref="I9:O9" si="0">$G$3</f>
        <v>Brandon</v>
      </c>
      <c r="J9" s="89"/>
      <c r="K9" s="86" t="str">
        <f t="shared" si="0"/>
        <v>Brandon</v>
      </c>
      <c r="L9" s="87"/>
      <c r="M9" s="90" t="str">
        <f t="shared" si="0"/>
        <v>Brandon</v>
      </c>
      <c r="N9" s="91"/>
      <c r="O9" s="86" t="str">
        <f t="shared" si="0"/>
        <v>Brandon</v>
      </c>
      <c r="P9" s="87"/>
      <c r="Q9" s="13"/>
    </row>
    <row r="10" spans="1:17" ht="15" customHeight="1" x14ac:dyDescent="0.2">
      <c r="A10" s="12"/>
      <c r="B10" s="13"/>
      <c r="C10" s="23">
        <f>'Horaire hebdomadaire équipe'!C9</f>
        <v>0.3125</v>
      </c>
      <c r="D10" s="2" t="s">
        <v>14</v>
      </c>
      <c r="E10" s="25">
        <f>+'Horaire hebdomadaire équipe'!E9</f>
        <v>0.32291666666666669</v>
      </c>
      <c r="F10" s="13"/>
      <c r="G10" s="74" cm="1">
        <f t="array" ref="G10">_xlfn.IFS($G$3='Horaire hebdomadaire équipe'!$G$8,'Horaire hebdomadaire équipe'!G9,'Horaire par éducateur'!$G$3='Horaire hebdomadaire équipe'!$H$8,'Horaire hebdomadaire équipe'!H9,'Horaire par éducateur'!$G$3='Horaire hebdomadaire équipe'!$I$8,'Horaire hebdomadaire équipe'!I9,$G$3='Horaire hebdomadaire équipe'!$J$8,'Horaire hebdomadaire équipe'!J9)</f>
        <v>0</v>
      </c>
      <c r="H10" s="75"/>
      <c r="I10" s="82" cm="1">
        <f t="array" ref="I10">_xlfn.IFS($G$3='Horaire hebdomadaire équipe'!$K$8,'Horaire hebdomadaire équipe'!K9,'Horaire par éducateur'!$G$3='Horaire hebdomadaire équipe'!$L$8,'Horaire hebdomadaire équipe'!L9,'Horaire par éducateur'!$G$3='Horaire hebdomadaire équipe'!$M$8,'Horaire hebdomadaire équipe'!M9,$G$3='Horaire hebdomadaire équipe'!$N$8,'Horaire hebdomadaire équipe'!N9)</f>
        <v>0</v>
      </c>
      <c r="J10" s="74"/>
      <c r="K10" s="92" cm="1">
        <f t="array" ref="K10">_xlfn.IFS($G$3='Horaire hebdomadaire équipe'!$O$8,'Horaire hebdomadaire équipe'!O9,$G$3='Horaire hebdomadaire équipe'!$P$8,'Horaire hebdomadaire équipe'!P9,$G$3='Horaire hebdomadaire équipe'!$Q$8,'Horaire hebdomadaire équipe'!Q9,$G$3='Horaire hebdomadaire équipe'!$R$8,'Horaire hebdomadaire équipe'!R9)</f>
        <v>0</v>
      </c>
      <c r="L10" s="85"/>
      <c r="M10" s="84" cm="1">
        <f t="array" ref="M10">_xlfn.IFS($G$3='Horaire hebdomadaire équipe'!$S$8,'Horaire hebdomadaire équipe'!S9,$G$3='Horaire hebdomadaire équipe'!$T$8,'Horaire hebdomadaire équipe'!T9,$G$3='Horaire hebdomadaire équipe'!$U$8,'Horaire hebdomadaire équipe'!U9,$G$3='Horaire hebdomadaire équipe'!$V$8,'Horaire hebdomadaire équipe'!V9)</f>
        <v>0</v>
      </c>
      <c r="N10" s="85"/>
      <c r="O10" s="84" cm="1">
        <f t="array" ref="O10">_xlfn.IFS($G$3='Horaire hebdomadaire équipe'!$W$8,'Horaire hebdomadaire équipe'!W9,$G$3='Horaire hebdomadaire équipe'!$X$8,'Horaire hebdomadaire équipe'!X9,$G$3='Horaire hebdomadaire équipe'!$Y$8,'Horaire hebdomadaire équipe'!Y9,$G$3='Horaire hebdomadaire équipe'!$Z$8,'Horaire hebdomadaire équipe'!Z9)</f>
        <v>0</v>
      </c>
      <c r="P10" s="85"/>
      <c r="Q10" s="13"/>
    </row>
    <row r="11" spans="1:17" ht="15" customHeight="1" x14ac:dyDescent="0.2">
      <c r="A11" s="12"/>
      <c r="B11" s="13"/>
      <c r="C11" s="24">
        <f>'Horaire hebdomadaire équipe'!C10</f>
        <v>0.32291666666666669</v>
      </c>
      <c r="D11" s="3" t="s">
        <v>14</v>
      </c>
      <c r="E11" s="26">
        <f>+'Horaire hebdomadaire équipe'!E10</f>
        <v>0.33333333333333337</v>
      </c>
      <c r="F11" s="13"/>
      <c r="G11" s="76" cm="1">
        <f t="array" ref="G11">_xlfn.IFS($G$3='Horaire hebdomadaire équipe'!$G$8,'Horaire hebdomadaire équipe'!G10,'Horaire par éducateur'!$G$3='Horaire hebdomadaire équipe'!$H$8,'Horaire hebdomadaire équipe'!H10,'Horaire par éducateur'!$G$3='Horaire hebdomadaire équipe'!$I$8,'Horaire hebdomadaire équipe'!I10,$G$3='Horaire hebdomadaire équipe'!$J$8,'Horaire hebdomadaire équipe'!J10)</f>
        <v>0</v>
      </c>
      <c r="H11" s="77"/>
      <c r="I11" s="83" cm="1">
        <f t="array" ref="I11">_xlfn.IFS($G$3='Horaire hebdomadaire équipe'!$K$8,'Horaire hebdomadaire équipe'!K10,'Horaire par éducateur'!$G$3='Horaire hebdomadaire équipe'!$L$8,'Horaire hebdomadaire équipe'!L10,'Horaire par éducateur'!$G$3='Horaire hebdomadaire équipe'!$M$8,'Horaire hebdomadaire équipe'!M10,$G$3='Horaire hebdomadaire équipe'!$N$8,'Horaire hebdomadaire équipe'!N10)</f>
        <v>0</v>
      </c>
      <c r="J11" s="77"/>
      <c r="K11" s="83" cm="1">
        <f t="array" ref="K11">_xlfn.IFS($G$3='Horaire hebdomadaire équipe'!$O$8,'Horaire hebdomadaire équipe'!O10,$G$3='Horaire hebdomadaire équipe'!$P$8,'Horaire hebdomadaire équipe'!P10,$G$3='Horaire hebdomadaire équipe'!$Q$8,'Horaire hebdomadaire équipe'!Q10,$G$3='Horaire hebdomadaire équipe'!$R$8,'Horaire hebdomadaire équipe'!R10)</f>
        <v>0</v>
      </c>
      <c r="L11" s="77"/>
      <c r="M11" s="83" t="str" cm="1">
        <f t="array" ref="M11">_xlfn.IFS($G$3='Horaire hebdomadaire équipe'!$S$8,'Horaire hebdomadaire équipe'!S10,$G$3='Horaire hebdomadaire équipe'!$T$8,'Horaire hebdomadaire équipe'!T10,$G$3='Horaire hebdomadaire équipe'!$U$8,'Horaire hebdomadaire équipe'!U10,$G$3='Horaire hebdomadaire équipe'!$V$8,'Horaire hebdomadaire équipe'!V10)</f>
        <v>Divers</v>
      </c>
      <c r="N11" s="77"/>
      <c r="O11" s="83" t="str" cm="1">
        <f t="array" ref="O11">_xlfn.IFS($G$3='Horaire hebdomadaire équipe'!$W$8,'Horaire hebdomadaire équipe'!W10,$G$3='Horaire hebdomadaire équipe'!$X$8,'Horaire hebdomadaire équipe'!X10,$G$3='Horaire hebdomadaire équipe'!$Y$8,'Horaire hebdomadaire équipe'!Y10,$G$3='Horaire hebdomadaire équipe'!$Z$8,'Horaire hebdomadaire équipe'!Z10)</f>
        <v>Divers</v>
      </c>
      <c r="P11" s="77"/>
      <c r="Q11" s="13"/>
    </row>
    <row r="12" spans="1:17" ht="15" customHeight="1" x14ac:dyDescent="0.2">
      <c r="A12" s="12"/>
      <c r="B12" s="13"/>
      <c r="C12" s="23">
        <f>'Horaire hebdomadaire équipe'!C11</f>
        <v>0.33333333333333337</v>
      </c>
      <c r="D12" s="2" t="s">
        <v>14</v>
      </c>
      <c r="E12" s="25">
        <f>+'Horaire hebdomadaire équipe'!E11</f>
        <v>0.34375000000000006</v>
      </c>
      <c r="F12" s="13"/>
      <c r="G12" s="74" cm="1">
        <f t="array" ref="G12">_xlfn.IFS($G$3='Horaire hebdomadaire équipe'!$G$8,'Horaire hebdomadaire équipe'!G11,'Horaire par éducateur'!$G$3='Horaire hebdomadaire équipe'!$H$8,'Horaire hebdomadaire équipe'!H11,'Horaire par éducateur'!$G$3='Horaire hebdomadaire équipe'!$I$8,'Horaire hebdomadaire équipe'!I11,$G$3='Horaire hebdomadaire équipe'!$J$8,'Horaire hebdomadaire équipe'!J11)</f>
        <v>0</v>
      </c>
      <c r="H12" s="75"/>
      <c r="I12" s="82" cm="1">
        <f t="array" ref="I12">_xlfn.IFS($G$3='Horaire hebdomadaire équipe'!$K$8,'Horaire hebdomadaire équipe'!K11,'Horaire par éducateur'!$G$3='Horaire hebdomadaire équipe'!$L$8,'Horaire hebdomadaire équipe'!L11,'Horaire par éducateur'!$G$3='Horaire hebdomadaire équipe'!$M$8,'Horaire hebdomadaire équipe'!M11,$G$3='Horaire hebdomadaire équipe'!$N$8,'Horaire hebdomadaire équipe'!N11)</f>
        <v>0</v>
      </c>
      <c r="J12" s="75"/>
      <c r="K12" s="82" cm="1">
        <f t="array" ref="K12">_xlfn.IFS($G$3='Horaire hebdomadaire équipe'!$O$8,'Horaire hebdomadaire équipe'!O11,$G$3='Horaire hebdomadaire équipe'!$P$8,'Horaire hebdomadaire équipe'!P11,$G$3='Horaire hebdomadaire équipe'!$Q$8,'Horaire hebdomadaire équipe'!Q11,$G$3='Horaire hebdomadaire équipe'!$R$8,'Horaire hebdomadaire équipe'!R11)</f>
        <v>0</v>
      </c>
      <c r="L12" s="75"/>
      <c r="M12" s="82" t="str" cm="1">
        <f t="array" ref="M12">_xlfn.IFS($G$3='Horaire hebdomadaire équipe'!$S$8,'Horaire hebdomadaire équipe'!S11,$G$3='Horaire hebdomadaire équipe'!$T$8,'Horaire hebdomadaire équipe'!T11,$G$3='Horaire hebdomadaire équipe'!$U$8,'Horaire hebdomadaire équipe'!U11,$G$3='Horaire hebdomadaire équipe'!$V$8,'Horaire hebdomadaire équipe'!V11)</f>
        <v>Brandon</v>
      </c>
      <c r="N12" s="75"/>
      <c r="O12" s="82" t="str" cm="1">
        <f t="array" ref="O12">_xlfn.IFS($G$3='Horaire hebdomadaire équipe'!$W$8,'Horaire hebdomadaire équipe'!W11,$G$3='Horaire hebdomadaire équipe'!$X$8,'Horaire hebdomadaire équipe'!X11,$G$3='Horaire hebdomadaire équipe'!$Y$8,'Horaire hebdomadaire équipe'!Y11,$G$3='Horaire hebdomadaire équipe'!$Z$8,'Horaire hebdomadaire équipe'!Z11)</f>
        <v>Brandon</v>
      </c>
      <c r="P12" s="75"/>
      <c r="Q12" s="13"/>
    </row>
    <row r="13" spans="1:17" ht="15" customHeight="1" x14ac:dyDescent="0.2">
      <c r="A13" s="12"/>
      <c r="B13" s="13"/>
      <c r="C13" s="28">
        <f>'Horaire hebdomadaire équipe'!C12</f>
        <v>0.34375000000000006</v>
      </c>
      <c r="D13" s="3" t="s">
        <v>14</v>
      </c>
      <c r="E13" s="26">
        <f>+'Horaire hebdomadaire équipe'!E12</f>
        <v>0.35416666666666674</v>
      </c>
      <c r="F13" s="13"/>
      <c r="G13" s="76" cm="1">
        <f t="array" ref="G13">_xlfn.IFS($G$3='Horaire hebdomadaire équipe'!$G$8,'Horaire hebdomadaire équipe'!G12,'Horaire par éducateur'!$G$3='Horaire hebdomadaire équipe'!$H$8,'Horaire hebdomadaire équipe'!H12,'Horaire par éducateur'!$G$3='Horaire hebdomadaire équipe'!$I$8,'Horaire hebdomadaire équipe'!I12,$G$3='Horaire hebdomadaire équipe'!$J$8,'Horaire hebdomadaire équipe'!J12)</f>
        <v>0</v>
      </c>
      <c r="H13" s="77"/>
      <c r="I13" s="83" cm="1">
        <f t="array" ref="I13">_xlfn.IFS($G$3='Horaire hebdomadaire équipe'!$K$8,'Horaire hebdomadaire équipe'!K12,'Horaire par éducateur'!$G$3='Horaire hebdomadaire équipe'!$L$8,'Horaire hebdomadaire équipe'!L12,'Horaire par éducateur'!$G$3='Horaire hebdomadaire équipe'!$M$8,'Horaire hebdomadaire équipe'!M12,$G$3='Horaire hebdomadaire équipe'!$N$8,'Horaire hebdomadaire équipe'!N12)</f>
        <v>0</v>
      </c>
      <c r="J13" s="77"/>
      <c r="K13" s="83" cm="1">
        <f t="array" ref="K13">_xlfn.IFS($G$3='Horaire hebdomadaire équipe'!$O$8,'Horaire hebdomadaire équipe'!O12,$G$3='Horaire hebdomadaire équipe'!$P$8,'Horaire hebdomadaire équipe'!P12,$G$3='Horaire hebdomadaire équipe'!$Q$8,'Horaire hebdomadaire équipe'!Q12,$G$3='Horaire hebdomadaire équipe'!$R$8,'Horaire hebdomadaire équipe'!R12)</f>
        <v>0</v>
      </c>
      <c r="L13" s="77"/>
      <c r="M13" s="83" t="str" cm="1">
        <f t="array" ref="M13">_xlfn.IFS($G$3='Horaire hebdomadaire équipe'!$S$8,'Horaire hebdomadaire équipe'!S12,$G$3='Horaire hebdomadaire équipe'!$T$8,'Horaire hebdomadaire équipe'!T12,$G$3='Horaire hebdomadaire équipe'!$U$8,'Horaire hebdomadaire équipe'!U12,$G$3='Horaire hebdomadaire équipe'!$V$8,'Horaire hebdomadaire équipe'!V12)</f>
        <v>Divers</v>
      </c>
      <c r="N13" s="77"/>
      <c r="O13" s="83" t="str" cm="1">
        <f t="array" ref="O13">_xlfn.IFS($G$3='Horaire hebdomadaire équipe'!$W$8,'Horaire hebdomadaire équipe'!W12,$G$3='Horaire hebdomadaire équipe'!$X$8,'Horaire hebdomadaire équipe'!X12,$G$3='Horaire hebdomadaire équipe'!$Y$8,'Horaire hebdomadaire équipe'!Y12,$G$3='Horaire hebdomadaire équipe'!$Z$8,'Horaire hebdomadaire équipe'!Z12)</f>
        <v>Divers</v>
      </c>
      <c r="P13" s="77"/>
      <c r="Q13" s="13"/>
    </row>
    <row r="14" spans="1:17" ht="15" customHeight="1" x14ac:dyDescent="0.2">
      <c r="A14" s="12"/>
      <c r="B14" s="13"/>
      <c r="C14" s="23">
        <f>'Horaire hebdomadaire équipe'!C13</f>
        <v>0.35416666666666674</v>
      </c>
      <c r="D14" s="2" t="s">
        <v>14</v>
      </c>
      <c r="E14" s="25">
        <f>+'Horaire hebdomadaire équipe'!E13</f>
        <v>0.36458333333333343</v>
      </c>
      <c r="F14" s="13"/>
      <c r="G14" s="74" cm="1">
        <f t="array" ref="G14">_xlfn.IFS($G$3='Horaire hebdomadaire équipe'!$G$8,'Horaire hebdomadaire équipe'!G13,'Horaire par éducateur'!$G$3='Horaire hebdomadaire équipe'!$H$8,'Horaire hebdomadaire équipe'!H13,'Horaire par éducateur'!$G$3='Horaire hebdomadaire équipe'!$I$8,'Horaire hebdomadaire équipe'!I13,$G$3='Horaire hebdomadaire équipe'!$J$8,'Horaire hebdomadaire équipe'!J13)</f>
        <v>0</v>
      </c>
      <c r="H14" s="75"/>
      <c r="I14" s="82" cm="1">
        <f t="array" ref="I14">_xlfn.IFS($G$3='Horaire hebdomadaire équipe'!$K$8,'Horaire hebdomadaire équipe'!K13,'Horaire par éducateur'!$G$3='Horaire hebdomadaire équipe'!$L$8,'Horaire hebdomadaire équipe'!L13,'Horaire par éducateur'!$G$3='Horaire hebdomadaire équipe'!$M$8,'Horaire hebdomadaire équipe'!M13,$G$3='Horaire hebdomadaire équipe'!$N$8,'Horaire hebdomadaire équipe'!N13)</f>
        <v>0</v>
      </c>
      <c r="J14" s="75"/>
      <c r="K14" s="82" cm="1">
        <f t="array" ref="K14">_xlfn.IFS($G$3='Horaire hebdomadaire équipe'!$O$8,'Horaire hebdomadaire équipe'!O13,$G$3='Horaire hebdomadaire équipe'!$P$8,'Horaire hebdomadaire équipe'!P13,$G$3='Horaire hebdomadaire équipe'!$Q$8,'Horaire hebdomadaire équipe'!Q13,$G$3='Horaire hebdomadaire équipe'!$R$8,'Horaire hebdomadaire équipe'!R13)</f>
        <v>0</v>
      </c>
      <c r="L14" s="75"/>
      <c r="M14" s="82" t="str" cm="1">
        <f t="array" ref="M14">_xlfn.IFS($G$3='Horaire hebdomadaire équipe'!$S$8,'Horaire hebdomadaire équipe'!S13,$G$3='Horaire hebdomadaire équipe'!$T$8,'Horaire hebdomadaire équipe'!T13,$G$3='Horaire hebdomadaire équipe'!$U$8,'Horaire hebdomadaire équipe'!U13,$G$3='Horaire hebdomadaire équipe'!$V$8,'Horaire hebdomadaire équipe'!V13)</f>
        <v>Divers</v>
      </c>
      <c r="N14" s="75"/>
      <c r="O14" s="82" t="str" cm="1">
        <f t="array" ref="O14">_xlfn.IFS($G$3='Horaire hebdomadaire équipe'!$W$8,'Horaire hebdomadaire équipe'!W13,$G$3='Horaire hebdomadaire équipe'!$X$8,'Horaire hebdomadaire équipe'!X13,$G$3='Horaire hebdomadaire équipe'!$Y$8,'Horaire hebdomadaire équipe'!Y13,$G$3='Horaire hebdomadaire équipe'!$Z$8,'Horaire hebdomadaire équipe'!Z13)</f>
        <v>Divers</v>
      </c>
      <c r="P14" s="75"/>
      <c r="Q14" s="13"/>
    </row>
    <row r="15" spans="1:17" ht="15" customHeight="1" x14ac:dyDescent="0.2">
      <c r="A15" s="12"/>
      <c r="B15" s="13"/>
      <c r="C15" s="28">
        <f>'Horaire hebdomadaire équipe'!C14</f>
        <v>0.36458333333333343</v>
      </c>
      <c r="D15" s="3" t="s">
        <v>14</v>
      </c>
      <c r="E15" s="26">
        <f>+'Horaire hebdomadaire équipe'!E14</f>
        <v>0.37500000000000011</v>
      </c>
      <c r="F15" s="13"/>
      <c r="G15" s="76" cm="1">
        <f t="array" ref="G15">_xlfn.IFS($G$3='Horaire hebdomadaire équipe'!$G$8,'Horaire hebdomadaire équipe'!G14,'Horaire par éducateur'!$G$3='Horaire hebdomadaire équipe'!$H$8,'Horaire hebdomadaire équipe'!H14,'Horaire par éducateur'!$G$3='Horaire hebdomadaire équipe'!$I$8,'Horaire hebdomadaire équipe'!I14,$G$3='Horaire hebdomadaire équipe'!$J$8,'Horaire hebdomadaire équipe'!J14)</f>
        <v>0</v>
      </c>
      <c r="H15" s="77"/>
      <c r="I15" s="83" cm="1">
        <f t="array" ref="I15">_xlfn.IFS($G$3='Horaire hebdomadaire équipe'!$K$8,'Horaire hebdomadaire équipe'!K14,'Horaire par éducateur'!$G$3='Horaire hebdomadaire équipe'!$L$8,'Horaire hebdomadaire équipe'!L14,'Horaire par éducateur'!$G$3='Horaire hebdomadaire équipe'!$M$8,'Horaire hebdomadaire équipe'!M14,$G$3='Horaire hebdomadaire équipe'!$N$8,'Horaire hebdomadaire équipe'!N14)</f>
        <v>0</v>
      </c>
      <c r="J15" s="77"/>
      <c r="K15" s="83" cm="1">
        <f t="array" ref="K15">_xlfn.IFS($G$3='Horaire hebdomadaire équipe'!$O$8,'Horaire hebdomadaire équipe'!O14,$G$3='Horaire hebdomadaire équipe'!$P$8,'Horaire hebdomadaire équipe'!P14,$G$3='Horaire hebdomadaire équipe'!$Q$8,'Horaire hebdomadaire équipe'!Q14,$G$3='Horaire hebdomadaire équipe'!$R$8,'Horaire hebdomadaire équipe'!R14)</f>
        <v>0</v>
      </c>
      <c r="L15" s="77"/>
      <c r="M15" s="83" t="str" cm="1">
        <f t="array" ref="M15">_xlfn.IFS($G$3='Horaire hebdomadaire équipe'!$S$8,'Horaire hebdomadaire équipe'!S14,$G$3='Horaire hebdomadaire équipe'!$T$8,'Horaire hebdomadaire équipe'!T14,$G$3='Horaire hebdomadaire équipe'!$U$8,'Horaire hebdomadaire équipe'!U14,$G$3='Horaire hebdomadaire équipe'!$V$8,'Horaire hebdomadaire équipe'!V14)</f>
        <v>Divers</v>
      </c>
      <c r="N15" s="77"/>
      <c r="O15" s="83" t="str" cm="1">
        <f t="array" ref="O15">_xlfn.IFS($G$3='Horaire hebdomadaire équipe'!$W$8,'Horaire hebdomadaire équipe'!W14,$G$3='Horaire hebdomadaire équipe'!$X$8,'Horaire hebdomadaire équipe'!X14,$G$3='Horaire hebdomadaire équipe'!$Y$8,'Horaire hebdomadaire équipe'!Y14,$G$3='Horaire hebdomadaire équipe'!$Z$8,'Horaire hebdomadaire équipe'!Z14)</f>
        <v>Divers</v>
      </c>
      <c r="P15" s="77"/>
      <c r="Q15" s="13"/>
    </row>
    <row r="16" spans="1:17" ht="15" customHeight="1" x14ac:dyDescent="0.2">
      <c r="A16" s="12"/>
      <c r="B16" s="13"/>
      <c r="C16" s="23">
        <f>'Horaire hebdomadaire équipe'!C15</f>
        <v>0.37500000000000011</v>
      </c>
      <c r="D16" s="2" t="s">
        <v>14</v>
      </c>
      <c r="E16" s="25">
        <f>+'Horaire hebdomadaire équipe'!E15</f>
        <v>0.3854166666666668</v>
      </c>
      <c r="F16" s="13"/>
      <c r="G16" s="74" cm="1">
        <f t="array" ref="G16">_xlfn.IFS($G$3='Horaire hebdomadaire équipe'!$G$8,'Horaire hebdomadaire équipe'!G15,'Horaire par éducateur'!$G$3='Horaire hebdomadaire équipe'!$H$8,'Horaire hebdomadaire équipe'!H15,'Horaire par éducateur'!$G$3='Horaire hebdomadaire équipe'!$I$8,'Horaire hebdomadaire équipe'!I15,$G$3='Horaire hebdomadaire équipe'!$J$8,'Horaire hebdomadaire équipe'!J15)</f>
        <v>0</v>
      </c>
      <c r="H16" s="75"/>
      <c r="I16" s="82" t="str" cm="1">
        <f t="array" ref="I16">_xlfn.IFS($G$3='Horaire hebdomadaire équipe'!$K$8,'Horaire hebdomadaire équipe'!K15,'Horaire par éducateur'!$G$3='Horaire hebdomadaire équipe'!$L$8,'Horaire hebdomadaire équipe'!L15,'Horaire par éducateur'!$G$3='Horaire hebdomadaire équipe'!$M$8,'Horaire hebdomadaire équipe'!M15,$G$3='Horaire hebdomadaire équipe'!$N$8,'Horaire hebdomadaire équipe'!N15)</f>
        <v>Brandon</v>
      </c>
      <c r="J16" s="75"/>
      <c r="K16" s="82" cm="1">
        <f t="array" ref="K16">_xlfn.IFS($G$3='Horaire hebdomadaire équipe'!$O$8,'Horaire hebdomadaire équipe'!O15,$G$3='Horaire hebdomadaire équipe'!$P$8,'Horaire hebdomadaire équipe'!P15,$G$3='Horaire hebdomadaire équipe'!$Q$8,'Horaire hebdomadaire équipe'!Q15,$G$3='Horaire hebdomadaire équipe'!$R$8,'Horaire hebdomadaire équipe'!R15)</f>
        <v>0</v>
      </c>
      <c r="L16" s="75"/>
      <c r="M16" s="82" t="str" cm="1">
        <f t="array" ref="M16">_xlfn.IFS($G$3='Horaire hebdomadaire équipe'!$S$8,'Horaire hebdomadaire équipe'!S15,$G$3='Horaire hebdomadaire équipe'!$T$8,'Horaire hebdomadaire équipe'!T15,$G$3='Horaire hebdomadaire équipe'!$U$8,'Horaire hebdomadaire équipe'!U15,$G$3='Horaire hebdomadaire équipe'!$V$8,'Horaire hebdomadaire équipe'!V15)</f>
        <v>Brandon</v>
      </c>
      <c r="N16" s="75"/>
      <c r="O16" s="82" t="str" cm="1">
        <f t="array" ref="O16">_xlfn.IFS($G$3='Horaire hebdomadaire équipe'!$W$8,'Horaire hebdomadaire équipe'!W15,$G$3='Horaire hebdomadaire équipe'!$X$8,'Horaire hebdomadaire équipe'!X15,$G$3='Horaire hebdomadaire équipe'!$Y$8,'Horaire hebdomadaire équipe'!Y15,$G$3='Horaire hebdomadaire équipe'!$Z$8,'Horaire hebdomadaire équipe'!Z15)</f>
        <v>Brandon</v>
      </c>
      <c r="P16" s="75"/>
      <c r="Q16" s="13"/>
    </row>
    <row r="17" spans="1:17" ht="15" customHeight="1" x14ac:dyDescent="0.2">
      <c r="A17" s="12"/>
      <c r="B17" s="13"/>
      <c r="C17" s="28">
        <f>'Horaire hebdomadaire équipe'!C16</f>
        <v>0.3854166666666668</v>
      </c>
      <c r="D17" s="3" t="s">
        <v>14</v>
      </c>
      <c r="E17" s="26">
        <f>+'Horaire hebdomadaire équipe'!E16</f>
        <v>0.39583333333333348</v>
      </c>
      <c r="F17" s="13"/>
      <c r="G17" s="76" cm="1">
        <f t="array" ref="G17">_xlfn.IFS($G$3='Horaire hebdomadaire équipe'!$G$8,'Horaire hebdomadaire équipe'!G16,'Horaire par éducateur'!$G$3='Horaire hebdomadaire équipe'!$H$8,'Horaire hebdomadaire équipe'!H16,'Horaire par éducateur'!$G$3='Horaire hebdomadaire équipe'!$I$8,'Horaire hebdomadaire équipe'!I16,$G$3='Horaire hebdomadaire équipe'!$J$8,'Horaire hebdomadaire équipe'!J16)</f>
        <v>0</v>
      </c>
      <c r="H17" s="77"/>
      <c r="I17" s="83" t="str" cm="1">
        <f t="array" ref="I17">_xlfn.IFS($G$3='Horaire hebdomadaire équipe'!$K$8,'Horaire hebdomadaire équipe'!K16,'Horaire par éducateur'!$G$3='Horaire hebdomadaire équipe'!$L$8,'Horaire hebdomadaire équipe'!L16,'Horaire par éducateur'!$G$3='Horaire hebdomadaire équipe'!$M$8,'Horaire hebdomadaire équipe'!M16,$G$3='Horaire hebdomadaire équipe'!$N$8,'Horaire hebdomadaire équipe'!N16)</f>
        <v>Brandon</v>
      </c>
      <c r="J17" s="77"/>
      <c r="K17" s="83" cm="1">
        <f t="array" ref="K17">_xlfn.IFS($G$3='Horaire hebdomadaire équipe'!$O$8,'Horaire hebdomadaire équipe'!O16,$G$3='Horaire hebdomadaire équipe'!$P$8,'Horaire hebdomadaire équipe'!P16,$G$3='Horaire hebdomadaire équipe'!$Q$8,'Horaire hebdomadaire équipe'!Q16,$G$3='Horaire hebdomadaire équipe'!$R$8,'Horaire hebdomadaire équipe'!R16)</f>
        <v>0</v>
      </c>
      <c r="L17" s="77"/>
      <c r="M17" s="83" t="str" cm="1">
        <f t="array" ref="M17">_xlfn.IFS($G$3='Horaire hebdomadaire équipe'!$S$8,'Horaire hebdomadaire équipe'!S16,$G$3='Horaire hebdomadaire équipe'!$T$8,'Horaire hebdomadaire équipe'!T16,$G$3='Horaire hebdomadaire équipe'!$U$8,'Horaire hebdomadaire équipe'!U16,$G$3='Horaire hebdomadaire équipe'!$V$8,'Horaire hebdomadaire équipe'!V16)</f>
        <v>Brandon</v>
      </c>
      <c r="N17" s="77"/>
      <c r="O17" s="83" t="str" cm="1">
        <f t="array" ref="O17">_xlfn.IFS($G$3='Horaire hebdomadaire équipe'!$W$8,'Horaire hebdomadaire équipe'!W16,$G$3='Horaire hebdomadaire équipe'!$X$8,'Horaire hebdomadaire équipe'!X16,$G$3='Horaire hebdomadaire équipe'!$Y$8,'Horaire hebdomadaire équipe'!Y16,$G$3='Horaire hebdomadaire équipe'!$Z$8,'Horaire hebdomadaire équipe'!Z16)</f>
        <v>Brandon</v>
      </c>
      <c r="P17" s="77"/>
      <c r="Q17" s="13"/>
    </row>
    <row r="18" spans="1:17" ht="15" customHeight="1" x14ac:dyDescent="0.2">
      <c r="A18" s="12"/>
      <c r="B18" s="13"/>
      <c r="C18" s="23">
        <f>'Horaire hebdomadaire équipe'!C17</f>
        <v>0.39583333333333348</v>
      </c>
      <c r="D18" s="2" t="s">
        <v>14</v>
      </c>
      <c r="E18" s="25">
        <f>+'Horaire hebdomadaire équipe'!E17</f>
        <v>0.40625000000000017</v>
      </c>
      <c r="F18" s="13"/>
      <c r="G18" s="74" cm="1">
        <f t="array" ref="G18">_xlfn.IFS($G$3='Horaire hebdomadaire équipe'!$G$8,'Horaire hebdomadaire équipe'!G17,'Horaire par éducateur'!$G$3='Horaire hebdomadaire équipe'!$H$8,'Horaire hebdomadaire équipe'!H17,'Horaire par éducateur'!$G$3='Horaire hebdomadaire équipe'!$I$8,'Horaire hebdomadaire équipe'!I17,$G$3='Horaire hebdomadaire équipe'!$J$8,'Horaire hebdomadaire équipe'!J17)</f>
        <v>0</v>
      </c>
      <c r="H18" s="75"/>
      <c r="I18" s="82" t="str" cm="1">
        <f t="array" ref="I18">_xlfn.IFS($G$3='Horaire hebdomadaire équipe'!$K$8,'Horaire hebdomadaire équipe'!K17,'Horaire par éducateur'!$G$3='Horaire hebdomadaire équipe'!$L$8,'Horaire hebdomadaire équipe'!L17,'Horaire par éducateur'!$G$3='Horaire hebdomadaire équipe'!$M$8,'Horaire hebdomadaire équipe'!M17,$G$3='Horaire hebdomadaire équipe'!$N$8,'Horaire hebdomadaire équipe'!N17)</f>
        <v>Brandon</v>
      </c>
      <c r="J18" s="75"/>
      <c r="K18" s="82" cm="1">
        <f t="array" ref="K18">_xlfn.IFS($G$3='Horaire hebdomadaire équipe'!$O$8,'Horaire hebdomadaire équipe'!O17,$G$3='Horaire hebdomadaire équipe'!$P$8,'Horaire hebdomadaire équipe'!P17,$G$3='Horaire hebdomadaire équipe'!$Q$8,'Horaire hebdomadaire équipe'!Q17,$G$3='Horaire hebdomadaire équipe'!$R$8,'Horaire hebdomadaire équipe'!R17)</f>
        <v>0</v>
      </c>
      <c r="L18" s="75"/>
      <c r="M18" s="82" t="str" cm="1">
        <f t="array" ref="M18">_xlfn.IFS($G$3='Horaire hebdomadaire équipe'!$S$8,'Horaire hebdomadaire équipe'!S17,$G$3='Horaire hebdomadaire équipe'!$T$8,'Horaire hebdomadaire équipe'!T17,$G$3='Horaire hebdomadaire équipe'!$U$8,'Horaire hebdomadaire équipe'!U17,$G$3='Horaire hebdomadaire équipe'!$V$8,'Horaire hebdomadaire équipe'!V17)</f>
        <v>Brandon</v>
      </c>
      <c r="N18" s="75"/>
      <c r="O18" s="82" t="str" cm="1">
        <f t="array" ref="O18">_xlfn.IFS($G$3='Horaire hebdomadaire équipe'!$W$8,'Horaire hebdomadaire équipe'!W17,$G$3='Horaire hebdomadaire équipe'!$X$8,'Horaire hebdomadaire équipe'!X17,$G$3='Horaire hebdomadaire équipe'!$Y$8,'Horaire hebdomadaire équipe'!Y17,$G$3='Horaire hebdomadaire équipe'!$Z$8,'Horaire hebdomadaire équipe'!Z17)</f>
        <v>Brandon</v>
      </c>
      <c r="P18" s="75"/>
      <c r="Q18" s="13"/>
    </row>
    <row r="19" spans="1:17" ht="15" customHeight="1" x14ac:dyDescent="0.2">
      <c r="A19" s="12"/>
      <c r="B19" s="13"/>
      <c r="C19" s="28">
        <f>'Horaire hebdomadaire équipe'!C18</f>
        <v>0.40625000000000017</v>
      </c>
      <c r="D19" s="3" t="s">
        <v>14</v>
      </c>
      <c r="E19" s="26">
        <f>+'Horaire hebdomadaire équipe'!E18</f>
        <v>0.41666666666666685</v>
      </c>
      <c r="F19" s="13"/>
      <c r="G19" s="76" cm="1">
        <f t="array" ref="G19">_xlfn.IFS($G$3='Horaire hebdomadaire équipe'!$G$8,'Horaire hebdomadaire équipe'!G18,'Horaire par éducateur'!$G$3='Horaire hebdomadaire équipe'!$H$8,'Horaire hebdomadaire équipe'!H18,'Horaire par éducateur'!$G$3='Horaire hebdomadaire équipe'!$I$8,'Horaire hebdomadaire équipe'!I18,$G$3='Horaire hebdomadaire équipe'!$J$8,'Horaire hebdomadaire équipe'!J18)</f>
        <v>0</v>
      </c>
      <c r="H19" s="77"/>
      <c r="I19" s="83" t="str" cm="1">
        <f t="array" ref="I19">_xlfn.IFS($G$3='Horaire hebdomadaire équipe'!$K$8,'Horaire hebdomadaire équipe'!K18,'Horaire par éducateur'!$G$3='Horaire hebdomadaire équipe'!$L$8,'Horaire hebdomadaire équipe'!L18,'Horaire par éducateur'!$G$3='Horaire hebdomadaire équipe'!$M$8,'Horaire hebdomadaire équipe'!M18,$G$3='Horaire hebdomadaire équipe'!$N$8,'Horaire hebdomadaire équipe'!N18)</f>
        <v>Brandon</v>
      </c>
      <c r="J19" s="77"/>
      <c r="K19" s="83" cm="1">
        <f t="array" ref="K19">_xlfn.IFS($G$3='Horaire hebdomadaire équipe'!$O$8,'Horaire hebdomadaire équipe'!O18,$G$3='Horaire hebdomadaire équipe'!$P$8,'Horaire hebdomadaire équipe'!P18,$G$3='Horaire hebdomadaire équipe'!$Q$8,'Horaire hebdomadaire équipe'!Q18,$G$3='Horaire hebdomadaire équipe'!$R$8,'Horaire hebdomadaire équipe'!R18)</f>
        <v>0</v>
      </c>
      <c r="L19" s="77"/>
      <c r="M19" s="83" t="str" cm="1">
        <f t="array" ref="M19">_xlfn.IFS($G$3='Horaire hebdomadaire équipe'!$S$8,'Horaire hebdomadaire équipe'!S18,$G$3='Horaire hebdomadaire équipe'!$T$8,'Horaire hebdomadaire équipe'!T18,$G$3='Horaire hebdomadaire équipe'!$U$8,'Horaire hebdomadaire équipe'!U18,$G$3='Horaire hebdomadaire équipe'!$V$8,'Horaire hebdomadaire équipe'!V18)</f>
        <v>Brandon</v>
      </c>
      <c r="N19" s="77"/>
      <c r="O19" s="83" t="str" cm="1">
        <f t="array" ref="O19">_xlfn.IFS($G$3='Horaire hebdomadaire équipe'!$W$8,'Horaire hebdomadaire équipe'!W18,$G$3='Horaire hebdomadaire équipe'!$X$8,'Horaire hebdomadaire équipe'!X18,$G$3='Horaire hebdomadaire équipe'!$Y$8,'Horaire hebdomadaire équipe'!Y18,$G$3='Horaire hebdomadaire équipe'!$Z$8,'Horaire hebdomadaire équipe'!Z18)</f>
        <v>Brandon</v>
      </c>
      <c r="P19" s="77"/>
      <c r="Q19" s="13"/>
    </row>
    <row r="20" spans="1:17" ht="15" customHeight="1" x14ac:dyDescent="0.2">
      <c r="A20" s="12"/>
      <c r="B20" s="13"/>
      <c r="C20" s="23">
        <f>'Horaire hebdomadaire équipe'!C19</f>
        <v>0.41666666666666685</v>
      </c>
      <c r="D20" s="4" t="s">
        <v>14</v>
      </c>
      <c r="E20" s="27">
        <f>+'Horaire hebdomadaire équipe'!E19</f>
        <v>0.42708333333333354</v>
      </c>
      <c r="F20" s="13"/>
      <c r="G20" s="74" cm="1">
        <f t="array" ref="G20">_xlfn.IFS($G$3='Horaire hebdomadaire équipe'!$G$8,'Horaire hebdomadaire équipe'!G19,'Horaire par éducateur'!$G$3='Horaire hebdomadaire équipe'!$H$8,'Horaire hebdomadaire équipe'!H19,'Horaire par éducateur'!$G$3='Horaire hebdomadaire équipe'!$I$8,'Horaire hebdomadaire équipe'!I19,$G$3='Horaire hebdomadaire équipe'!$J$8,'Horaire hebdomadaire équipe'!J19)</f>
        <v>0</v>
      </c>
      <c r="H20" s="75"/>
      <c r="I20" s="82" t="str" cm="1">
        <f t="array" ref="I20">_xlfn.IFS($G$3='Horaire hebdomadaire équipe'!$K$8,'Horaire hebdomadaire équipe'!K19,'Horaire par éducateur'!$G$3='Horaire hebdomadaire équipe'!$L$8,'Horaire hebdomadaire équipe'!L19,'Horaire par éducateur'!$G$3='Horaire hebdomadaire équipe'!$M$8,'Horaire hebdomadaire équipe'!M19,$G$3='Horaire hebdomadaire équipe'!$N$8,'Horaire hebdomadaire équipe'!N19)</f>
        <v>Brandon</v>
      </c>
      <c r="J20" s="75"/>
      <c r="K20" s="82" t="str" cm="1">
        <f t="array" ref="K20">_xlfn.IFS($G$3='Horaire hebdomadaire équipe'!$O$8,'Horaire hebdomadaire équipe'!O19,$G$3='Horaire hebdomadaire équipe'!$P$8,'Horaire hebdomadaire équipe'!P19,$G$3='Horaire hebdomadaire équipe'!$Q$8,'Horaire hebdomadaire équipe'!Q19,$G$3='Horaire hebdomadaire équipe'!$R$8,'Horaire hebdomadaire équipe'!R19)</f>
        <v>Brandon</v>
      </c>
      <c r="L20" s="75"/>
      <c r="M20" s="82" t="str" cm="1">
        <f t="array" ref="M20">_xlfn.IFS($G$3='Horaire hebdomadaire équipe'!$S$8,'Horaire hebdomadaire équipe'!S19,$G$3='Horaire hebdomadaire équipe'!$T$8,'Horaire hebdomadaire équipe'!T19,$G$3='Horaire hebdomadaire équipe'!$U$8,'Horaire hebdomadaire équipe'!U19,$G$3='Horaire hebdomadaire équipe'!$V$8,'Horaire hebdomadaire équipe'!V19)</f>
        <v>Brandon</v>
      </c>
      <c r="N20" s="75"/>
      <c r="O20" s="82" t="str" cm="1">
        <f t="array" ref="O20">_xlfn.IFS($G$3='Horaire hebdomadaire équipe'!$W$8,'Horaire hebdomadaire équipe'!W19,$G$3='Horaire hebdomadaire équipe'!$X$8,'Horaire hebdomadaire équipe'!X19,$G$3='Horaire hebdomadaire équipe'!$Y$8,'Horaire hebdomadaire équipe'!Y19,$G$3='Horaire hebdomadaire équipe'!$Z$8,'Horaire hebdomadaire équipe'!Z19)</f>
        <v>Brandon</v>
      </c>
      <c r="P20" s="75"/>
      <c r="Q20" s="13"/>
    </row>
    <row r="21" spans="1:17" ht="15" customHeight="1" x14ac:dyDescent="0.2">
      <c r="A21" s="12"/>
      <c r="B21" s="13"/>
      <c r="C21" s="28">
        <f>'Horaire hebdomadaire équipe'!C20</f>
        <v>0.42708333333333354</v>
      </c>
      <c r="D21" s="3" t="s">
        <v>14</v>
      </c>
      <c r="E21" s="26">
        <f>+'Horaire hebdomadaire équipe'!E20</f>
        <v>0.43750000000000022</v>
      </c>
      <c r="F21" s="13"/>
      <c r="G21" s="76" cm="1">
        <f t="array" ref="G21">_xlfn.IFS($G$3='Horaire hebdomadaire équipe'!$G$8,'Horaire hebdomadaire équipe'!G20,'Horaire par éducateur'!$G$3='Horaire hebdomadaire équipe'!$H$8,'Horaire hebdomadaire équipe'!H20,'Horaire par éducateur'!$G$3='Horaire hebdomadaire équipe'!$I$8,'Horaire hebdomadaire équipe'!I20,$G$3='Horaire hebdomadaire équipe'!$J$8,'Horaire hebdomadaire équipe'!J20)</f>
        <v>0</v>
      </c>
      <c r="H21" s="77"/>
      <c r="I21" s="83" t="str" cm="1">
        <f t="array" ref="I21">_xlfn.IFS($G$3='Horaire hebdomadaire équipe'!$K$8,'Horaire hebdomadaire équipe'!K20,'Horaire par éducateur'!$G$3='Horaire hebdomadaire équipe'!$L$8,'Horaire hebdomadaire équipe'!L20,'Horaire par éducateur'!$G$3='Horaire hebdomadaire équipe'!$M$8,'Horaire hebdomadaire équipe'!M20,$G$3='Horaire hebdomadaire équipe'!$N$8,'Horaire hebdomadaire équipe'!N20)</f>
        <v>Brandon</v>
      </c>
      <c r="J21" s="77"/>
      <c r="K21" s="83" t="str" cm="1">
        <f t="array" ref="K21">_xlfn.IFS($G$3='Horaire hebdomadaire équipe'!$O$8,'Horaire hebdomadaire équipe'!O20,$G$3='Horaire hebdomadaire équipe'!$P$8,'Horaire hebdomadaire équipe'!P20,$G$3='Horaire hebdomadaire équipe'!$Q$8,'Horaire hebdomadaire équipe'!Q20,$G$3='Horaire hebdomadaire équipe'!$R$8,'Horaire hebdomadaire équipe'!R20)</f>
        <v>Brandon</v>
      </c>
      <c r="L21" s="77"/>
      <c r="M21" s="83" t="str" cm="1">
        <f t="array" ref="M21">_xlfn.IFS($G$3='Horaire hebdomadaire équipe'!$S$8,'Horaire hebdomadaire équipe'!S20,$G$3='Horaire hebdomadaire équipe'!$T$8,'Horaire hebdomadaire équipe'!T20,$G$3='Horaire hebdomadaire équipe'!$U$8,'Horaire hebdomadaire équipe'!U20,$G$3='Horaire hebdomadaire équipe'!$V$8,'Horaire hebdomadaire équipe'!V20)</f>
        <v>Brandon</v>
      </c>
      <c r="N21" s="77"/>
      <c r="O21" s="83" t="str" cm="1">
        <f t="array" ref="O21">_xlfn.IFS($G$3='Horaire hebdomadaire équipe'!$W$8,'Horaire hebdomadaire équipe'!W20,$G$3='Horaire hebdomadaire équipe'!$X$8,'Horaire hebdomadaire équipe'!X20,$G$3='Horaire hebdomadaire équipe'!$Y$8,'Horaire hebdomadaire équipe'!Y20,$G$3='Horaire hebdomadaire équipe'!$Z$8,'Horaire hebdomadaire équipe'!Z20)</f>
        <v>Brandon</v>
      </c>
      <c r="P21" s="77"/>
      <c r="Q21" s="13"/>
    </row>
    <row r="22" spans="1:17" ht="15" customHeight="1" x14ac:dyDescent="0.2">
      <c r="A22" s="12"/>
      <c r="B22" s="13"/>
      <c r="C22" s="23">
        <f>'Horaire hebdomadaire équipe'!C21</f>
        <v>0.43750000000000022</v>
      </c>
      <c r="D22" s="4" t="s">
        <v>14</v>
      </c>
      <c r="E22" s="27">
        <f>+'Horaire hebdomadaire équipe'!E21</f>
        <v>0.44791666666666691</v>
      </c>
      <c r="F22" s="13"/>
      <c r="G22" s="74" cm="1">
        <f t="array" ref="G22">_xlfn.IFS($G$3='Horaire hebdomadaire équipe'!$G$8,'Horaire hebdomadaire équipe'!G21,'Horaire par éducateur'!$G$3='Horaire hebdomadaire équipe'!$H$8,'Horaire hebdomadaire équipe'!H21,'Horaire par éducateur'!$G$3='Horaire hebdomadaire équipe'!$I$8,'Horaire hebdomadaire équipe'!I21,$G$3='Horaire hebdomadaire équipe'!$J$8,'Horaire hebdomadaire équipe'!J21)</f>
        <v>0</v>
      </c>
      <c r="H22" s="75"/>
      <c r="I22" s="82" t="str" cm="1">
        <f t="array" ref="I22">_xlfn.IFS($G$3='Horaire hebdomadaire équipe'!$K$8,'Horaire hebdomadaire équipe'!K21,'Horaire par éducateur'!$G$3='Horaire hebdomadaire équipe'!$L$8,'Horaire hebdomadaire équipe'!L21,'Horaire par éducateur'!$G$3='Horaire hebdomadaire équipe'!$M$8,'Horaire hebdomadaire équipe'!M21,$G$3='Horaire hebdomadaire équipe'!$N$8,'Horaire hebdomadaire équipe'!N21)</f>
        <v>Brandon</v>
      </c>
      <c r="J22" s="75"/>
      <c r="K22" s="82" t="str" cm="1">
        <f t="array" ref="K22">_xlfn.IFS($G$3='Horaire hebdomadaire équipe'!$O$8,'Horaire hebdomadaire équipe'!O21,$G$3='Horaire hebdomadaire équipe'!$P$8,'Horaire hebdomadaire équipe'!P21,$G$3='Horaire hebdomadaire équipe'!$Q$8,'Horaire hebdomadaire équipe'!Q21,$G$3='Horaire hebdomadaire équipe'!$R$8,'Horaire hebdomadaire équipe'!R21)</f>
        <v>Brandon</v>
      </c>
      <c r="L22" s="75"/>
      <c r="M22" s="82" t="str" cm="1">
        <f t="array" ref="M22">_xlfn.IFS($G$3='Horaire hebdomadaire équipe'!$S$8,'Horaire hebdomadaire équipe'!S21,$G$3='Horaire hebdomadaire équipe'!$T$8,'Horaire hebdomadaire équipe'!T21,$G$3='Horaire hebdomadaire équipe'!$U$8,'Horaire hebdomadaire équipe'!U21,$G$3='Horaire hebdomadaire équipe'!$V$8,'Horaire hebdomadaire équipe'!V21)</f>
        <v>Brandon</v>
      </c>
      <c r="N22" s="75"/>
      <c r="O22" s="82" t="str" cm="1">
        <f t="array" ref="O22">_xlfn.IFS($G$3='Horaire hebdomadaire équipe'!$W$8,'Horaire hebdomadaire équipe'!W21,$G$3='Horaire hebdomadaire équipe'!$X$8,'Horaire hebdomadaire équipe'!X21,$G$3='Horaire hebdomadaire équipe'!$Y$8,'Horaire hebdomadaire équipe'!Y21,$G$3='Horaire hebdomadaire équipe'!$Z$8,'Horaire hebdomadaire équipe'!Z21)</f>
        <v>Brandon</v>
      </c>
      <c r="P22" s="75"/>
      <c r="Q22" s="13"/>
    </row>
    <row r="23" spans="1:17" ht="15" customHeight="1" x14ac:dyDescent="0.2">
      <c r="A23" s="12"/>
      <c r="B23" s="13"/>
      <c r="C23" s="28">
        <f>'Horaire hebdomadaire équipe'!C22</f>
        <v>0.44791666666666691</v>
      </c>
      <c r="D23" s="3" t="s">
        <v>14</v>
      </c>
      <c r="E23" s="26">
        <f>+'Horaire hebdomadaire équipe'!E22</f>
        <v>0.45833333333333359</v>
      </c>
      <c r="F23" s="13"/>
      <c r="G23" s="76" cm="1">
        <f t="array" ref="G23">_xlfn.IFS($G$3='Horaire hebdomadaire équipe'!$G$8,'Horaire hebdomadaire équipe'!G22,'Horaire par éducateur'!$G$3='Horaire hebdomadaire équipe'!$H$8,'Horaire hebdomadaire équipe'!H22,'Horaire par éducateur'!$G$3='Horaire hebdomadaire équipe'!$I$8,'Horaire hebdomadaire équipe'!I22,$G$3='Horaire hebdomadaire équipe'!$J$8,'Horaire hebdomadaire équipe'!J22)</f>
        <v>0</v>
      </c>
      <c r="H23" s="77"/>
      <c r="I23" s="83" t="str" cm="1">
        <f t="array" ref="I23">_xlfn.IFS($G$3='Horaire hebdomadaire équipe'!$K$8,'Horaire hebdomadaire équipe'!K22,'Horaire par éducateur'!$G$3='Horaire hebdomadaire équipe'!$L$8,'Horaire hebdomadaire équipe'!L22,'Horaire par éducateur'!$G$3='Horaire hebdomadaire équipe'!$M$8,'Horaire hebdomadaire équipe'!M22,$G$3='Horaire hebdomadaire équipe'!$N$8,'Horaire hebdomadaire équipe'!N22)</f>
        <v>Divers</v>
      </c>
      <c r="J23" s="77"/>
      <c r="K23" s="83" t="str" cm="1">
        <f t="array" ref="K23">_xlfn.IFS($G$3='Horaire hebdomadaire équipe'!$O$8,'Horaire hebdomadaire équipe'!O22,$G$3='Horaire hebdomadaire équipe'!$P$8,'Horaire hebdomadaire équipe'!P22,$G$3='Horaire hebdomadaire équipe'!$Q$8,'Horaire hebdomadaire équipe'!Q22,$G$3='Horaire hebdomadaire équipe'!$R$8,'Horaire hebdomadaire équipe'!R22)</f>
        <v>Divers</v>
      </c>
      <c r="L23" s="77"/>
      <c r="M23" s="83" t="str" cm="1">
        <f t="array" ref="M23">_xlfn.IFS($G$3='Horaire hebdomadaire équipe'!$S$8,'Horaire hebdomadaire équipe'!S22,$G$3='Horaire hebdomadaire équipe'!$T$8,'Horaire hebdomadaire équipe'!T22,$G$3='Horaire hebdomadaire équipe'!$U$8,'Horaire hebdomadaire équipe'!U22,$G$3='Horaire hebdomadaire équipe'!$V$8,'Horaire hebdomadaire équipe'!V22)</f>
        <v>Divers</v>
      </c>
      <c r="N23" s="77"/>
      <c r="O23" s="83" t="str" cm="1">
        <f t="array" ref="O23">_xlfn.IFS($G$3='Horaire hebdomadaire équipe'!$W$8,'Horaire hebdomadaire équipe'!W22,$G$3='Horaire hebdomadaire équipe'!$X$8,'Horaire hebdomadaire équipe'!X22,$G$3='Horaire hebdomadaire équipe'!$Y$8,'Horaire hebdomadaire équipe'!Y22,$G$3='Horaire hebdomadaire équipe'!$Z$8,'Horaire hebdomadaire équipe'!Z22)</f>
        <v>Divers</v>
      </c>
      <c r="P23" s="77"/>
      <c r="Q23" s="13"/>
    </row>
    <row r="24" spans="1:17" ht="15" customHeight="1" x14ac:dyDescent="0.2">
      <c r="A24" s="12"/>
      <c r="B24" s="13"/>
      <c r="C24" s="23">
        <f>'Horaire hebdomadaire équipe'!C23</f>
        <v>0.45833333333333359</v>
      </c>
      <c r="D24" s="4" t="s">
        <v>14</v>
      </c>
      <c r="E24" s="27">
        <f>+'Horaire hebdomadaire équipe'!E23</f>
        <v>0.46875000000000028</v>
      </c>
      <c r="F24" s="13"/>
      <c r="G24" s="74" cm="1">
        <f t="array" ref="G24">_xlfn.IFS($G$3='Horaire hebdomadaire équipe'!$G$8,'Horaire hebdomadaire équipe'!G23,'Horaire par éducateur'!$G$3='Horaire hebdomadaire équipe'!$H$8,'Horaire hebdomadaire équipe'!H23,'Horaire par éducateur'!$G$3='Horaire hebdomadaire équipe'!$I$8,'Horaire hebdomadaire équipe'!I23,$G$3='Horaire hebdomadaire équipe'!$J$8,'Horaire hebdomadaire équipe'!J23)</f>
        <v>0</v>
      </c>
      <c r="H24" s="75"/>
      <c r="I24" s="82" t="str" cm="1">
        <f t="array" ref="I24">_xlfn.IFS($G$3='Horaire hebdomadaire équipe'!$K$8,'Horaire hebdomadaire équipe'!K23,'Horaire par éducateur'!$G$3='Horaire hebdomadaire équipe'!$L$8,'Horaire hebdomadaire équipe'!L23,'Horaire par éducateur'!$G$3='Horaire hebdomadaire équipe'!$M$8,'Horaire hebdomadaire équipe'!M23,$G$3='Horaire hebdomadaire équipe'!$N$8,'Horaire hebdomadaire équipe'!N23)</f>
        <v>Récré</v>
      </c>
      <c r="J24" s="75"/>
      <c r="K24" s="82" t="str" cm="1">
        <f t="array" ref="K24">_xlfn.IFS($G$3='Horaire hebdomadaire équipe'!$O$8,'Horaire hebdomadaire équipe'!O23,$G$3='Horaire hebdomadaire équipe'!$P$8,'Horaire hebdomadaire équipe'!P23,$G$3='Horaire hebdomadaire équipe'!$Q$8,'Horaire hebdomadaire équipe'!Q23,$G$3='Horaire hebdomadaire équipe'!$R$8,'Horaire hebdomadaire équipe'!R23)</f>
        <v>Récré</v>
      </c>
      <c r="L24" s="75"/>
      <c r="M24" s="82" t="str" cm="1">
        <f t="array" ref="M24">_xlfn.IFS($G$3='Horaire hebdomadaire équipe'!$S$8,'Horaire hebdomadaire équipe'!S23,$G$3='Horaire hebdomadaire équipe'!$T$8,'Horaire hebdomadaire équipe'!T23,$G$3='Horaire hebdomadaire équipe'!$U$8,'Horaire hebdomadaire équipe'!U23,$G$3='Horaire hebdomadaire équipe'!$V$8,'Horaire hebdomadaire équipe'!V23)</f>
        <v>Récré</v>
      </c>
      <c r="N24" s="75"/>
      <c r="O24" s="82" t="str" cm="1">
        <f t="array" ref="O24">_xlfn.IFS($G$3='Horaire hebdomadaire équipe'!$W$8,'Horaire hebdomadaire équipe'!W23,$G$3='Horaire hebdomadaire équipe'!$X$8,'Horaire hebdomadaire équipe'!X23,$G$3='Horaire hebdomadaire équipe'!$Y$8,'Horaire hebdomadaire équipe'!Y23,$G$3='Horaire hebdomadaire équipe'!$Z$8,'Horaire hebdomadaire équipe'!Z23)</f>
        <v>Récré</v>
      </c>
      <c r="P24" s="75"/>
      <c r="Q24" s="13"/>
    </row>
    <row r="25" spans="1:17" ht="15" customHeight="1" x14ac:dyDescent="0.2">
      <c r="A25" s="12"/>
      <c r="B25" s="13"/>
      <c r="C25" s="28">
        <f>'Horaire hebdomadaire équipe'!C24</f>
        <v>0.46875000000000028</v>
      </c>
      <c r="D25" s="3" t="s">
        <v>14</v>
      </c>
      <c r="E25" s="26">
        <f>+'Horaire hebdomadaire équipe'!E24</f>
        <v>0.47916666666666696</v>
      </c>
      <c r="F25" s="13"/>
      <c r="G25" s="76" cm="1">
        <f t="array" ref="G25">_xlfn.IFS($G$3='Horaire hebdomadaire équipe'!$G$8,'Horaire hebdomadaire équipe'!G24,'Horaire par éducateur'!$G$3='Horaire hebdomadaire équipe'!$H$8,'Horaire hebdomadaire équipe'!H24,'Horaire par éducateur'!$G$3='Horaire hebdomadaire équipe'!$I$8,'Horaire hebdomadaire équipe'!I24,$G$3='Horaire hebdomadaire équipe'!$J$8,'Horaire hebdomadaire équipe'!J24)</f>
        <v>0</v>
      </c>
      <c r="H25" s="77"/>
      <c r="I25" s="83" t="str" cm="1">
        <f t="array" ref="I25">_xlfn.IFS($G$3='Horaire hebdomadaire équipe'!$K$8,'Horaire hebdomadaire équipe'!K24,'Horaire par éducateur'!$G$3='Horaire hebdomadaire équipe'!$L$8,'Horaire hebdomadaire équipe'!L24,'Horaire par éducateur'!$G$3='Horaire hebdomadaire équipe'!$M$8,'Horaire hebdomadaire équipe'!M24,$G$3='Horaire hebdomadaire équipe'!$N$8,'Horaire hebdomadaire équipe'!N24)</f>
        <v>Brandon</v>
      </c>
      <c r="J25" s="77"/>
      <c r="K25" s="83" t="str" cm="1">
        <f t="array" ref="K25">_xlfn.IFS($G$3='Horaire hebdomadaire équipe'!$O$8,'Horaire hebdomadaire équipe'!O24,$G$3='Horaire hebdomadaire équipe'!$P$8,'Horaire hebdomadaire équipe'!P24,$G$3='Horaire hebdomadaire équipe'!$Q$8,'Horaire hebdomadaire équipe'!Q24,$G$3='Horaire hebdomadaire équipe'!$R$8,'Horaire hebdomadaire équipe'!R24)</f>
        <v>Brandon</v>
      </c>
      <c r="L25" s="77"/>
      <c r="M25" s="83" t="str" cm="1">
        <f t="array" ref="M25">_xlfn.IFS($G$3='Horaire hebdomadaire équipe'!$S$8,'Horaire hebdomadaire équipe'!S24,$G$3='Horaire hebdomadaire équipe'!$T$8,'Horaire hebdomadaire équipe'!T24,$G$3='Horaire hebdomadaire équipe'!$U$8,'Horaire hebdomadaire équipe'!U24,$G$3='Horaire hebdomadaire équipe'!$V$8,'Horaire hebdomadaire équipe'!V24)</f>
        <v>Brandon</v>
      </c>
      <c r="N25" s="77"/>
      <c r="O25" s="83" t="str" cm="1">
        <f t="array" ref="O25">_xlfn.IFS($G$3='Horaire hebdomadaire équipe'!$W$8,'Horaire hebdomadaire équipe'!W24,$G$3='Horaire hebdomadaire équipe'!$X$8,'Horaire hebdomadaire équipe'!X24,$G$3='Horaire hebdomadaire équipe'!$Y$8,'Horaire hebdomadaire équipe'!Y24,$G$3='Horaire hebdomadaire équipe'!$Z$8,'Horaire hebdomadaire équipe'!Z24)</f>
        <v>Brandon</v>
      </c>
      <c r="P25" s="77"/>
      <c r="Q25" s="13"/>
    </row>
    <row r="26" spans="1:17" ht="15" customHeight="1" x14ac:dyDescent="0.2">
      <c r="A26" s="12"/>
      <c r="B26" s="13"/>
      <c r="C26" s="23">
        <f>'Horaire hebdomadaire équipe'!C25</f>
        <v>0.47916666666666696</v>
      </c>
      <c r="D26" s="4" t="s">
        <v>14</v>
      </c>
      <c r="E26" s="27">
        <f>+'Horaire hebdomadaire équipe'!E25</f>
        <v>0.48958333333333365</v>
      </c>
      <c r="F26" s="13"/>
      <c r="G26" s="74" cm="1">
        <f t="array" ref="G26">_xlfn.IFS($G$3='Horaire hebdomadaire équipe'!$G$8,'Horaire hebdomadaire équipe'!G25,'Horaire par éducateur'!$G$3='Horaire hebdomadaire équipe'!$H$8,'Horaire hebdomadaire équipe'!H25,'Horaire par éducateur'!$G$3='Horaire hebdomadaire équipe'!$I$8,'Horaire hebdomadaire équipe'!I25,$G$3='Horaire hebdomadaire équipe'!$J$8,'Horaire hebdomadaire équipe'!J25)</f>
        <v>0</v>
      </c>
      <c r="H26" s="75"/>
      <c r="I26" s="82" t="str" cm="1">
        <f t="array" ref="I26">_xlfn.IFS($G$3='Horaire hebdomadaire équipe'!$K$8,'Horaire hebdomadaire équipe'!K25,'Horaire par éducateur'!$G$3='Horaire hebdomadaire équipe'!$L$8,'Horaire hebdomadaire équipe'!L25,'Horaire par éducateur'!$G$3='Horaire hebdomadaire équipe'!$M$8,'Horaire hebdomadaire équipe'!M25,$G$3='Horaire hebdomadaire équipe'!$N$8,'Horaire hebdomadaire équipe'!N25)</f>
        <v>Brandon</v>
      </c>
      <c r="J26" s="75"/>
      <c r="K26" s="82" t="str" cm="1">
        <f t="array" ref="K26">_xlfn.IFS($G$3='Horaire hebdomadaire équipe'!$O$8,'Horaire hebdomadaire équipe'!O25,$G$3='Horaire hebdomadaire équipe'!$P$8,'Horaire hebdomadaire équipe'!P25,$G$3='Horaire hebdomadaire équipe'!$Q$8,'Horaire hebdomadaire équipe'!Q25,$G$3='Horaire hebdomadaire équipe'!$R$8,'Horaire hebdomadaire équipe'!R25)</f>
        <v>Brandon</v>
      </c>
      <c r="L26" s="75"/>
      <c r="M26" s="82" t="str" cm="1">
        <f t="array" ref="M26">_xlfn.IFS($G$3='Horaire hebdomadaire équipe'!$S$8,'Horaire hebdomadaire équipe'!S25,$G$3='Horaire hebdomadaire équipe'!$T$8,'Horaire hebdomadaire équipe'!T25,$G$3='Horaire hebdomadaire équipe'!$U$8,'Horaire hebdomadaire équipe'!U25,$G$3='Horaire hebdomadaire équipe'!$V$8,'Horaire hebdomadaire équipe'!V25)</f>
        <v>Brandon</v>
      </c>
      <c r="N26" s="75"/>
      <c r="O26" s="82" t="str" cm="1">
        <f t="array" ref="O26">_xlfn.IFS($G$3='Horaire hebdomadaire équipe'!$W$8,'Horaire hebdomadaire équipe'!W25,$G$3='Horaire hebdomadaire équipe'!$X$8,'Horaire hebdomadaire équipe'!X25,$G$3='Horaire hebdomadaire équipe'!$Y$8,'Horaire hebdomadaire équipe'!Y25,$G$3='Horaire hebdomadaire équipe'!$Z$8,'Horaire hebdomadaire équipe'!Z25)</f>
        <v>Brandon</v>
      </c>
      <c r="P26" s="75"/>
      <c r="Q26" s="13"/>
    </row>
    <row r="27" spans="1:17" ht="15" customHeight="1" x14ac:dyDescent="0.2">
      <c r="A27" s="12"/>
      <c r="B27" s="13"/>
      <c r="C27" s="28">
        <f>'Horaire hebdomadaire équipe'!C26</f>
        <v>0.48958333333333365</v>
      </c>
      <c r="D27" s="3" t="s">
        <v>14</v>
      </c>
      <c r="E27" s="26">
        <f>+'Horaire hebdomadaire équipe'!E26</f>
        <v>0.50000000000000033</v>
      </c>
      <c r="F27" s="13"/>
      <c r="G27" s="76" cm="1">
        <f t="array" ref="G27">_xlfn.IFS($G$3='Horaire hebdomadaire équipe'!$G$8,'Horaire hebdomadaire équipe'!G26,'Horaire par éducateur'!$G$3='Horaire hebdomadaire équipe'!$H$8,'Horaire hebdomadaire équipe'!H26,'Horaire par éducateur'!$G$3='Horaire hebdomadaire équipe'!$I$8,'Horaire hebdomadaire équipe'!I26,$G$3='Horaire hebdomadaire équipe'!$J$8,'Horaire hebdomadaire équipe'!J26)</f>
        <v>0</v>
      </c>
      <c r="H27" s="77"/>
      <c r="I27" s="83" t="str" cm="1">
        <f t="array" ref="I27">_xlfn.IFS($G$3='Horaire hebdomadaire équipe'!$K$8,'Horaire hebdomadaire équipe'!K26,'Horaire par éducateur'!$G$3='Horaire hebdomadaire équipe'!$L$8,'Horaire hebdomadaire équipe'!L26,'Horaire par éducateur'!$G$3='Horaire hebdomadaire équipe'!$M$8,'Horaire hebdomadaire équipe'!M26,$G$3='Horaire hebdomadaire équipe'!$N$8,'Horaire hebdomadaire équipe'!N26)</f>
        <v>Brandon</v>
      </c>
      <c r="J27" s="77"/>
      <c r="K27" s="83" t="str" cm="1">
        <f t="array" ref="K27">_xlfn.IFS($G$3='Horaire hebdomadaire équipe'!$O$8,'Horaire hebdomadaire équipe'!O26,$G$3='Horaire hebdomadaire équipe'!$P$8,'Horaire hebdomadaire équipe'!P26,$G$3='Horaire hebdomadaire équipe'!$Q$8,'Horaire hebdomadaire équipe'!Q26,$G$3='Horaire hebdomadaire équipe'!$R$8,'Horaire hebdomadaire équipe'!R26)</f>
        <v>Brandon</v>
      </c>
      <c r="L27" s="77"/>
      <c r="M27" s="83" t="str" cm="1">
        <f t="array" ref="M27">_xlfn.IFS($G$3='Horaire hebdomadaire équipe'!$S$8,'Horaire hebdomadaire équipe'!S26,$G$3='Horaire hebdomadaire équipe'!$T$8,'Horaire hebdomadaire équipe'!T26,$G$3='Horaire hebdomadaire équipe'!$U$8,'Horaire hebdomadaire équipe'!U26,$G$3='Horaire hebdomadaire équipe'!$V$8,'Horaire hebdomadaire équipe'!V26)</f>
        <v>Brandon</v>
      </c>
      <c r="N27" s="77"/>
      <c r="O27" s="83" t="str" cm="1">
        <f t="array" ref="O27">_xlfn.IFS($G$3='Horaire hebdomadaire équipe'!$W$8,'Horaire hebdomadaire équipe'!W26,$G$3='Horaire hebdomadaire équipe'!$X$8,'Horaire hebdomadaire équipe'!X26,$G$3='Horaire hebdomadaire équipe'!$Y$8,'Horaire hebdomadaire équipe'!Y26,$G$3='Horaire hebdomadaire équipe'!$Z$8,'Horaire hebdomadaire équipe'!Z26)</f>
        <v>Brandon</v>
      </c>
      <c r="P27" s="77"/>
      <c r="Q27" s="13"/>
    </row>
    <row r="28" spans="1:17" ht="15" customHeight="1" x14ac:dyDescent="0.2">
      <c r="A28" s="12"/>
      <c r="B28" s="13"/>
      <c r="C28" s="23">
        <f>'Horaire hebdomadaire équipe'!C27</f>
        <v>0.50000000000000033</v>
      </c>
      <c r="D28" s="4" t="s">
        <v>14</v>
      </c>
      <c r="E28" s="27">
        <f>+'Horaire hebdomadaire équipe'!E27</f>
        <v>0.51041666666666696</v>
      </c>
      <c r="F28" s="13"/>
      <c r="G28" s="74" cm="1">
        <f t="array" ref="G28">_xlfn.IFS($G$3='Horaire hebdomadaire équipe'!$G$8,'Horaire hebdomadaire équipe'!G27,'Horaire par éducateur'!$G$3='Horaire hebdomadaire équipe'!$H$8,'Horaire hebdomadaire équipe'!H27,'Horaire par éducateur'!$G$3='Horaire hebdomadaire équipe'!$I$8,'Horaire hebdomadaire équipe'!I27,$G$3='Horaire hebdomadaire équipe'!$J$8,'Horaire hebdomadaire équipe'!J27)</f>
        <v>0</v>
      </c>
      <c r="H28" s="75"/>
      <c r="I28" s="82" cm="1">
        <f t="array" ref="I28">_xlfn.IFS($G$3='Horaire hebdomadaire équipe'!$K$8,'Horaire hebdomadaire équipe'!K27,'Horaire par éducateur'!$G$3='Horaire hebdomadaire équipe'!$L$8,'Horaire hebdomadaire équipe'!L27,'Horaire par éducateur'!$G$3='Horaire hebdomadaire équipe'!$M$8,'Horaire hebdomadaire équipe'!M27,$G$3='Horaire hebdomadaire équipe'!$N$8,'Horaire hebdomadaire équipe'!N27)</f>
        <v>0</v>
      </c>
      <c r="J28" s="75"/>
      <c r="K28" s="82" t="str" cm="1">
        <f t="array" ref="K28">_xlfn.IFS($G$3='Horaire hebdomadaire équipe'!$O$8,'Horaire hebdomadaire équipe'!O27,$G$3='Horaire hebdomadaire équipe'!$P$8,'Horaire hebdomadaire équipe'!P27,$G$3='Horaire hebdomadaire équipe'!$Q$8,'Horaire hebdomadaire équipe'!Q27,$G$3='Horaire hebdomadaire équipe'!$R$8,'Horaire hebdomadaire équipe'!R27)</f>
        <v>Brandon</v>
      </c>
      <c r="L28" s="75"/>
      <c r="M28" s="82" t="str" cm="1">
        <f t="array" ref="M28">_xlfn.IFS($G$3='Horaire hebdomadaire équipe'!$S$8,'Horaire hebdomadaire équipe'!S27,$G$3='Horaire hebdomadaire équipe'!$T$8,'Horaire hebdomadaire équipe'!T27,$G$3='Horaire hebdomadaire équipe'!$U$8,'Horaire hebdomadaire équipe'!U27,$G$3='Horaire hebdomadaire équipe'!$V$8,'Horaire hebdomadaire équipe'!V27)</f>
        <v>Brandon</v>
      </c>
      <c r="N28" s="75"/>
      <c r="O28" s="82" t="str" cm="1">
        <f t="array" ref="O28">_xlfn.IFS($G$3='Horaire hebdomadaire équipe'!$W$8,'Horaire hebdomadaire équipe'!W27,$G$3='Horaire hebdomadaire équipe'!$X$8,'Horaire hebdomadaire équipe'!X27,$G$3='Horaire hebdomadaire équipe'!$Y$8,'Horaire hebdomadaire équipe'!Y27,$G$3='Horaire hebdomadaire équipe'!$Z$8,'Horaire hebdomadaire équipe'!Z27)</f>
        <v>Brandon</v>
      </c>
      <c r="P28" s="75"/>
      <c r="Q28" s="13"/>
    </row>
    <row r="29" spans="1:17" ht="15" customHeight="1" x14ac:dyDescent="0.2">
      <c r="A29" s="12"/>
      <c r="B29" s="13"/>
      <c r="C29" s="28">
        <f>'Horaire hebdomadaire équipe'!C28</f>
        <v>0.51041666666666696</v>
      </c>
      <c r="D29" s="3" t="s">
        <v>14</v>
      </c>
      <c r="E29" s="26">
        <f>+'Horaire hebdomadaire équipe'!E28</f>
        <v>0.52083333333333359</v>
      </c>
      <c r="F29" s="13"/>
      <c r="G29" s="76" cm="1">
        <f t="array" ref="G29">_xlfn.IFS($G$3='Horaire hebdomadaire équipe'!$G$8,'Horaire hebdomadaire équipe'!G28,'Horaire par éducateur'!$G$3='Horaire hebdomadaire équipe'!$H$8,'Horaire hebdomadaire équipe'!H28,'Horaire par éducateur'!$G$3='Horaire hebdomadaire équipe'!$I$8,'Horaire hebdomadaire équipe'!I28,$G$3='Horaire hebdomadaire équipe'!$J$8,'Horaire hebdomadaire équipe'!J28)</f>
        <v>0</v>
      </c>
      <c r="H29" s="77"/>
      <c r="I29" s="83" cm="1">
        <f t="array" ref="I29">_xlfn.IFS($G$3='Horaire hebdomadaire équipe'!$K$8,'Horaire hebdomadaire équipe'!K28,'Horaire par éducateur'!$G$3='Horaire hebdomadaire équipe'!$L$8,'Horaire hebdomadaire équipe'!L28,'Horaire par éducateur'!$G$3='Horaire hebdomadaire équipe'!$M$8,'Horaire hebdomadaire équipe'!M28,$G$3='Horaire hebdomadaire équipe'!$N$8,'Horaire hebdomadaire équipe'!N28)</f>
        <v>0</v>
      </c>
      <c r="J29" s="77"/>
      <c r="K29" s="83" t="str" cm="1">
        <f t="array" ref="K29">_xlfn.IFS($G$3='Horaire hebdomadaire équipe'!$O$8,'Horaire hebdomadaire équipe'!O28,$G$3='Horaire hebdomadaire équipe'!$P$8,'Horaire hebdomadaire équipe'!P28,$G$3='Horaire hebdomadaire équipe'!$Q$8,'Horaire hebdomadaire équipe'!Q28,$G$3='Horaire hebdomadaire équipe'!$R$8,'Horaire hebdomadaire équipe'!R28)</f>
        <v>Brandon</v>
      </c>
      <c r="L29" s="77"/>
      <c r="M29" s="83" t="str" cm="1">
        <f t="array" ref="M29">_xlfn.IFS($G$3='Horaire hebdomadaire équipe'!$S$8,'Horaire hebdomadaire équipe'!S28,$G$3='Horaire hebdomadaire équipe'!$T$8,'Horaire hebdomadaire équipe'!T28,$G$3='Horaire hebdomadaire équipe'!$U$8,'Horaire hebdomadaire équipe'!U28,$G$3='Horaire hebdomadaire équipe'!$V$8,'Horaire hebdomadaire équipe'!V28)</f>
        <v>Brandon</v>
      </c>
      <c r="N29" s="77"/>
      <c r="O29" s="83" t="str" cm="1">
        <f t="array" ref="O29">_xlfn.IFS($G$3='Horaire hebdomadaire équipe'!$W$8,'Horaire hebdomadaire équipe'!W28,$G$3='Horaire hebdomadaire équipe'!$X$8,'Horaire hebdomadaire équipe'!X28,$G$3='Horaire hebdomadaire équipe'!$Y$8,'Horaire hebdomadaire équipe'!Y28,$G$3='Horaire hebdomadaire équipe'!$Z$8,'Horaire hebdomadaire équipe'!Z28)</f>
        <v>Brandon</v>
      </c>
      <c r="P29" s="77"/>
      <c r="Q29" s="13"/>
    </row>
    <row r="30" spans="1:17" ht="15" customHeight="1" x14ac:dyDescent="0.2">
      <c r="A30" s="12"/>
      <c r="B30" s="13"/>
      <c r="C30" s="23">
        <f>'Horaire hebdomadaire équipe'!C29</f>
        <v>0.52083333333333359</v>
      </c>
      <c r="D30" s="4" t="s">
        <v>14</v>
      </c>
      <c r="E30" s="27">
        <f>+'Horaire hebdomadaire équipe'!E29</f>
        <v>0.53125000000000022</v>
      </c>
      <c r="F30" s="13"/>
      <c r="G30" s="74" cm="1">
        <f t="array" ref="G30">_xlfn.IFS($G$3='Horaire hebdomadaire équipe'!$G$8,'Horaire hebdomadaire équipe'!G29,'Horaire par éducateur'!$G$3='Horaire hebdomadaire équipe'!$H$8,'Horaire hebdomadaire équipe'!H29,'Horaire par éducateur'!$G$3='Horaire hebdomadaire équipe'!$I$8,'Horaire hebdomadaire équipe'!I29,$G$3='Horaire hebdomadaire équipe'!$J$8,'Horaire hebdomadaire équipe'!J29)</f>
        <v>0</v>
      </c>
      <c r="H30" s="75"/>
      <c r="I30" s="82" cm="1">
        <f t="array" ref="I30">_xlfn.IFS($G$3='Horaire hebdomadaire équipe'!$K$8,'Horaire hebdomadaire équipe'!K29,'Horaire par éducateur'!$G$3='Horaire hebdomadaire équipe'!$L$8,'Horaire hebdomadaire équipe'!L29,'Horaire par éducateur'!$G$3='Horaire hebdomadaire équipe'!$M$8,'Horaire hebdomadaire équipe'!M29,$G$3='Horaire hebdomadaire équipe'!$N$8,'Horaire hebdomadaire équipe'!N29)</f>
        <v>0</v>
      </c>
      <c r="J30" s="75"/>
      <c r="K30" s="82" t="str" cm="1">
        <f t="array" ref="K30">_xlfn.IFS($G$3='Horaire hebdomadaire équipe'!$O$8,'Horaire hebdomadaire équipe'!O29,$G$3='Horaire hebdomadaire équipe'!$P$8,'Horaire hebdomadaire équipe'!P29,$G$3='Horaire hebdomadaire équipe'!$Q$8,'Horaire hebdomadaire équipe'!Q29,$G$3='Horaire hebdomadaire équipe'!$R$8,'Horaire hebdomadaire équipe'!R29)</f>
        <v>Brandon</v>
      </c>
      <c r="L30" s="75"/>
      <c r="M30" s="82" t="str" cm="1">
        <f t="array" ref="M30">_xlfn.IFS($G$3='Horaire hebdomadaire équipe'!$S$8,'Horaire hebdomadaire équipe'!S29,$G$3='Horaire hebdomadaire équipe'!$T$8,'Horaire hebdomadaire équipe'!T29,$G$3='Horaire hebdomadaire équipe'!$U$8,'Horaire hebdomadaire équipe'!U29,$G$3='Horaire hebdomadaire équipe'!$V$8,'Horaire hebdomadaire équipe'!V29)</f>
        <v>Brandon</v>
      </c>
      <c r="N30" s="75"/>
      <c r="O30" s="82" t="str" cm="1">
        <f t="array" ref="O30">_xlfn.IFS($G$3='Horaire hebdomadaire équipe'!$W$8,'Horaire hebdomadaire équipe'!W29,$G$3='Horaire hebdomadaire équipe'!$X$8,'Horaire hebdomadaire équipe'!X29,$G$3='Horaire hebdomadaire équipe'!$Y$8,'Horaire hebdomadaire équipe'!Y29,$G$3='Horaire hebdomadaire équipe'!$Z$8,'Horaire hebdomadaire équipe'!Z29)</f>
        <v>Brandon</v>
      </c>
      <c r="P30" s="75"/>
      <c r="Q30" s="13"/>
    </row>
    <row r="31" spans="1:17" ht="15" customHeight="1" x14ac:dyDescent="0.2">
      <c r="A31" s="12"/>
      <c r="B31" s="13"/>
      <c r="C31" s="28">
        <f>'Horaire hebdomadaire équipe'!C30</f>
        <v>0.53125000000000022</v>
      </c>
      <c r="D31" s="3" t="s">
        <v>14</v>
      </c>
      <c r="E31" s="26">
        <f>+'Horaire hebdomadaire équipe'!E30</f>
        <v>0.54166666666666685</v>
      </c>
      <c r="F31" s="13"/>
      <c r="G31" s="76" cm="1">
        <f t="array" ref="G31">_xlfn.IFS($G$3='Horaire hebdomadaire équipe'!$G$8,'Horaire hebdomadaire équipe'!G30,'Horaire par éducateur'!$G$3='Horaire hebdomadaire équipe'!$H$8,'Horaire hebdomadaire équipe'!H30,'Horaire par éducateur'!$G$3='Horaire hebdomadaire équipe'!$I$8,'Horaire hebdomadaire équipe'!I30,$G$3='Horaire hebdomadaire équipe'!$J$8,'Horaire hebdomadaire équipe'!J30)</f>
        <v>0</v>
      </c>
      <c r="H31" s="77"/>
      <c r="I31" s="83" cm="1">
        <f t="array" ref="I31">_xlfn.IFS($G$3='Horaire hebdomadaire équipe'!$K$8,'Horaire hebdomadaire équipe'!K30,'Horaire par éducateur'!$G$3='Horaire hebdomadaire équipe'!$L$8,'Horaire hebdomadaire équipe'!L30,'Horaire par éducateur'!$G$3='Horaire hebdomadaire équipe'!$M$8,'Horaire hebdomadaire équipe'!M30,$G$3='Horaire hebdomadaire équipe'!$N$8,'Horaire hebdomadaire équipe'!N30)</f>
        <v>0</v>
      </c>
      <c r="J31" s="77"/>
      <c r="K31" s="83" t="str" cm="1">
        <f t="array" ref="K31">_xlfn.IFS($G$3='Horaire hebdomadaire équipe'!$O$8,'Horaire hebdomadaire équipe'!O30,$G$3='Horaire hebdomadaire équipe'!$P$8,'Horaire hebdomadaire équipe'!P30,$G$3='Horaire hebdomadaire équipe'!$Q$8,'Horaire hebdomadaire équipe'!Q30,$G$3='Horaire hebdomadaire équipe'!$R$8,'Horaire hebdomadaire équipe'!R30)</f>
        <v>Brandon</v>
      </c>
      <c r="L31" s="77"/>
      <c r="M31" s="83" t="str" cm="1">
        <f t="array" ref="M31">_xlfn.IFS($G$3='Horaire hebdomadaire équipe'!$S$8,'Horaire hebdomadaire équipe'!S30,$G$3='Horaire hebdomadaire équipe'!$T$8,'Horaire hebdomadaire équipe'!T30,$G$3='Horaire hebdomadaire équipe'!$U$8,'Horaire hebdomadaire équipe'!U30,$G$3='Horaire hebdomadaire équipe'!$V$8,'Horaire hebdomadaire équipe'!V30)</f>
        <v>Brandon</v>
      </c>
      <c r="N31" s="77"/>
      <c r="O31" s="83" t="str" cm="1">
        <f t="array" ref="O31">_xlfn.IFS($G$3='Horaire hebdomadaire équipe'!$W$8,'Horaire hebdomadaire équipe'!W30,$G$3='Horaire hebdomadaire équipe'!$X$8,'Horaire hebdomadaire équipe'!X30,$G$3='Horaire hebdomadaire équipe'!$Y$8,'Horaire hebdomadaire équipe'!Y30,$G$3='Horaire hebdomadaire équipe'!$Z$8,'Horaire hebdomadaire équipe'!Z30)</f>
        <v>Brandon</v>
      </c>
      <c r="P31" s="77"/>
      <c r="Q31" s="13"/>
    </row>
    <row r="32" spans="1:17" ht="15" customHeight="1" x14ac:dyDescent="0.2">
      <c r="A32" s="12"/>
      <c r="B32" s="13"/>
      <c r="C32" s="23">
        <f>'Horaire hebdomadaire équipe'!C31</f>
        <v>0.54166666666666685</v>
      </c>
      <c r="D32" s="4" t="s">
        <v>14</v>
      </c>
      <c r="E32" s="27">
        <f>+'Horaire hebdomadaire équipe'!E31</f>
        <v>0.55208333333333348</v>
      </c>
      <c r="F32" s="13"/>
      <c r="G32" s="74" cm="1">
        <f t="array" ref="G32">_xlfn.IFS($G$3='Horaire hebdomadaire équipe'!$G$8,'Horaire hebdomadaire équipe'!G31,'Horaire par éducateur'!$G$3='Horaire hebdomadaire équipe'!$H$8,'Horaire hebdomadaire équipe'!H31,'Horaire par éducateur'!$G$3='Horaire hebdomadaire équipe'!$I$8,'Horaire hebdomadaire équipe'!I31,$G$3='Horaire hebdomadaire équipe'!$J$8,'Horaire hebdomadaire équipe'!J31)</f>
        <v>0</v>
      </c>
      <c r="H32" s="75"/>
      <c r="I32" s="82" cm="1">
        <f t="array" ref="I32">_xlfn.IFS($G$3='Horaire hebdomadaire équipe'!$K$8,'Horaire hebdomadaire équipe'!K31,'Horaire par éducateur'!$G$3='Horaire hebdomadaire équipe'!$L$8,'Horaire hebdomadaire équipe'!L31,'Horaire par éducateur'!$G$3='Horaire hebdomadaire équipe'!$M$8,'Horaire hebdomadaire équipe'!M31,$G$3='Horaire hebdomadaire équipe'!$N$8,'Horaire hebdomadaire équipe'!N31)</f>
        <v>0</v>
      </c>
      <c r="J32" s="75"/>
      <c r="K32" s="82" t="str" cm="1">
        <f t="array" ref="K32">_xlfn.IFS($G$3='Horaire hebdomadaire équipe'!$O$8,'Horaire hebdomadaire équipe'!O31,$G$3='Horaire hebdomadaire équipe'!$P$8,'Horaire hebdomadaire équipe'!P31,$G$3='Horaire hebdomadaire équipe'!$Q$8,'Horaire hebdomadaire équipe'!Q31,$G$3='Horaire hebdomadaire équipe'!$R$8,'Horaire hebdomadaire équipe'!R31)</f>
        <v>Brandon</v>
      </c>
      <c r="L32" s="75"/>
      <c r="M32" s="82" t="str" cm="1">
        <f t="array" ref="M32">_xlfn.IFS($G$3='Horaire hebdomadaire équipe'!$S$8,'Horaire hebdomadaire équipe'!S31,$G$3='Horaire hebdomadaire équipe'!$T$8,'Horaire hebdomadaire équipe'!T31,$G$3='Horaire hebdomadaire équipe'!$U$8,'Horaire hebdomadaire équipe'!U31,$G$3='Horaire hebdomadaire équipe'!$V$8,'Horaire hebdomadaire équipe'!V31)</f>
        <v>Brandon</v>
      </c>
      <c r="N32" s="75"/>
      <c r="O32" s="82" t="str" cm="1">
        <f t="array" ref="O32">_xlfn.IFS($G$3='Horaire hebdomadaire équipe'!$W$8,'Horaire hebdomadaire équipe'!W31,$G$3='Horaire hebdomadaire équipe'!$X$8,'Horaire hebdomadaire équipe'!X31,$G$3='Horaire hebdomadaire équipe'!$Y$8,'Horaire hebdomadaire équipe'!Y31,$G$3='Horaire hebdomadaire équipe'!$Z$8,'Horaire hebdomadaire équipe'!Z31)</f>
        <v>Brandon</v>
      </c>
      <c r="P32" s="75"/>
      <c r="Q32" s="13"/>
    </row>
    <row r="33" spans="1:17" ht="15" customHeight="1" x14ac:dyDescent="0.2">
      <c r="A33" s="12"/>
      <c r="B33" s="13"/>
      <c r="C33" s="28">
        <f>'Horaire hebdomadaire équipe'!C32</f>
        <v>0.55208333333333348</v>
      </c>
      <c r="D33" s="3" t="s">
        <v>14</v>
      </c>
      <c r="E33" s="26">
        <f>+'Horaire hebdomadaire équipe'!E32</f>
        <v>0.56250000000000011</v>
      </c>
      <c r="F33" s="13"/>
      <c r="G33" s="76" cm="1">
        <f t="array" ref="G33">_xlfn.IFS($G$3='Horaire hebdomadaire équipe'!$G$8,'Horaire hebdomadaire équipe'!G32,'Horaire par éducateur'!$G$3='Horaire hebdomadaire équipe'!$H$8,'Horaire hebdomadaire équipe'!H32,'Horaire par éducateur'!$G$3='Horaire hebdomadaire équipe'!$I$8,'Horaire hebdomadaire équipe'!I32,$G$3='Horaire hebdomadaire équipe'!$J$8,'Horaire hebdomadaire équipe'!J32)</f>
        <v>0</v>
      </c>
      <c r="H33" s="77"/>
      <c r="I33" s="83" cm="1">
        <f t="array" ref="I33">_xlfn.IFS($G$3='Horaire hebdomadaire équipe'!$K$8,'Horaire hebdomadaire équipe'!K32,'Horaire par éducateur'!$G$3='Horaire hebdomadaire équipe'!$L$8,'Horaire hebdomadaire équipe'!L32,'Horaire par éducateur'!$G$3='Horaire hebdomadaire équipe'!$M$8,'Horaire hebdomadaire équipe'!M32,$G$3='Horaire hebdomadaire équipe'!$N$8,'Horaire hebdomadaire équipe'!N32)</f>
        <v>0</v>
      </c>
      <c r="J33" s="77"/>
      <c r="K33" s="83" t="str" cm="1">
        <f t="array" ref="K33">_xlfn.IFS($G$3='Horaire hebdomadaire équipe'!$O$8,'Horaire hebdomadaire équipe'!O32,$G$3='Horaire hebdomadaire équipe'!$P$8,'Horaire hebdomadaire équipe'!P32,$G$3='Horaire hebdomadaire équipe'!$Q$8,'Horaire hebdomadaire équipe'!Q32,$G$3='Horaire hebdomadaire équipe'!$R$8,'Horaire hebdomadaire équipe'!R32)</f>
        <v>Récré</v>
      </c>
      <c r="L33" s="77"/>
      <c r="M33" s="83" t="str" cm="1">
        <f t="array" ref="M33">_xlfn.IFS($G$3='Horaire hebdomadaire équipe'!$S$8,'Horaire hebdomadaire équipe'!S32,$G$3='Horaire hebdomadaire équipe'!$T$8,'Horaire hebdomadaire équipe'!T32,$G$3='Horaire hebdomadaire équipe'!$U$8,'Horaire hebdomadaire équipe'!U32,$G$3='Horaire hebdomadaire équipe'!$V$8,'Horaire hebdomadaire équipe'!V32)</f>
        <v>Récré</v>
      </c>
      <c r="N33" s="77"/>
      <c r="O33" s="83" t="str" cm="1">
        <f t="array" ref="O33">_xlfn.IFS($G$3='Horaire hebdomadaire équipe'!$W$8,'Horaire hebdomadaire équipe'!W32,$G$3='Horaire hebdomadaire équipe'!$X$8,'Horaire hebdomadaire équipe'!X32,$G$3='Horaire hebdomadaire équipe'!$Y$8,'Horaire hebdomadaire équipe'!Y32,$G$3='Horaire hebdomadaire équipe'!$Z$8,'Horaire hebdomadaire équipe'!Z32)</f>
        <v>Récré</v>
      </c>
      <c r="P33" s="77"/>
      <c r="Q33" s="13"/>
    </row>
    <row r="34" spans="1:17" ht="15" customHeight="1" x14ac:dyDescent="0.2">
      <c r="A34" s="12"/>
      <c r="B34" s="13"/>
      <c r="C34" s="23">
        <f>'Horaire hebdomadaire équipe'!C33</f>
        <v>0.56250000000000011</v>
      </c>
      <c r="D34" s="4" t="s">
        <v>14</v>
      </c>
      <c r="E34" s="27">
        <f>+'Horaire hebdomadaire équipe'!E33</f>
        <v>0.57291666666666674</v>
      </c>
      <c r="F34" s="13"/>
      <c r="G34" s="74" cm="1">
        <f t="array" ref="G34">_xlfn.IFS($G$3='Horaire hebdomadaire équipe'!$G$8,'Horaire hebdomadaire équipe'!G33,'Horaire par éducateur'!$G$3='Horaire hebdomadaire équipe'!$H$8,'Horaire hebdomadaire équipe'!H33,'Horaire par éducateur'!$G$3='Horaire hebdomadaire équipe'!$I$8,'Horaire hebdomadaire équipe'!I33,$G$3='Horaire hebdomadaire équipe'!$J$8,'Horaire hebdomadaire équipe'!J33)</f>
        <v>0</v>
      </c>
      <c r="H34" s="75"/>
      <c r="I34" s="82" cm="1">
        <f t="array" ref="I34">_xlfn.IFS($G$3='Horaire hebdomadaire équipe'!$K$8,'Horaire hebdomadaire équipe'!K33,'Horaire par éducateur'!$G$3='Horaire hebdomadaire équipe'!$L$8,'Horaire hebdomadaire équipe'!L33,'Horaire par éducateur'!$G$3='Horaire hebdomadaire équipe'!$M$8,'Horaire hebdomadaire équipe'!M33,$G$3='Horaire hebdomadaire équipe'!$N$8,'Horaire hebdomadaire équipe'!N33)</f>
        <v>0</v>
      </c>
      <c r="J34" s="75"/>
      <c r="K34" s="82" t="str" cm="1">
        <f t="array" ref="K34">_xlfn.IFS($G$3='Horaire hebdomadaire équipe'!$O$8,'Horaire hebdomadaire équipe'!O33,$G$3='Horaire hebdomadaire équipe'!$P$8,'Horaire hebdomadaire équipe'!P33,$G$3='Horaire hebdomadaire équipe'!$Q$8,'Horaire hebdomadaire équipe'!Q33,$G$3='Horaire hebdomadaire équipe'!$R$8,'Horaire hebdomadaire équipe'!R33)</f>
        <v>Récré</v>
      </c>
      <c r="L34" s="75"/>
      <c r="M34" s="82" t="str" cm="1">
        <f t="array" ref="M34">_xlfn.IFS($G$3='Horaire hebdomadaire équipe'!$S$8,'Horaire hebdomadaire équipe'!S33,$G$3='Horaire hebdomadaire équipe'!$T$8,'Horaire hebdomadaire équipe'!T33,$G$3='Horaire hebdomadaire équipe'!$U$8,'Horaire hebdomadaire équipe'!U33,$G$3='Horaire hebdomadaire équipe'!$V$8,'Horaire hebdomadaire équipe'!V33)</f>
        <v>Récré</v>
      </c>
      <c r="N34" s="75"/>
      <c r="O34" s="82" t="str" cm="1">
        <f t="array" ref="O34">_xlfn.IFS($G$3='Horaire hebdomadaire équipe'!$W$8,'Horaire hebdomadaire équipe'!W33,$G$3='Horaire hebdomadaire équipe'!$X$8,'Horaire hebdomadaire équipe'!X33,$G$3='Horaire hebdomadaire équipe'!$Y$8,'Horaire hebdomadaire équipe'!Y33,$G$3='Horaire hebdomadaire équipe'!$Z$8,'Horaire hebdomadaire équipe'!Z33)</f>
        <v>Récré</v>
      </c>
      <c r="P34" s="75"/>
      <c r="Q34" s="13"/>
    </row>
    <row r="35" spans="1:17" ht="15" customHeight="1" x14ac:dyDescent="0.2">
      <c r="A35" s="12"/>
      <c r="B35" s="13"/>
      <c r="C35" s="28">
        <f>'Horaire hebdomadaire équipe'!C34</f>
        <v>0.57291666666666674</v>
      </c>
      <c r="D35" s="3" t="s">
        <v>14</v>
      </c>
      <c r="E35" s="26">
        <f>+'Horaire hebdomadaire équipe'!E34</f>
        <v>0.58333333333333337</v>
      </c>
      <c r="F35" s="13"/>
      <c r="G35" s="76" cm="1">
        <f t="array" ref="G35">_xlfn.IFS($G$3='Horaire hebdomadaire équipe'!$G$8,'Horaire hebdomadaire équipe'!G34,'Horaire par éducateur'!$G$3='Horaire hebdomadaire équipe'!$H$8,'Horaire hebdomadaire équipe'!H34,'Horaire par éducateur'!$G$3='Horaire hebdomadaire équipe'!$I$8,'Horaire hebdomadaire équipe'!I34,$G$3='Horaire hebdomadaire équipe'!$J$8,'Horaire hebdomadaire équipe'!J34)</f>
        <v>0</v>
      </c>
      <c r="H35" s="77"/>
      <c r="I35" s="83" cm="1">
        <f t="array" ref="I35">_xlfn.IFS($G$3='Horaire hebdomadaire équipe'!$K$8,'Horaire hebdomadaire équipe'!K34,'Horaire par éducateur'!$G$3='Horaire hebdomadaire équipe'!$L$8,'Horaire hebdomadaire équipe'!L34,'Horaire par éducateur'!$G$3='Horaire hebdomadaire équipe'!$M$8,'Horaire hebdomadaire équipe'!M34,$G$3='Horaire hebdomadaire équipe'!$N$8,'Horaire hebdomadaire équipe'!N34)</f>
        <v>0</v>
      </c>
      <c r="J35" s="77"/>
      <c r="K35" s="83" t="str" cm="1">
        <f t="array" ref="K35">_xlfn.IFS($G$3='Horaire hebdomadaire équipe'!$O$8,'Horaire hebdomadaire équipe'!O34,$G$3='Horaire hebdomadaire équipe'!$P$8,'Horaire hebdomadaire équipe'!P34,$G$3='Horaire hebdomadaire équipe'!$Q$8,'Horaire hebdomadaire équipe'!Q34,$G$3='Horaire hebdomadaire équipe'!$R$8,'Horaire hebdomadaire équipe'!R34)</f>
        <v>Récré</v>
      </c>
      <c r="L35" s="77"/>
      <c r="M35" s="83" t="str" cm="1">
        <f t="array" ref="M35">_xlfn.IFS($G$3='Horaire hebdomadaire équipe'!$S$8,'Horaire hebdomadaire équipe'!S34,$G$3='Horaire hebdomadaire équipe'!$T$8,'Horaire hebdomadaire équipe'!T34,$G$3='Horaire hebdomadaire équipe'!$U$8,'Horaire hebdomadaire équipe'!U34,$G$3='Horaire hebdomadaire équipe'!$V$8,'Horaire hebdomadaire équipe'!V34)</f>
        <v>Récré</v>
      </c>
      <c r="N35" s="77"/>
      <c r="O35" s="83" t="str" cm="1">
        <f t="array" ref="O35">_xlfn.IFS($G$3='Horaire hebdomadaire équipe'!$W$8,'Horaire hebdomadaire équipe'!W34,$G$3='Horaire hebdomadaire équipe'!$X$8,'Horaire hebdomadaire équipe'!X34,$G$3='Horaire hebdomadaire équipe'!$Y$8,'Horaire hebdomadaire équipe'!Y34,$G$3='Horaire hebdomadaire équipe'!$Z$8,'Horaire hebdomadaire équipe'!Z34)</f>
        <v>Récré</v>
      </c>
      <c r="P35" s="77"/>
      <c r="Q35" s="13"/>
    </row>
    <row r="36" spans="1:17" ht="15" customHeight="1" x14ac:dyDescent="0.2">
      <c r="A36" s="12"/>
      <c r="B36" s="13"/>
      <c r="C36" s="23">
        <f>'Horaire hebdomadaire équipe'!C35</f>
        <v>0.58333333333333337</v>
      </c>
      <c r="D36" s="4" t="s">
        <v>14</v>
      </c>
      <c r="E36" s="27">
        <f>+'Horaire hebdomadaire équipe'!E35</f>
        <v>0.59375</v>
      </c>
      <c r="F36" s="13"/>
      <c r="G36" s="74" cm="1">
        <f t="array" ref="G36">_xlfn.IFS($G$3='Horaire hebdomadaire équipe'!$G$8,'Horaire hebdomadaire équipe'!G35,'Horaire par éducateur'!$G$3='Horaire hebdomadaire équipe'!$H$8,'Horaire hebdomadaire équipe'!H35,'Horaire par éducateur'!$G$3='Horaire hebdomadaire équipe'!$I$8,'Horaire hebdomadaire équipe'!I35,$G$3='Horaire hebdomadaire équipe'!$J$8,'Horaire hebdomadaire équipe'!J35)</f>
        <v>0</v>
      </c>
      <c r="H36" s="75"/>
      <c r="I36" s="82" cm="1">
        <f t="array" ref="I36">_xlfn.IFS($G$3='Horaire hebdomadaire équipe'!$K$8,'Horaire hebdomadaire équipe'!K35,'Horaire par éducateur'!$G$3='Horaire hebdomadaire équipe'!$L$8,'Horaire hebdomadaire équipe'!L35,'Horaire par éducateur'!$G$3='Horaire hebdomadaire équipe'!$M$8,'Horaire hebdomadaire équipe'!M35,$G$3='Horaire hebdomadaire équipe'!$N$8,'Horaire hebdomadaire équipe'!N35)</f>
        <v>0</v>
      </c>
      <c r="J36" s="75"/>
      <c r="K36" s="82" t="str" cm="1">
        <f t="array" ref="K36">_xlfn.IFS($G$3='Horaire hebdomadaire équipe'!$O$8,'Horaire hebdomadaire équipe'!O35,$G$3='Horaire hebdomadaire équipe'!$P$8,'Horaire hebdomadaire équipe'!P35,$G$3='Horaire hebdomadaire équipe'!$Q$8,'Horaire hebdomadaire équipe'!Q35,$G$3='Horaire hebdomadaire équipe'!$R$8,'Horaire hebdomadaire équipe'!R35)</f>
        <v>Brandon</v>
      </c>
      <c r="L36" s="75"/>
      <c r="M36" s="82" cm="1">
        <f t="array" ref="M36">_xlfn.IFS($G$3='Horaire hebdomadaire équipe'!$S$8,'Horaire hebdomadaire équipe'!S35,$G$3='Horaire hebdomadaire équipe'!$T$8,'Horaire hebdomadaire équipe'!T35,$G$3='Horaire hebdomadaire équipe'!$U$8,'Horaire hebdomadaire équipe'!U35,$G$3='Horaire hebdomadaire équipe'!$V$8,'Horaire hebdomadaire équipe'!V35)</f>
        <v>0</v>
      </c>
      <c r="N36" s="75"/>
      <c r="O36" s="82" t="str" cm="1">
        <f t="array" ref="O36">_xlfn.IFS($G$3='Horaire hebdomadaire équipe'!$W$8,'Horaire hebdomadaire équipe'!W35,$G$3='Horaire hebdomadaire équipe'!$X$8,'Horaire hebdomadaire équipe'!X35,$G$3='Horaire hebdomadaire équipe'!$Y$8,'Horaire hebdomadaire équipe'!Y35,$G$3='Horaire hebdomadaire équipe'!$Z$8,'Horaire hebdomadaire équipe'!Z35)</f>
        <v>Brandon</v>
      </c>
      <c r="P36" s="75"/>
      <c r="Q36" s="13"/>
    </row>
    <row r="37" spans="1:17" ht="15" customHeight="1" x14ac:dyDescent="0.2">
      <c r="A37" s="12"/>
      <c r="B37" s="13"/>
      <c r="C37" s="28">
        <f>'Horaire hebdomadaire équipe'!C36</f>
        <v>0.59375</v>
      </c>
      <c r="D37" s="3" t="s">
        <v>14</v>
      </c>
      <c r="E37" s="26">
        <f>+'Horaire hebdomadaire équipe'!E36</f>
        <v>0.60416666666666663</v>
      </c>
      <c r="F37" s="13"/>
      <c r="G37" s="76" cm="1">
        <f t="array" ref="G37">_xlfn.IFS($G$3='Horaire hebdomadaire équipe'!$G$8,'Horaire hebdomadaire équipe'!G36,'Horaire par éducateur'!$G$3='Horaire hebdomadaire équipe'!$H$8,'Horaire hebdomadaire équipe'!H36,'Horaire par éducateur'!$G$3='Horaire hebdomadaire équipe'!$I$8,'Horaire hebdomadaire équipe'!I36,$G$3='Horaire hebdomadaire équipe'!$J$8,'Horaire hebdomadaire équipe'!J36)</f>
        <v>0</v>
      </c>
      <c r="H37" s="77"/>
      <c r="I37" s="83" cm="1">
        <f t="array" ref="I37">_xlfn.IFS($G$3='Horaire hebdomadaire équipe'!$K$8,'Horaire hebdomadaire équipe'!K36,'Horaire par éducateur'!$G$3='Horaire hebdomadaire équipe'!$L$8,'Horaire hebdomadaire équipe'!L36,'Horaire par éducateur'!$G$3='Horaire hebdomadaire équipe'!$M$8,'Horaire hebdomadaire équipe'!M36,$G$3='Horaire hebdomadaire équipe'!$N$8,'Horaire hebdomadaire équipe'!N36)</f>
        <v>0</v>
      </c>
      <c r="J37" s="77"/>
      <c r="K37" s="83" t="str" cm="1">
        <f t="array" ref="K37">_xlfn.IFS($G$3='Horaire hebdomadaire équipe'!$O$8,'Horaire hebdomadaire équipe'!O36,$G$3='Horaire hebdomadaire équipe'!$P$8,'Horaire hebdomadaire équipe'!P36,$G$3='Horaire hebdomadaire équipe'!$Q$8,'Horaire hebdomadaire équipe'!Q36,$G$3='Horaire hebdomadaire équipe'!$R$8,'Horaire hebdomadaire équipe'!R36)</f>
        <v>Brandon</v>
      </c>
      <c r="L37" s="77"/>
      <c r="M37" s="83" cm="1">
        <f t="array" ref="M37">_xlfn.IFS($G$3='Horaire hebdomadaire équipe'!$S$8,'Horaire hebdomadaire équipe'!S36,$G$3='Horaire hebdomadaire équipe'!$T$8,'Horaire hebdomadaire équipe'!T36,$G$3='Horaire hebdomadaire équipe'!$U$8,'Horaire hebdomadaire équipe'!U36,$G$3='Horaire hebdomadaire équipe'!$V$8,'Horaire hebdomadaire équipe'!V36)</f>
        <v>0</v>
      </c>
      <c r="N37" s="77"/>
      <c r="O37" s="83" t="str" cm="1">
        <f t="array" ref="O37">_xlfn.IFS($G$3='Horaire hebdomadaire équipe'!$W$8,'Horaire hebdomadaire équipe'!W36,$G$3='Horaire hebdomadaire équipe'!$X$8,'Horaire hebdomadaire équipe'!X36,$G$3='Horaire hebdomadaire équipe'!$Y$8,'Horaire hebdomadaire équipe'!Y36,$G$3='Horaire hebdomadaire équipe'!$Z$8,'Horaire hebdomadaire équipe'!Z36)</f>
        <v>Brandon</v>
      </c>
      <c r="P37" s="77"/>
      <c r="Q37" s="13"/>
    </row>
    <row r="38" spans="1:17" ht="15" customHeight="1" x14ac:dyDescent="0.2">
      <c r="A38" s="12"/>
      <c r="B38" s="13"/>
      <c r="C38" s="23">
        <f>'Horaire hebdomadaire équipe'!C37</f>
        <v>0.60416666666666663</v>
      </c>
      <c r="D38" s="4" t="s">
        <v>14</v>
      </c>
      <c r="E38" s="27">
        <f>+'Horaire hebdomadaire équipe'!E37</f>
        <v>0.61458333333333326</v>
      </c>
      <c r="F38" s="13"/>
      <c r="G38" s="74" cm="1">
        <f t="array" ref="G38">_xlfn.IFS($G$3='Horaire hebdomadaire équipe'!$G$8,'Horaire hebdomadaire équipe'!G37,'Horaire par éducateur'!$G$3='Horaire hebdomadaire équipe'!$H$8,'Horaire hebdomadaire équipe'!H37,'Horaire par éducateur'!$G$3='Horaire hebdomadaire équipe'!$I$8,'Horaire hebdomadaire équipe'!I37,$G$3='Horaire hebdomadaire équipe'!$J$8,'Horaire hebdomadaire équipe'!J37)</f>
        <v>0</v>
      </c>
      <c r="H38" s="75"/>
      <c r="I38" s="82" cm="1">
        <f t="array" ref="I38">_xlfn.IFS($G$3='Horaire hebdomadaire équipe'!$K$8,'Horaire hebdomadaire équipe'!K37,'Horaire par éducateur'!$G$3='Horaire hebdomadaire équipe'!$L$8,'Horaire hebdomadaire équipe'!L37,'Horaire par éducateur'!$G$3='Horaire hebdomadaire équipe'!$M$8,'Horaire hebdomadaire équipe'!M37,$G$3='Horaire hebdomadaire équipe'!$N$8,'Horaire hebdomadaire équipe'!N37)</f>
        <v>0</v>
      </c>
      <c r="J38" s="75"/>
      <c r="K38" s="82" t="str" cm="1">
        <f t="array" ref="K38">_xlfn.IFS($G$3='Horaire hebdomadaire équipe'!$O$8,'Horaire hebdomadaire équipe'!O37,$G$3='Horaire hebdomadaire équipe'!$P$8,'Horaire hebdomadaire équipe'!P37,$G$3='Horaire hebdomadaire équipe'!$Q$8,'Horaire hebdomadaire équipe'!Q37,$G$3='Horaire hebdomadaire équipe'!$R$8,'Horaire hebdomadaire équipe'!R37)</f>
        <v>PAUSE</v>
      </c>
      <c r="L38" s="75"/>
      <c r="M38" s="82" cm="1">
        <f t="array" ref="M38">_xlfn.IFS($G$3='Horaire hebdomadaire équipe'!$S$8,'Horaire hebdomadaire équipe'!S37,$G$3='Horaire hebdomadaire équipe'!$T$8,'Horaire hebdomadaire équipe'!T37,$G$3='Horaire hebdomadaire équipe'!$U$8,'Horaire hebdomadaire équipe'!U37,$G$3='Horaire hebdomadaire équipe'!$V$8,'Horaire hebdomadaire équipe'!V37)</f>
        <v>0</v>
      </c>
      <c r="N38" s="75"/>
      <c r="O38" s="82" cm="1">
        <f t="array" ref="O38">_xlfn.IFS($G$3='Horaire hebdomadaire équipe'!$W$8,'Horaire hebdomadaire équipe'!W37,$G$3='Horaire hebdomadaire équipe'!$X$8,'Horaire hebdomadaire équipe'!X37,$G$3='Horaire hebdomadaire équipe'!$Y$8,'Horaire hebdomadaire équipe'!Y37,$G$3='Horaire hebdomadaire équipe'!$Z$8,'Horaire hebdomadaire équipe'!Z37)</f>
        <v>0</v>
      </c>
      <c r="P38" s="75"/>
      <c r="Q38" s="13"/>
    </row>
    <row r="39" spans="1:17" ht="15" customHeight="1" x14ac:dyDescent="0.2">
      <c r="A39" s="12"/>
      <c r="B39" s="13"/>
      <c r="C39" s="28">
        <f>'Horaire hebdomadaire équipe'!C38</f>
        <v>0.61458333333333326</v>
      </c>
      <c r="D39" s="3" t="s">
        <v>14</v>
      </c>
      <c r="E39" s="26">
        <f>+'Horaire hebdomadaire équipe'!E38</f>
        <v>0.62499999999999989</v>
      </c>
      <c r="F39" s="13"/>
      <c r="G39" s="76" cm="1">
        <f t="array" ref="G39">_xlfn.IFS($G$3='Horaire hebdomadaire équipe'!$G$8,'Horaire hebdomadaire équipe'!G38,'Horaire par éducateur'!$G$3='Horaire hebdomadaire équipe'!$H$8,'Horaire hebdomadaire équipe'!H38,'Horaire par éducateur'!$G$3='Horaire hebdomadaire équipe'!$I$8,'Horaire hebdomadaire équipe'!I38,$G$3='Horaire hebdomadaire équipe'!$J$8,'Horaire hebdomadaire équipe'!J38)</f>
        <v>0</v>
      </c>
      <c r="H39" s="77"/>
      <c r="I39" s="83" cm="1">
        <f t="array" ref="I39">_xlfn.IFS($G$3='Horaire hebdomadaire équipe'!$K$8,'Horaire hebdomadaire équipe'!K38,'Horaire par éducateur'!$G$3='Horaire hebdomadaire équipe'!$L$8,'Horaire hebdomadaire équipe'!L38,'Horaire par éducateur'!$G$3='Horaire hebdomadaire équipe'!$M$8,'Horaire hebdomadaire équipe'!M38,$G$3='Horaire hebdomadaire équipe'!$N$8,'Horaire hebdomadaire équipe'!N38)</f>
        <v>0</v>
      </c>
      <c r="J39" s="77"/>
      <c r="K39" s="83" t="str" cm="1">
        <f t="array" ref="K39">_xlfn.IFS($G$3='Horaire hebdomadaire équipe'!$O$8,'Horaire hebdomadaire équipe'!O38,$G$3='Horaire hebdomadaire équipe'!$P$8,'Horaire hebdomadaire équipe'!P38,$G$3='Horaire hebdomadaire équipe'!$Q$8,'Horaire hebdomadaire équipe'!Q38,$G$3='Horaire hebdomadaire équipe'!$R$8,'Horaire hebdomadaire équipe'!R38)</f>
        <v>PAUSE</v>
      </c>
      <c r="L39" s="77"/>
      <c r="M39" s="83" cm="1">
        <f t="array" ref="M39">_xlfn.IFS($G$3='Horaire hebdomadaire équipe'!$S$8,'Horaire hebdomadaire équipe'!S38,$G$3='Horaire hebdomadaire équipe'!$T$8,'Horaire hebdomadaire équipe'!T38,$G$3='Horaire hebdomadaire équipe'!$U$8,'Horaire hebdomadaire équipe'!U38,$G$3='Horaire hebdomadaire équipe'!$V$8,'Horaire hebdomadaire équipe'!V38)</f>
        <v>0</v>
      </c>
      <c r="N39" s="77"/>
      <c r="O39" s="83" cm="1">
        <f t="array" ref="O39">_xlfn.IFS($G$3='Horaire hebdomadaire équipe'!$W$8,'Horaire hebdomadaire équipe'!W38,$G$3='Horaire hebdomadaire équipe'!$X$8,'Horaire hebdomadaire équipe'!X38,$G$3='Horaire hebdomadaire équipe'!$Y$8,'Horaire hebdomadaire équipe'!Y38,$G$3='Horaire hebdomadaire équipe'!$Z$8,'Horaire hebdomadaire équipe'!Z38)</f>
        <v>0</v>
      </c>
      <c r="P39" s="77"/>
      <c r="Q39" s="13"/>
    </row>
    <row r="40" spans="1:17" ht="15" customHeight="1" x14ac:dyDescent="0.2">
      <c r="A40" s="12"/>
      <c r="B40" s="13"/>
      <c r="C40" s="23">
        <f>'Horaire hebdomadaire équipe'!C39</f>
        <v>0.62499999999999989</v>
      </c>
      <c r="D40" s="4" t="s">
        <v>14</v>
      </c>
      <c r="E40" s="27">
        <f>+'Horaire hebdomadaire équipe'!E39</f>
        <v>0.63541666666666652</v>
      </c>
      <c r="F40" s="13"/>
      <c r="G40" s="74" cm="1">
        <f t="array" ref="G40">_xlfn.IFS($G$3='Horaire hebdomadaire équipe'!$G$8,'Horaire hebdomadaire équipe'!G39,'Horaire par éducateur'!$G$3='Horaire hebdomadaire équipe'!$H$8,'Horaire hebdomadaire équipe'!H39,'Horaire par éducateur'!$G$3='Horaire hebdomadaire équipe'!$I$8,'Horaire hebdomadaire équipe'!I39,$G$3='Horaire hebdomadaire équipe'!$J$8,'Horaire hebdomadaire équipe'!J39)</f>
        <v>0</v>
      </c>
      <c r="H40" s="75"/>
      <c r="I40" s="82" cm="1">
        <f t="array" ref="I40">_xlfn.IFS($G$3='Horaire hebdomadaire équipe'!$K$8,'Horaire hebdomadaire équipe'!K39,'Horaire par éducateur'!$G$3='Horaire hebdomadaire équipe'!$L$8,'Horaire hebdomadaire équipe'!L39,'Horaire par éducateur'!$G$3='Horaire hebdomadaire équipe'!$M$8,'Horaire hebdomadaire équipe'!M39,$G$3='Horaire hebdomadaire équipe'!$N$8,'Horaire hebdomadaire équipe'!N39)</f>
        <v>0</v>
      </c>
      <c r="J40" s="75"/>
      <c r="K40" s="82" t="str" cm="1">
        <f t="array" ref="K40">_xlfn.IFS($G$3='Horaire hebdomadaire équipe'!$O$8,'Horaire hebdomadaire équipe'!O39,$G$3='Horaire hebdomadaire équipe'!$P$8,'Horaire hebdomadaire équipe'!P39,$G$3='Horaire hebdomadaire équipe'!$Q$8,'Horaire hebdomadaire équipe'!Q39,$G$3='Horaire hebdomadaire équipe'!$R$8,'Horaire hebdomadaire équipe'!R39)</f>
        <v>Brandon</v>
      </c>
      <c r="L40" s="75"/>
      <c r="M40" s="82" cm="1">
        <f t="array" ref="M40">_xlfn.IFS($G$3='Horaire hebdomadaire équipe'!$S$8,'Horaire hebdomadaire équipe'!S39,$G$3='Horaire hebdomadaire équipe'!$T$8,'Horaire hebdomadaire équipe'!T39,$G$3='Horaire hebdomadaire équipe'!$U$8,'Horaire hebdomadaire équipe'!U39,$G$3='Horaire hebdomadaire équipe'!$V$8,'Horaire hebdomadaire équipe'!V39)</f>
        <v>0</v>
      </c>
      <c r="N40" s="75"/>
      <c r="O40" s="82" cm="1">
        <f t="array" ref="O40">_xlfn.IFS($G$3='Horaire hebdomadaire équipe'!$W$8,'Horaire hebdomadaire équipe'!W39,$G$3='Horaire hebdomadaire équipe'!$X$8,'Horaire hebdomadaire équipe'!X39,$G$3='Horaire hebdomadaire équipe'!$Y$8,'Horaire hebdomadaire équipe'!Y39,$G$3='Horaire hebdomadaire équipe'!$Z$8,'Horaire hebdomadaire équipe'!Z39)</f>
        <v>0</v>
      </c>
      <c r="P40" s="75"/>
      <c r="Q40" s="13"/>
    </row>
    <row r="41" spans="1:17" ht="15" customHeight="1" x14ac:dyDescent="0.2">
      <c r="A41" s="12"/>
      <c r="B41" s="13"/>
      <c r="C41" s="28">
        <f>'Horaire hebdomadaire équipe'!C40</f>
        <v>0.63541666666666652</v>
      </c>
      <c r="D41" s="3" t="s">
        <v>14</v>
      </c>
      <c r="E41" s="26">
        <f>+'Horaire hebdomadaire équipe'!E40</f>
        <v>0.64583333333333315</v>
      </c>
      <c r="F41" s="13"/>
      <c r="G41" s="76" cm="1">
        <f t="array" ref="G41">_xlfn.IFS($G$3='Horaire hebdomadaire équipe'!$G$8,'Horaire hebdomadaire équipe'!G40,'Horaire par éducateur'!$G$3='Horaire hebdomadaire équipe'!$H$8,'Horaire hebdomadaire équipe'!H40,'Horaire par éducateur'!$G$3='Horaire hebdomadaire équipe'!$I$8,'Horaire hebdomadaire équipe'!I40,$G$3='Horaire hebdomadaire équipe'!$J$8,'Horaire hebdomadaire équipe'!J40)</f>
        <v>0</v>
      </c>
      <c r="H41" s="77"/>
      <c r="I41" s="83" cm="1">
        <f t="array" ref="I41">_xlfn.IFS($G$3='Horaire hebdomadaire équipe'!$K$8,'Horaire hebdomadaire équipe'!K40,'Horaire par éducateur'!$G$3='Horaire hebdomadaire équipe'!$L$8,'Horaire hebdomadaire équipe'!L40,'Horaire par éducateur'!$G$3='Horaire hebdomadaire équipe'!$M$8,'Horaire hebdomadaire équipe'!M40,$G$3='Horaire hebdomadaire équipe'!$N$8,'Horaire hebdomadaire équipe'!N40)</f>
        <v>0</v>
      </c>
      <c r="J41" s="77"/>
      <c r="K41" s="83" t="str" cm="1">
        <f t="array" ref="K41">_xlfn.IFS($G$3='Horaire hebdomadaire équipe'!$O$8,'Horaire hebdomadaire équipe'!O40,$G$3='Horaire hebdomadaire équipe'!$P$8,'Horaire hebdomadaire équipe'!P40,$G$3='Horaire hebdomadaire équipe'!$Q$8,'Horaire hebdomadaire équipe'!Q40,$G$3='Horaire hebdomadaire équipe'!$R$8,'Horaire hebdomadaire équipe'!R40)</f>
        <v>Brandon</v>
      </c>
      <c r="L41" s="77"/>
      <c r="M41" s="83" cm="1">
        <f t="array" ref="M41">_xlfn.IFS($G$3='Horaire hebdomadaire équipe'!$S$8,'Horaire hebdomadaire équipe'!S40,$G$3='Horaire hebdomadaire équipe'!$T$8,'Horaire hebdomadaire équipe'!T40,$G$3='Horaire hebdomadaire équipe'!$U$8,'Horaire hebdomadaire équipe'!U40,$G$3='Horaire hebdomadaire équipe'!$V$8,'Horaire hebdomadaire équipe'!V40)</f>
        <v>0</v>
      </c>
      <c r="N41" s="77"/>
      <c r="O41" s="83" cm="1">
        <f t="array" ref="O41">_xlfn.IFS($G$3='Horaire hebdomadaire équipe'!$W$8,'Horaire hebdomadaire équipe'!W40,$G$3='Horaire hebdomadaire équipe'!$X$8,'Horaire hebdomadaire équipe'!X40,$G$3='Horaire hebdomadaire équipe'!$Y$8,'Horaire hebdomadaire équipe'!Y40,$G$3='Horaire hebdomadaire équipe'!$Z$8,'Horaire hebdomadaire équipe'!Z40)</f>
        <v>0</v>
      </c>
      <c r="P41" s="77"/>
      <c r="Q41" s="13"/>
    </row>
    <row r="42" spans="1:17" ht="15" customHeight="1" x14ac:dyDescent="0.2">
      <c r="A42" s="12"/>
      <c r="B42" s="13"/>
      <c r="C42" s="23">
        <f>'Horaire hebdomadaire équipe'!C41</f>
        <v>0.64583333333333315</v>
      </c>
      <c r="D42" s="4" t="s">
        <v>14</v>
      </c>
      <c r="E42" s="27">
        <f>+'Horaire hebdomadaire équipe'!E41</f>
        <v>0.65624999999999978</v>
      </c>
      <c r="F42" s="13"/>
      <c r="G42" s="74" cm="1">
        <f t="array" ref="G42">_xlfn.IFS($G$3='Horaire hebdomadaire équipe'!$G$8,'Horaire hebdomadaire équipe'!G41,'Horaire par éducateur'!$G$3='Horaire hebdomadaire équipe'!$H$8,'Horaire hebdomadaire équipe'!H41,'Horaire par éducateur'!$G$3='Horaire hebdomadaire équipe'!$I$8,'Horaire hebdomadaire équipe'!I41,$G$3='Horaire hebdomadaire équipe'!$J$8,'Horaire hebdomadaire équipe'!J41)</f>
        <v>0</v>
      </c>
      <c r="H42" s="75"/>
      <c r="I42" s="82" cm="1">
        <f t="array" ref="I42">_xlfn.IFS($G$3='Horaire hebdomadaire équipe'!$K$8,'Horaire hebdomadaire équipe'!K41,'Horaire par éducateur'!$G$3='Horaire hebdomadaire équipe'!$L$8,'Horaire hebdomadaire équipe'!L41,'Horaire par éducateur'!$G$3='Horaire hebdomadaire équipe'!$M$8,'Horaire hebdomadaire équipe'!M41,$G$3='Horaire hebdomadaire équipe'!$N$8,'Horaire hebdomadaire équipe'!N41)</f>
        <v>0</v>
      </c>
      <c r="J42" s="75"/>
      <c r="K42" s="82" t="str" cm="1">
        <f t="array" ref="K42">_xlfn.IFS($G$3='Horaire hebdomadaire équipe'!$O$8,'Horaire hebdomadaire équipe'!O41,$G$3='Horaire hebdomadaire équipe'!$P$8,'Horaire hebdomadaire équipe'!P41,$G$3='Horaire hebdomadaire équipe'!$Q$8,'Horaire hebdomadaire équipe'!Q41,$G$3='Horaire hebdomadaire équipe'!$R$8,'Horaire hebdomadaire équipe'!R41)</f>
        <v>Brandon</v>
      </c>
      <c r="L42" s="75"/>
      <c r="M42" s="82" cm="1">
        <f t="array" ref="M42">_xlfn.IFS($G$3='Horaire hebdomadaire équipe'!$S$8,'Horaire hebdomadaire équipe'!S41,$G$3='Horaire hebdomadaire équipe'!$T$8,'Horaire hebdomadaire équipe'!T41,$G$3='Horaire hebdomadaire équipe'!$U$8,'Horaire hebdomadaire équipe'!U41,$G$3='Horaire hebdomadaire équipe'!$V$8,'Horaire hebdomadaire équipe'!V41)</f>
        <v>0</v>
      </c>
      <c r="N42" s="75"/>
      <c r="O42" s="82" cm="1">
        <f t="array" ref="O42">_xlfn.IFS($G$3='Horaire hebdomadaire équipe'!$W$8,'Horaire hebdomadaire équipe'!W41,$G$3='Horaire hebdomadaire équipe'!$X$8,'Horaire hebdomadaire équipe'!X41,$G$3='Horaire hebdomadaire équipe'!$Y$8,'Horaire hebdomadaire équipe'!Y41,$G$3='Horaire hebdomadaire équipe'!$Z$8,'Horaire hebdomadaire équipe'!Z41)</f>
        <v>0</v>
      </c>
      <c r="P42" s="75"/>
      <c r="Q42" s="13"/>
    </row>
    <row r="43" spans="1:17" ht="15" customHeight="1" x14ac:dyDescent="0.2">
      <c r="A43" s="12"/>
      <c r="B43" s="13"/>
      <c r="C43" s="28">
        <f>'Horaire hebdomadaire équipe'!C42</f>
        <v>0.65624999999999978</v>
      </c>
      <c r="D43" s="3" t="s">
        <v>14</v>
      </c>
      <c r="E43" s="26">
        <f>+'Horaire hebdomadaire équipe'!E42</f>
        <v>0.66666666666666641</v>
      </c>
      <c r="F43" s="13"/>
      <c r="G43" s="76" cm="1">
        <f t="array" ref="G43">_xlfn.IFS($G$3='Horaire hebdomadaire équipe'!$G$8,'Horaire hebdomadaire équipe'!G42,'Horaire par éducateur'!$G$3='Horaire hebdomadaire équipe'!$H$8,'Horaire hebdomadaire équipe'!H42,'Horaire par éducateur'!$G$3='Horaire hebdomadaire équipe'!$I$8,'Horaire hebdomadaire équipe'!I42,$G$3='Horaire hebdomadaire équipe'!$J$8,'Horaire hebdomadaire équipe'!J42)</f>
        <v>0</v>
      </c>
      <c r="H43" s="77"/>
      <c r="I43" s="83" cm="1">
        <f t="array" ref="I43">_xlfn.IFS($G$3='Horaire hebdomadaire équipe'!$K$8,'Horaire hebdomadaire équipe'!K42,'Horaire par éducateur'!$G$3='Horaire hebdomadaire équipe'!$L$8,'Horaire hebdomadaire équipe'!L42,'Horaire par éducateur'!$G$3='Horaire hebdomadaire équipe'!$M$8,'Horaire hebdomadaire équipe'!M42,$G$3='Horaire hebdomadaire équipe'!$N$8,'Horaire hebdomadaire équipe'!N42)</f>
        <v>0</v>
      </c>
      <c r="J43" s="77"/>
      <c r="K43" s="83" t="str" cm="1">
        <f t="array" ref="K43">_xlfn.IFS($G$3='Horaire hebdomadaire équipe'!$O$8,'Horaire hebdomadaire équipe'!O42,$G$3='Horaire hebdomadaire équipe'!$P$8,'Horaire hebdomadaire équipe'!P42,$G$3='Horaire hebdomadaire équipe'!$Q$8,'Horaire hebdomadaire équipe'!Q42,$G$3='Horaire hebdomadaire équipe'!$R$8,'Horaire hebdomadaire équipe'!R42)</f>
        <v>Brandon</v>
      </c>
      <c r="L43" s="77"/>
      <c r="M43" s="83" cm="1">
        <f t="array" ref="M43">_xlfn.IFS($G$3='Horaire hebdomadaire équipe'!$S$8,'Horaire hebdomadaire équipe'!S42,$G$3='Horaire hebdomadaire équipe'!$T$8,'Horaire hebdomadaire équipe'!T42,$G$3='Horaire hebdomadaire équipe'!$U$8,'Horaire hebdomadaire équipe'!U42,$G$3='Horaire hebdomadaire équipe'!$V$8,'Horaire hebdomadaire équipe'!V42)</f>
        <v>0</v>
      </c>
      <c r="N43" s="77"/>
      <c r="O43" s="83" cm="1">
        <f t="array" ref="O43">_xlfn.IFS($G$3='Horaire hebdomadaire équipe'!$W$8,'Horaire hebdomadaire équipe'!W42,$G$3='Horaire hebdomadaire équipe'!$X$8,'Horaire hebdomadaire équipe'!X42,$G$3='Horaire hebdomadaire équipe'!$Y$8,'Horaire hebdomadaire équipe'!Y42,$G$3='Horaire hebdomadaire équipe'!$Z$8,'Horaire hebdomadaire équipe'!Z42)</f>
        <v>0</v>
      </c>
      <c r="P43" s="77"/>
      <c r="Q43" s="13"/>
    </row>
    <row r="44" spans="1:17" ht="15" customHeight="1" x14ac:dyDescent="0.2">
      <c r="A44" s="12"/>
      <c r="B44" s="13"/>
      <c r="C44" s="23">
        <f>'Horaire hebdomadaire équipe'!C43</f>
        <v>0.66666666666666641</v>
      </c>
      <c r="D44" s="4" t="s">
        <v>14</v>
      </c>
      <c r="E44" s="27">
        <f>+'Horaire hebdomadaire équipe'!E43</f>
        <v>0.67708333333333304</v>
      </c>
      <c r="F44" s="13"/>
      <c r="G44" s="74" cm="1">
        <f t="array" ref="G44">_xlfn.IFS($G$3='Horaire hebdomadaire équipe'!$G$8,'Horaire hebdomadaire équipe'!G43,'Horaire par éducateur'!$G$3='Horaire hebdomadaire équipe'!$H$8,'Horaire hebdomadaire équipe'!H43,'Horaire par éducateur'!$G$3='Horaire hebdomadaire équipe'!$I$8,'Horaire hebdomadaire équipe'!I43,$G$3='Horaire hebdomadaire équipe'!$J$8,'Horaire hebdomadaire équipe'!J43)</f>
        <v>0</v>
      </c>
      <c r="H44" s="75"/>
      <c r="I44" s="82" cm="1">
        <f t="array" ref="I44">_xlfn.IFS($G$3='Horaire hebdomadaire équipe'!$K$8,'Horaire hebdomadaire équipe'!K43,'Horaire par éducateur'!$G$3='Horaire hebdomadaire équipe'!$L$8,'Horaire hebdomadaire équipe'!L43,'Horaire par éducateur'!$G$3='Horaire hebdomadaire équipe'!$M$8,'Horaire hebdomadaire équipe'!M43,$G$3='Horaire hebdomadaire équipe'!$N$8,'Horaire hebdomadaire équipe'!N43)</f>
        <v>0</v>
      </c>
      <c r="J44" s="75"/>
      <c r="K44" s="82" t="str" cm="1">
        <f t="array" ref="K44">_xlfn.IFS($G$3='Horaire hebdomadaire équipe'!$O$8,'Horaire hebdomadaire équipe'!O43,$G$3='Horaire hebdomadaire équipe'!$P$8,'Horaire hebdomadaire équipe'!P43,$G$3='Horaire hebdomadaire équipe'!$Q$8,'Horaire hebdomadaire équipe'!Q43,$G$3='Horaire hebdomadaire équipe'!$R$8,'Horaire hebdomadaire équipe'!R43)</f>
        <v>Brandon</v>
      </c>
      <c r="L44" s="75"/>
      <c r="M44" s="82" cm="1">
        <f t="array" ref="M44">_xlfn.IFS($G$3='Horaire hebdomadaire équipe'!$S$8,'Horaire hebdomadaire équipe'!S43,$G$3='Horaire hebdomadaire équipe'!$T$8,'Horaire hebdomadaire équipe'!T43,$G$3='Horaire hebdomadaire équipe'!$U$8,'Horaire hebdomadaire équipe'!U43,$G$3='Horaire hebdomadaire équipe'!$V$8,'Horaire hebdomadaire équipe'!V43)</f>
        <v>0</v>
      </c>
      <c r="N44" s="75"/>
      <c r="O44" s="82" cm="1">
        <f t="array" ref="O44">_xlfn.IFS($G$3='Horaire hebdomadaire équipe'!$W$8,'Horaire hebdomadaire équipe'!W43,$G$3='Horaire hebdomadaire équipe'!$X$8,'Horaire hebdomadaire équipe'!X43,$G$3='Horaire hebdomadaire équipe'!$Y$8,'Horaire hebdomadaire équipe'!Y43,$G$3='Horaire hebdomadaire équipe'!$Z$8,'Horaire hebdomadaire équipe'!Z43)</f>
        <v>0</v>
      </c>
      <c r="P44" s="75"/>
      <c r="Q44" s="13"/>
    </row>
    <row r="45" spans="1:17" ht="15" customHeight="1" x14ac:dyDescent="0.2">
      <c r="A45" s="12"/>
      <c r="B45" s="13"/>
      <c r="C45" s="28">
        <f>'Horaire hebdomadaire équipe'!C44</f>
        <v>0.67708333333333304</v>
      </c>
      <c r="D45" s="3" t="s">
        <v>14</v>
      </c>
      <c r="E45" s="26">
        <f>+'Horaire hebdomadaire équipe'!E44</f>
        <v>0.68749999999999967</v>
      </c>
      <c r="F45" s="13"/>
      <c r="G45" s="76" cm="1">
        <f t="array" ref="G45">_xlfn.IFS($G$3='Horaire hebdomadaire équipe'!$G$8,'Horaire hebdomadaire équipe'!G44,'Horaire par éducateur'!$G$3='Horaire hebdomadaire équipe'!$H$8,'Horaire hebdomadaire équipe'!H44,'Horaire par éducateur'!$G$3='Horaire hebdomadaire équipe'!$I$8,'Horaire hebdomadaire équipe'!I44,$G$3='Horaire hebdomadaire équipe'!$J$8,'Horaire hebdomadaire équipe'!J44)</f>
        <v>0</v>
      </c>
      <c r="H45" s="77"/>
      <c r="I45" s="83" cm="1">
        <f t="array" ref="I45">_xlfn.IFS($G$3='Horaire hebdomadaire équipe'!$K$8,'Horaire hebdomadaire équipe'!K44,'Horaire par éducateur'!$G$3='Horaire hebdomadaire équipe'!$L$8,'Horaire hebdomadaire équipe'!L44,'Horaire par éducateur'!$G$3='Horaire hebdomadaire équipe'!$M$8,'Horaire hebdomadaire équipe'!M44,$G$3='Horaire hebdomadaire équipe'!$N$8,'Horaire hebdomadaire équipe'!N44)</f>
        <v>0</v>
      </c>
      <c r="J45" s="77"/>
      <c r="K45" s="83" t="str" cm="1">
        <f t="array" ref="K45">_xlfn.IFS($G$3='Horaire hebdomadaire équipe'!$O$8,'Horaire hebdomadaire équipe'!O44,$G$3='Horaire hebdomadaire équipe'!$P$8,'Horaire hebdomadaire équipe'!P44,$G$3='Horaire hebdomadaire équipe'!$Q$8,'Horaire hebdomadaire équipe'!Q44,$G$3='Horaire hebdomadaire équipe'!$R$8,'Horaire hebdomadaire équipe'!R44)</f>
        <v>Brandon</v>
      </c>
      <c r="L45" s="77"/>
      <c r="M45" s="83" cm="1">
        <f t="array" ref="M45">_xlfn.IFS($G$3='Horaire hebdomadaire équipe'!$S$8,'Horaire hebdomadaire équipe'!S44,$G$3='Horaire hebdomadaire équipe'!$T$8,'Horaire hebdomadaire équipe'!T44,$G$3='Horaire hebdomadaire équipe'!$U$8,'Horaire hebdomadaire équipe'!U44,$G$3='Horaire hebdomadaire équipe'!$V$8,'Horaire hebdomadaire équipe'!V44)</f>
        <v>0</v>
      </c>
      <c r="N45" s="77"/>
      <c r="O45" s="83" cm="1">
        <f t="array" ref="O45">_xlfn.IFS($G$3='Horaire hebdomadaire équipe'!$W$8,'Horaire hebdomadaire équipe'!W44,$G$3='Horaire hebdomadaire équipe'!$X$8,'Horaire hebdomadaire équipe'!X44,$G$3='Horaire hebdomadaire équipe'!$Y$8,'Horaire hebdomadaire équipe'!Y44,$G$3='Horaire hebdomadaire équipe'!$Z$8,'Horaire hebdomadaire équipe'!Z44)</f>
        <v>0</v>
      </c>
      <c r="P45" s="77"/>
      <c r="Q45" s="13"/>
    </row>
    <row r="46" spans="1:17" ht="15" customHeight="1" x14ac:dyDescent="0.2">
      <c r="A46" s="12"/>
      <c r="B46" s="13"/>
      <c r="C46" s="23">
        <f>'Horaire hebdomadaire équipe'!C45</f>
        <v>0.68749999999999967</v>
      </c>
      <c r="D46" s="4" t="s">
        <v>14</v>
      </c>
      <c r="E46" s="27">
        <f>+'Horaire hebdomadaire équipe'!E45</f>
        <v>0.6979166666666663</v>
      </c>
      <c r="F46" s="13"/>
      <c r="G46" s="74" cm="1">
        <f t="array" ref="G46">_xlfn.IFS($G$3='Horaire hebdomadaire équipe'!$G$8,'Horaire hebdomadaire équipe'!G45,'Horaire par éducateur'!$G$3='Horaire hebdomadaire équipe'!$H$8,'Horaire hebdomadaire équipe'!H45,'Horaire par éducateur'!$G$3='Horaire hebdomadaire équipe'!$I$8,'Horaire hebdomadaire équipe'!I45,$G$3='Horaire hebdomadaire équipe'!$J$8,'Horaire hebdomadaire équipe'!J45)</f>
        <v>0</v>
      </c>
      <c r="H46" s="75"/>
      <c r="I46" s="82" cm="1">
        <f t="array" ref="I46">_xlfn.IFS($G$3='Horaire hebdomadaire équipe'!$K$8,'Horaire hebdomadaire équipe'!K45,'Horaire par éducateur'!$G$3='Horaire hebdomadaire équipe'!$L$8,'Horaire hebdomadaire équipe'!L45,'Horaire par éducateur'!$G$3='Horaire hebdomadaire équipe'!$M$8,'Horaire hebdomadaire équipe'!M45,$G$3='Horaire hebdomadaire équipe'!$N$8,'Horaire hebdomadaire équipe'!N45)</f>
        <v>0</v>
      </c>
      <c r="J46" s="75"/>
      <c r="K46" s="82" t="str" cm="1">
        <f t="array" ref="K46">_xlfn.IFS($G$3='Horaire hebdomadaire équipe'!$O$8,'Horaire hebdomadaire équipe'!O45,$G$3='Horaire hebdomadaire équipe'!$P$8,'Horaire hebdomadaire équipe'!P45,$G$3='Horaire hebdomadaire équipe'!$Q$8,'Horaire hebdomadaire équipe'!Q45,$G$3='Horaire hebdomadaire équipe'!$R$8,'Horaire hebdomadaire équipe'!R45)</f>
        <v>Brandon</v>
      </c>
      <c r="L46" s="75"/>
      <c r="M46" s="82" cm="1">
        <f t="array" ref="M46">_xlfn.IFS($G$3='Horaire hebdomadaire équipe'!$S$8,'Horaire hebdomadaire équipe'!S45,$G$3='Horaire hebdomadaire équipe'!$T$8,'Horaire hebdomadaire équipe'!T45,$G$3='Horaire hebdomadaire équipe'!$U$8,'Horaire hebdomadaire équipe'!U45,$G$3='Horaire hebdomadaire équipe'!$V$8,'Horaire hebdomadaire équipe'!V45)</f>
        <v>0</v>
      </c>
      <c r="N46" s="75"/>
      <c r="O46" s="82" cm="1">
        <f t="array" ref="O46">_xlfn.IFS($G$3='Horaire hebdomadaire équipe'!$W$8,'Horaire hebdomadaire équipe'!W45,$G$3='Horaire hebdomadaire équipe'!$X$8,'Horaire hebdomadaire équipe'!X45,$G$3='Horaire hebdomadaire équipe'!$Y$8,'Horaire hebdomadaire équipe'!Y45,$G$3='Horaire hebdomadaire équipe'!$Z$8,'Horaire hebdomadaire équipe'!Z45)</f>
        <v>0</v>
      </c>
      <c r="P46" s="75"/>
      <c r="Q46" s="13"/>
    </row>
    <row r="47" spans="1:17" ht="15" customHeight="1" x14ac:dyDescent="0.2">
      <c r="A47" s="12"/>
      <c r="B47" s="13"/>
      <c r="C47" s="28">
        <f>'Horaire hebdomadaire équipe'!C46</f>
        <v>0.6979166666666663</v>
      </c>
      <c r="D47" s="3" t="s">
        <v>14</v>
      </c>
      <c r="E47" s="26">
        <f>+'Horaire hebdomadaire équipe'!E46</f>
        <v>0.70833333333333293</v>
      </c>
      <c r="F47" s="13"/>
      <c r="G47" s="76" cm="1">
        <f t="array" ref="G47">_xlfn.IFS($G$3='Horaire hebdomadaire équipe'!$G$8,'Horaire hebdomadaire équipe'!G46,'Horaire par éducateur'!$G$3='Horaire hebdomadaire équipe'!$H$8,'Horaire hebdomadaire équipe'!H46,'Horaire par éducateur'!$G$3='Horaire hebdomadaire équipe'!$I$8,'Horaire hebdomadaire équipe'!I46,$G$3='Horaire hebdomadaire équipe'!$J$8,'Horaire hebdomadaire équipe'!J46)</f>
        <v>0</v>
      </c>
      <c r="H47" s="77"/>
      <c r="I47" s="83" cm="1">
        <f t="array" ref="I47">_xlfn.IFS($G$3='Horaire hebdomadaire équipe'!$K$8,'Horaire hebdomadaire équipe'!K46,'Horaire par éducateur'!$G$3='Horaire hebdomadaire équipe'!$L$8,'Horaire hebdomadaire équipe'!L46,'Horaire par éducateur'!$G$3='Horaire hebdomadaire équipe'!$M$8,'Horaire hebdomadaire équipe'!M46,$G$3='Horaire hebdomadaire équipe'!$N$8,'Horaire hebdomadaire équipe'!N46)</f>
        <v>0</v>
      </c>
      <c r="J47" s="77"/>
      <c r="K47" s="83" t="str" cm="1">
        <f t="array" ref="K47">_xlfn.IFS($G$3='Horaire hebdomadaire équipe'!$O$8,'Horaire hebdomadaire équipe'!O46,$G$3='Horaire hebdomadaire équipe'!$P$8,'Horaire hebdomadaire équipe'!P46,$G$3='Horaire hebdomadaire équipe'!$Q$8,'Horaire hebdomadaire équipe'!Q46,$G$3='Horaire hebdomadaire équipe'!$R$8,'Horaire hebdomadaire équipe'!R46)</f>
        <v>Brandon</v>
      </c>
      <c r="L47" s="77"/>
      <c r="M47" s="83" cm="1">
        <f t="array" ref="M47">_xlfn.IFS($G$3='Horaire hebdomadaire équipe'!$S$8,'Horaire hebdomadaire équipe'!S46,$G$3='Horaire hebdomadaire équipe'!$T$8,'Horaire hebdomadaire équipe'!T46,$G$3='Horaire hebdomadaire équipe'!$U$8,'Horaire hebdomadaire équipe'!U46,$G$3='Horaire hebdomadaire équipe'!$V$8,'Horaire hebdomadaire équipe'!V46)</f>
        <v>0</v>
      </c>
      <c r="N47" s="77"/>
      <c r="O47" s="83" cm="1">
        <f t="array" ref="O47">_xlfn.IFS($G$3='Horaire hebdomadaire équipe'!$W$8,'Horaire hebdomadaire équipe'!W46,$G$3='Horaire hebdomadaire équipe'!$X$8,'Horaire hebdomadaire équipe'!X46,$G$3='Horaire hebdomadaire équipe'!$Y$8,'Horaire hebdomadaire équipe'!Y46,$G$3='Horaire hebdomadaire équipe'!$Z$8,'Horaire hebdomadaire équipe'!Z46)</f>
        <v>0</v>
      </c>
      <c r="P47" s="77"/>
      <c r="Q47" s="13"/>
    </row>
    <row r="48" spans="1:17" ht="15" customHeight="1" x14ac:dyDescent="0.2">
      <c r="A48" s="12"/>
      <c r="B48" s="13"/>
      <c r="C48" s="23">
        <f>'Horaire hebdomadaire équipe'!C47</f>
        <v>0.70833333333333293</v>
      </c>
      <c r="D48" s="4" t="s">
        <v>14</v>
      </c>
      <c r="E48" s="27">
        <f>+'Horaire hebdomadaire équipe'!E47</f>
        <v>0.71874999999999956</v>
      </c>
      <c r="F48" s="13"/>
      <c r="G48" s="74" cm="1">
        <f t="array" ref="G48">_xlfn.IFS($G$3='Horaire hebdomadaire équipe'!$G$8,'Horaire hebdomadaire équipe'!G47,'Horaire par éducateur'!$G$3='Horaire hebdomadaire équipe'!$H$8,'Horaire hebdomadaire équipe'!H47,'Horaire par éducateur'!$G$3='Horaire hebdomadaire équipe'!$I$8,'Horaire hebdomadaire équipe'!I47,$G$3='Horaire hebdomadaire équipe'!$J$8,'Horaire hebdomadaire équipe'!J47)</f>
        <v>0</v>
      </c>
      <c r="H48" s="75"/>
      <c r="I48" s="82" cm="1">
        <f t="array" ref="I48">_xlfn.IFS($G$3='Horaire hebdomadaire équipe'!$K$8,'Horaire hebdomadaire équipe'!K47,'Horaire par éducateur'!$G$3='Horaire hebdomadaire équipe'!$L$8,'Horaire hebdomadaire équipe'!L47,'Horaire par éducateur'!$G$3='Horaire hebdomadaire équipe'!$M$8,'Horaire hebdomadaire équipe'!M47,$G$3='Horaire hebdomadaire équipe'!$N$8,'Horaire hebdomadaire équipe'!N47)</f>
        <v>0</v>
      </c>
      <c r="J48" s="75"/>
      <c r="K48" s="82" cm="1">
        <f t="array" ref="K48">_xlfn.IFS($G$3='Horaire hebdomadaire équipe'!$O$8,'Horaire hebdomadaire équipe'!O47,$G$3='Horaire hebdomadaire équipe'!$P$8,'Horaire hebdomadaire équipe'!P47,$G$3='Horaire hebdomadaire équipe'!$Q$8,'Horaire hebdomadaire équipe'!Q47,$G$3='Horaire hebdomadaire équipe'!$R$8,'Horaire hebdomadaire équipe'!R47)</f>
        <v>0</v>
      </c>
      <c r="L48" s="75"/>
      <c r="M48" s="82" cm="1">
        <f t="array" ref="M48">_xlfn.IFS($G$3='Horaire hebdomadaire équipe'!$S$8,'Horaire hebdomadaire équipe'!S47,$G$3='Horaire hebdomadaire équipe'!$T$8,'Horaire hebdomadaire équipe'!T47,$G$3='Horaire hebdomadaire équipe'!$U$8,'Horaire hebdomadaire équipe'!U47,$G$3='Horaire hebdomadaire équipe'!$V$8,'Horaire hebdomadaire équipe'!V47)</f>
        <v>0</v>
      </c>
      <c r="N48" s="75"/>
      <c r="O48" s="82" cm="1">
        <f t="array" ref="O48">_xlfn.IFS($G$3='Horaire hebdomadaire équipe'!$W$8,'Horaire hebdomadaire équipe'!W47,$G$3='Horaire hebdomadaire équipe'!$X$8,'Horaire hebdomadaire équipe'!X47,$G$3='Horaire hebdomadaire équipe'!$Y$8,'Horaire hebdomadaire équipe'!Y47,$G$3='Horaire hebdomadaire équipe'!$Z$8,'Horaire hebdomadaire équipe'!Z47)</f>
        <v>0</v>
      </c>
      <c r="P48" s="75"/>
      <c r="Q48" s="13"/>
    </row>
    <row r="49" spans="1:17" ht="15" customHeight="1" x14ac:dyDescent="0.2">
      <c r="A49" s="12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</row>
    <row r="51" spans="1:17" ht="17" thickBot="1" x14ac:dyDescent="0.25"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</row>
    <row r="52" spans="1:17" ht="17" thickBot="1" x14ac:dyDescent="0.25">
      <c r="B52" s="13"/>
      <c r="C52" s="51" t="s">
        <v>26</v>
      </c>
      <c r="D52" s="20" t="s">
        <v>46</v>
      </c>
      <c r="E52" s="21" t="str">
        <f>$G$3</f>
        <v>Brandon</v>
      </c>
      <c r="F52" s="13"/>
      <c r="G52" s="62" t="s">
        <v>25</v>
      </c>
      <c r="H52" s="63"/>
      <c r="I52" s="63"/>
      <c r="J52" s="20"/>
      <c r="K52" s="20"/>
      <c r="L52" s="20"/>
      <c r="M52" s="20"/>
      <c r="N52" s="20"/>
      <c r="O52" s="49"/>
      <c r="P52" s="50"/>
      <c r="Q52" s="13"/>
    </row>
    <row r="53" spans="1:17" ht="22" thickBot="1" x14ac:dyDescent="0.25">
      <c r="B53" s="13"/>
      <c r="C53" s="53" t="str">
        <f>'Horaire hebdomadaire équipe'!E51</f>
        <v>PRESTEES</v>
      </c>
      <c r="D53" s="54" t="s">
        <v>20</v>
      </c>
      <c r="E53" s="55">
        <f>INDEX('Horaire hebdomadaire équipe'!E52:E55,MATCH('Horaire par éducateur'!G3,'Horaire hebdomadaire équipe'!C52:C55,0))</f>
        <v>22.5</v>
      </c>
      <c r="F53" s="13"/>
      <c r="G53" s="93" t="s">
        <v>15</v>
      </c>
      <c r="H53" s="94"/>
      <c r="I53" s="95" t="s">
        <v>16</v>
      </c>
      <c r="J53" s="96"/>
      <c r="K53" s="93" t="s">
        <v>17</v>
      </c>
      <c r="L53" s="94"/>
      <c r="M53" s="95" t="s">
        <v>18</v>
      </c>
      <c r="N53" s="97"/>
      <c r="O53" s="98" t="s">
        <v>19</v>
      </c>
      <c r="P53" s="99"/>
      <c r="Q53" s="13"/>
    </row>
    <row r="54" spans="1:17" ht="18" thickBot="1" x14ac:dyDescent="0.25">
      <c r="B54" s="13"/>
      <c r="C54" s="60" t="str">
        <f>'Horaire hebdomadaire équipe'!E59</f>
        <v>Étude</v>
      </c>
      <c r="D54" s="56" t="s">
        <v>20</v>
      </c>
      <c r="E54" s="57">
        <f>INDEX('Horaire hebdomadaire équipe'!E60:E63,MATCH('Horaire par éducateur'!G3,'Horaire hebdomadaire équipe'!C60:C63,0))</f>
        <v>0</v>
      </c>
      <c r="F54" s="13"/>
      <c r="G54" s="17" t="str">
        <f>$G$3</f>
        <v>Brandon</v>
      </c>
      <c r="H54" s="17"/>
      <c r="I54" s="17" t="str">
        <f>$G$3</f>
        <v>Brandon</v>
      </c>
      <c r="J54" s="17"/>
      <c r="K54" s="17" t="str">
        <f>$G$3</f>
        <v>Brandon</v>
      </c>
      <c r="L54" s="17"/>
      <c r="M54" s="17" t="str">
        <f>$G$3</f>
        <v>Brandon</v>
      </c>
      <c r="N54" s="43"/>
      <c r="O54" s="45" t="str">
        <f>$G$3</f>
        <v>Brandon</v>
      </c>
      <c r="P54" s="48"/>
      <c r="Q54" s="13"/>
    </row>
    <row r="55" spans="1:17" ht="18" thickBot="1" x14ac:dyDescent="0.25">
      <c r="B55" s="13"/>
      <c r="C55" s="60" t="str">
        <f>'Horaire hebdomadaire équipe'!E67</f>
        <v>Loge</v>
      </c>
      <c r="D55" s="56" t="s">
        <v>20</v>
      </c>
      <c r="E55" s="57">
        <f>INDEX('Horaire hebdomadaire équipe'!E68:E71,MATCH('Horaire par éducateur'!$G$3,'Horaire hebdomadaire équipe'!C68:C71,0))</f>
        <v>0</v>
      </c>
      <c r="F55" s="13"/>
      <c r="G55" s="22">
        <f>COUNTIFS(G$10:H$48,"&lt;&gt;",G$10:H$48,"&lt;&gt;PAUSE")/4</f>
        <v>9.75</v>
      </c>
      <c r="H55" s="22"/>
      <c r="I55" s="22">
        <f>COUNTIFS(G$10:H$48,"&lt;&gt;",G$10:H$48,"&lt;&gt;PAUSE")/4</f>
        <v>9.75</v>
      </c>
      <c r="J55" s="22"/>
      <c r="K55" s="22">
        <f t="shared" ref="K55:O55" si="1">K56/4</f>
        <v>5.25</v>
      </c>
      <c r="L55" s="22"/>
      <c r="M55" s="22">
        <f t="shared" si="1"/>
        <v>4</v>
      </c>
      <c r="N55" s="44"/>
      <c r="O55" s="46">
        <f t="shared" si="1"/>
        <v>4.5</v>
      </c>
      <c r="P55" s="47"/>
      <c r="Q55" s="13"/>
    </row>
    <row r="56" spans="1:17" ht="18" thickBot="1" x14ac:dyDescent="0.25">
      <c r="B56" s="13"/>
      <c r="C56" s="61" t="str">
        <f>'Horaire hebdomadaire équipe'!E75</f>
        <v>Admin</v>
      </c>
      <c r="D56" s="58" t="s">
        <v>20</v>
      </c>
      <c r="E56" s="59">
        <f>INDEX('Horaire hebdomadaire équipe'!E76:E79,MATCH('Horaire par éducateur'!G3,'Horaire hebdomadaire équipe'!C76:C79,0))</f>
        <v>0</v>
      </c>
      <c r="F56" s="13"/>
      <c r="G56" s="15">
        <f>COUNTIF(G$10:G$48,G$54)</f>
        <v>0</v>
      </c>
      <c r="H56" s="15"/>
      <c r="I56" s="15">
        <f>COUNTIF(I$10:I$48,I$54)</f>
        <v>10</v>
      </c>
      <c r="J56" s="15"/>
      <c r="K56" s="15">
        <f>COUNTIF(K$10:K$48,K$54)</f>
        <v>21</v>
      </c>
      <c r="L56" s="15"/>
      <c r="M56" s="15">
        <f>COUNTIF(M$10:M$48,M$54)</f>
        <v>16</v>
      </c>
      <c r="N56" s="15"/>
      <c r="O56" s="15">
        <f>COUNTIF(O$10:O$48,O$54)</f>
        <v>18</v>
      </c>
      <c r="P56" s="15"/>
      <c r="Q56" s="13"/>
    </row>
    <row r="57" spans="1:17" x14ac:dyDescent="0.2"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</row>
    <row r="59" spans="1:17" ht="21" customHeight="1" x14ac:dyDescent="0.2"/>
  </sheetData>
  <mergeCells count="213">
    <mergeCell ref="O39:P39"/>
    <mergeCell ref="O40:P40"/>
    <mergeCell ref="O41:P41"/>
    <mergeCell ref="O42:P42"/>
    <mergeCell ref="O43:P43"/>
    <mergeCell ref="O34:P34"/>
    <mergeCell ref="O35:P35"/>
    <mergeCell ref="O36:P36"/>
    <mergeCell ref="G53:H53"/>
    <mergeCell ref="I53:J53"/>
    <mergeCell ref="K53:L53"/>
    <mergeCell ref="M53:N53"/>
    <mergeCell ref="O53:P53"/>
    <mergeCell ref="O44:P44"/>
    <mergeCell ref="O45:P45"/>
    <mergeCell ref="O46:P46"/>
    <mergeCell ref="O47:P47"/>
    <mergeCell ref="O48:P48"/>
    <mergeCell ref="O37:P37"/>
    <mergeCell ref="O38:P38"/>
    <mergeCell ref="O29:P29"/>
    <mergeCell ref="O30:P30"/>
    <mergeCell ref="O31:P31"/>
    <mergeCell ref="O32:P32"/>
    <mergeCell ref="O33:P33"/>
    <mergeCell ref="O24:P24"/>
    <mergeCell ref="O25:P25"/>
    <mergeCell ref="O26:P26"/>
    <mergeCell ref="O27:P27"/>
    <mergeCell ref="O28:P28"/>
    <mergeCell ref="O19:P19"/>
    <mergeCell ref="O20:P20"/>
    <mergeCell ref="O21:P21"/>
    <mergeCell ref="O22:P22"/>
    <mergeCell ref="O23:P23"/>
    <mergeCell ref="O14:P14"/>
    <mergeCell ref="O15:P15"/>
    <mergeCell ref="O16:P16"/>
    <mergeCell ref="O17:P17"/>
    <mergeCell ref="O18:P18"/>
    <mergeCell ref="M44:N44"/>
    <mergeCell ref="M45:N45"/>
    <mergeCell ref="M46:N46"/>
    <mergeCell ref="M47:N47"/>
    <mergeCell ref="M48:N48"/>
    <mergeCell ref="M39:N39"/>
    <mergeCell ref="M40:N40"/>
    <mergeCell ref="M41:N41"/>
    <mergeCell ref="M42:N42"/>
    <mergeCell ref="M43:N43"/>
    <mergeCell ref="M34:N34"/>
    <mergeCell ref="M35:N35"/>
    <mergeCell ref="M36:N36"/>
    <mergeCell ref="M37:N37"/>
    <mergeCell ref="M38:N38"/>
    <mergeCell ref="M29:N29"/>
    <mergeCell ref="M30:N30"/>
    <mergeCell ref="M31:N31"/>
    <mergeCell ref="M32:N32"/>
    <mergeCell ref="M33:N33"/>
    <mergeCell ref="M24:N24"/>
    <mergeCell ref="M25:N25"/>
    <mergeCell ref="M26:N26"/>
    <mergeCell ref="M27:N27"/>
    <mergeCell ref="M28:N28"/>
    <mergeCell ref="K47:L47"/>
    <mergeCell ref="K48:L48"/>
    <mergeCell ref="M10:N10"/>
    <mergeCell ref="M11:N11"/>
    <mergeCell ref="M12:N12"/>
    <mergeCell ref="M13:N13"/>
    <mergeCell ref="M14:N14"/>
    <mergeCell ref="M15:N15"/>
    <mergeCell ref="M16:N16"/>
    <mergeCell ref="M17:N17"/>
    <mergeCell ref="M18:N18"/>
    <mergeCell ref="M19:N19"/>
    <mergeCell ref="M20:N20"/>
    <mergeCell ref="M21:N21"/>
    <mergeCell ref="M22:N22"/>
    <mergeCell ref="M23:N23"/>
    <mergeCell ref="K42:L42"/>
    <mergeCell ref="K43:L43"/>
    <mergeCell ref="K44:L44"/>
    <mergeCell ref="K45:L45"/>
    <mergeCell ref="K46:L46"/>
    <mergeCell ref="K37:L37"/>
    <mergeCell ref="K38:L38"/>
    <mergeCell ref="K39:L39"/>
    <mergeCell ref="K40:L40"/>
    <mergeCell ref="K41:L41"/>
    <mergeCell ref="K32:L32"/>
    <mergeCell ref="K33:L33"/>
    <mergeCell ref="K34:L34"/>
    <mergeCell ref="K35:L35"/>
    <mergeCell ref="K36:L36"/>
    <mergeCell ref="K27:L27"/>
    <mergeCell ref="K28:L28"/>
    <mergeCell ref="K29:L29"/>
    <mergeCell ref="K30:L30"/>
    <mergeCell ref="K31:L31"/>
    <mergeCell ref="K22:L22"/>
    <mergeCell ref="K23:L23"/>
    <mergeCell ref="K24:L24"/>
    <mergeCell ref="K25:L25"/>
    <mergeCell ref="K26:L26"/>
    <mergeCell ref="I45:J45"/>
    <mergeCell ref="I46:J46"/>
    <mergeCell ref="I47:J47"/>
    <mergeCell ref="I48:J48"/>
    <mergeCell ref="K10:L10"/>
    <mergeCell ref="K11:L11"/>
    <mergeCell ref="K12:L12"/>
    <mergeCell ref="K13:L13"/>
    <mergeCell ref="K14:L14"/>
    <mergeCell ref="K15:L15"/>
    <mergeCell ref="K16:L16"/>
    <mergeCell ref="K17:L17"/>
    <mergeCell ref="K18:L18"/>
    <mergeCell ref="K19:L19"/>
    <mergeCell ref="K20:L20"/>
    <mergeCell ref="K21:L21"/>
    <mergeCell ref="I40:J40"/>
    <mergeCell ref="I41:J41"/>
    <mergeCell ref="I42:J42"/>
    <mergeCell ref="I43:J43"/>
    <mergeCell ref="I44:J44"/>
    <mergeCell ref="I35:J35"/>
    <mergeCell ref="I36:J36"/>
    <mergeCell ref="I37:J37"/>
    <mergeCell ref="I39:J39"/>
    <mergeCell ref="I30:J30"/>
    <mergeCell ref="I31:J31"/>
    <mergeCell ref="I32:J32"/>
    <mergeCell ref="I33:J33"/>
    <mergeCell ref="I34:J34"/>
    <mergeCell ref="I25:J25"/>
    <mergeCell ref="I26:J26"/>
    <mergeCell ref="I27:J27"/>
    <mergeCell ref="I28:J28"/>
    <mergeCell ref="I29:J29"/>
    <mergeCell ref="O6:P6"/>
    <mergeCell ref="I10:J10"/>
    <mergeCell ref="I11:J11"/>
    <mergeCell ref="I12:J12"/>
    <mergeCell ref="I13:J13"/>
    <mergeCell ref="O10:P10"/>
    <mergeCell ref="O11:P11"/>
    <mergeCell ref="O12:P12"/>
    <mergeCell ref="O13:P13"/>
    <mergeCell ref="O9:P9"/>
    <mergeCell ref="K6:L6"/>
    <mergeCell ref="I9:J9"/>
    <mergeCell ref="K9:L9"/>
    <mergeCell ref="M9:N9"/>
    <mergeCell ref="M6:N6"/>
    <mergeCell ref="G46:H46"/>
    <mergeCell ref="G47:H47"/>
    <mergeCell ref="G48:H48"/>
    <mergeCell ref="I6:J6"/>
    <mergeCell ref="I14:J14"/>
    <mergeCell ref="I15:J15"/>
    <mergeCell ref="I16:J16"/>
    <mergeCell ref="I17:J17"/>
    <mergeCell ref="I18:J18"/>
    <mergeCell ref="I19:J19"/>
    <mergeCell ref="I20:J20"/>
    <mergeCell ref="I21:J21"/>
    <mergeCell ref="I22:J22"/>
    <mergeCell ref="I23:J23"/>
    <mergeCell ref="I24:J24"/>
    <mergeCell ref="G40:H40"/>
    <mergeCell ref="G41:H41"/>
    <mergeCell ref="G42:H42"/>
    <mergeCell ref="G43:H43"/>
    <mergeCell ref="G44:H44"/>
    <mergeCell ref="G35:H35"/>
    <mergeCell ref="G36:H36"/>
    <mergeCell ref="G37:H37"/>
    <mergeCell ref="I38:J38"/>
    <mergeCell ref="G32:H32"/>
    <mergeCell ref="G33:H33"/>
    <mergeCell ref="G34:H34"/>
    <mergeCell ref="G25:H25"/>
    <mergeCell ref="G26:H26"/>
    <mergeCell ref="G27:H27"/>
    <mergeCell ref="G28:H28"/>
    <mergeCell ref="G29:H29"/>
    <mergeCell ref="G45:H45"/>
    <mergeCell ref="G20:H20"/>
    <mergeCell ref="G21:H21"/>
    <mergeCell ref="G22:H22"/>
    <mergeCell ref="G23:H23"/>
    <mergeCell ref="G24:H24"/>
    <mergeCell ref="C6:E9"/>
    <mergeCell ref="G52:I52"/>
    <mergeCell ref="G3:I4"/>
    <mergeCell ref="G6:H6"/>
    <mergeCell ref="G9:H9"/>
    <mergeCell ref="G14:H14"/>
    <mergeCell ref="G10:H10"/>
    <mergeCell ref="G11:H11"/>
    <mergeCell ref="G12:H12"/>
    <mergeCell ref="G13:H13"/>
    <mergeCell ref="G15:H15"/>
    <mergeCell ref="G16:H16"/>
    <mergeCell ref="G17:H17"/>
    <mergeCell ref="G18:H18"/>
    <mergeCell ref="G19:H19"/>
    <mergeCell ref="G38:H38"/>
    <mergeCell ref="G39:H39"/>
    <mergeCell ref="G30:H30"/>
    <mergeCell ref="G31:H31"/>
  </mergeCells>
  <phoneticPr fontId="9" type="noConversion"/>
  <conditionalFormatting sqref="G10:G48 I10:I48 K10:K48 M10:M48 O10:O48">
    <cfRule type="cellIs" priority="1" stopIfTrue="1" operator="equal">
      <formula>0</formula>
    </cfRule>
    <cfRule type="cellIs" dxfId="18" priority="2" stopIfTrue="1" operator="equal">
      <formula>"Pause"</formula>
    </cfRule>
  </conditionalFormatting>
  <conditionalFormatting sqref="G54:P54">
    <cfRule type="containsText" dxfId="13" priority="8" stopIfTrue="1" operator="containsText" text="Said">
      <formula>NOT(ISERROR(SEARCH("Said",G54)))</formula>
    </cfRule>
    <cfRule type="containsText" dxfId="12" priority="9" stopIfTrue="1" operator="containsText" text="Nadia">
      <formula>NOT(ISERROR(SEARCH("Nadia",G54)))</formula>
    </cfRule>
    <cfRule type="containsText" dxfId="11" priority="10" stopIfTrue="1" operator="containsText" text="Boukhari">
      <formula>NOT(ISERROR(SEARCH("Boukhari",G54)))</formula>
    </cfRule>
    <cfRule type="containsText" dxfId="10" priority="11" stopIfTrue="1" operator="containsText" text="Ben">
      <formula>NOT(ISERROR(SEARCH("Ben",G54)))</formula>
    </cfRule>
  </conditionalFormatting>
  <pageMargins left="0.7" right="0.7" top="0.75" bottom="0.75" header="0.3" footer="0.3"/>
  <pageSetup paperSize="9" scale="52" orientation="landscape" horizontalDpi="0" verticalDpi="0"/>
  <ignoredErrors>
    <ignoredError sqref="I8:O8" formula="1"/>
  </ignoredError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4102FC64-0D54-5944-8D4E-A6D1A4319004}">
            <xm:f>$G$3='Paramètres de données'!$F$3</xm:f>
            <x14:dxf>
              <fill>
                <patternFill>
                  <bgColor theme="9" tint="0.39994506668294322"/>
                </patternFill>
              </fill>
            </x14:dxf>
          </x14:cfRule>
          <x14:cfRule type="expression" priority="4" id="{74913C5B-8403-E045-B143-24AAD6527259}">
            <xm:f>$G$3='Paramètres de données'!$F$4</xm:f>
            <x14:dxf>
              <fill>
                <patternFill>
                  <bgColor theme="8" tint="0.39994506668294322"/>
                </patternFill>
              </fill>
            </x14:dxf>
          </x14:cfRule>
          <x14:cfRule type="expression" priority="5" id="{61BAA6DF-4D34-D64E-8EB4-82B0F4C49568}">
            <xm:f>$G$3='Paramètres de données'!$F$5</xm:f>
            <x14:dxf>
              <fill>
                <patternFill>
                  <bgColor theme="4" tint="0.39994506668294322"/>
                </patternFill>
              </fill>
            </x14:dxf>
          </x14:cfRule>
          <x14:cfRule type="expression" priority="6" id="{438A084A-6D10-BE42-91C3-7FCA1C70EA74}">
            <xm:f>$G$3='Paramètres de données'!$F$6</xm:f>
            <x14:dxf>
              <fill>
                <patternFill>
                  <bgColor theme="5" tint="0.39994506668294322"/>
                </patternFill>
              </fill>
            </x14:dxf>
          </x14:cfRule>
          <xm:sqref>G10:G48 I10:I48 K10:K48 M10:M48 O10:O48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9229A39E-E28A-B84C-85E7-1F421DDEB285}">
          <x14:formula1>
            <xm:f>'Paramètres de données'!$F$3:$F$6</xm:f>
          </x14:formula1>
          <xm:sqref>G3:H3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8B893E-9FDD-5249-B21D-4199992D1326}">
  <dimension ref="A1:Q59"/>
  <sheetViews>
    <sheetView topLeftCell="A3" workbookViewId="0">
      <selection activeCell="G3" sqref="G3:I4"/>
    </sheetView>
  </sheetViews>
  <sheetFormatPr baseColWidth="10" defaultColWidth="10.7109375" defaultRowHeight="16" x14ac:dyDescent="0.2"/>
  <cols>
    <col min="1" max="2" width="2" style="11" customWidth="1"/>
    <col min="3" max="3" width="13" style="11" customWidth="1"/>
    <col min="4" max="4" width="2.140625" style="11" bestFit="1" customWidth="1"/>
    <col min="5" max="5" width="13" style="11" customWidth="1"/>
    <col min="6" max="6" width="1.85546875" style="11" customWidth="1"/>
    <col min="7" max="16" width="15.7109375" style="11" customWidth="1"/>
    <col min="17" max="17" width="1.85546875" style="11" customWidth="1"/>
    <col min="18" max="16384" width="10.7109375" style="11"/>
  </cols>
  <sheetData>
    <row r="1" spans="1:17" ht="17" customHeight="1" x14ac:dyDescent="0.2"/>
    <row r="2" spans="1:17" ht="10" customHeight="1" x14ac:dyDescent="0.2">
      <c r="A2" s="12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</row>
    <row r="3" spans="1:17" ht="36" customHeight="1" x14ac:dyDescent="0.2">
      <c r="A3" s="12"/>
      <c r="B3" s="13"/>
      <c r="C3" s="16" t="str">
        <f>'Horaire hebdomadaire équipe'!C3</f>
        <v>HORAIRE</v>
      </c>
      <c r="D3" s="16"/>
      <c r="E3" s="16"/>
      <c r="F3" s="13"/>
      <c r="G3" s="73" t="s">
        <v>32</v>
      </c>
      <c r="H3" s="73"/>
      <c r="I3" s="73"/>
      <c r="J3" s="52"/>
      <c r="K3" s="52"/>
      <c r="L3" s="52"/>
      <c r="M3" s="52"/>
      <c r="N3" s="52"/>
      <c r="O3" s="52"/>
      <c r="P3" s="52"/>
      <c r="Q3" s="13"/>
    </row>
    <row r="4" spans="1:17" ht="30" customHeight="1" x14ac:dyDescent="0.2">
      <c r="A4" s="12"/>
      <c r="B4" s="13"/>
      <c r="C4" s="42" t="str">
        <f>'Horaire hebdomadaire équipe'!G3</f>
        <v xml:space="preserve"> HEBDOMADAIRE</v>
      </c>
      <c r="D4" s="16"/>
      <c r="E4" s="16"/>
      <c r="F4" s="13"/>
      <c r="G4" s="73"/>
      <c r="H4" s="73"/>
      <c r="I4" s="73"/>
      <c r="J4" s="52"/>
      <c r="K4" s="52"/>
      <c r="L4" s="52"/>
      <c r="M4" s="52"/>
      <c r="N4" s="52"/>
      <c r="O4" s="52"/>
      <c r="P4" s="52"/>
      <c r="Q4" s="13"/>
    </row>
    <row r="5" spans="1:17" ht="15" customHeight="1" x14ac:dyDescent="0.2">
      <c r="A5" s="12"/>
      <c r="B5" s="13"/>
      <c r="C5" s="14"/>
      <c r="D5" s="14"/>
      <c r="E5" s="14"/>
      <c r="F5" s="13"/>
      <c r="G5" s="13"/>
      <c r="H5" s="13"/>
      <c r="I5" s="13"/>
      <c r="J5" s="13"/>
      <c r="K5" s="14"/>
      <c r="L5" s="14"/>
      <c r="M5" s="14"/>
      <c r="N5" s="14"/>
      <c r="O5" s="14"/>
      <c r="P5" s="14"/>
      <c r="Q5" s="13"/>
    </row>
    <row r="6" spans="1:17" ht="20" customHeight="1" x14ac:dyDescent="0.2">
      <c r="A6" s="12"/>
      <c r="B6" s="13"/>
      <c r="C6" s="64" t="str">
        <f>'Horaire hebdomadaire équipe'!C6</f>
        <v>HEURE</v>
      </c>
      <c r="D6" s="65"/>
      <c r="E6" s="66"/>
      <c r="F6" s="13"/>
      <c r="G6" s="78" t="s">
        <v>15</v>
      </c>
      <c r="H6" s="78"/>
      <c r="I6" s="81" t="s">
        <v>16</v>
      </c>
      <c r="J6" s="81"/>
      <c r="K6" s="78" t="s">
        <v>17</v>
      </c>
      <c r="L6" s="78"/>
      <c r="M6" s="81" t="s">
        <v>18</v>
      </c>
      <c r="N6" s="81"/>
      <c r="O6" s="78" t="s">
        <v>19</v>
      </c>
      <c r="P6" s="78"/>
      <c r="Q6" s="13"/>
    </row>
    <row r="7" spans="1:17" ht="20" customHeight="1" x14ac:dyDescent="0.2">
      <c r="A7" s="12"/>
      <c r="B7" s="13"/>
      <c r="C7" s="67"/>
      <c r="D7" s="68"/>
      <c r="E7" s="69"/>
      <c r="F7" s="13"/>
      <c r="G7" s="37" t="s">
        <v>43</v>
      </c>
      <c r="H7" s="37" t="s">
        <v>44</v>
      </c>
      <c r="I7" s="39" t="s">
        <v>43</v>
      </c>
      <c r="J7" s="39" t="s">
        <v>44</v>
      </c>
      <c r="K7" s="37" t="s">
        <v>43</v>
      </c>
      <c r="L7" s="37" t="s">
        <v>44</v>
      </c>
      <c r="M7" s="39" t="s">
        <v>43</v>
      </c>
      <c r="N7" s="39" t="s">
        <v>44</v>
      </c>
      <c r="O7" s="37" t="s">
        <v>43</v>
      </c>
      <c r="P7" s="37" t="s">
        <v>44</v>
      </c>
      <c r="Q7" s="13"/>
    </row>
    <row r="8" spans="1:17" ht="20" customHeight="1" x14ac:dyDescent="0.2">
      <c r="A8" s="12"/>
      <c r="B8" s="13"/>
      <c r="C8" s="67"/>
      <c r="D8" s="68"/>
      <c r="E8" s="69"/>
      <c r="F8" s="38"/>
      <c r="G8" s="40" cm="1">
        <f t="array" ref="G8">IFERROR(INDEX($C$10:$C$48,MIN(IF(G10:H48&lt;&gt;0,ROW(G10:H48)-MIN(ROW(G10:H48))+1))),"faux")</f>
        <v>0.3125</v>
      </c>
      <c r="H8" s="40" cm="1">
        <f t="array" ref="H8">IFERROR(INDEX($E$10:$E$48,MAX(IF(G10:H48&lt;&gt;0,ROW(G10:H48)-MIN(ROW(G10:H48))+1))),"faux")</f>
        <v>0.71874999999999956</v>
      </c>
      <c r="I8" s="41" cm="1">
        <f t="array" ref="I8">IFERROR(INDEX($C$10:$C$48,MIN(IF(I10:J48&lt;&gt;0,ROW(I10:J48)-MIN(ROW(I10:J48))+1))),"faux")</f>
        <v>0.3125</v>
      </c>
      <c r="J8" s="41" cm="1">
        <f t="array" ref="J8">IFERROR(INDEX($E$10:$E$48,MAX(IF(I10:J48&lt;&gt;0,ROW(I10:J48)-MIN(ROW(I10:J48))+1))),"faux")</f>
        <v>0.71874999999999956</v>
      </c>
      <c r="K8" s="40" cm="1">
        <f t="array" ref="K8">IFERROR(INDEX($C$10:$C$48,MIN(IF(K10:L48&lt;&gt;0,ROW(K10:L48)-MIN(ROW(K10:L48))+1))),"faux")</f>
        <v>0.3125</v>
      </c>
      <c r="L8" s="40" cm="1">
        <f t="array" ref="L8">IFERROR(INDEX($E$10:$E$48,MAX(IF(K10:L48&lt;&gt;0,ROW(K10:L48)-MIN(ROW(K10:L48))+1))),"faux")</f>
        <v>0.71874999999999956</v>
      </c>
      <c r="M8" s="41" cm="1">
        <f t="array" ref="M8">IFERROR(INDEX($C$10:$C$48,MIN(IF(M10:N48&lt;&gt;0,ROW(M10:N48)-MIN(ROW(M10:N48))+1))),"faux")</f>
        <v>0.3125</v>
      </c>
      <c r="N8" s="41" cm="1">
        <f t="array" ref="N8">IFERROR(INDEX($E$10:$E$48,MAX(IF(M10:N48&lt;&gt;0,ROW(M10:N48)-MIN(ROW(M10:N48))+1))),"faux")</f>
        <v>0.71874999999999956</v>
      </c>
      <c r="O8" s="40" cm="1">
        <f t="array" ref="O8">IFERROR(INDEX($C$10:$C$48,MIN(IF(O10:P48&lt;&gt;0,ROW(O10:P48)-MIN(ROW(O10:P48))+1))),"faux")</f>
        <v>0.3125</v>
      </c>
      <c r="P8" s="40" cm="1">
        <f t="array" ref="P8">IFERROR(INDEX($E$10:$E$48,MAX(IF(O10:P48&lt;&gt;0,ROW(O10:P48)-MIN(ROW(O10:P48))+1))),"faux")</f>
        <v>0.71874999999999956</v>
      </c>
      <c r="Q8" s="13"/>
    </row>
    <row r="9" spans="1:17" ht="20" customHeight="1" x14ac:dyDescent="0.2">
      <c r="A9" s="12"/>
      <c r="B9" s="13"/>
      <c r="C9" s="70"/>
      <c r="D9" s="71"/>
      <c r="E9" s="72"/>
      <c r="F9" s="13"/>
      <c r="G9" s="79" t="str">
        <f>$G$3</f>
        <v>Pause</v>
      </c>
      <c r="H9" s="80"/>
      <c r="I9" s="88" t="str">
        <f t="shared" ref="I9:O9" si="0">$G$3</f>
        <v>Pause</v>
      </c>
      <c r="J9" s="89"/>
      <c r="K9" s="86" t="str">
        <f t="shared" si="0"/>
        <v>Pause</v>
      </c>
      <c r="L9" s="87"/>
      <c r="M9" s="90" t="str">
        <f t="shared" si="0"/>
        <v>Pause</v>
      </c>
      <c r="N9" s="91"/>
      <c r="O9" s="86" t="str">
        <f t="shared" si="0"/>
        <v>Pause</v>
      </c>
      <c r="P9" s="87"/>
      <c r="Q9" s="13"/>
    </row>
    <row r="10" spans="1:17" ht="15" customHeight="1" x14ac:dyDescent="0.2">
      <c r="A10" s="12"/>
      <c r="B10" s="13"/>
      <c r="C10" s="23">
        <f>'Horaire hebdomadaire équipe'!C9</f>
        <v>0.3125</v>
      </c>
      <c r="D10" s="2" t="s">
        <v>14</v>
      </c>
      <c r="E10" s="25">
        <f>+'Horaire hebdomadaire équipe'!E9</f>
        <v>0.32291666666666669</v>
      </c>
      <c r="F10" s="13"/>
      <c r="G10" s="74" t="str">
        <f>IF(COUNTIF('Horaire hebdomadaire équipe'!G9:J9,'Horaire par tâche'!$G$3)=1, INDEX('Horaire hebdomadaire équipe'!G$8:J$8, 1, MATCH('Horaire par tâche'!$G$3, 'Horaire hebdomadaire équipe'!G9:J9, 0)), IF(COUNTIF('Horaire hebdomadaire équipe'!G9:J9, 'Horaire par tâche'!$G$3)&gt;1, "ERREUR", ""))</f>
        <v/>
      </c>
      <c r="H10" s="75"/>
      <c r="I10" s="74" t="str">
        <f>IF(COUNTIF('Horaire hebdomadaire équipe'!K9:N9,'Horaire par tâche'!$G$3)=1, INDEX('Horaire hebdomadaire équipe'!K$8:N$8, 1, MATCH('Horaire par tâche'!$G$3, 'Horaire hebdomadaire équipe'!K9:N9, 0)), IF(COUNTIF('Horaire hebdomadaire équipe'!K9:N9, 'Horaire par tâche'!$G$3)&gt;1, "ERREUR", ""))</f>
        <v/>
      </c>
      <c r="J10" s="75"/>
      <c r="K10" s="74" t="str">
        <f>IF(COUNTIF('Horaire hebdomadaire équipe'!O9:R9,'Horaire par tâche'!$G$3)=1, INDEX('Horaire hebdomadaire équipe'!O$8:R$8, 1, MATCH('Horaire par tâche'!$G$3, 'Horaire hebdomadaire équipe'!O9:R9, 0)), IF(COUNTIF('Horaire hebdomadaire équipe'!O9:R9, 'Horaire par tâche'!$G$3)&gt;1, "ERREUR", ""))</f>
        <v/>
      </c>
      <c r="L10" s="75"/>
      <c r="M10" s="74" t="str">
        <f>IF(COUNTIF('Horaire hebdomadaire équipe'!W9:Z9,'Horaire par tâche'!$G$3)=1, INDEX('Horaire hebdomadaire équipe'!W$8:Z$8, 1, MATCH('Horaire par tâche'!$G$3, 'Horaire hebdomadaire équipe'!W9:Z9, 0)), IF(COUNTIF('Horaire hebdomadaire équipe'!W9:Z9, 'Horaire par tâche'!$G$3)&gt;1, "ERREUR", ""))</f>
        <v/>
      </c>
      <c r="N10" s="75"/>
      <c r="O10" s="100" t="str">
        <f>IF(COUNTIF('Horaire hebdomadaire équipe'!U9:X9,'Horaire par tâche'!$G$3)=1, INDEX('Horaire hebdomadaire équipe'!U$8:X$8, 1, MATCH('Horaire par tâche'!$G$3, 'Horaire hebdomadaire équipe'!U9:X9, 0)), IF(COUNTIF('Horaire hebdomadaire équipe'!U9:X9, 'Horaire par tâche'!$G$3)&gt;1, "ERREUR", ""))</f>
        <v/>
      </c>
      <c r="P10" s="101"/>
      <c r="Q10" s="13"/>
    </row>
    <row r="11" spans="1:17" ht="15" customHeight="1" x14ac:dyDescent="0.2">
      <c r="A11" s="12"/>
      <c r="B11" s="13"/>
      <c r="C11" s="24">
        <f>'Horaire hebdomadaire équipe'!C10</f>
        <v>0.32291666666666669</v>
      </c>
      <c r="D11" s="3" t="s">
        <v>14</v>
      </c>
      <c r="E11" s="26">
        <f>+'Horaire hebdomadaire équipe'!E10</f>
        <v>0.33333333333333337</v>
      </c>
      <c r="F11" s="13"/>
      <c r="G11" s="76" t="str">
        <f>IF(COUNTIF('Horaire hebdomadaire équipe'!G10:J10,'Horaire par tâche'!$G$3)=1, INDEX('Horaire hebdomadaire équipe'!G$8:J$8, 1, MATCH('Horaire par tâche'!$G$3, 'Horaire hebdomadaire équipe'!G10:J10, 0)), IF(COUNTIF('Horaire hebdomadaire équipe'!G10:J10, 'Horaire par tâche'!$G$3)&gt;1, "ERREUR", ""))</f>
        <v/>
      </c>
      <c r="H11" s="77"/>
      <c r="I11" s="83" t="str">
        <f>IF(COUNTIF('Horaire hebdomadaire équipe'!K10:N10,'Horaire par tâche'!$G$3)=1, INDEX('Horaire hebdomadaire équipe'!K$8:N$8, 1, MATCH('Horaire par tâche'!$G$3, 'Horaire hebdomadaire équipe'!K10:N10, 0)), IF(COUNTIF('Horaire hebdomadaire équipe'!K10:N10, 'Horaire par tâche'!$G$3)&gt;1, "ERREUR", ""))</f>
        <v/>
      </c>
      <c r="J11" s="77"/>
      <c r="K11" s="83" t="str">
        <f>IF(COUNTIF('Horaire hebdomadaire équipe'!O10:R10,'Horaire par tâche'!$G$3)=1, INDEX('Horaire hebdomadaire équipe'!O$8:R$8, 1, MATCH('Horaire par tâche'!$G$3, 'Horaire hebdomadaire équipe'!O10:R10, 0)), IF(COUNTIF('Horaire hebdomadaire équipe'!O10:R10, 'Horaire par tâche'!$G$3)&gt;1, "ERREUR", ""))</f>
        <v/>
      </c>
      <c r="L11" s="77"/>
      <c r="M11" s="83" t="str">
        <f>IF(COUNTIF('Horaire hebdomadaire équipe'!S10:V10,'Horaire par tâche'!$G$3)=1, INDEX('Horaire hebdomadaire équipe'!S$8:V$8, 1, MATCH('Horaire par tâche'!$G$3, 'Horaire hebdomadaire équipe'!S10:V10, 0)), IF(COUNTIF('Horaire hebdomadaire équipe'!S10:V10, 'Horaire par tâche'!$G$3)&gt;1, "ERREUR", ""))</f>
        <v/>
      </c>
      <c r="N11" s="77"/>
      <c r="O11" s="83" t="str">
        <f>IF(COUNTIF('Horaire hebdomadaire équipe'!U10:X10,'Horaire par tâche'!$G$3)=1, INDEX('Horaire hebdomadaire équipe'!U$8:X$8, 1, MATCH('Horaire par tâche'!$G$3, 'Horaire hebdomadaire équipe'!U10:X10, 0)), IF(COUNTIF('Horaire hebdomadaire équipe'!U10:X10, 'Horaire par tâche'!$G$3)&gt;1, "ERREUR", ""))</f>
        <v/>
      </c>
      <c r="P11" s="77"/>
      <c r="Q11" s="13"/>
    </row>
    <row r="12" spans="1:17" ht="15" customHeight="1" x14ac:dyDescent="0.2">
      <c r="A12" s="12"/>
      <c r="B12" s="13"/>
      <c r="C12" s="23">
        <f>'Horaire hebdomadaire équipe'!C11</f>
        <v>0.33333333333333337</v>
      </c>
      <c r="D12" s="2" t="s">
        <v>14</v>
      </c>
      <c r="E12" s="25">
        <f>+'Horaire hebdomadaire équipe'!E11</f>
        <v>0.34375000000000006</v>
      </c>
      <c r="F12" s="13"/>
      <c r="G12" s="74" t="str">
        <f>IF(COUNTIF('Horaire hebdomadaire équipe'!G11:J11,'Horaire par tâche'!$G$3)=1, INDEX('Horaire hebdomadaire équipe'!G$8:J$8, 1, MATCH('Horaire par tâche'!$G$3, 'Horaire hebdomadaire équipe'!G11:J11, 0)), IF(COUNTIF('Horaire hebdomadaire équipe'!G11:J11, 'Horaire par tâche'!$G$3)&gt;1, "ERREUR", ""))</f>
        <v/>
      </c>
      <c r="H12" s="75"/>
      <c r="I12" s="82" t="str">
        <f>IF(COUNTIF('Horaire hebdomadaire équipe'!K11:N11,'Horaire par tâche'!$G$3)=1, INDEX('Horaire hebdomadaire équipe'!K$8:N$8, 1, MATCH('Horaire par tâche'!$G$3, 'Horaire hebdomadaire équipe'!K11:N11, 0)), IF(COUNTIF('Horaire hebdomadaire équipe'!K11:N11, 'Horaire par tâche'!$G$3)&gt;1, "ERREUR", ""))</f>
        <v/>
      </c>
      <c r="J12" s="75"/>
      <c r="K12" s="82" t="str">
        <f>IF(COUNTIF('Horaire hebdomadaire équipe'!O11:R11,'Horaire par tâche'!$G$3)=1, INDEX('Horaire hebdomadaire équipe'!O$8:R$8, 1, MATCH('Horaire par tâche'!$G$3, 'Horaire hebdomadaire équipe'!O11:R11, 0)), IF(COUNTIF('Horaire hebdomadaire équipe'!O11:R11, 'Horaire par tâche'!$G$3)&gt;1, "ERREUR", ""))</f>
        <v/>
      </c>
      <c r="L12" s="75"/>
      <c r="M12" s="82" t="str">
        <f>IF(COUNTIF('Horaire hebdomadaire équipe'!S11:V11,'Horaire par tâche'!$G$3)=1, INDEX('Horaire hebdomadaire équipe'!S$8:V$8, 1, MATCH('Horaire par tâche'!$G$3, 'Horaire hebdomadaire équipe'!S11:V11, 0)), IF(COUNTIF('Horaire hebdomadaire équipe'!S11:V11, 'Horaire par tâche'!$G$3)&gt;1, "ERREUR", ""))</f>
        <v/>
      </c>
      <c r="N12" s="75"/>
      <c r="O12" s="82" t="str">
        <f>IF(COUNTIF('Horaire hebdomadaire équipe'!U11:X11,'Horaire par tâche'!$G$3)=1, INDEX('Horaire hebdomadaire équipe'!U$8:X$8, 1, MATCH('Horaire par tâche'!$G$3, 'Horaire hebdomadaire équipe'!U11:X11, 0)), IF(COUNTIF('Horaire hebdomadaire équipe'!U11:X11, 'Horaire par tâche'!$G$3)&gt;1, "ERREUR", ""))</f>
        <v/>
      </c>
      <c r="P12" s="75"/>
      <c r="Q12" s="13"/>
    </row>
    <row r="13" spans="1:17" ht="15" customHeight="1" x14ac:dyDescent="0.2">
      <c r="A13" s="12"/>
      <c r="B13" s="13"/>
      <c r="C13" s="28">
        <f>'Horaire hebdomadaire équipe'!C12</f>
        <v>0.34375000000000006</v>
      </c>
      <c r="D13" s="3" t="s">
        <v>14</v>
      </c>
      <c r="E13" s="26">
        <f>+'Horaire hebdomadaire équipe'!E12</f>
        <v>0.35416666666666674</v>
      </c>
      <c r="F13" s="13"/>
      <c r="G13" s="76" t="str">
        <f>IF(COUNTIF('Horaire hebdomadaire équipe'!G12:J12,'Horaire par tâche'!$G$3)=1, INDEX('Horaire hebdomadaire équipe'!G$8:J$8, 1, MATCH('Horaire par tâche'!$G$3, 'Horaire hebdomadaire équipe'!G12:J12, 0)), IF(COUNTIF('Horaire hebdomadaire équipe'!G12:J12, 'Horaire par tâche'!$G$3)&gt;1, "ERREUR", ""))</f>
        <v/>
      </c>
      <c r="H13" s="77"/>
      <c r="I13" s="83" t="str">
        <f>IF(COUNTIF('Horaire hebdomadaire équipe'!K12:N12,'Horaire par tâche'!$G$3)=1, INDEX('Horaire hebdomadaire équipe'!K$8:N$8, 1, MATCH('Horaire par tâche'!$G$3, 'Horaire hebdomadaire équipe'!K12:N12, 0)), IF(COUNTIF('Horaire hebdomadaire équipe'!K12:N12, 'Horaire par tâche'!$G$3)&gt;1, "ERREUR", ""))</f>
        <v/>
      </c>
      <c r="J13" s="77"/>
      <c r="K13" s="83" t="str">
        <f>IF(COUNTIF('Horaire hebdomadaire équipe'!O12:R12,'Horaire par tâche'!$G$3)=1, INDEX('Horaire hebdomadaire équipe'!O$8:R$8, 1, MATCH('Horaire par tâche'!$G$3, 'Horaire hebdomadaire équipe'!O12:R12, 0)), IF(COUNTIF('Horaire hebdomadaire équipe'!O12:R12, 'Horaire par tâche'!$G$3)&gt;1, "ERREUR", ""))</f>
        <v/>
      </c>
      <c r="L13" s="77"/>
      <c r="M13" s="83" t="str">
        <f>IF(COUNTIF('Horaire hebdomadaire équipe'!S12:V12,'Horaire par tâche'!$G$3)=1, INDEX('Horaire hebdomadaire équipe'!S$8:V$8, 1, MATCH('Horaire par tâche'!$G$3, 'Horaire hebdomadaire équipe'!S12:V12, 0)), IF(COUNTIF('Horaire hebdomadaire équipe'!S12:V12, 'Horaire par tâche'!$G$3)&gt;1, "ERREUR", ""))</f>
        <v/>
      </c>
      <c r="N13" s="77"/>
      <c r="O13" s="83" t="str">
        <f>IF(COUNTIF('Horaire hebdomadaire équipe'!U12:X12,'Horaire par tâche'!$G$3)=1, INDEX('Horaire hebdomadaire équipe'!U$8:X$8, 1, MATCH('Horaire par tâche'!$G$3, 'Horaire hebdomadaire équipe'!U12:X12, 0)), IF(COUNTIF('Horaire hebdomadaire équipe'!U12:X12, 'Horaire par tâche'!$G$3)&gt;1, "ERREUR", ""))</f>
        <v/>
      </c>
      <c r="P13" s="77"/>
      <c r="Q13" s="13"/>
    </row>
    <row r="14" spans="1:17" ht="15" customHeight="1" x14ac:dyDescent="0.2">
      <c r="A14" s="12"/>
      <c r="B14" s="13"/>
      <c r="C14" s="23">
        <f>'Horaire hebdomadaire équipe'!C13</f>
        <v>0.35416666666666674</v>
      </c>
      <c r="D14" s="2" t="s">
        <v>14</v>
      </c>
      <c r="E14" s="25">
        <f>+'Horaire hebdomadaire équipe'!E13</f>
        <v>0.36458333333333343</v>
      </c>
      <c r="F14" s="13"/>
      <c r="G14" s="74" t="str">
        <f>IF(COUNTIF('Horaire hebdomadaire équipe'!G13:J13,'Horaire par tâche'!$G$3)=1, INDEX('Horaire hebdomadaire équipe'!G$8:J$8, 1, MATCH('Horaire par tâche'!$G$3, 'Horaire hebdomadaire équipe'!G13:J13, 0)), IF(COUNTIF('Horaire hebdomadaire équipe'!G13:J13, 'Horaire par tâche'!$G$3)&gt;1, "ERREUR", ""))</f>
        <v/>
      </c>
      <c r="H14" s="75"/>
      <c r="I14" s="82" t="str">
        <f>IF(COUNTIF('Horaire hebdomadaire équipe'!K13:N13,'Horaire par tâche'!$G$3)=1, INDEX('Horaire hebdomadaire équipe'!K$8:N$8, 1, MATCH('Horaire par tâche'!$G$3, 'Horaire hebdomadaire équipe'!K13:N13, 0)), IF(COUNTIF('Horaire hebdomadaire équipe'!K13:N13, 'Horaire par tâche'!$G$3)&gt;1, "ERREUR", ""))</f>
        <v/>
      </c>
      <c r="J14" s="75"/>
      <c r="K14" s="82" t="str">
        <f>IF(COUNTIF('Horaire hebdomadaire équipe'!O13:R13,'Horaire par tâche'!$G$3)=1, INDEX('Horaire hebdomadaire équipe'!O$8:R$8, 1, MATCH('Horaire par tâche'!$G$3, 'Horaire hebdomadaire équipe'!O13:R13, 0)), IF(COUNTIF('Horaire hebdomadaire équipe'!O13:R13, 'Horaire par tâche'!$G$3)&gt;1, "ERREUR", ""))</f>
        <v/>
      </c>
      <c r="L14" s="75"/>
      <c r="M14" s="82" t="str">
        <f>IF(COUNTIF('Horaire hebdomadaire équipe'!S13:V13,'Horaire par tâche'!$G$3)=1, INDEX('Horaire hebdomadaire équipe'!S$8:V$8, 1, MATCH('Horaire par tâche'!$G$3, 'Horaire hebdomadaire équipe'!S13:V13, 0)), IF(COUNTIF('Horaire hebdomadaire équipe'!S13:V13, 'Horaire par tâche'!$G$3)&gt;1, "ERREUR", ""))</f>
        <v/>
      </c>
      <c r="N14" s="75"/>
      <c r="O14" s="82" t="str">
        <f>IF(COUNTIF('Horaire hebdomadaire équipe'!U13:X13,'Horaire par tâche'!$G$3)=1, INDEX('Horaire hebdomadaire équipe'!U$8:X$8, 1, MATCH('Horaire par tâche'!$G$3, 'Horaire hebdomadaire équipe'!U13:X13, 0)), IF(COUNTIF('Horaire hebdomadaire équipe'!U13:X13, 'Horaire par tâche'!$G$3)&gt;1, "ERREUR", ""))</f>
        <v/>
      </c>
      <c r="P14" s="75"/>
      <c r="Q14" s="13"/>
    </row>
    <row r="15" spans="1:17" ht="15" customHeight="1" x14ac:dyDescent="0.2">
      <c r="A15" s="12"/>
      <c r="B15" s="13"/>
      <c r="C15" s="28">
        <f>'Horaire hebdomadaire équipe'!C14</f>
        <v>0.36458333333333343</v>
      </c>
      <c r="D15" s="3" t="s">
        <v>14</v>
      </c>
      <c r="E15" s="26">
        <f>+'Horaire hebdomadaire équipe'!E14</f>
        <v>0.37500000000000011</v>
      </c>
      <c r="F15" s="13"/>
      <c r="G15" s="76" t="str">
        <f>IF(COUNTIF('Horaire hebdomadaire équipe'!G14:J14,'Horaire par tâche'!$G$3)=1, INDEX('Horaire hebdomadaire équipe'!G$8:J$8, 1, MATCH('Horaire par tâche'!$G$3, 'Horaire hebdomadaire équipe'!G14:J14, 0)), IF(COUNTIF('Horaire hebdomadaire équipe'!G14:J14, 'Horaire par tâche'!$G$3)&gt;1, "ERREUR", ""))</f>
        <v/>
      </c>
      <c r="H15" s="77"/>
      <c r="I15" s="83" t="str">
        <f>IF(COUNTIF('Horaire hebdomadaire équipe'!K14:N14,'Horaire par tâche'!$G$3)=1, INDEX('Horaire hebdomadaire équipe'!K$8:N$8, 1, MATCH('Horaire par tâche'!$G$3, 'Horaire hebdomadaire équipe'!K14:N14, 0)), IF(COUNTIF('Horaire hebdomadaire équipe'!K14:N14, 'Horaire par tâche'!$G$3)&gt;1, "ERREUR", ""))</f>
        <v/>
      </c>
      <c r="J15" s="77"/>
      <c r="K15" s="83" t="str">
        <f>IF(COUNTIF('Horaire hebdomadaire équipe'!O14:R14,'Horaire par tâche'!$G$3)=1, INDEX('Horaire hebdomadaire équipe'!O$8:R$8, 1, MATCH('Horaire par tâche'!$G$3, 'Horaire hebdomadaire équipe'!O14:R14, 0)), IF(COUNTIF('Horaire hebdomadaire équipe'!O14:R14, 'Horaire par tâche'!$G$3)&gt;1, "ERREUR", ""))</f>
        <v/>
      </c>
      <c r="L15" s="77"/>
      <c r="M15" s="83" t="str">
        <f>IF(COUNTIF('Horaire hebdomadaire équipe'!S14:V14,'Horaire par tâche'!$G$3)=1, INDEX('Horaire hebdomadaire équipe'!S$8:V$8, 1, MATCH('Horaire par tâche'!$G$3, 'Horaire hebdomadaire équipe'!S14:V14, 0)), IF(COUNTIF('Horaire hebdomadaire équipe'!S14:V14, 'Horaire par tâche'!$G$3)&gt;1, "ERREUR", ""))</f>
        <v/>
      </c>
      <c r="N15" s="77"/>
      <c r="O15" s="83" t="str">
        <f>IF(COUNTIF('Horaire hebdomadaire équipe'!U14:X14,'Horaire par tâche'!$G$3)=1, INDEX('Horaire hebdomadaire équipe'!U$8:X$8, 1, MATCH('Horaire par tâche'!$G$3, 'Horaire hebdomadaire équipe'!U14:X14, 0)), IF(COUNTIF('Horaire hebdomadaire équipe'!U14:X14, 'Horaire par tâche'!$G$3)&gt;1, "ERREUR", ""))</f>
        <v/>
      </c>
      <c r="P15" s="77"/>
      <c r="Q15" s="13"/>
    </row>
    <row r="16" spans="1:17" ht="15" customHeight="1" x14ac:dyDescent="0.2">
      <c r="A16" s="12"/>
      <c r="B16" s="13"/>
      <c r="C16" s="23">
        <f>'Horaire hebdomadaire équipe'!C15</f>
        <v>0.37500000000000011</v>
      </c>
      <c r="D16" s="2" t="s">
        <v>14</v>
      </c>
      <c r="E16" s="25">
        <f>+'Horaire hebdomadaire équipe'!E15</f>
        <v>0.3854166666666668</v>
      </c>
      <c r="F16" s="13"/>
      <c r="G16" s="74" t="str">
        <f>IF(COUNTIF('Horaire hebdomadaire équipe'!G15:J15,'Horaire par tâche'!$G$3)=1, INDEX('Horaire hebdomadaire équipe'!G$8:J$8, 1, MATCH('Horaire par tâche'!$G$3, 'Horaire hebdomadaire équipe'!G15:J15, 0)), IF(COUNTIF('Horaire hebdomadaire équipe'!G15:J15, 'Horaire par tâche'!$G$3)&gt;1, "ERREUR", ""))</f>
        <v/>
      </c>
      <c r="H16" s="75"/>
      <c r="I16" s="82" t="str">
        <f>IF(COUNTIF('Horaire hebdomadaire équipe'!K15:N15,'Horaire par tâche'!$G$3)=1, INDEX('Horaire hebdomadaire équipe'!K$8:N$8, 1, MATCH('Horaire par tâche'!$G$3, 'Horaire hebdomadaire équipe'!K15:N15, 0)), IF(COUNTIF('Horaire hebdomadaire équipe'!K15:N15, 'Horaire par tâche'!$G$3)&gt;1, "ERREUR", ""))</f>
        <v/>
      </c>
      <c r="J16" s="75"/>
      <c r="K16" s="82" t="str">
        <f>IF(COUNTIF('Horaire hebdomadaire équipe'!O15:R15,'Horaire par tâche'!$G$3)=1, INDEX('Horaire hebdomadaire équipe'!O$8:R$8, 1, MATCH('Horaire par tâche'!$G$3, 'Horaire hebdomadaire équipe'!O15:R15, 0)), IF(COUNTIF('Horaire hebdomadaire équipe'!O15:R15, 'Horaire par tâche'!$G$3)&gt;1, "ERREUR", ""))</f>
        <v/>
      </c>
      <c r="L16" s="75"/>
      <c r="M16" s="82" t="str">
        <f>IF(COUNTIF('Horaire hebdomadaire équipe'!S15:V15,'Horaire par tâche'!$G$3)=1, INDEX('Horaire hebdomadaire équipe'!S$8:V$8, 1, MATCH('Horaire par tâche'!$G$3, 'Horaire hebdomadaire équipe'!S15:V15, 0)), IF(COUNTIF('Horaire hebdomadaire équipe'!S15:V15, 'Horaire par tâche'!$G$3)&gt;1, "ERREUR", ""))</f>
        <v/>
      </c>
      <c r="N16" s="75"/>
      <c r="O16" s="82" t="str">
        <f>IF(COUNTIF('Horaire hebdomadaire équipe'!U15:X15,'Horaire par tâche'!$G$3)=1, INDEX('Horaire hebdomadaire équipe'!U$8:X$8, 1, MATCH('Horaire par tâche'!$G$3, 'Horaire hebdomadaire équipe'!U15:X15, 0)), IF(COUNTIF('Horaire hebdomadaire équipe'!U15:X15, 'Horaire par tâche'!$G$3)&gt;1, "ERREUR", ""))</f>
        <v/>
      </c>
      <c r="P16" s="75"/>
      <c r="Q16" s="13"/>
    </row>
    <row r="17" spans="1:17" ht="15" customHeight="1" x14ac:dyDescent="0.2">
      <c r="A17" s="12"/>
      <c r="B17" s="13"/>
      <c r="C17" s="28">
        <f>'Horaire hebdomadaire équipe'!C16</f>
        <v>0.3854166666666668</v>
      </c>
      <c r="D17" s="3" t="s">
        <v>14</v>
      </c>
      <c r="E17" s="26">
        <f>+'Horaire hebdomadaire équipe'!E16</f>
        <v>0.39583333333333348</v>
      </c>
      <c r="F17" s="13"/>
      <c r="G17" s="76" t="str">
        <f>IF(COUNTIF('Horaire hebdomadaire équipe'!G16:J16,'Horaire par tâche'!$G$3)=1, INDEX('Horaire hebdomadaire équipe'!G$8:J$8, 1, MATCH('Horaire par tâche'!$G$3, 'Horaire hebdomadaire équipe'!G16:J16, 0)), IF(COUNTIF('Horaire hebdomadaire équipe'!G16:J16, 'Horaire par tâche'!$G$3)&gt;1, "ERREUR", ""))</f>
        <v/>
      </c>
      <c r="H17" s="77"/>
      <c r="I17" s="83" t="str">
        <f>IF(COUNTIF('Horaire hebdomadaire équipe'!K16:N16,'Horaire par tâche'!$G$3)=1, INDEX('Horaire hebdomadaire équipe'!K$8:N$8, 1, MATCH('Horaire par tâche'!$G$3, 'Horaire hebdomadaire équipe'!K16:N16, 0)), IF(COUNTIF('Horaire hebdomadaire équipe'!K16:N16, 'Horaire par tâche'!$G$3)&gt;1, "ERREUR", ""))</f>
        <v/>
      </c>
      <c r="J17" s="77"/>
      <c r="K17" s="83" t="str">
        <f>IF(COUNTIF('Horaire hebdomadaire équipe'!O16:R16,'Horaire par tâche'!$G$3)=1, INDEX('Horaire hebdomadaire équipe'!O$8:R$8, 1, MATCH('Horaire par tâche'!$G$3, 'Horaire hebdomadaire équipe'!O16:R16, 0)), IF(COUNTIF('Horaire hebdomadaire équipe'!O16:R16, 'Horaire par tâche'!$G$3)&gt;1, "ERREUR", ""))</f>
        <v/>
      </c>
      <c r="L17" s="77"/>
      <c r="M17" s="83" t="str">
        <f>IF(COUNTIF('Horaire hebdomadaire équipe'!S16:V16,'Horaire par tâche'!$G$3)=1, INDEX('Horaire hebdomadaire équipe'!S$8:V$8, 1, MATCH('Horaire par tâche'!$G$3, 'Horaire hebdomadaire équipe'!S16:V16, 0)), IF(COUNTIF('Horaire hebdomadaire équipe'!S16:V16, 'Horaire par tâche'!$G$3)&gt;1, "ERREUR", ""))</f>
        <v/>
      </c>
      <c r="N17" s="77"/>
      <c r="O17" s="83" t="str">
        <f>IF(COUNTIF('Horaire hebdomadaire équipe'!U16:X16,'Horaire par tâche'!$G$3)=1, INDEX('Horaire hebdomadaire équipe'!U$8:X$8, 1, MATCH('Horaire par tâche'!$G$3, 'Horaire hebdomadaire équipe'!U16:X16, 0)), IF(COUNTIF('Horaire hebdomadaire équipe'!U16:X16, 'Horaire par tâche'!$G$3)&gt;1, "ERREUR", ""))</f>
        <v/>
      </c>
      <c r="P17" s="77"/>
      <c r="Q17" s="13"/>
    </row>
    <row r="18" spans="1:17" ht="15" customHeight="1" x14ac:dyDescent="0.2">
      <c r="A18" s="12"/>
      <c r="B18" s="13"/>
      <c r="C18" s="23">
        <f>'Horaire hebdomadaire équipe'!C17</f>
        <v>0.39583333333333348</v>
      </c>
      <c r="D18" s="2" t="s">
        <v>14</v>
      </c>
      <c r="E18" s="25">
        <f>+'Horaire hebdomadaire équipe'!E17</f>
        <v>0.40625000000000017</v>
      </c>
      <c r="F18" s="13"/>
      <c r="G18" s="74" t="str">
        <f>IF(COUNTIF('Horaire hebdomadaire équipe'!G17:J17,'Horaire par tâche'!$G$3)=1, INDEX('Horaire hebdomadaire équipe'!G$8:J$8, 1, MATCH('Horaire par tâche'!$G$3, 'Horaire hebdomadaire équipe'!G17:J17, 0)), IF(COUNTIF('Horaire hebdomadaire équipe'!G17:J17, 'Horaire par tâche'!$G$3)&gt;1, "ERREUR", ""))</f>
        <v/>
      </c>
      <c r="H18" s="75"/>
      <c r="I18" s="82" t="str">
        <f>IF(COUNTIF('Horaire hebdomadaire équipe'!K17:N17,'Horaire par tâche'!$G$3)=1, INDEX('Horaire hebdomadaire équipe'!K$8:N$8, 1, MATCH('Horaire par tâche'!$G$3, 'Horaire hebdomadaire équipe'!K17:N17, 0)), IF(COUNTIF('Horaire hebdomadaire équipe'!K17:N17, 'Horaire par tâche'!$G$3)&gt;1, "ERREUR", ""))</f>
        <v/>
      </c>
      <c r="J18" s="75"/>
      <c r="K18" s="82" t="str">
        <f>IF(COUNTIF('Horaire hebdomadaire équipe'!O17:R17,'Horaire par tâche'!$G$3)=1, INDEX('Horaire hebdomadaire équipe'!O$8:R$8, 1, MATCH('Horaire par tâche'!$G$3, 'Horaire hebdomadaire équipe'!O17:R17, 0)), IF(COUNTIF('Horaire hebdomadaire équipe'!O17:R17, 'Horaire par tâche'!$G$3)&gt;1, "ERREUR", ""))</f>
        <v/>
      </c>
      <c r="L18" s="75"/>
      <c r="M18" s="82" t="str">
        <f>IF(COUNTIF('Horaire hebdomadaire équipe'!S17:V17,'Horaire par tâche'!$G$3)=1, INDEX('Horaire hebdomadaire équipe'!S$8:V$8, 1, MATCH('Horaire par tâche'!$G$3, 'Horaire hebdomadaire équipe'!S17:V17, 0)), IF(COUNTIF('Horaire hebdomadaire équipe'!S17:V17, 'Horaire par tâche'!$G$3)&gt;1, "ERREUR", ""))</f>
        <v/>
      </c>
      <c r="N18" s="75"/>
      <c r="O18" s="82" t="str">
        <f>IF(COUNTIF('Horaire hebdomadaire équipe'!U17:X17,'Horaire par tâche'!$G$3)=1, INDEX('Horaire hebdomadaire équipe'!U$8:X$8, 1, MATCH('Horaire par tâche'!$G$3, 'Horaire hebdomadaire équipe'!U17:X17, 0)), IF(COUNTIF('Horaire hebdomadaire équipe'!U17:X17, 'Horaire par tâche'!$G$3)&gt;1, "ERREUR", ""))</f>
        <v/>
      </c>
      <c r="P18" s="75"/>
      <c r="Q18" s="13"/>
    </row>
    <row r="19" spans="1:17" ht="15" customHeight="1" x14ac:dyDescent="0.2">
      <c r="A19" s="12"/>
      <c r="B19" s="13"/>
      <c r="C19" s="28">
        <f>'Horaire hebdomadaire équipe'!C18</f>
        <v>0.40625000000000017</v>
      </c>
      <c r="D19" s="3" t="s">
        <v>14</v>
      </c>
      <c r="E19" s="26">
        <f>+'Horaire hebdomadaire équipe'!E18</f>
        <v>0.41666666666666685</v>
      </c>
      <c r="F19" s="13"/>
      <c r="G19" s="76" t="str">
        <f>IF(COUNTIF('Horaire hebdomadaire équipe'!G18:J18,'Horaire par tâche'!$G$3)=1, INDEX('Horaire hebdomadaire équipe'!G$8:J$8, 1, MATCH('Horaire par tâche'!$G$3, 'Horaire hebdomadaire équipe'!G18:J18, 0)), IF(COUNTIF('Horaire hebdomadaire équipe'!G18:J18, 'Horaire par tâche'!$G$3)&gt;1, "ERREUR", ""))</f>
        <v/>
      </c>
      <c r="H19" s="77"/>
      <c r="I19" s="83" t="str">
        <f>IF(COUNTIF('Horaire hebdomadaire équipe'!K18:N18,'Horaire par tâche'!$G$3)=1, INDEX('Horaire hebdomadaire équipe'!K$8:N$8, 1, MATCH('Horaire par tâche'!$G$3, 'Horaire hebdomadaire équipe'!K18:N18, 0)), IF(COUNTIF('Horaire hebdomadaire équipe'!K18:N18, 'Horaire par tâche'!$G$3)&gt;1, "ERREUR", ""))</f>
        <v/>
      </c>
      <c r="J19" s="77"/>
      <c r="K19" s="83" t="str">
        <f>IF(COUNTIF('Horaire hebdomadaire équipe'!O18:R18,'Horaire par tâche'!$G$3)=1, INDEX('Horaire hebdomadaire équipe'!O$8:R$8, 1, MATCH('Horaire par tâche'!$G$3, 'Horaire hebdomadaire équipe'!O18:R18, 0)), IF(COUNTIF('Horaire hebdomadaire équipe'!O18:R18, 'Horaire par tâche'!$G$3)&gt;1, "ERREUR", ""))</f>
        <v/>
      </c>
      <c r="L19" s="77"/>
      <c r="M19" s="83" t="str">
        <f>IF(COUNTIF('Horaire hebdomadaire équipe'!S18:V18,'Horaire par tâche'!$G$3)=1, INDEX('Horaire hebdomadaire équipe'!S$8:V$8, 1, MATCH('Horaire par tâche'!$G$3, 'Horaire hebdomadaire équipe'!S18:V18, 0)), IF(COUNTIF('Horaire hebdomadaire équipe'!S18:V18, 'Horaire par tâche'!$G$3)&gt;1, "ERREUR", ""))</f>
        <v/>
      </c>
      <c r="N19" s="77"/>
      <c r="O19" s="83" t="str">
        <f>IF(COUNTIF('Horaire hebdomadaire équipe'!U18:X18,'Horaire par tâche'!$G$3)=1, INDEX('Horaire hebdomadaire équipe'!U$8:X$8, 1, MATCH('Horaire par tâche'!$G$3, 'Horaire hebdomadaire équipe'!U18:X18, 0)), IF(COUNTIF('Horaire hebdomadaire équipe'!U18:X18, 'Horaire par tâche'!$G$3)&gt;1, "ERREUR", ""))</f>
        <v/>
      </c>
      <c r="P19" s="77"/>
      <c r="Q19" s="13"/>
    </row>
    <row r="20" spans="1:17" ht="15" customHeight="1" x14ac:dyDescent="0.2">
      <c r="A20" s="12"/>
      <c r="B20" s="13"/>
      <c r="C20" s="23">
        <f>'Horaire hebdomadaire équipe'!C19</f>
        <v>0.41666666666666685</v>
      </c>
      <c r="D20" s="4" t="s">
        <v>14</v>
      </c>
      <c r="E20" s="27">
        <f>+'Horaire hebdomadaire équipe'!E19</f>
        <v>0.42708333333333354</v>
      </c>
      <c r="F20" s="13"/>
      <c r="G20" s="74" t="str">
        <f>IF(COUNTIF('Horaire hebdomadaire équipe'!G19:J19,'Horaire par tâche'!$G$3)=1, INDEX('Horaire hebdomadaire équipe'!G$8:J$8, 1, MATCH('Horaire par tâche'!$G$3, 'Horaire hebdomadaire équipe'!G19:J19, 0)), IF(COUNTIF('Horaire hebdomadaire équipe'!G19:J19, 'Horaire par tâche'!$G$3)&gt;1, "ERREUR", ""))</f>
        <v/>
      </c>
      <c r="H20" s="75"/>
      <c r="I20" s="82" t="str">
        <f>IF(COUNTIF('Horaire hebdomadaire équipe'!K19:N19,'Horaire par tâche'!$G$3)=1, INDEX('Horaire hebdomadaire équipe'!K$8:N$8, 1, MATCH('Horaire par tâche'!$G$3, 'Horaire hebdomadaire équipe'!K19:N19, 0)), IF(COUNTIF('Horaire hebdomadaire équipe'!K19:N19, 'Horaire par tâche'!$G$3)&gt;1, "ERREUR", ""))</f>
        <v/>
      </c>
      <c r="J20" s="75"/>
      <c r="K20" s="82" t="str">
        <f>IF(COUNTIF('Horaire hebdomadaire équipe'!O19:R19,'Horaire par tâche'!$G$3)=1, INDEX('Horaire hebdomadaire équipe'!O$8:R$8, 1, MATCH('Horaire par tâche'!$G$3, 'Horaire hebdomadaire équipe'!O19:R19, 0)), IF(COUNTIF('Horaire hebdomadaire équipe'!O19:R19, 'Horaire par tâche'!$G$3)&gt;1, "ERREUR", ""))</f>
        <v/>
      </c>
      <c r="L20" s="75"/>
      <c r="M20" s="82" t="str">
        <f>IF(COUNTIF('Horaire hebdomadaire équipe'!S19:V19,'Horaire par tâche'!$G$3)=1, INDEX('Horaire hebdomadaire équipe'!S$8:V$8, 1, MATCH('Horaire par tâche'!$G$3, 'Horaire hebdomadaire équipe'!S19:V19, 0)), IF(COUNTIF('Horaire hebdomadaire équipe'!S19:V19, 'Horaire par tâche'!$G$3)&gt;1, "ERREUR", ""))</f>
        <v/>
      </c>
      <c r="N20" s="75"/>
      <c r="O20" s="82" t="str">
        <f>IF(COUNTIF('Horaire hebdomadaire équipe'!U19:X19,'Horaire par tâche'!$G$3)=1, INDEX('Horaire hebdomadaire équipe'!U$8:X$8, 1, MATCH('Horaire par tâche'!$G$3, 'Horaire hebdomadaire équipe'!U19:X19, 0)), IF(COUNTIF('Horaire hebdomadaire équipe'!U19:X19, 'Horaire par tâche'!$G$3)&gt;1, "ERREUR", ""))</f>
        <v/>
      </c>
      <c r="P20" s="75"/>
      <c r="Q20" s="13"/>
    </row>
    <row r="21" spans="1:17" ht="15" customHeight="1" x14ac:dyDescent="0.2">
      <c r="A21" s="12"/>
      <c r="B21" s="13"/>
      <c r="C21" s="28">
        <f>'Horaire hebdomadaire équipe'!C20</f>
        <v>0.42708333333333354</v>
      </c>
      <c r="D21" s="3" t="s">
        <v>14</v>
      </c>
      <c r="E21" s="26">
        <f>+'Horaire hebdomadaire équipe'!E20</f>
        <v>0.43750000000000022</v>
      </c>
      <c r="F21" s="13"/>
      <c r="G21" s="76" t="str">
        <f>IF(COUNTIF('Horaire hebdomadaire équipe'!G20:J20,'Horaire par tâche'!$G$3)=1, INDEX('Horaire hebdomadaire équipe'!G$8:J$8, 1, MATCH('Horaire par tâche'!$G$3, 'Horaire hebdomadaire équipe'!G20:J20, 0)), IF(COUNTIF('Horaire hebdomadaire équipe'!G20:J20, 'Horaire par tâche'!$G$3)&gt;1, "ERREUR", ""))</f>
        <v/>
      </c>
      <c r="H21" s="77"/>
      <c r="I21" s="83" t="str">
        <f>IF(COUNTIF('Horaire hebdomadaire équipe'!K20:N20,'Horaire par tâche'!$G$3)=1, INDEX('Horaire hebdomadaire équipe'!K$8:N$8, 1, MATCH('Horaire par tâche'!$G$3, 'Horaire hebdomadaire équipe'!K20:N20, 0)), IF(COUNTIF('Horaire hebdomadaire équipe'!K20:N20, 'Horaire par tâche'!$G$3)&gt;1, "ERREUR", ""))</f>
        <v/>
      </c>
      <c r="J21" s="77"/>
      <c r="K21" s="83" t="str">
        <f>IF(COUNTIF('Horaire hebdomadaire équipe'!O20:R20,'Horaire par tâche'!$G$3)=1, INDEX('Horaire hebdomadaire équipe'!O$8:R$8, 1, MATCH('Horaire par tâche'!$G$3, 'Horaire hebdomadaire équipe'!O20:R20, 0)), IF(COUNTIF('Horaire hebdomadaire équipe'!O20:R20, 'Horaire par tâche'!$G$3)&gt;1, "ERREUR", ""))</f>
        <v/>
      </c>
      <c r="L21" s="77"/>
      <c r="M21" s="83" t="str">
        <f>IF(COUNTIF('Horaire hebdomadaire équipe'!S20:V20,'Horaire par tâche'!$G$3)=1, INDEX('Horaire hebdomadaire équipe'!S$8:V$8, 1, MATCH('Horaire par tâche'!$G$3, 'Horaire hebdomadaire équipe'!S20:V20, 0)), IF(COUNTIF('Horaire hebdomadaire équipe'!S20:V20, 'Horaire par tâche'!$G$3)&gt;1, "ERREUR", ""))</f>
        <v/>
      </c>
      <c r="N21" s="77"/>
      <c r="O21" s="83" t="str">
        <f>IF(COUNTIF('Horaire hebdomadaire équipe'!U20:X20,'Horaire par tâche'!$G$3)=1, INDEX('Horaire hebdomadaire équipe'!U$8:X$8, 1, MATCH('Horaire par tâche'!$G$3, 'Horaire hebdomadaire équipe'!U20:X20, 0)), IF(COUNTIF('Horaire hebdomadaire équipe'!U20:X20, 'Horaire par tâche'!$G$3)&gt;1, "ERREUR", ""))</f>
        <v/>
      </c>
      <c r="P21" s="77"/>
      <c r="Q21" s="13"/>
    </row>
    <row r="22" spans="1:17" ht="15" customHeight="1" x14ac:dyDescent="0.2">
      <c r="A22" s="12"/>
      <c r="B22" s="13"/>
      <c r="C22" s="23">
        <f>'Horaire hebdomadaire équipe'!C21</f>
        <v>0.43750000000000022</v>
      </c>
      <c r="D22" s="4" t="s">
        <v>14</v>
      </c>
      <c r="E22" s="27">
        <f>+'Horaire hebdomadaire équipe'!E21</f>
        <v>0.44791666666666691</v>
      </c>
      <c r="F22" s="13"/>
      <c r="G22" s="74" t="str">
        <f>IF(COUNTIF('Horaire hebdomadaire équipe'!G21:J21,'Horaire par tâche'!$G$3)=1, INDEX('Horaire hebdomadaire équipe'!G$8:J$8, 1, MATCH('Horaire par tâche'!$G$3, 'Horaire hebdomadaire équipe'!G21:J21, 0)), IF(COUNTIF('Horaire hebdomadaire équipe'!G21:J21, 'Horaire par tâche'!$G$3)&gt;1, "ERREUR", ""))</f>
        <v/>
      </c>
      <c r="H22" s="75"/>
      <c r="I22" s="82" t="str">
        <f>IF(COUNTIF('Horaire hebdomadaire équipe'!K21:N21,'Horaire par tâche'!$G$3)=1, INDEX('Horaire hebdomadaire équipe'!K$8:N$8, 1, MATCH('Horaire par tâche'!$G$3, 'Horaire hebdomadaire équipe'!K21:N21, 0)), IF(COUNTIF('Horaire hebdomadaire équipe'!K21:N21, 'Horaire par tâche'!$G$3)&gt;1, "ERREUR", ""))</f>
        <v/>
      </c>
      <c r="J22" s="75"/>
      <c r="K22" s="82" t="str">
        <f>IF(COUNTIF('Horaire hebdomadaire équipe'!O21:R21,'Horaire par tâche'!$G$3)=1, INDEX('Horaire hebdomadaire équipe'!O$8:R$8, 1, MATCH('Horaire par tâche'!$G$3, 'Horaire hebdomadaire équipe'!O21:R21, 0)), IF(COUNTIF('Horaire hebdomadaire équipe'!O21:R21, 'Horaire par tâche'!$G$3)&gt;1, "ERREUR", ""))</f>
        <v/>
      </c>
      <c r="L22" s="75"/>
      <c r="M22" s="82" t="str">
        <f>IF(COUNTIF('Horaire hebdomadaire équipe'!S21:V21,'Horaire par tâche'!$G$3)=1, INDEX('Horaire hebdomadaire équipe'!S$8:V$8, 1, MATCH('Horaire par tâche'!$G$3, 'Horaire hebdomadaire équipe'!S21:V21, 0)), IF(COUNTIF('Horaire hebdomadaire équipe'!S21:V21, 'Horaire par tâche'!$G$3)&gt;1, "ERREUR", ""))</f>
        <v/>
      </c>
      <c r="N22" s="75"/>
      <c r="O22" s="82" t="str">
        <f>IF(COUNTIF('Horaire hebdomadaire équipe'!U21:X21,'Horaire par tâche'!$G$3)=1, INDEX('Horaire hebdomadaire équipe'!U$8:X$8, 1, MATCH('Horaire par tâche'!$G$3, 'Horaire hebdomadaire équipe'!U21:X21, 0)), IF(COUNTIF('Horaire hebdomadaire équipe'!U21:X21, 'Horaire par tâche'!$G$3)&gt;1, "ERREUR", ""))</f>
        <v/>
      </c>
      <c r="P22" s="75"/>
      <c r="Q22" s="13"/>
    </row>
    <row r="23" spans="1:17" ht="15" customHeight="1" x14ac:dyDescent="0.2">
      <c r="A23" s="12"/>
      <c r="B23" s="13"/>
      <c r="C23" s="28">
        <f>'Horaire hebdomadaire équipe'!C22</f>
        <v>0.44791666666666691</v>
      </c>
      <c r="D23" s="3" t="s">
        <v>14</v>
      </c>
      <c r="E23" s="26">
        <f>+'Horaire hebdomadaire équipe'!E22</f>
        <v>0.45833333333333359</v>
      </c>
      <c r="F23" s="13"/>
      <c r="G23" s="76" t="str">
        <f>IF(COUNTIF('Horaire hebdomadaire équipe'!G22:J22,'Horaire par tâche'!$G$3)=1, INDEX('Horaire hebdomadaire équipe'!G$8:J$8, 1, MATCH('Horaire par tâche'!$G$3, 'Horaire hebdomadaire équipe'!G22:J22, 0)), IF(COUNTIF('Horaire hebdomadaire équipe'!G22:J22, 'Horaire par tâche'!$G$3)&gt;1, "ERREUR", ""))</f>
        <v/>
      </c>
      <c r="H23" s="77"/>
      <c r="I23" s="83" t="str">
        <f>IF(COUNTIF('Horaire hebdomadaire équipe'!K22:N22,'Horaire par tâche'!$G$3)=1, INDEX('Horaire hebdomadaire équipe'!K$8:N$8, 1, MATCH('Horaire par tâche'!$G$3, 'Horaire hebdomadaire équipe'!K22:N22, 0)), IF(COUNTIF('Horaire hebdomadaire équipe'!K22:N22, 'Horaire par tâche'!$G$3)&gt;1, "ERREUR", ""))</f>
        <v/>
      </c>
      <c r="J23" s="77"/>
      <c r="K23" s="83" t="str">
        <f>IF(COUNTIF('Horaire hebdomadaire équipe'!O22:R22,'Horaire par tâche'!$G$3)=1, INDEX('Horaire hebdomadaire équipe'!O$8:R$8, 1, MATCH('Horaire par tâche'!$G$3, 'Horaire hebdomadaire équipe'!O22:R22, 0)), IF(COUNTIF('Horaire hebdomadaire équipe'!O22:R22, 'Horaire par tâche'!$G$3)&gt;1, "ERREUR", ""))</f>
        <v/>
      </c>
      <c r="L23" s="77"/>
      <c r="M23" s="83" t="str">
        <f>IF(COUNTIF('Horaire hebdomadaire équipe'!S22:V22,'Horaire par tâche'!$G$3)=1, INDEX('Horaire hebdomadaire équipe'!S$8:V$8, 1, MATCH('Horaire par tâche'!$G$3, 'Horaire hebdomadaire équipe'!S22:V22, 0)), IF(COUNTIF('Horaire hebdomadaire équipe'!S22:V22, 'Horaire par tâche'!$G$3)&gt;1, "ERREUR", ""))</f>
        <v/>
      </c>
      <c r="N23" s="77"/>
      <c r="O23" s="83" t="str">
        <f>IF(COUNTIF('Horaire hebdomadaire équipe'!U22:X22,'Horaire par tâche'!$G$3)=1, INDEX('Horaire hebdomadaire équipe'!U$8:X$8, 1, MATCH('Horaire par tâche'!$G$3, 'Horaire hebdomadaire équipe'!U22:X22, 0)), IF(COUNTIF('Horaire hebdomadaire équipe'!U22:X22, 'Horaire par tâche'!$G$3)&gt;1, "ERREUR", ""))</f>
        <v/>
      </c>
      <c r="P23" s="77"/>
      <c r="Q23" s="13"/>
    </row>
    <row r="24" spans="1:17" ht="15" customHeight="1" x14ac:dyDescent="0.2">
      <c r="A24" s="12"/>
      <c r="B24" s="13"/>
      <c r="C24" s="23">
        <f>'Horaire hebdomadaire équipe'!C23</f>
        <v>0.45833333333333359</v>
      </c>
      <c r="D24" s="4" t="s">
        <v>14</v>
      </c>
      <c r="E24" s="27">
        <f>+'Horaire hebdomadaire équipe'!E23</f>
        <v>0.46875000000000028</v>
      </c>
      <c r="F24" s="13"/>
      <c r="G24" s="74" t="str">
        <f>IF(COUNTIF('Horaire hebdomadaire équipe'!G23:J23,'Horaire par tâche'!$G$3)=1, INDEX('Horaire hebdomadaire équipe'!G$8:J$8, 1, MATCH('Horaire par tâche'!$G$3, 'Horaire hebdomadaire équipe'!G23:J23, 0)), IF(COUNTIF('Horaire hebdomadaire équipe'!G23:J23, 'Horaire par tâche'!$G$3)&gt;1, "ERREUR", ""))</f>
        <v/>
      </c>
      <c r="H24" s="75"/>
      <c r="I24" s="82" t="str">
        <f>IF(COUNTIF('Horaire hebdomadaire équipe'!K23:N23,'Horaire par tâche'!$G$3)=1, INDEX('Horaire hebdomadaire équipe'!K$8:N$8, 1, MATCH('Horaire par tâche'!$G$3, 'Horaire hebdomadaire équipe'!K23:N23, 0)), IF(COUNTIF('Horaire hebdomadaire équipe'!K23:N23, 'Horaire par tâche'!$G$3)&gt;1, "ERREUR", ""))</f>
        <v/>
      </c>
      <c r="J24" s="75"/>
      <c r="K24" s="82" t="str">
        <f>IF(COUNTIF('Horaire hebdomadaire équipe'!O23:R23,'Horaire par tâche'!$G$3)=1, INDEX('Horaire hebdomadaire équipe'!O$8:R$8, 1, MATCH('Horaire par tâche'!$G$3, 'Horaire hebdomadaire équipe'!O23:R23, 0)), IF(COUNTIF('Horaire hebdomadaire équipe'!O23:R23, 'Horaire par tâche'!$G$3)&gt;1, "ERREUR", ""))</f>
        <v/>
      </c>
      <c r="L24" s="75"/>
      <c r="M24" s="82" t="str">
        <f>IF(COUNTIF('Horaire hebdomadaire équipe'!S23:V23,'Horaire par tâche'!$G$3)=1, INDEX('Horaire hebdomadaire équipe'!S$8:V$8, 1, MATCH('Horaire par tâche'!$G$3, 'Horaire hebdomadaire équipe'!S23:V23, 0)), IF(COUNTIF('Horaire hebdomadaire équipe'!S23:V23, 'Horaire par tâche'!$G$3)&gt;1, "ERREUR", ""))</f>
        <v/>
      </c>
      <c r="N24" s="75"/>
      <c r="O24" s="82" t="str">
        <f>IF(COUNTIF('Horaire hebdomadaire équipe'!U23:X23,'Horaire par tâche'!$G$3)=1, INDEX('Horaire hebdomadaire équipe'!U$8:X$8, 1, MATCH('Horaire par tâche'!$G$3, 'Horaire hebdomadaire équipe'!U23:X23, 0)), IF(COUNTIF('Horaire hebdomadaire équipe'!U23:X23, 'Horaire par tâche'!$G$3)&gt;1, "ERREUR", ""))</f>
        <v/>
      </c>
      <c r="P24" s="75"/>
      <c r="Q24" s="13"/>
    </row>
    <row r="25" spans="1:17" ht="15" customHeight="1" x14ac:dyDescent="0.2">
      <c r="A25" s="12"/>
      <c r="B25" s="13"/>
      <c r="C25" s="28">
        <f>'Horaire hebdomadaire équipe'!C24</f>
        <v>0.46875000000000028</v>
      </c>
      <c r="D25" s="3" t="s">
        <v>14</v>
      </c>
      <c r="E25" s="26">
        <f>+'Horaire hebdomadaire équipe'!E24</f>
        <v>0.47916666666666696</v>
      </c>
      <c r="F25" s="13"/>
      <c r="G25" s="76" t="str">
        <f>IF(COUNTIF('Horaire hebdomadaire équipe'!G24:J24,'Horaire par tâche'!$G$3)=1, INDEX('Horaire hebdomadaire équipe'!G$8:J$8, 1, MATCH('Horaire par tâche'!$G$3, 'Horaire hebdomadaire équipe'!G24:J24, 0)), IF(COUNTIF('Horaire hebdomadaire équipe'!G24:J24, 'Horaire par tâche'!$G$3)&gt;1, "ERREUR", ""))</f>
        <v/>
      </c>
      <c r="H25" s="77"/>
      <c r="I25" s="83" t="str">
        <f>IF(COUNTIF('Horaire hebdomadaire équipe'!K24:N24,'Horaire par tâche'!$G$3)=1, INDEX('Horaire hebdomadaire équipe'!K$8:N$8, 1, MATCH('Horaire par tâche'!$G$3, 'Horaire hebdomadaire équipe'!K24:N24, 0)), IF(COUNTIF('Horaire hebdomadaire équipe'!K24:N24, 'Horaire par tâche'!$G$3)&gt;1, "ERREUR", ""))</f>
        <v/>
      </c>
      <c r="J25" s="77"/>
      <c r="K25" s="83" t="str">
        <f>IF(COUNTIF('Horaire hebdomadaire équipe'!O24:R24,'Horaire par tâche'!$G$3)=1, INDEX('Horaire hebdomadaire équipe'!O$8:R$8, 1, MATCH('Horaire par tâche'!$G$3, 'Horaire hebdomadaire équipe'!O24:R24, 0)), IF(COUNTIF('Horaire hebdomadaire équipe'!O24:R24, 'Horaire par tâche'!$G$3)&gt;1, "ERREUR", ""))</f>
        <v/>
      </c>
      <c r="L25" s="77"/>
      <c r="M25" s="83" t="str">
        <f>IF(COUNTIF('Horaire hebdomadaire équipe'!S24:V24,'Horaire par tâche'!$G$3)=1, INDEX('Horaire hebdomadaire équipe'!S$8:V$8, 1, MATCH('Horaire par tâche'!$G$3, 'Horaire hebdomadaire équipe'!S24:V24, 0)), IF(COUNTIF('Horaire hebdomadaire équipe'!S24:V24, 'Horaire par tâche'!$G$3)&gt;1, "ERREUR", ""))</f>
        <v/>
      </c>
      <c r="N25" s="77"/>
      <c r="O25" s="83" t="str">
        <f>IF(COUNTIF('Horaire hebdomadaire équipe'!U24:X24,'Horaire par tâche'!$G$3)=1, INDEX('Horaire hebdomadaire équipe'!U$8:X$8, 1, MATCH('Horaire par tâche'!$G$3, 'Horaire hebdomadaire équipe'!U24:X24, 0)), IF(COUNTIF('Horaire hebdomadaire équipe'!U24:X24, 'Horaire par tâche'!$G$3)&gt;1, "ERREUR", ""))</f>
        <v/>
      </c>
      <c r="P25" s="77"/>
      <c r="Q25" s="13"/>
    </row>
    <row r="26" spans="1:17" ht="15" customHeight="1" x14ac:dyDescent="0.2">
      <c r="A26" s="12"/>
      <c r="B26" s="13"/>
      <c r="C26" s="23">
        <f>'Horaire hebdomadaire équipe'!C25</f>
        <v>0.47916666666666696</v>
      </c>
      <c r="D26" s="4" t="s">
        <v>14</v>
      </c>
      <c r="E26" s="27">
        <f>+'Horaire hebdomadaire équipe'!E25</f>
        <v>0.48958333333333365</v>
      </c>
      <c r="F26" s="13"/>
      <c r="G26" s="74" t="str">
        <f>IF(COUNTIF('Horaire hebdomadaire équipe'!G25:J25,'Horaire par tâche'!$G$3)=1, INDEX('Horaire hebdomadaire équipe'!G$8:J$8, 1, MATCH('Horaire par tâche'!$G$3, 'Horaire hebdomadaire équipe'!G25:J25, 0)), IF(COUNTIF('Horaire hebdomadaire équipe'!G25:J25, 'Horaire par tâche'!$G$3)&gt;1, "ERREUR", ""))</f>
        <v/>
      </c>
      <c r="H26" s="75"/>
      <c r="I26" s="82" t="str">
        <f>IF(COUNTIF('Horaire hebdomadaire équipe'!K25:N25,'Horaire par tâche'!$G$3)=1, INDEX('Horaire hebdomadaire équipe'!K$8:N$8, 1, MATCH('Horaire par tâche'!$G$3, 'Horaire hebdomadaire équipe'!K25:N25, 0)), IF(COUNTIF('Horaire hebdomadaire équipe'!K25:N25, 'Horaire par tâche'!$G$3)&gt;1, "ERREUR", ""))</f>
        <v/>
      </c>
      <c r="J26" s="75"/>
      <c r="K26" s="82" t="str">
        <f>IF(COUNTIF('Horaire hebdomadaire équipe'!O25:R25,'Horaire par tâche'!$G$3)=1, INDEX('Horaire hebdomadaire équipe'!O$8:R$8, 1, MATCH('Horaire par tâche'!$G$3, 'Horaire hebdomadaire équipe'!O25:R25, 0)), IF(COUNTIF('Horaire hebdomadaire équipe'!O25:R25, 'Horaire par tâche'!$G$3)&gt;1, "ERREUR", ""))</f>
        <v/>
      </c>
      <c r="L26" s="75"/>
      <c r="M26" s="82" t="str">
        <f>IF(COUNTIF('Horaire hebdomadaire équipe'!S25:V25,'Horaire par tâche'!$G$3)=1, INDEX('Horaire hebdomadaire équipe'!S$8:V$8, 1, MATCH('Horaire par tâche'!$G$3, 'Horaire hebdomadaire équipe'!S25:V25, 0)), IF(COUNTIF('Horaire hebdomadaire équipe'!S25:V25, 'Horaire par tâche'!$G$3)&gt;1, "ERREUR", ""))</f>
        <v/>
      </c>
      <c r="N26" s="75"/>
      <c r="O26" s="82" t="str">
        <f>IF(COUNTIF('Horaire hebdomadaire équipe'!U25:X25,'Horaire par tâche'!$G$3)=1, INDEX('Horaire hebdomadaire équipe'!U$8:X$8, 1, MATCH('Horaire par tâche'!$G$3, 'Horaire hebdomadaire équipe'!U25:X25, 0)), IF(COUNTIF('Horaire hebdomadaire équipe'!U25:X25, 'Horaire par tâche'!$G$3)&gt;1, "ERREUR", ""))</f>
        <v/>
      </c>
      <c r="P26" s="75"/>
      <c r="Q26" s="13"/>
    </row>
    <row r="27" spans="1:17" ht="15" customHeight="1" x14ac:dyDescent="0.2">
      <c r="A27" s="12"/>
      <c r="B27" s="13"/>
      <c r="C27" s="28">
        <f>'Horaire hebdomadaire équipe'!C26</f>
        <v>0.48958333333333365</v>
      </c>
      <c r="D27" s="3" t="s">
        <v>14</v>
      </c>
      <c r="E27" s="26">
        <f>+'Horaire hebdomadaire équipe'!E26</f>
        <v>0.50000000000000033</v>
      </c>
      <c r="F27" s="13"/>
      <c r="G27" s="76" t="str">
        <f>IF(COUNTIF('Horaire hebdomadaire équipe'!G26:J26,'Horaire par tâche'!$G$3)=1, INDEX('Horaire hebdomadaire équipe'!G$8:J$8, 1, MATCH('Horaire par tâche'!$G$3, 'Horaire hebdomadaire équipe'!G26:J26, 0)), IF(COUNTIF('Horaire hebdomadaire équipe'!G26:J26, 'Horaire par tâche'!$G$3)&gt;1, "ERREUR", ""))</f>
        <v/>
      </c>
      <c r="H27" s="77"/>
      <c r="I27" s="83" t="str">
        <f>IF(COUNTIF('Horaire hebdomadaire équipe'!K26:N26,'Horaire par tâche'!$G$3)=1, INDEX('Horaire hebdomadaire équipe'!K$8:N$8, 1, MATCH('Horaire par tâche'!$G$3, 'Horaire hebdomadaire équipe'!K26:N26, 0)), IF(COUNTIF('Horaire hebdomadaire équipe'!K26:N26, 'Horaire par tâche'!$G$3)&gt;1, "ERREUR", ""))</f>
        <v/>
      </c>
      <c r="J27" s="77"/>
      <c r="K27" s="83" t="str">
        <f>IF(COUNTIF('Horaire hebdomadaire équipe'!O26:R26,'Horaire par tâche'!$G$3)=1, INDEX('Horaire hebdomadaire équipe'!O$8:R$8, 1, MATCH('Horaire par tâche'!$G$3, 'Horaire hebdomadaire équipe'!O26:R26, 0)), IF(COUNTIF('Horaire hebdomadaire équipe'!O26:R26, 'Horaire par tâche'!$G$3)&gt;1, "ERREUR", ""))</f>
        <v/>
      </c>
      <c r="L27" s="77"/>
      <c r="M27" s="83" t="str">
        <f>IF(COUNTIF('Horaire hebdomadaire équipe'!S26:V26,'Horaire par tâche'!$G$3)=1, INDEX('Horaire hebdomadaire équipe'!S$8:V$8, 1, MATCH('Horaire par tâche'!$G$3, 'Horaire hebdomadaire équipe'!S26:V26, 0)), IF(COUNTIF('Horaire hebdomadaire équipe'!S26:V26, 'Horaire par tâche'!$G$3)&gt;1, "ERREUR", ""))</f>
        <v/>
      </c>
      <c r="N27" s="77"/>
      <c r="O27" s="83" t="str">
        <f>IF(COUNTIF('Horaire hebdomadaire équipe'!U26:X26,'Horaire par tâche'!$G$3)=1, INDEX('Horaire hebdomadaire équipe'!U$8:X$8, 1, MATCH('Horaire par tâche'!$G$3, 'Horaire hebdomadaire équipe'!U26:X26, 0)), IF(COUNTIF('Horaire hebdomadaire équipe'!U26:X26, 'Horaire par tâche'!$G$3)&gt;1, "ERREUR", ""))</f>
        <v/>
      </c>
      <c r="P27" s="77"/>
      <c r="Q27" s="13"/>
    </row>
    <row r="28" spans="1:17" ht="15" customHeight="1" x14ac:dyDescent="0.2">
      <c r="A28" s="12"/>
      <c r="B28" s="13"/>
      <c r="C28" s="23">
        <f>'Horaire hebdomadaire équipe'!C27</f>
        <v>0.50000000000000033</v>
      </c>
      <c r="D28" s="4" t="s">
        <v>14</v>
      </c>
      <c r="E28" s="27">
        <f>+'Horaire hebdomadaire équipe'!E27</f>
        <v>0.51041666666666696</v>
      </c>
      <c r="F28" s="13"/>
      <c r="G28" s="74" t="str">
        <f>IF(COUNTIF('Horaire hebdomadaire équipe'!G27:J27,'Horaire par tâche'!$G$3)=1, INDEX('Horaire hebdomadaire équipe'!G$8:J$8, 1, MATCH('Horaire par tâche'!$G$3, 'Horaire hebdomadaire équipe'!G27:J27, 0)), IF(COUNTIF('Horaire hebdomadaire équipe'!G27:J27, 'Horaire par tâche'!$G$3)&gt;1, "ERREUR", ""))</f>
        <v/>
      </c>
      <c r="H28" s="75"/>
      <c r="I28" s="82" t="str">
        <f>IF(COUNTIF('Horaire hebdomadaire équipe'!K27:N27,'Horaire par tâche'!$G$3)=1, INDEX('Horaire hebdomadaire équipe'!K$8:N$8, 1, MATCH('Horaire par tâche'!$G$3, 'Horaire hebdomadaire équipe'!K27:N27, 0)), IF(COUNTIF('Horaire hebdomadaire équipe'!K27:N27, 'Horaire par tâche'!$G$3)&gt;1, "ERREUR", ""))</f>
        <v/>
      </c>
      <c r="J28" s="75"/>
      <c r="K28" s="82" t="str">
        <f>IF(COUNTIF('Horaire hebdomadaire équipe'!O27:R27,'Horaire par tâche'!$G$3)=1, INDEX('Horaire hebdomadaire équipe'!O$8:R$8, 1, MATCH('Horaire par tâche'!$G$3, 'Horaire hebdomadaire équipe'!O27:R27, 0)), IF(COUNTIF('Horaire hebdomadaire équipe'!O27:R27, 'Horaire par tâche'!$G$3)&gt;1, "ERREUR", ""))</f>
        <v/>
      </c>
      <c r="L28" s="75"/>
      <c r="M28" s="82" t="str">
        <f>IF(COUNTIF('Horaire hebdomadaire équipe'!S27:V27,'Horaire par tâche'!$G$3)=1, INDEX('Horaire hebdomadaire équipe'!S$8:V$8, 1, MATCH('Horaire par tâche'!$G$3, 'Horaire hebdomadaire équipe'!S27:V27, 0)), IF(COUNTIF('Horaire hebdomadaire équipe'!S27:V27, 'Horaire par tâche'!$G$3)&gt;1, "ERREUR", ""))</f>
        <v/>
      </c>
      <c r="N28" s="75"/>
      <c r="O28" s="82" t="str">
        <f>IF(COUNTIF('Horaire hebdomadaire équipe'!U27:X27,'Horaire par tâche'!$G$3)=1, INDEX('Horaire hebdomadaire équipe'!U$8:X$8, 1, MATCH('Horaire par tâche'!$G$3, 'Horaire hebdomadaire équipe'!U27:X27, 0)), IF(COUNTIF('Horaire hebdomadaire équipe'!U27:X27, 'Horaire par tâche'!$G$3)&gt;1, "ERREUR", ""))</f>
        <v/>
      </c>
      <c r="P28" s="75"/>
      <c r="Q28" s="13"/>
    </row>
    <row r="29" spans="1:17" ht="15" customHeight="1" x14ac:dyDescent="0.2">
      <c r="A29" s="12"/>
      <c r="B29" s="13"/>
      <c r="C29" s="28">
        <f>'Horaire hebdomadaire équipe'!C28</f>
        <v>0.51041666666666696</v>
      </c>
      <c r="D29" s="3" t="s">
        <v>14</v>
      </c>
      <c r="E29" s="26">
        <f>+'Horaire hebdomadaire équipe'!E28</f>
        <v>0.52083333333333359</v>
      </c>
      <c r="F29" s="13"/>
      <c r="G29" s="76" t="str">
        <f>IF(COUNTIF('Horaire hebdomadaire équipe'!G28:J28,'Horaire par tâche'!$G$3)=1, INDEX('Horaire hebdomadaire équipe'!G$8:J$8, 1, MATCH('Horaire par tâche'!$G$3, 'Horaire hebdomadaire équipe'!G28:J28, 0)), IF(COUNTIF('Horaire hebdomadaire équipe'!G28:J28, 'Horaire par tâche'!$G$3)&gt;1, "ERREUR", ""))</f>
        <v/>
      </c>
      <c r="H29" s="77"/>
      <c r="I29" s="83" t="str">
        <f>IF(COUNTIF('Horaire hebdomadaire équipe'!K28:N28,'Horaire par tâche'!$G$3)=1, INDEX('Horaire hebdomadaire équipe'!K$8:N$8, 1, MATCH('Horaire par tâche'!$G$3, 'Horaire hebdomadaire équipe'!K28:N28, 0)), IF(COUNTIF('Horaire hebdomadaire équipe'!K28:N28, 'Horaire par tâche'!$G$3)&gt;1, "ERREUR", ""))</f>
        <v/>
      </c>
      <c r="J29" s="77"/>
      <c r="K29" s="83" t="str">
        <f>IF(COUNTIF('Horaire hebdomadaire équipe'!O28:R28,'Horaire par tâche'!$G$3)=1, INDEX('Horaire hebdomadaire équipe'!O$8:R$8, 1, MATCH('Horaire par tâche'!$G$3, 'Horaire hebdomadaire équipe'!O28:R28, 0)), IF(COUNTIF('Horaire hebdomadaire équipe'!O28:R28, 'Horaire par tâche'!$G$3)&gt;1, "ERREUR", ""))</f>
        <v/>
      </c>
      <c r="L29" s="77"/>
      <c r="M29" s="83" t="str">
        <f>IF(COUNTIF('Horaire hebdomadaire équipe'!S28:V28,'Horaire par tâche'!$G$3)=1, INDEX('Horaire hebdomadaire équipe'!S$8:V$8, 1, MATCH('Horaire par tâche'!$G$3, 'Horaire hebdomadaire équipe'!S28:V28, 0)), IF(COUNTIF('Horaire hebdomadaire équipe'!S28:V28, 'Horaire par tâche'!$G$3)&gt;1, "ERREUR", ""))</f>
        <v/>
      </c>
      <c r="N29" s="77"/>
      <c r="O29" s="83" t="str">
        <f>IF(COUNTIF('Horaire hebdomadaire équipe'!U28:X28,'Horaire par tâche'!$G$3)=1, INDEX('Horaire hebdomadaire équipe'!U$8:X$8, 1, MATCH('Horaire par tâche'!$G$3, 'Horaire hebdomadaire équipe'!U28:X28, 0)), IF(COUNTIF('Horaire hebdomadaire équipe'!U28:X28, 'Horaire par tâche'!$G$3)&gt;1, "ERREUR", ""))</f>
        <v/>
      </c>
      <c r="P29" s="77"/>
      <c r="Q29" s="13"/>
    </row>
    <row r="30" spans="1:17" ht="15" customHeight="1" x14ac:dyDescent="0.2">
      <c r="A30" s="12"/>
      <c r="B30" s="13"/>
      <c r="C30" s="23">
        <f>'Horaire hebdomadaire équipe'!C29</f>
        <v>0.52083333333333359</v>
      </c>
      <c r="D30" s="4" t="s">
        <v>14</v>
      </c>
      <c r="E30" s="27">
        <f>+'Horaire hebdomadaire équipe'!E29</f>
        <v>0.53125000000000022</v>
      </c>
      <c r="F30" s="13"/>
      <c r="G30" s="74" t="str">
        <f>IF(COUNTIF('Horaire hebdomadaire équipe'!G29:J29,'Horaire par tâche'!$G$3)=1, INDEX('Horaire hebdomadaire équipe'!G$8:J$8, 1, MATCH('Horaire par tâche'!$G$3, 'Horaire hebdomadaire équipe'!G29:J29, 0)), IF(COUNTIF('Horaire hebdomadaire équipe'!G29:J29, 'Horaire par tâche'!$G$3)&gt;1, "ERREUR", ""))</f>
        <v/>
      </c>
      <c r="H30" s="75"/>
      <c r="I30" s="82" t="str">
        <f>IF(COUNTIF('Horaire hebdomadaire équipe'!K29:N29,'Horaire par tâche'!$G$3)=1, INDEX('Horaire hebdomadaire équipe'!K$8:N$8, 1, MATCH('Horaire par tâche'!$G$3, 'Horaire hebdomadaire équipe'!K29:N29, 0)), IF(COUNTIF('Horaire hebdomadaire équipe'!K29:N29, 'Horaire par tâche'!$G$3)&gt;1, "ERREUR", ""))</f>
        <v/>
      </c>
      <c r="J30" s="75"/>
      <c r="K30" s="82" t="str">
        <f>IF(COUNTIF('Horaire hebdomadaire équipe'!O29:R29,'Horaire par tâche'!$G$3)=1, INDEX('Horaire hebdomadaire équipe'!O$8:R$8, 1, MATCH('Horaire par tâche'!$G$3, 'Horaire hebdomadaire équipe'!O29:R29, 0)), IF(COUNTIF('Horaire hebdomadaire équipe'!O29:R29, 'Horaire par tâche'!$G$3)&gt;1, "ERREUR", ""))</f>
        <v/>
      </c>
      <c r="L30" s="75"/>
      <c r="M30" s="82" t="str">
        <f>IF(COUNTIF('Horaire hebdomadaire équipe'!S29:V29,'Horaire par tâche'!$G$3)=1, INDEX('Horaire hebdomadaire équipe'!S$8:V$8, 1, MATCH('Horaire par tâche'!$G$3, 'Horaire hebdomadaire équipe'!S29:V29, 0)), IF(COUNTIF('Horaire hebdomadaire équipe'!S29:V29, 'Horaire par tâche'!$G$3)&gt;1, "ERREUR", ""))</f>
        <v/>
      </c>
      <c r="N30" s="75"/>
      <c r="O30" s="82" t="str">
        <f>IF(COUNTIF('Horaire hebdomadaire équipe'!U29:X29,'Horaire par tâche'!$G$3)=1, INDEX('Horaire hebdomadaire équipe'!U$8:X$8, 1, MATCH('Horaire par tâche'!$G$3, 'Horaire hebdomadaire équipe'!U29:X29, 0)), IF(COUNTIF('Horaire hebdomadaire équipe'!U29:X29, 'Horaire par tâche'!$G$3)&gt;1, "ERREUR", ""))</f>
        <v/>
      </c>
      <c r="P30" s="75"/>
      <c r="Q30" s="13"/>
    </row>
    <row r="31" spans="1:17" ht="15" customHeight="1" x14ac:dyDescent="0.2">
      <c r="A31" s="12"/>
      <c r="B31" s="13"/>
      <c r="C31" s="28">
        <f>'Horaire hebdomadaire équipe'!C30</f>
        <v>0.53125000000000022</v>
      </c>
      <c r="D31" s="3" t="s">
        <v>14</v>
      </c>
      <c r="E31" s="26">
        <f>+'Horaire hebdomadaire équipe'!E30</f>
        <v>0.54166666666666685</v>
      </c>
      <c r="F31" s="13"/>
      <c r="G31" s="76" t="str">
        <f>IF(COUNTIF('Horaire hebdomadaire équipe'!G30:J30,'Horaire par tâche'!$G$3)=1, INDEX('Horaire hebdomadaire équipe'!G$8:J$8, 1, MATCH('Horaire par tâche'!$G$3, 'Horaire hebdomadaire équipe'!G30:J30, 0)), IF(COUNTIF('Horaire hebdomadaire équipe'!G30:J30, 'Horaire par tâche'!$G$3)&gt;1, "ERREUR", ""))</f>
        <v/>
      </c>
      <c r="H31" s="77"/>
      <c r="I31" s="83" t="str">
        <f>IF(COUNTIF('Horaire hebdomadaire équipe'!K30:N30,'Horaire par tâche'!$G$3)=1, INDEX('Horaire hebdomadaire équipe'!K$8:N$8, 1, MATCH('Horaire par tâche'!$G$3, 'Horaire hebdomadaire équipe'!K30:N30, 0)), IF(COUNTIF('Horaire hebdomadaire équipe'!K30:N30, 'Horaire par tâche'!$G$3)&gt;1, "ERREUR", ""))</f>
        <v/>
      </c>
      <c r="J31" s="77"/>
      <c r="K31" s="83" t="str">
        <f>IF(COUNTIF('Horaire hebdomadaire équipe'!O30:R30,'Horaire par tâche'!$G$3)=1, INDEX('Horaire hebdomadaire équipe'!O$8:R$8, 1, MATCH('Horaire par tâche'!$G$3, 'Horaire hebdomadaire équipe'!O30:R30, 0)), IF(COUNTIF('Horaire hebdomadaire équipe'!O30:R30, 'Horaire par tâche'!$G$3)&gt;1, "ERREUR", ""))</f>
        <v/>
      </c>
      <c r="L31" s="77"/>
      <c r="M31" s="83" t="str">
        <f>IF(COUNTIF('Horaire hebdomadaire équipe'!S30:V30,'Horaire par tâche'!$G$3)=1, INDEX('Horaire hebdomadaire équipe'!S$8:V$8, 1, MATCH('Horaire par tâche'!$G$3, 'Horaire hebdomadaire équipe'!S30:V30, 0)), IF(COUNTIF('Horaire hebdomadaire équipe'!S30:V30, 'Horaire par tâche'!$G$3)&gt;1, "ERREUR", ""))</f>
        <v/>
      </c>
      <c r="N31" s="77"/>
      <c r="O31" s="83" t="str">
        <f>IF(COUNTIF('Horaire hebdomadaire équipe'!U30:X30,'Horaire par tâche'!$G$3)=1, INDEX('Horaire hebdomadaire équipe'!U$8:X$8, 1, MATCH('Horaire par tâche'!$G$3, 'Horaire hebdomadaire équipe'!U30:X30, 0)), IF(COUNTIF('Horaire hebdomadaire équipe'!U30:X30, 'Horaire par tâche'!$G$3)&gt;1, "ERREUR", ""))</f>
        <v/>
      </c>
      <c r="P31" s="77"/>
      <c r="Q31" s="13"/>
    </row>
    <row r="32" spans="1:17" ht="15" customHeight="1" x14ac:dyDescent="0.2">
      <c r="A32" s="12"/>
      <c r="B32" s="13"/>
      <c r="C32" s="23">
        <f>'Horaire hebdomadaire équipe'!C31</f>
        <v>0.54166666666666685</v>
      </c>
      <c r="D32" s="4" t="s">
        <v>14</v>
      </c>
      <c r="E32" s="27">
        <f>+'Horaire hebdomadaire équipe'!E31</f>
        <v>0.55208333333333348</v>
      </c>
      <c r="F32" s="13"/>
      <c r="G32" s="74" t="str">
        <f>IF(COUNTIF('Horaire hebdomadaire équipe'!G31:J31,'Horaire par tâche'!$G$3)=1, INDEX('Horaire hebdomadaire équipe'!G$8:J$8, 1, MATCH('Horaire par tâche'!$G$3, 'Horaire hebdomadaire équipe'!G31:J31, 0)), IF(COUNTIF('Horaire hebdomadaire équipe'!G31:J31, 'Horaire par tâche'!$G$3)&gt;1, "ERREUR", ""))</f>
        <v/>
      </c>
      <c r="H32" s="75"/>
      <c r="I32" s="82" t="str">
        <f>IF(COUNTIF('Horaire hebdomadaire équipe'!K31:N31,'Horaire par tâche'!$G$3)=1, INDEX('Horaire hebdomadaire équipe'!K$8:N$8, 1, MATCH('Horaire par tâche'!$G$3, 'Horaire hebdomadaire équipe'!K31:N31, 0)), IF(COUNTIF('Horaire hebdomadaire équipe'!K31:N31, 'Horaire par tâche'!$G$3)&gt;1, "ERREUR", ""))</f>
        <v/>
      </c>
      <c r="J32" s="75"/>
      <c r="K32" s="82" t="str">
        <f>IF(COUNTIF('Horaire hebdomadaire équipe'!O31:R31,'Horaire par tâche'!$G$3)=1, INDEX('Horaire hebdomadaire équipe'!O$8:R$8, 1, MATCH('Horaire par tâche'!$G$3, 'Horaire hebdomadaire équipe'!O31:R31, 0)), IF(COUNTIF('Horaire hebdomadaire équipe'!O31:R31, 'Horaire par tâche'!$G$3)&gt;1, "ERREUR", ""))</f>
        <v/>
      </c>
      <c r="L32" s="75"/>
      <c r="M32" s="82" t="str">
        <f>IF(COUNTIF('Horaire hebdomadaire équipe'!S31:V31,'Horaire par tâche'!$G$3)=1, INDEX('Horaire hebdomadaire équipe'!S$8:V$8, 1, MATCH('Horaire par tâche'!$G$3, 'Horaire hebdomadaire équipe'!S31:V31, 0)), IF(COUNTIF('Horaire hebdomadaire équipe'!S31:V31, 'Horaire par tâche'!$G$3)&gt;1, "ERREUR", ""))</f>
        <v/>
      </c>
      <c r="N32" s="75"/>
      <c r="O32" s="82" t="str">
        <f>IF(COUNTIF('Horaire hebdomadaire équipe'!U31:X31,'Horaire par tâche'!$G$3)=1, INDEX('Horaire hebdomadaire équipe'!U$8:X$8, 1, MATCH('Horaire par tâche'!$G$3, 'Horaire hebdomadaire équipe'!U31:X31, 0)), IF(COUNTIF('Horaire hebdomadaire équipe'!U31:X31, 'Horaire par tâche'!$G$3)&gt;1, "ERREUR", ""))</f>
        <v/>
      </c>
      <c r="P32" s="75"/>
      <c r="Q32" s="13"/>
    </row>
    <row r="33" spans="1:17" ht="15" customHeight="1" x14ac:dyDescent="0.2">
      <c r="A33" s="12"/>
      <c r="B33" s="13"/>
      <c r="C33" s="28">
        <f>'Horaire hebdomadaire équipe'!C32</f>
        <v>0.55208333333333348</v>
      </c>
      <c r="D33" s="3" t="s">
        <v>14</v>
      </c>
      <c r="E33" s="26">
        <f>+'Horaire hebdomadaire équipe'!E32</f>
        <v>0.56250000000000011</v>
      </c>
      <c r="F33" s="13"/>
      <c r="G33" s="76" t="str">
        <f>IF(COUNTIF('Horaire hebdomadaire équipe'!G32:J32,'Horaire par tâche'!$G$3)=1, INDEX('Horaire hebdomadaire équipe'!G$8:J$8, 1, MATCH('Horaire par tâche'!$G$3, 'Horaire hebdomadaire équipe'!G32:J32, 0)), IF(COUNTIF('Horaire hebdomadaire équipe'!G32:J32, 'Horaire par tâche'!$G$3)&gt;1, "ERREUR", ""))</f>
        <v/>
      </c>
      <c r="H33" s="77"/>
      <c r="I33" s="83" t="str">
        <f>IF(COUNTIF('Horaire hebdomadaire équipe'!K32:N32,'Horaire par tâche'!$G$3)=1, INDEX('Horaire hebdomadaire équipe'!K$8:N$8, 1, MATCH('Horaire par tâche'!$G$3, 'Horaire hebdomadaire équipe'!K32:N32, 0)), IF(COUNTIF('Horaire hebdomadaire équipe'!K32:N32, 'Horaire par tâche'!$G$3)&gt;1, "ERREUR", ""))</f>
        <v/>
      </c>
      <c r="J33" s="77"/>
      <c r="K33" s="83" t="str">
        <f>IF(COUNTIF('Horaire hebdomadaire équipe'!O32:R32,'Horaire par tâche'!$G$3)=1, INDEX('Horaire hebdomadaire équipe'!O$8:R$8, 1, MATCH('Horaire par tâche'!$G$3, 'Horaire hebdomadaire équipe'!O32:R32, 0)), IF(COUNTIF('Horaire hebdomadaire équipe'!O32:R32, 'Horaire par tâche'!$G$3)&gt;1, "ERREUR", ""))</f>
        <v/>
      </c>
      <c r="L33" s="77"/>
      <c r="M33" s="83" t="str">
        <f>IF(COUNTIF('Horaire hebdomadaire équipe'!S32:V32,'Horaire par tâche'!$G$3)=1, INDEX('Horaire hebdomadaire équipe'!S$8:V$8, 1, MATCH('Horaire par tâche'!$G$3, 'Horaire hebdomadaire équipe'!S32:V32, 0)), IF(COUNTIF('Horaire hebdomadaire équipe'!S32:V32, 'Horaire par tâche'!$G$3)&gt;1, "ERREUR", ""))</f>
        <v/>
      </c>
      <c r="N33" s="77"/>
      <c r="O33" s="83" t="str">
        <f>IF(COUNTIF('Horaire hebdomadaire équipe'!U32:X32,'Horaire par tâche'!$G$3)=1, INDEX('Horaire hebdomadaire équipe'!U$8:X$8, 1, MATCH('Horaire par tâche'!$G$3, 'Horaire hebdomadaire équipe'!U32:X32, 0)), IF(COUNTIF('Horaire hebdomadaire équipe'!U32:X32, 'Horaire par tâche'!$G$3)&gt;1, "ERREUR", ""))</f>
        <v/>
      </c>
      <c r="P33" s="77"/>
      <c r="Q33" s="13"/>
    </row>
    <row r="34" spans="1:17" ht="15" customHeight="1" x14ac:dyDescent="0.2">
      <c r="A34" s="12"/>
      <c r="B34" s="13"/>
      <c r="C34" s="23">
        <f>'Horaire hebdomadaire équipe'!C33</f>
        <v>0.56250000000000011</v>
      </c>
      <c r="D34" s="4" t="s">
        <v>14</v>
      </c>
      <c r="E34" s="27">
        <f>+'Horaire hebdomadaire équipe'!E33</f>
        <v>0.57291666666666674</v>
      </c>
      <c r="F34" s="13"/>
      <c r="G34" s="74" t="str">
        <f>IF(COUNTIF('Horaire hebdomadaire équipe'!G33:J33,'Horaire par tâche'!$G$3)=1, INDEX('Horaire hebdomadaire équipe'!G$8:J$8, 1, MATCH('Horaire par tâche'!$G$3, 'Horaire hebdomadaire équipe'!G33:J33, 0)), IF(COUNTIF('Horaire hebdomadaire équipe'!G33:J33, 'Horaire par tâche'!$G$3)&gt;1, "ERREUR", ""))</f>
        <v/>
      </c>
      <c r="H34" s="75"/>
      <c r="I34" s="82" t="str">
        <f>IF(COUNTIF('Horaire hebdomadaire équipe'!K33:N33,'Horaire par tâche'!$G$3)=1, INDEX('Horaire hebdomadaire équipe'!K$8:N$8, 1, MATCH('Horaire par tâche'!$G$3, 'Horaire hebdomadaire équipe'!K33:N33, 0)), IF(COUNTIF('Horaire hebdomadaire équipe'!K33:N33, 'Horaire par tâche'!$G$3)&gt;1, "ERREUR", ""))</f>
        <v/>
      </c>
      <c r="J34" s="75"/>
      <c r="K34" s="82" t="str">
        <f>IF(COUNTIF('Horaire hebdomadaire équipe'!O33:R33,'Horaire par tâche'!$G$3)=1, INDEX('Horaire hebdomadaire équipe'!O$8:R$8, 1, MATCH('Horaire par tâche'!$G$3, 'Horaire hebdomadaire équipe'!O33:R33, 0)), IF(COUNTIF('Horaire hebdomadaire équipe'!O33:R33, 'Horaire par tâche'!$G$3)&gt;1, "ERREUR", ""))</f>
        <v/>
      </c>
      <c r="L34" s="75"/>
      <c r="M34" s="82" t="str">
        <f>IF(COUNTIF('Horaire hebdomadaire équipe'!S33:V33,'Horaire par tâche'!$G$3)=1, INDEX('Horaire hebdomadaire équipe'!S$8:V$8, 1, MATCH('Horaire par tâche'!$G$3, 'Horaire hebdomadaire équipe'!S33:V33, 0)), IF(COUNTIF('Horaire hebdomadaire équipe'!S33:V33, 'Horaire par tâche'!$G$3)&gt;1, "ERREUR", ""))</f>
        <v/>
      </c>
      <c r="N34" s="75"/>
      <c r="O34" s="82" t="str">
        <f>IF(COUNTIF('Horaire hebdomadaire équipe'!U33:X33,'Horaire par tâche'!$G$3)=1, INDEX('Horaire hebdomadaire équipe'!U$8:X$8, 1, MATCH('Horaire par tâche'!$G$3, 'Horaire hebdomadaire équipe'!U33:X33, 0)), IF(COUNTIF('Horaire hebdomadaire équipe'!U33:X33, 'Horaire par tâche'!$G$3)&gt;1, "ERREUR", ""))</f>
        <v/>
      </c>
      <c r="P34" s="75"/>
      <c r="Q34" s="13"/>
    </row>
    <row r="35" spans="1:17" ht="15" customHeight="1" x14ac:dyDescent="0.2">
      <c r="A35" s="12"/>
      <c r="B35" s="13"/>
      <c r="C35" s="28">
        <f>'Horaire hebdomadaire équipe'!C34</f>
        <v>0.57291666666666674</v>
      </c>
      <c r="D35" s="3" t="s">
        <v>14</v>
      </c>
      <c r="E35" s="26">
        <f>+'Horaire hebdomadaire équipe'!E34</f>
        <v>0.58333333333333337</v>
      </c>
      <c r="F35" s="13"/>
      <c r="G35" s="76" t="str">
        <f>IF(COUNTIF('Horaire hebdomadaire équipe'!G34:J34,'Horaire par tâche'!$G$3)=1, INDEX('Horaire hebdomadaire équipe'!G$8:J$8, 1, MATCH('Horaire par tâche'!$G$3, 'Horaire hebdomadaire équipe'!G34:J34, 0)), IF(COUNTIF('Horaire hebdomadaire équipe'!G34:J34, 'Horaire par tâche'!$G$3)&gt;1, "ERREUR", ""))</f>
        <v/>
      </c>
      <c r="H35" s="77"/>
      <c r="I35" s="83" t="str">
        <f>IF(COUNTIF('Horaire hebdomadaire équipe'!K34:N34,'Horaire par tâche'!$G$3)=1, INDEX('Horaire hebdomadaire équipe'!K$8:N$8, 1, MATCH('Horaire par tâche'!$G$3, 'Horaire hebdomadaire équipe'!K34:N34, 0)), IF(COUNTIF('Horaire hebdomadaire équipe'!K34:N34, 'Horaire par tâche'!$G$3)&gt;1, "ERREUR", ""))</f>
        <v/>
      </c>
      <c r="J35" s="77"/>
      <c r="K35" s="83" t="str">
        <f>IF(COUNTIF('Horaire hebdomadaire équipe'!O34:R34,'Horaire par tâche'!$G$3)=1, INDEX('Horaire hebdomadaire équipe'!O$8:R$8, 1, MATCH('Horaire par tâche'!$G$3, 'Horaire hebdomadaire équipe'!O34:R34, 0)), IF(COUNTIF('Horaire hebdomadaire équipe'!O34:R34, 'Horaire par tâche'!$G$3)&gt;1, "ERREUR", ""))</f>
        <v/>
      </c>
      <c r="L35" s="77"/>
      <c r="M35" s="83" t="str">
        <f>IF(COUNTIF('Horaire hebdomadaire équipe'!S34:V34,'Horaire par tâche'!$G$3)=1, INDEX('Horaire hebdomadaire équipe'!S$8:V$8, 1, MATCH('Horaire par tâche'!$G$3, 'Horaire hebdomadaire équipe'!S34:V34, 0)), IF(COUNTIF('Horaire hebdomadaire équipe'!S34:V34, 'Horaire par tâche'!$G$3)&gt;1, "ERREUR", ""))</f>
        <v/>
      </c>
      <c r="N35" s="77"/>
      <c r="O35" s="83" t="str">
        <f>IF(COUNTIF('Horaire hebdomadaire équipe'!U34:X34,'Horaire par tâche'!$G$3)=1, INDEX('Horaire hebdomadaire équipe'!U$8:X$8, 1, MATCH('Horaire par tâche'!$G$3, 'Horaire hebdomadaire équipe'!U34:X34, 0)), IF(COUNTIF('Horaire hebdomadaire équipe'!U34:X34, 'Horaire par tâche'!$G$3)&gt;1, "ERREUR", ""))</f>
        <v/>
      </c>
      <c r="P35" s="77"/>
      <c r="Q35" s="13"/>
    </row>
    <row r="36" spans="1:17" ht="15" customHeight="1" x14ac:dyDescent="0.2">
      <c r="A36" s="12"/>
      <c r="B36" s="13"/>
      <c r="C36" s="23">
        <f>'Horaire hebdomadaire équipe'!C35</f>
        <v>0.58333333333333337</v>
      </c>
      <c r="D36" s="4" t="s">
        <v>14</v>
      </c>
      <c r="E36" s="27">
        <f>+'Horaire hebdomadaire équipe'!E35</f>
        <v>0.59375</v>
      </c>
      <c r="F36" s="13"/>
      <c r="G36" s="74" t="str">
        <f>IF(COUNTIF('Horaire hebdomadaire équipe'!G35:J35,'Horaire par tâche'!$G$3)=1, INDEX('Horaire hebdomadaire équipe'!G$8:J$8, 1, MATCH('Horaire par tâche'!$G$3, 'Horaire hebdomadaire équipe'!G35:J35, 0)), IF(COUNTIF('Horaire hebdomadaire équipe'!G35:J35, 'Horaire par tâche'!$G$3)&gt;1, "ERREUR", ""))</f>
        <v/>
      </c>
      <c r="H36" s="75"/>
      <c r="I36" s="82" t="str">
        <f>IF(COUNTIF('Horaire hebdomadaire équipe'!K35:N35,'Horaire par tâche'!$G$3)=1, INDEX('Horaire hebdomadaire équipe'!K$8:N$8, 1, MATCH('Horaire par tâche'!$G$3, 'Horaire hebdomadaire équipe'!K35:N35, 0)), IF(COUNTIF('Horaire hebdomadaire équipe'!K35:N35, 'Horaire par tâche'!$G$3)&gt;1, "ERREUR", ""))</f>
        <v/>
      </c>
      <c r="J36" s="75"/>
      <c r="K36" s="82" t="str">
        <f>IF(COUNTIF('Horaire hebdomadaire équipe'!O35:R35,'Horaire par tâche'!$G$3)=1, INDEX('Horaire hebdomadaire équipe'!O$8:R$8, 1, MATCH('Horaire par tâche'!$G$3, 'Horaire hebdomadaire équipe'!O35:R35, 0)), IF(COUNTIF('Horaire hebdomadaire équipe'!O35:R35, 'Horaire par tâche'!$G$3)&gt;1, "ERREUR", ""))</f>
        <v/>
      </c>
      <c r="L36" s="75"/>
      <c r="M36" s="82" t="str">
        <f>IF(COUNTIF('Horaire hebdomadaire équipe'!S35:V35,'Horaire par tâche'!$G$3)=1, INDEX('Horaire hebdomadaire équipe'!S$8:V$8, 1, MATCH('Horaire par tâche'!$G$3, 'Horaire hebdomadaire équipe'!S35:V35, 0)), IF(COUNTIF('Horaire hebdomadaire équipe'!S35:V35, 'Horaire par tâche'!$G$3)&gt;1, "ERREUR", ""))</f>
        <v/>
      </c>
      <c r="N36" s="75"/>
      <c r="O36" s="82" t="str">
        <f>IF(COUNTIF('Horaire hebdomadaire équipe'!U35:X35,'Horaire par tâche'!$G$3)=1, INDEX('Horaire hebdomadaire équipe'!U$8:X$8, 1, MATCH('Horaire par tâche'!$G$3, 'Horaire hebdomadaire équipe'!U35:X35, 0)), IF(COUNTIF('Horaire hebdomadaire équipe'!U35:X35, 'Horaire par tâche'!$G$3)&gt;1, "ERREUR", ""))</f>
        <v/>
      </c>
      <c r="P36" s="75"/>
      <c r="Q36" s="13"/>
    </row>
    <row r="37" spans="1:17" ht="15" customHeight="1" x14ac:dyDescent="0.2">
      <c r="A37" s="12"/>
      <c r="B37" s="13"/>
      <c r="C37" s="28">
        <f>'Horaire hebdomadaire équipe'!C36</f>
        <v>0.59375</v>
      </c>
      <c r="D37" s="3" t="s">
        <v>14</v>
      </c>
      <c r="E37" s="26">
        <f>+'Horaire hebdomadaire équipe'!E36</f>
        <v>0.60416666666666663</v>
      </c>
      <c r="F37" s="13"/>
      <c r="G37" s="76" t="str">
        <f>IF(COUNTIF('Horaire hebdomadaire équipe'!G36:J36,'Horaire par tâche'!$G$3)=1, INDEX('Horaire hebdomadaire équipe'!G$8:J$8, 1, MATCH('Horaire par tâche'!$G$3, 'Horaire hebdomadaire équipe'!G36:J36, 0)), IF(COUNTIF('Horaire hebdomadaire équipe'!G36:J36, 'Horaire par tâche'!$G$3)&gt;1, "ERREUR", ""))</f>
        <v/>
      </c>
      <c r="H37" s="77"/>
      <c r="I37" s="83" t="str">
        <f>IF(COUNTIF('Horaire hebdomadaire équipe'!K36:N36,'Horaire par tâche'!$G$3)=1, INDEX('Horaire hebdomadaire équipe'!K$8:N$8, 1, MATCH('Horaire par tâche'!$G$3, 'Horaire hebdomadaire équipe'!K36:N36, 0)), IF(COUNTIF('Horaire hebdomadaire équipe'!K36:N36, 'Horaire par tâche'!$G$3)&gt;1, "ERREUR", ""))</f>
        <v/>
      </c>
      <c r="J37" s="77"/>
      <c r="K37" s="83" t="str">
        <f>IF(COUNTIF('Horaire hebdomadaire équipe'!O36:R36,'Horaire par tâche'!$G$3)=1, INDEX('Horaire hebdomadaire équipe'!O$8:R$8, 1, MATCH('Horaire par tâche'!$G$3, 'Horaire hebdomadaire équipe'!O36:R36, 0)), IF(COUNTIF('Horaire hebdomadaire équipe'!O36:R36, 'Horaire par tâche'!$G$3)&gt;1, "ERREUR", ""))</f>
        <v/>
      </c>
      <c r="L37" s="77"/>
      <c r="M37" s="83" t="str">
        <f>IF(COUNTIF('Horaire hebdomadaire équipe'!S36:V36,'Horaire par tâche'!$G$3)=1, INDEX('Horaire hebdomadaire équipe'!S$8:V$8, 1, MATCH('Horaire par tâche'!$G$3, 'Horaire hebdomadaire équipe'!S36:V36, 0)), IF(COUNTIF('Horaire hebdomadaire équipe'!S36:V36, 'Horaire par tâche'!$G$3)&gt;1, "ERREUR", ""))</f>
        <v/>
      </c>
      <c r="N37" s="77"/>
      <c r="O37" s="83" t="str">
        <f>IF(COUNTIF('Horaire hebdomadaire équipe'!U36:X36,'Horaire par tâche'!$G$3)=1, INDEX('Horaire hebdomadaire équipe'!U$8:X$8, 1, MATCH('Horaire par tâche'!$G$3, 'Horaire hebdomadaire équipe'!U36:X36, 0)), IF(COUNTIF('Horaire hebdomadaire équipe'!U36:X36, 'Horaire par tâche'!$G$3)&gt;1, "ERREUR", ""))</f>
        <v/>
      </c>
      <c r="P37" s="77"/>
      <c r="Q37" s="13"/>
    </row>
    <row r="38" spans="1:17" ht="15" customHeight="1" x14ac:dyDescent="0.2">
      <c r="A38" s="12"/>
      <c r="B38" s="13"/>
      <c r="C38" s="23">
        <f>'Horaire hebdomadaire équipe'!C37</f>
        <v>0.60416666666666663</v>
      </c>
      <c r="D38" s="4" t="s">
        <v>14</v>
      </c>
      <c r="E38" s="27">
        <f>+'Horaire hebdomadaire équipe'!E37</f>
        <v>0.61458333333333326</v>
      </c>
      <c r="F38" s="13"/>
      <c r="G38" s="74" t="str">
        <f>IF(COUNTIF('Horaire hebdomadaire équipe'!G37:J37,'Horaire par tâche'!$G$3)=1, INDEX('Horaire hebdomadaire équipe'!G$8:J$8, 1, MATCH('Horaire par tâche'!$G$3, 'Horaire hebdomadaire équipe'!G37:J37, 0)), IF(COUNTIF('Horaire hebdomadaire équipe'!G37:J37, 'Horaire par tâche'!$G$3)&gt;1, "ERREUR", ""))</f>
        <v>ERREUR</v>
      </c>
      <c r="H38" s="75"/>
      <c r="I38" s="82" t="str">
        <f>IF(COUNTIF('Horaire hebdomadaire équipe'!K37:N37,'Horaire par tâche'!$G$3)=1, INDEX('Horaire hebdomadaire équipe'!K$8:N$8, 1, MATCH('Horaire par tâche'!$G$3, 'Horaire hebdomadaire équipe'!K37:N37, 0)), IF(COUNTIF('Horaire hebdomadaire équipe'!K37:N37, 'Horaire par tâche'!$G$3)&gt;1, "ERREUR", ""))</f>
        <v>ERREUR</v>
      </c>
      <c r="J38" s="75"/>
      <c r="K38" s="82" t="str">
        <f>IF(COUNTIF('Horaire hebdomadaire équipe'!O37:R37,'Horaire par tâche'!$G$3)=1, INDEX('Horaire hebdomadaire équipe'!O$8:R$8, 1, MATCH('Horaire par tâche'!$G$3, 'Horaire hebdomadaire équipe'!O37:R37, 0)), IF(COUNTIF('Horaire hebdomadaire équipe'!O37:R37, 'Horaire par tâche'!$G$3)&gt;1, "ERREUR", ""))</f>
        <v>Brandon</v>
      </c>
      <c r="L38" s="75"/>
      <c r="M38" s="82" t="str">
        <f>IF(COUNTIF('Horaire hebdomadaire équipe'!S37:V37,'Horaire par tâche'!$G$3)=1, INDEX('Horaire hebdomadaire équipe'!S$8:V$8, 1, MATCH('Horaire par tâche'!$G$3, 'Horaire hebdomadaire équipe'!S37:V37, 0)), IF(COUNTIF('Horaire hebdomadaire équipe'!S37:V37, 'Horaire par tâche'!$G$3)&gt;1, "ERREUR", ""))</f>
        <v>ERREUR</v>
      </c>
      <c r="N38" s="75"/>
      <c r="O38" s="82" t="str">
        <f>IF(COUNTIF('Horaire hebdomadaire équipe'!U37:X37,'Horaire par tâche'!$G$3)=1, INDEX('Horaire hebdomadaire équipe'!U$8:X$8, 1, MATCH('Horaire par tâche'!$G$3, 'Horaire hebdomadaire équipe'!U37:X37, 0)), IF(COUNTIF('Horaire hebdomadaire équipe'!U37:X37, 'Horaire par tâche'!$G$3)&gt;1, "ERREUR", ""))</f>
        <v>Barbara</v>
      </c>
      <c r="P38" s="75"/>
      <c r="Q38" s="13"/>
    </row>
    <row r="39" spans="1:17" ht="15" customHeight="1" x14ac:dyDescent="0.2">
      <c r="A39" s="12"/>
      <c r="B39" s="13"/>
      <c r="C39" s="28">
        <f>'Horaire hebdomadaire équipe'!C38</f>
        <v>0.61458333333333326</v>
      </c>
      <c r="D39" s="3" t="s">
        <v>14</v>
      </c>
      <c r="E39" s="26">
        <f>+'Horaire hebdomadaire équipe'!E38</f>
        <v>0.62499999999999989</v>
      </c>
      <c r="F39" s="13"/>
      <c r="G39" s="76" t="str">
        <f>IF(COUNTIF('Horaire hebdomadaire équipe'!G38:J38,'Horaire par tâche'!$G$3)=1, INDEX('Horaire hebdomadaire équipe'!G$8:J$8, 1, MATCH('Horaire par tâche'!$G$3, 'Horaire hebdomadaire équipe'!G38:J38, 0)), IF(COUNTIF('Horaire hebdomadaire équipe'!G38:J38, 'Horaire par tâche'!$G$3)&gt;1, "ERREUR", ""))</f>
        <v>ERREUR</v>
      </c>
      <c r="H39" s="77"/>
      <c r="I39" s="83" t="str">
        <f>IF(COUNTIF('Horaire hebdomadaire équipe'!K38:N38,'Horaire par tâche'!$G$3)=1, INDEX('Horaire hebdomadaire équipe'!K$8:N$8, 1, MATCH('Horaire par tâche'!$G$3, 'Horaire hebdomadaire équipe'!K38:N38, 0)), IF(COUNTIF('Horaire hebdomadaire équipe'!K38:N38, 'Horaire par tâche'!$G$3)&gt;1, "ERREUR", ""))</f>
        <v>ERREUR</v>
      </c>
      <c r="J39" s="77"/>
      <c r="K39" s="83" t="str">
        <f>IF(COUNTIF('Horaire hebdomadaire équipe'!O38:R38,'Horaire par tâche'!$G$3)=1, INDEX('Horaire hebdomadaire équipe'!O$8:R$8, 1, MATCH('Horaire par tâche'!$G$3, 'Horaire hebdomadaire équipe'!O38:R38, 0)), IF(COUNTIF('Horaire hebdomadaire équipe'!O38:R38, 'Horaire par tâche'!$G$3)&gt;1, "ERREUR", ""))</f>
        <v>Brandon</v>
      </c>
      <c r="L39" s="77"/>
      <c r="M39" s="83" t="str">
        <f>IF(COUNTIF('Horaire hebdomadaire équipe'!S38:V38,'Horaire par tâche'!$G$3)=1, INDEX('Horaire hebdomadaire équipe'!S$8:V$8, 1, MATCH('Horaire par tâche'!$G$3, 'Horaire hebdomadaire équipe'!S38:V38, 0)), IF(COUNTIF('Horaire hebdomadaire équipe'!S38:V38, 'Horaire par tâche'!$G$3)&gt;1, "ERREUR", ""))</f>
        <v>ERREUR</v>
      </c>
      <c r="N39" s="77"/>
      <c r="O39" s="83" t="str">
        <f>IF(COUNTIF('Horaire hebdomadaire équipe'!U38:X38,'Horaire par tâche'!$G$3)=1, INDEX('Horaire hebdomadaire équipe'!U$8:X$8, 1, MATCH('Horaire par tâche'!$G$3, 'Horaire hebdomadaire équipe'!U38:X38, 0)), IF(COUNTIF('Horaire hebdomadaire équipe'!U38:X38, 'Horaire par tâche'!$G$3)&gt;1, "ERREUR", ""))</f>
        <v>Barbara</v>
      </c>
      <c r="P39" s="77"/>
      <c r="Q39" s="13"/>
    </row>
    <row r="40" spans="1:17" ht="15" customHeight="1" x14ac:dyDescent="0.2">
      <c r="A40" s="12"/>
      <c r="B40" s="13"/>
      <c r="C40" s="23">
        <f>'Horaire hebdomadaire équipe'!C39</f>
        <v>0.62499999999999989</v>
      </c>
      <c r="D40" s="4" t="s">
        <v>14</v>
      </c>
      <c r="E40" s="27">
        <f>+'Horaire hebdomadaire équipe'!E39</f>
        <v>0.63541666666666652</v>
      </c>
      <c r="F40" s="13"/>
      <c r="G40" s="74" t="str">
        <f>IF(COUNTIF('Horaire hebdomadaire équipe'!G39:J39,'Horaire par tâche'!$G$3)=1, INDEX('Horaire hebdomadaire équipe'!G$8:J$8, 1, MATCH('Horaire par tâche'!$G$3, 'Horaire hebdomadaire équipe'!G39:J39, 0)), IF(COUNTIF('Horaire hebdomadaire équipe'!G39:J39, 'Horaire par tâche'!$G$3)&gt;1, "ERREUR", ""))</f>
        <v/>
      </c>
      <c r="H40" s="75"/>
      <c r="I40" s="82" t="str">
        <f>IF(COUNTIF('Horaire hebdomadaire équipe'!K39:N39,'Horaire par tâche'!$G$3)=1, INDEX('Horaire hebdomadaire équipe'!K$8:N$8, 1, MATCH('Horaire par tâche'!$G$3, 'Horaire hebdomadaire équipe'!K39:N39, 0)), IF(COUNTIF('Horaire hebdomadaire équipe'!K39:N39, 'Horaire par tâche'!$G$3)&gt;1, "ERREUR", ""))</f>
        <v/>
      </c>
      <c r="J40" s="75"/>
      <c r="K40" s="82" t="str">
        <f>IF(COUNTIF('Horaire hebdomadaire équipe'!O39:R39,'Horaire par tâche'!$G$3)=1, INDEX('Horaire hebdomadaire équipe'!O$8:R$8, 1, MATCH('Horaire par tâche'!$G$3, 'Horaire hebdomadaire équipe'!O39:R39, 0)), IF(COUNTIF('Horaire hebdomadaire équipe'!O39:R39, 'Horaire par tâche'!$G$3)&gt;1, "ERREUR", ""))</f>
        <v/>
      </c>
      <c r="L40" s="75"/>
      <c r="M40" s="82" t="str">
        <f>IF(COUNTIF('Horaire hebdomadaire équipe'!S39:V39,'Horaire par tâche'!$G$3)=1, INDEX('Horaire hebdomadaire équipe'!S$8:V$8, 1, MATCH('Horaire par tâche'!$G$3, 'Horaire hebdomadaire équipe'!S39:V39, 0)), IF(COUNTIF('Horaire hebdomadaire équipe'!S39:V39, 'Horaire par tâche'!$G$3)&gt;1, "ERREUR", ""))</f>
        <v/>
      </c>
      <c r="N40" s="75"/>
      <c r="O40" s="82" t="str">
        <f>IF(COUNTIF('Horaire hebdomadaire équipe'!U39:X39,'Horaire par tâche'!$G$3)=1, INDEX('Horaire hebdomadaire équipe'!U$8:X$8, 1, MATCH('Horaire par tâche'!$G$3, 'Horaire hebdomadaire équipe'!U39:X39, 0)), IF(COUNTIF('Horaire hebdomadaire équipe'!U39:X39, 'Horaire par tâche'!$G$3)&gt;1, "ERREUR", ""))</f>
        <v/>
      </c>
      <c r="P40" s="75"/>
      <c r="Q40" s="13"/>
    </row>
    <row r="41" spans="1:17" ht="15" customHeight="1" x14ac:dyDescent="0.2">
      <c r="A41" s="12"/>
      <c r="B41" s="13"/>
      <c r="C41" s="28">
        <f>'Horaire hebdomadaire équipe'!C40</f>
        <v>0.63541666666666652</v>
      </c>
      <c r="D41" s="3" t="s">
        <v>14</v>
      </c>
      <c r="E41" s="26">
        <f>+'Horaire hebdomadaire équipe'!E40</f>
        <v>0.64583333333333315</v>
      </c>
      <c r="F41" s="13"/>
      <c r="G41" s="76" t="str">
        <f>IF(COUNTIF('Horaire hebdomadaire équipe'!G40:J40,'Horaire par tâche'!$G$3)=1, INDEX('Horaire hebdomadaire équipe'!G$8:J$8, 1, MATCH('Horaire par tâche'!$G$3, 'Horaire hebdomadaire équipe'!G40:J40, 0)), IF(COUNTIF('Horaire hebdomadaire équipe'!G40:J40, 'Horaire par tâche'!$G$3)&gt;1, "ERREUR", ""))</f>
        <v/>
      </c>
      <c r="H41" s="77"/>
      <c r="I41" s="83" t="str">
        <f>IF(COUNTIF('Horaire hebdomadaire équipe'!K40:N40,'Horaire par tâche'!$G$3)=1, INDEX('Horaire hebdomadaire équipe'!K$8:N$8, 1, MATCH('Horaire par tâche'!$G$3, 'Horaire hebdomadaire équipe'!K40:N40, 0)), IF(COUNTIF('Horaire hebdomadaire équipe'!K40:N40, 'Horaire par tâche'!$G$3)&gt;1, "ERREUR", ""))</f>
        <v/>
      </c>
      <c r="J41" s="77"/>
      <c r="K41" s="83" t="str">
        <f>IF(COUNTIF('Horaire hebdomadaire équipe'!O40:R40,'Horaire par tâche'!$G$3)=1, INDEX('Horaire hebdomadaire équipe'!O$8:R$8, 1, MATCH('Horaire par tâche'!$G$3, 'Horaire hebdomadaire équipe'!O40:R40, 0)), IF(COUNTIF('Horaire hebdomadaire équipe'!O40:R40, 'Horaire par tâche'!$G$3)&gt;1, "ERREUR", ""))</f>
        <v/>
      </c>
      <c r="L41" s="77"/>
      <c r="M41" s="83" t="str">
        <f>IF(COUNTIF('Horaire hebdomadaire équipe'!S40:V40,'Horaire par tâche'!$G$3)=1, INDEX('Horaire hebdomadaire équipe'!S$8:V$8, 1, MATCH('Horaire par tâche'!$G$3, 'Horaire hebdomadaire équipe'!S40:V40, 0)), IF(COUNTIF('Horaire hebdomadaire équipe'!S40:V40, 'Horaire par tâche'!$G$3)&gt;1, "ERREUR", ""))</f>
        <v/>
      </c>
      <c r="N41" s="77"/>
      <c r="O41" s="83" t="str">
        <f>IF(COUNTIF('Horaire hebdomadaire équipe'!U40:X40,'Horaire par tâche'!$G$3)=1, INDEX('Horaire hebdomadaire équipe'!U$8:X$8, 1, MATCH('Horaire par tâche'!$G$3, 'Horaire hebdomadaire équipe'!U40:X40, 0)), IF(COUNTIF('Horaire hebdomadaire équipe'!U40:X40, 'Horaire par tâche'!$G$3)&gt;1, "ERREUR", ""))</f>
        <v/>
      </c>
      <c r="P41" s="77"/>
      <c r="Q41" s="13"/>
    </row>
    <row r="42" spans="1:17" ht="15" customHeight="1" x14ac:dyDescent="0.2">
      <c r="A42" s="12"/>
      <c r="B42" s="13"/>
      <c r="C42" s="23">
        <f>'Horaire hebdomadaire équipe'!C41</f>
        <v>0.64583333333333315</v>
      </c>
      <c r="D42" s="4" t="s">
        <v>14</v>
      </c>
      <c r="E42" s="27">
        <f>+'Horaire hebdomadaire équipe'!E41</f>
        <v>0.65624999999999978</v>
      </c>
      <c r="F42" s="13"/>
      <c r="G42" s="74" t="str">
        <f>IF(COUNTIF('Horaire hebdomadaire équipe'!G41:J41,'Horaire par tâche'!$G$3)=1, INDEX('Horaire hebdomadaire équipe'!G$8:J$8, 1, MATCH('Horaire par tâche'!$G$3, 'Horaire hebdomadaire équipe'!G41:J41, 0)), IF(COUNTIF('Horaire hebdomadaire équipe'!G41:J41, 'Horaire par tâche'!$G$3)&gt;1, "ERREUR", ""))</f>
        <v/>
      </c>
      <c r="H42" s="75"/>
      <c r="I42" s="82" t="str">
        <f>IF(COUNTIF('Horaire hebdomadaire équipe'!K41:N41,'Horaire par tâche'!$G$3)=1, INDEX('Horaire hebdomadaire équipe'!K$8:N$8, 1, MATCH('Horaire par tâche'!$G$3, 'Horaire hebdomadaire équipe'!K41:N41, 0)), IF(COUNTIF('Horaire hebdomadaire équipe'!K41:N41, 'Horaire par tâche'!$G$3)&gt;1, "ERREUR", ""))</f>
        <v/>
      </c>
      <c r="J42" s="75"/>
      <c r="K42" s="82" t="str">
        <f>IF(COUNTIF('Horaire hebdomadaire équipe'!O41:R41,'Horaire par tâche'!$G$3)=1, INDEX('Horaire hebdomadaire équipe'!O$8:R$8, 1, MATCH('Horaire par tâche'!$G$3, 'Horaire hebdomadaire équipe'!O41:R41, 0)), IF(COUNTIF('Horaire hebdomadaire équipe'!O41:R41, 'Horaire par tâche'!$G$3)&gt;1, "ERREUR", ""))</f>
        <v/>
      </c>
      <c r="L42" s="75"/>
      <c r="M42" s="82" t="str">
        <f>IF(COUNTIF('Horaire hebdomadaire équipe'!S41:V41,'Horaire par tâche'!$G$3)=1, INDEX('Horaire hebdomadaire équipe'!S$8:V$8, 1, MATCH('Horaire par tâche'!$G$3, 'Horaire hebdomadaire équipe'!S41:V41, 0)), IF(COUNTIF('Horaire hebdomadaire équipe'!S41:V41, 'Horaire par tâche'!$G$3)&gt;1, "ERREUR", ""))</f>
        <v/>
      </c>
      <c r="N42" s="75"/>
      <c r="O42" s="82" t="str">
        <f>IF(COUNTIF('Horaire hebdomadaire équipe'!U41:X41,'Horaire par tâche'!$G$3)=1, INDEX('Horaire hebdomadaire équipe'!U$8:X$8, 1, MATCH('Horaire par tâche'!$G$3, 'Horaire hebdomadaire équipe'!U41:X41, 0)), IF(COUNTIF('Horaire hebdomadaire équipe'!U41:X41, 'Horaire par tâche'!$G$3)&gt;1, "ERREUR", ""))</f>
        <v/>
      </c>
      <c r="P42" s="75"/>
      <c r="Q42" s="13"/>
    </row>
    <row r="43" spans="1:17" ht="15" customHeight="1" x14ac:dyDescent="0.2">
      <c r="A43" s="12"/>
      <c r="B43" s="13"/>
      <c r="C43" s="28">
        <f>'Horaire hebdomadaire équipe'!C42</f>
        <v>0.65624999999999978</v>
      </c>
      <c r="D43" s="3" t="s">
        <v>14</v>
      </c>
      <c r="E43" s="26">
        <f>+'Horaire hebdomadaire équipe'!E42</f>
        <v>0.66666666666666641</v>
      </c>
      <c r="F43" s="13"/>
      <c r="G43" s="76" t="str">
        <f>IF(COUNTIF('Horaire hebdomadaire équipe'!G42:J42,'Horaire par tâche'!$G$3)=1, INDEX('Horaire hebdomadaire équipe'!G$8:J$8, 1, MATCH('Horaire par tâche'!$G$3, 'Horaire hebdomadaire équipe'!G42:J42, 0)), IF(COUNTIF('Horaire hebdomadaire équipe'!G42:J42, 'Horaire par tâche'!$G$3)&gt;1, "ERREUR", ""))</f>
        <v/>
      </c>
      <c r="H43" s="77"/>
      <c r="I43" s="83" t="str">
        <f>IF(COUNTIF('Horaire hebdomadaire équipe'!K42:N42,'Horaire par tâche'!$G$3)=1, INDEX('Horaire hebdomadaire équipe'!K$8:N$8, 1, MATCH('Horaire par tâche'!$G$3, 'Horaire hebdomadaire équipe'!K42:N42, 0)), IF(COUNTIF('Horaire hebdomadaire équipe'!K42:N42, 'Horaire par tâche'!$G$3)&gt;1, "ERREUR", ""))</f>
        <v/>
      </c>
      <c r="J43" s="77"/>
      <c r="K43" s="83" t="str">
        <f>IF(COUNTIF('Horaire hebdomadaire équipe'!O42:R42,'Horaire par tâche'!$G$3)=1, INDEX('Horaire hebdomadaire équipe'!O$8:R$8, 1, MATCH('Horaire par tâche'!$G$3, 'Horaire hebdomadaire équipe'!O42:R42, 0)), IF(COUNTIF('Horaire hebdomadaire équipe'!O42:R42, 'Horaire par tâche'!$G$3)&gt;1, "ERREUR", ""))</f>
        <v/>
      </c>
      <c r="L43" s="77"/>
      <c r="M43" s="83" t="str">
        <f>IF(COUNTIF('Horaire hebdomadaire équipe'!S42:V42,'Horaire par tâche'!$G$3)=1, INDEX('Horaire hebdomadaire équipe'!S$8:V$8, 1, MATCH('Horaire par tâche'!$G$3, 'Horaire hebdomadaire équipe'!S42:V42, 0)), IF(COUNTIF('Horaire hebdomadaire équipe'!S42:V42, 'Horaire par tâche'!$G$3)&gt;1, "ERREUR", ""))</f>
        <v/>
      </c>
      <c r="N43" s="77"/>
      <c r="O43" s="83" t="str">
        <f>IF(COUNTIF('Horaire hebdomadaire équipe'!U42:X42,'Horaire par tâche'!$G$3)=1, INDEX('Horaire hebdomadaire équipe'!U$8:X$8, 1, MATCH('Horaire par tâche'!$G$3, 'Horaire hebdomadaire équipe'!U42:X42, 0)), IF(COUNTIF('Horaire hebdomadaire équipe'!U42:X42, 'Horaire par tâche'!$G$3)&gt;1, "ERREUR", ""))</f>
        <v/>
      </c>
      <c r="P43" s="77"/>
      <c r="Q43" s="13"/>
    </row>
    <row r="44" spans="1:17" ht="15" customHeight="1" x14ac:dyDescent="0.2">
      <c r="A44" s="12"/>
      <c r="B44" s="13"/>
      <c r="C44" s="23">
        <f>'Horaire hebdomadaire équipe'!C43</f>
        <v>0.66666666666666641</v>
      </c>
      <c r="D44" s="4" t="s">
        <v>14</v>
      </c>
      <c r="E44" s="27">
        <f>+'Horaire hebdomadaire équipe'!E43</f>
        <v>0.67708333333333304</v>
      </c>
      <c r="F44" s="13"/>
      <c r="G44" s="74" t="str">
        <f>IF(COUNTIF('Horaire hebdomadaire équipe'!G43:J43,'Horaire par tâche'!$G$3)=1, INDEX('Horaire hebdomadaire équipe'!G$8:J$8, 1, MATCH('Horaire par tâche'!$G$3, 'Horaire hebdomadaire équipe'!G43:J43, 0)), IF(COUNTIF('Horaire hebdomadaire équipe'!G43:J43, 'Horaire par tâche'!$G$3)&gt;1, "ERREUR", ""))</f>
        <v/>
      </c>
      <c r="H44" s="75"/>
      <c r="I44" s="82" t="str">
        <f>IF(COUNTIF('Horaire hebdomadaire équipe'!K43:N43,'Horaire par tâche'!$G$3)=1, INDEX('Horaire hebdomadaire équipe'!K$8:N$8, 1, MATCH('Horaire par tâche'!$G$3, 'Horaire hebdomadaire équipe'!K43:N43, 0)), IF(COUNTIF('Horaire hebdomadaire équipe'!K43:N43, 'Horaire par tâche'!$G$3)&gt;1, "ERREUR", ""))</f>
        <v/>
      </c>
      <c r="J44" s="75"/>
      <c r="K44" s="82" t="str">
        <f>IF(COUNTIF('Horaire hebdomadaire équipe'!O43:R43,'Horaire par tâche'!$G$3)=1, INDEX('Horaire hebdomadaire équipe'!O$8:R$8, 1, MATCH('Horaire par tâche'!$G$3, 'Horaire hebdomadaire équipe'!O43:R43, 0)), IF(COUNTIF('Horaire hebdomadaire équipe'!O43:R43, 'Horaire par tâche'!$G$3)&gt;1, "ERREUR", ""))</f>
        <v/>
      </c>
      <c r="L44" s="75"/>
      <c r="M44" s="82" t="str">
        <f>IF(COUNTIF('Horaire hebdomadaire équipe'!S43:V43,'Horaire par tâche'!$G$3)=1, INDEX('Horaire hebdomadaire équipe'!S$8:V$8, 1, MATCH('Horaire par tâche'!$G$3, 'Horaire hebdomadaire équipe'!S43:V43, 0)), IF(COUNTIF('Horaire hebdomadaire équipe'!S43:V43, 'Horaire par tâche'!$G$3)&gt;1, "ERREUR", ""))</f>
        <v/>
      </c>
      <c r="N44" s="75"/>
      <c r="O44" s="82" t="str">
        <f>IF(COUNTIF('Horaire hebdomadaire équipe'!U43:X43,'Horaire par tâche'!$G$3)=1, INDEX('Horaire hebdomadaire équipe'!U$8:X$8, 1, MATCH('Horaire par tâche'!$G$3, 'Horaire hebdomadaire équipe'!U43:X43, 0)), IF(COUNTIF('Horaire hebdomadaire équipe'!U43:X43, 'Horaire par tâche'!$G$3)&gt;1, "ERREUR", ""))</f>
        <v/>
      </c>
      <c r="P44" s="75"/>
      <c r="Q44" s="13"/>
    </row>
    <row r="45" spans="1:17" ht="15" customHeight="1" x14ac:dyDescent="0.2">
      <c r="A45" s="12"/>
      <c r="B45" s="13"/>
      <c r="C45" s="28">
        <f>'Horaire hebdomadaire équipe'!C44</f>
        <v>0.67708333333333304</v>
      </c>
      <c r="D45" s="3" t="s">
        <v>14</v>
      </c>
      <c r="E45" s="26">
        <f>+'Horaire hebdomadaire équipe'!E44</f>
        <v>0.68749999999999967</v>
      </c>
      <c r="F45" s="13"/>
      <c r="G45" s="76" t="str">
        <f>IF(COUNTIF('Horaire hebdomadaire équipe'!G44:J44,'Horaire par tâche'!$G$3)=1, INDEX('Horaire hebdomadaire équipe'!G$8:J$8, 1, MATCH('Horaire par tâche'!$G$3, 'Horaire hebdomadaire équipe'!G44:J44, 0)), IF(COUNTIF('Horaire hebdomadaire équipe'!G44:J44, 'Horaire par tâche'!$G$3)&gt;1, "ERREUR", ""))</f>
        <v/>
      </c>
      <c r="H45" s="77"/>
      <c r="I45" s="83" t="str">
        <f>IF(COUNTIF('Horaire hebdomadaire équipe'!K44:N44,'Horaire par tâche'!$G$3)=1, INDEX('Horaire hebdomadaire équipe'!K$8:N$8, 1, MATCH('Horaire par tâche'!$G$3, 'Horaire hebdomadaire équipe'!K44:N44, 0)), IF(COUNTIF('Horaire hebdomadaire équipe'!K44:N44, 'Horaire par tâche'!$G$3)&gt;1, "ERREUR", ""))</f>
        <v/>
      </c>
      <c r="J45" s="77"/>
      <c r="K45" s="83" t="str">
        <f>IF(COUNTIF('Horaire hebdomadaire équipe'!O44:R44,'Horaire par tâche'!$G$3)=1, INDEX('Horaire hebdomadaire équipe'!O$8:R$8, 1, MATCH('Horaire par tâche'!$G$3, 'Horaire hebdomadaire équipe'!O44:R44, 0)), IF(COUNTIF('Horaire hebdomadaire équipe'!O44:R44, 'Horaire par tâche'!$G$3)&gt;1, "ERREUR", ""))</f>
        <v/>
      </c>
      <c r="L45" s="77"/>
      <c r="M45" s="83" t="str">
        <f>IF(COUNTIF('Horaire hebdomadaire équipe'!S44:V44,'Horaire par tâche'!$G$3)=1, INDEX('Horaire hebdomadaire équipe'!S$8:V$8, 1, MATCH('Horaire par tâche'!$G$3, 'Horaire hebdomadaire équipe'!S44:V44, 0)), IF(COUNTIF('Horaire hebdomadaire équipe'!S44:V44, 'Horaire par tâche'!$G$3)&gt;1, "ERREUR", ""))</f>
        <v/>
      </c>
      <c r="N45" s="77"/>
      <c r="O45" s="83" t="str">
        <f>IF(COUNTIF('Horaire hebdomadaire équipe'!U44:X44,'Horaire par tâche'!$G$3)=1, INDEX('Horaire hebdomadaire équipe'!U$8:X$8, 1, MATCH('Horaire par tâche'!$G$3, 'Horaire hebdomadaire équipe'!U44:X44, 0)), IF(COUNTIF('Horaire hebdomadaire équipe'!U44:X44, 'Horaire par tâche'!$G$3)&gt;1, "ERREUR", ""))</f>
        <v/>
      </c>
      <c r="P45" s="77"/>
      <c r="Q45" s="13"/>
    </row>
    <row r="46" spans="1:17" ht="15" customHeight="1" x14ac:dyDescent="0.2">
      <c r="A46" s="12"/>
      <c r="B46" s="13"/>
      <c r="C46" s="23">
        <f>'Horaire hebdomadaire équipe'!C45</f>
        <v>0.68749999999999967</v>
      </c>
      <c r="D46" s="4" t="s">
        <v>14</v>
      </c>
      <c r="E46" s="27">
        <f>+'Horaire hebdomadaire équipe'!E45</f>
        <v>0.6979166666666663</v>
      </c>
      <c r="F46" s="13"/>
      <c r="G46" s="74" t="str">
        <f>IF(COUNTIF('Horaire hebdomadaire équipe'!G45:J45,'Horaire par tâche'!$G$3)=1, INDEX('Horaire hebdomadaire équipe'!G$8:J$8, 1, MATCH('Horaire par tâche'!$G$3, 'Horaire hebdomadaire équipe'!G45:J45, 0)), IF(COUNTIF('Horaire hebdomadaire équipe'!G45:J45, 'Horaire par tâche'!$G$3)&gt;1, "ERREUR", ""))</f>
        <v/>
      </c>
      <c r="H46" s="75"/>
      <c r="I46" s="82" t="str">
        <f>IF(COUNTIF('Horaire hebdomadaire équipe'!K45:N45,'Horaire par tâche'!$G$3)=1, INDEX('Horaire hebdomadaire équipe'!K$8:N$8, 1, MATCH('Horaire par tâche'!$G$3, 'Horaire hebdomadaire équipe'!K45:N45, 0)), IF(COUNTIF('Horaire hebdomadaire équipe'!K45:N45, 'Horaire par tâche'!$G$3)&gt;1, "ERREUR", ""))</f>
        <v/>
      </c>
      <c r="J46" s="75"/>
      <c r="K46" s="82" t="str">
        <f>IF(COUNTIF('Horaire hebdomadaire équipe'!O45:R45,'Horaire par tâche'!$G$3)=1, INDEX('Horaire hebdomadaire équipe'!O$8:R$8, 1, MATCH('Horaire par tâche'!$G$3, 'Horaire hebdomadaire équipe'!O45:R45, 0)), IF(COUNTIF('Horaire hebdomadaire équipe'!O45:R45, 'Horaire par tâche'!$G$3)&gt;1, "ERREUR", ""))</f>
        <v/>
      </c>
      <c r="L46" s="75"/>
      <c r="M46" s="82" t="str">
        <f>IF(COUNTIF('Horaire hebdomadaire équipe'!S45:V45,'Horaire par tâche'!$G$3)=1, INDEX('Horaire hebdomadaire équipe'!S$8:V$8, 1, MATCH('Horaire par tâche'!$G$3, 'Horaire hebdomadaire équipe'!S45:V45, 0)), IF(COUNTIF('Horaire hebdomadaire équipe'!S45:V45, 'Horaire par tâche'!$G$3)&gt;1, "ERREUR", ""))</f>
        <v/>
      </c>
      <c r="N46" s="75"/>
      <c r="O46" s="82" t="str">
        <f>IF(COUNTIF('Horaire hebdomadaire équipe'!U45:X45,'Horaire par tâche'!$G$3)=1, INDEX('Horaire hebdomadaire équipe'!U$8:X$8, 1, MATCH('Horaire par tâche'!$G$3, 'Horaire hebdomadaire équipe'!U45:X45, 0)), IF(COUNTIF('Horaire hebdomadaire équipe'!U45:X45, 'Horaire par tâche'!$G$3)&gt;1, "ERREUR", ""))</f>
        <v/>
      </c>
      <c r="P46" s="75"/>
      <c r="Q46" s="13"/>
    </row>
    <row r="47" spans="1:17" ht="15" customHeight="1" x14ac:dyDescent="0.2">
      <c r="A47" s="12"/>
      <c r="B47" s="13"/>
      <c r="C47" s="28">
        <f>'Horaire hebdomadaire équipe'!C46</f>
        <v>0.6979166666666663</v>
      </c>
      <c r="D47" s="3" t="s">
        <v>14</v>
      </c>
      <c r="E47" s="26">
        <f>+'Horaire hebdomadaire équipe'!E46</f>
        <v>0.70833333333333293</v>
      </c>
      <c r="F47" s="13"/>
      <c r="G47" s="76" t="str">
        <f>IF(COUNTIF('Horaire hebdomadaire équipe'!G46:J46,'Horaire par tâche'!$G$3)=1, INDEX('Horaire hebdomadaire équipe'!G$8:J$8, 1, MATCH('Horaire par tâche'!$G$3, 'Horaire hebdomadaire équipe'!G46:J46, 0)), IF(COUNTIF('Horaire hebdomadaire équipe'!G46:J46, 'Horaire par tâche'!$G$3)&gt;1, "ERREUR", ""))</f>
        <v/>
      </c>
      <c r="H47" s="77"/>
      <c r="I47" s="83" t="str">
        <f>IF(COUNTIF('Horaire hebdomadaire équipe'!K46:N46,'Horaire par tâche'!$G$3)=1, INDEX('Horaire hebdomadaire équipe'!K$8:N$8, 1, MATCH('Horaire par tâche'!$G$3, 'Horaire hebdomadaire équipe'!K46:N46, 0)), IF(COUNTIF('Horaire hebdomadaire équipe'!K46:N46, 'Horaire par tâche'!$G$3)&gt;1, "ERREUR", ""))</f>
        <v/>
      </c>
      <c r="J47" s="77"/>
      <c r="K47" s="83" t="str">
        <f>IF(COUNTIF('Horaire hebdomadaire équipe'!O46:R46,'Horaire par tâche'!$G$3)=1, INDEX('Horaire hebdomadaire équipe'!O$8:R$8, 1, MATCH('Horaire par tâche'!$G$3, 'Horaire hebdomadaire équipe'!O46:R46, 0)), IF(COUNTIF('Horaire hebdomadaire équipe'!O46:R46, 'Horaire par tâche'!$G$3)&gt;1, "ERREUR", ""))</f>
        <v/>
      </c>
      <c r="L47" s="77"/>
      <c r="M47" s="83" t="str">
        <f>IF(COUNTIF('Horaire hebdomadaire équipe'!S46:V46,'Horaire par tâche'!$G$3)=1, INDEX('Horaire hebdomadaire équipe'!S$8:V$8, 1, MATCH('Horaire par tâche'!$G$3, 'Horaire hebdomadaire équipe'!S46:V46, 0)), IF(COUNTIF('Horaire hebdomadaire équipe'!S46:V46, 'Horaire par tâche'!$G$3)&gt;1, "ERREUR", ""))</f>
        <v/>
      </c>
      <c r="N47" s="77"/>
      <c r="O47" s="83" t="str">
        <f>IF(COUNTIF('Horaire hebdomadaire équipe'!U46:X46,'Horaire par tâche'!$G$3)=1, INDEX('Horaire hebdomadaire équipe'!U$8:X$8, 1, MATCH('Horaire par tâche'!$G$3, 'Horaire hebdomadaire équipe'!U46:X46, 0)), IF(COUNTIF('Horaire hebdomadaire équipe'!U46:X46, 'Horaire par tâche'!$G$3)&gt;1, "ERREUR", ""))</f>
        <v/>
      </c>
      <c r="P47" s="77"/>
      <c r="Q47" s="13"/>
    </row>
    <row r="48" spans="1:17" ht="15" customHeight="1" x14ac:dyDescent="0.2">
      <c r="A48" s="12"/>
      <c r="B48" s="13"/>
      <c r="C48" s="23">
        <f>'Horaire hebdomadaire équipe'!C47</f>
        <v>0.70833333333333293</v>
      </c>
      <c r="D48" s="4" t="s">
        <v>14</v>
      </c>
      <c r="E48" s="27">
        <f>+'Horaire hebdomadaire équipe'!E47</f>
        <v>0.71874999999999956</v>
      </c>
      <c r="F48" s="13"/>
      <c r="G48" s="74" t="str">
        <f>IF(COUNTIF('Horaire hebdomadaire équipe'!G47:J47,'Horaire par tâche'!$G$3)=1, INDEX('Horaire hebdomadaire équipe'!G$8:J$8, 1, MATCH('Horaire par tâche'!$G$3, 'Horaire hebdomadaire équipe'!G47:J47, 0)), IF(COUNTIF('Horaire hebdomadaire équipe'!G47:J47, 'Horaire par tâche'!$G$3)&gt;1, "ERREUR", ""))</f>
        <v/>
      </c>
      <c r="H48" s="75"/>
      <c r="I48" s="82" t="str">
        <f>IF(COUNTIF('Horaire hebdomadaire équipe'!K47:N47,'Horaire par tâche'!$G$3)=1, INDEX('Horaire hebdomadaire équipe'!K$8:N$8, 1, MATCH('Horaire par tâche'!$G$3, 'Horaire hebdomadaire équipe'!K47:N47, 0)), IF(COUNTIF('Horaire hebdomadaire équipe'!K47:N47, 'Horaire par tâche'!$G$3)&gt;1, "ERREUR", ""))</f>
        <v/>
      </c>
      <c r="J48" s="75"/>
      <c r="K48" s="82" t="str">
        <f>IF(COUNTIF('Horaire hebdomadaire équipe'!O47:R47,'Horaire par tâche'!$G$3)=1, INDEX('Horaire hebdomadaire équipe'!O$8:R$8, 1, MATCH('Horaire par tâche'!$G$3, 'Horaire hebdomadaire équipe'!O47:R47, 0)), IF(COUNTIF('Horaire hebdomadaire équipe'!O47:R47, 'Horaire par tâche'!$G$3)&gt;1, "ERREUR", ""))</f>
        <v/>
      </c>
      <c r="L48" s="75"/>
      <c r="M48" s="82" t="str">
        <f>IF(COUNTIF('Horaire hebdomadaire équipe'!S47:V47,'Horaire par tâche'!$G$3)=1, INDEX('Horaire hebdomadaire équipe'!S$8:V$8, 1, MATCH('Horaire par tâche'!$G$3, 'Horaire hebdomadaire équipe'!S47:V47, 0)), IF(COUNTIF('Horaire hebdomadaire équipe'!S47:V47, 'Horaire par tâche'!$G$3)&gt;1, "ERREUR", ""))</f>
        <v/>
      </c>
      <c r="N48" s="75"/>
      <c r="O48" s="82" t="str">
        <f>IF(COUNTIF('Horaire hebdomadaire équipe'!U47:X47,'Horaire par tâche'!$G$3)=1, INDEX('Horaire hebdomadaire équipe'!U$8:X$8, 1, MATCH('Horaire par tâche'!$G$3, 'Horaire hebdomadaire équipe'!U47:X47, 0)), IF(COUNTIF('Horaire hebdomadaire équipe'!U47:X47, 'Horaire par tâche'!$G$3)&gt;1, "ERREUR", ""))</f>
        <v/>
      </c>
      <c r="P48" s="75"/>
      <c r="Q48" s="13"/>
    </row>
    <row r="49" spans="1:17" ht="15" customHeight="1" x14ac:dyDescent="0.2">
      <c r="A49" s="12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</row>
    <row r="51" spans="1:17" ht="17" thickBot="1" x14ac:dyDescent="0.25"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</row>
    <row r="52" spans="1:17" ht="17" thickBot="1" x14ac:dyDescent="0.25">
      <c r="B52" s="13"/>
      <c r="C52" s="51" t="s">
        <v>26</v>
      </c>
      <c r="D52" s="20" t="s">
        <v>46</v>
      </c>
      <c r="E52" s="21" t="str">
        <f>$G$3</f>
        <v>Pause</v>
      </c>
      <c r="F52" s="13"/>
      <c r="G52" s="62" t="s">
        <v>25</v>
      </c>
      <c r="H52" s="63"/>
      <c r="I52" s="63"/>
      <c r="J52" s="20"/>
      <c r="K52" s="20"/>
      <c r="L52" s="20"/>
      <c r="M52" s="20"/>
      <c r="N52" s="20"/>
      <c r="O52" s="49"/>
      <c r="P52" s="50"/>
      <c r="Q52" s="13"/>
    </row>
    <row r="53" spans="1:17" ht="22" thickBot="1" x14ac:dyDescent="0.25">
      <c r="B53" s="13"/>
      <c r="C53" s="33" t="str">
        <f>'Paramètres de données'!F3</f>
        <v>Smith</v>
      </c>
      <c r="D53" s="5" t="s">
        <v>20</v>
      </c>
      <c r="E53" s="8" t="str" cm="1">
        <f t="array" ref="E53">IF(AND(G3='Horaire hebdomadaire équipe'!E59, G3&lt;&gt;""), 'Horaire hebdomadaire équipe'!E60:E63, IF(AND(G3='Horaire hebdomadaire équipe'!E67, G3&lt;&gt;""), 'Horaire hebdomadaire équipe'!E68:E71, IF(AND(G3='Horaire hebdomadaire équipe'!E75, G3&lt;&gt;""),'Horaire hebdomadaire équipe'!E76:E79, "")))</f>
        <v/>
      </c>
      <c r="F53" s="13"/>
      <c r="G53" s="93" t="s">
        <v>15</v>
      </c>
      <c r="H53" s="94"/>
      <c r="I53" s="95" t="s">
        <v>16</v>
      </c>
      <c r="J53" s="96"/>
      <c r="K53" s="93" t="s">
        <v>17</v>
      </c>
      <c r="L53" s="94"/>
      <c r="M53" s="95" t="s">
        <v>18</v>
      </c>
      <c r="N53" s="97"/>
      <c r="O53" s="98" t="s">
        <v>19</v>
      </c>
      <c r="P53" s="99"/>
      <c r="Q53" s="13"/>
    </row>
    <row r="54" spans="1:17" ht="18" thickBot="1" x14ac:dyDescent="0.25">
      <c r="B54" s="13"/>
      <c r="C54" s="34" t="str">
        <f>'Paramètres de données'!F4</f>
        <v>Nadine</v>
      </c>
      <c r="D54" s="6" t="s">
        <v>20</v>
      </c>
      <c r="E54" s="9"/>
      <c r="F54" s="13"/>
      <c r="G54" s="17" t="str">
        <f>$G$3</f>
        <v>Pause</v>
      </c>
      <c r="H54" s="17"/>
      <c r="I54" s="17" t="str">
        <f>$G$3</f>
        <v>Pause</v>
      </c>
      <c r="J54" s="17"/>
      <c r="K54" s="17" t="str">
        <f>$G$3</f>
        <v>Pause</v>
      </c>
      <c r="L54" s="17"/>
      <c r="M54" s="17" t="str">
        <f>$G$3</f>
        <v>Pause</v>
      </c>
      <c r="N54" s="43"/>
      <c r="O54" s="45" t="str">
        <f>$G$3</f>
        <v>Pause</v>
      </c>
      <c r="P54" s="48"/>
      <c r="Q54" s="13"/>
    </row>
    <row r="55" spans="1:17" ht="18" thickBot="1" x14ac:dyDescent="0.25">
      <c r="B55" s="13"/>
      <c r="C55" s="35" t="str">
        <f>'Paramètres de données'!F5</f>
        <v>Barbara</v>
      </c>
      <c r="D55" s="7" t="s">
        <v>20</v>
      </c>
      <c r="E55" s="10"/>
      <c r="F55" s="13"/>
      <c r="G55" s="22">
        <f>COUNTIFS(G$10:H$48,"&lt;&gt;",G$10:H$48,"&lt;&gt;PAUSE")/4</f>
        <v>9.75</v>
      </c>
      <c r="H55" s="22"/>
      <c r="I55" s="22">
        <f>COUNTIFS(G$10:H$48,"&lt;&gt;",G$10:H$48,"&lt;&gt;PAUSE")/4</f>
        <v>9.75</v>
      </c>
      <c r="J55" s="22"/>
      <c r="K55" s="22">
        <f t="shared" ref="K55:O55" si="1">K56/4</f>
        <v>0</v>
      </c>
      <c r="L55" s="22"/>
      <c r="M55" s="22">
        <f t="shared" si="1"/>
        <v>0</v>
      </c>
      <c r="N55" s="44"/>
      <c r="O55" s="46">
        <f t="shared" si="1"/>
        <v>0</v>
      </c>
      <c r="P55" s="47"/>
      <c r="Q55" s="13"/>
    </row>
    <row r="56" spans="1:17" ht="18" thickBot="1" x14ac:dyDescent="0.25">
      <c r="B56" s="13"/>
      <c r="C56" s="36" t="str">
        <f>'Paramètres de données'!F6</f>
        <v>Brandon</v>
      </c>
      <c r="D56" s="18" t="s">
        <v>20</v>
      </c>
      <c r="E56" s="19"/>
      <c r="F56" s="13"/>
      <c r="G56" s="15">
        <f>COUNTIF(G$10:G$48,G$54)</f>
        <v>0</v>
      </c>
      <c r="H56" s="15"/>
      <c r="I56" s="15">
        <f>COUNTIF(I$10:I$48,I$54)</f>
        <v>0</v>
      </c>
      <c r="J56" s="15"/>
      <c r="K56" s="15">
        <f>COUNTIF(K$10:K$48,K$54)</f>
        <v>0</v>
      </c>
      <c r="L56" s="15"/>
      <c r="M56" s="15">
        <f>COUNTIF(M$10:M$48,M$54)</f>
        <v>0</v>
      </c>
      <c r="N56" s="15"/>
      <c r="O56" s="15">
        <f>COUNTIF(O$10:O$48,O$54)</f>
        <v>0</v>
      </c>
      <c r="P56" s="15"/>
      <c r="Q56" s="13"/>
    </row>
    <row r="57" spans="1:17" x14ac:dyDescent="0.2"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</row>
    <row r="59" spans="1:17" ht="21" customHeight="1" x14ac:dyDescent="0.2"/>
  </sheetData>
  <mergeCells count="213">
    <mergeCell ref="C6:E9"/>
    <mergeCell ref="G6:H6"/>
    <mergeCell ref="I6:J6"/>
    <mergeCell ref="G10:H10"/>
    <mergeCell ref="I10:J10"/>
    <mergeCell ref="G12:H12"/>
    <mergeCell ref="I12:J12"/>
    <mergeCell ref="G14:H14"/>
    <mergeCell ref="I14:J14"/>
    <mergeCell ref="K6:L6"/>
    <mergeCell ref="M6:N6"/>
    <mergeCell ref="O6:P6"/>
    <mergeCell ref="G9:H9"/>
    <mergeCell ref="I9:J9"/>
    <mergeCell ref="K9:L9"/>
    <mergeCell ref="M9:N9"/>
    <mergeCell ref="O9:P9"/>
    <mergeCell ref="G3:I4"/>
    <mergeCell ref="K12:L12"/>
    <mergeCell ref="M12:N12"/>
    <mergeCell ref="O12:P12"/>
    <mergeCell ref="G13:H13"/>
    <mergeCell ref="I13:J13"/>
    <mergeCell ref="K13:L13"/>
    <mergeCell ref="M13:N13"/>
    <mergeCell ref="O13:P13"/>
    <mergeCell ref="K10:L10"/>
    <mergeCell ref="M10:N10"/>
    <mergeCell ref="O10:P10"/>
    <mergeCell ref="G11:H11"/>
    <mergeCell ref="I11:J11"/>
    <mergeCell ref="K11:L11"/>
    <mergeCell ref="M11:N11"/>
    <mergeCell ref="O11:P11"/>
    <mergeCell ref="K16:L16"/>
    <mergeCell ref="M16:N16"/>
    <mergeCell ref="O16:P16"/>
    <mergeCell ref="G17:H17"/>
    <mergeCell ref="I17:J17"/>
    <mergeCell ref="K17:L17"/>
    <mergeCell ref="M17:N17"/>
    <mergeCell ref="O17:P17"/>
    <mergeCell ref="K14:L14"/>
    <mergeCell ref="M14:N14"/>
    <mergeCell ref="O14:P14"/>
    <mergeCell ref="G15:H15"/>
    <mergeCell ref="I15:J15"/>
    <mergeCell ref="K15:L15"/>
    <mergeCell ref="M15:N15"/>
    <mergeCell ref="O15:P15"/>
    <mergeCell ref="G16:H16"/>
    <mergeCell ref="I16:J16"/>
    <mergeCell ref="G19:H19"/>
    <mergeCell ref="I19:J19"/>
    <mergeCell ref="K19:L19"/>
    <mergeCell ref="M19:N19"/>
    <mergeCell ref="O19:P19"/>
    <mergeCell ref="G18:H18"/>
    <mergeCell ref="I18:J18"/>
    <mergeCell ref="K18:L18"/>
    <mergeCell ref="M18:N18"/>
    <mergeCell ref="O18:P18"/>
    <mergeCell ref="G21:H21"/>
    <mergeCell ref="I21:J21"/>
    <mergeCell ref="K21:L21"/>
    <mergeCell ref="M21:N21"/>
    <mergeCell ref="O21:P21"/>
    <mergeCell ref="G20:H20"/>
    <mergeCell ref="I20:J20"/>
    <mergeCell ref="K20:L20"/>
    <mergeCell ref="M20:N20"/>
    <mergeCell ref="O20:P20"/>
    <mergeCell ref="G23:H23"/>
    <mergeCell ref="I23:J23"/>
    <mergeCell ref="K23:L23"/>
    <mergeCell ref="M23:N23"/>
    <mergeCell ref="O23:P23"/>
    <mergeCell ref="G22:H22"/>
    <mergeCell ref="I22:J22"/>
    <mergeCell ref="K22:L22"/>
    <mergeCell ref="M22:N22"/>
    <mergeCell ref="O22:P22"/>
    <mergeCell ref="G25:H25"/>
    <mergeCell ref="I25:J25"/>
    <mergeCell ref="K25:L25"/>
    <mergeCell ref="M25:N25"/>
    <mergeCell ref="O25:P25"/>
    <mergeCell ref="G24:H24"/>
    <mergeCell ref="I24:J24"/>
    <mergeCell ref="K24:L24"/>
    <mergeCell ref="M24:N24"/>
    <mergeCell ref="O24:P24"/>
    <mergeCell ref="G27:H27"/>
    <mergeCell ref="I27:J27"/>
    <mergeCell ref="K27:L27"/>
    <mergeCell ref="M27:N27"/>
    <mergeCell ref="O27:P27"/>
    <mergeCell ref="G26:H26"/>
    <mergeCell ref="I26:J26"/>
    <mergeCell ref="K26:L26"/>
    <mergeCell ref="M26:N26"/>
    <mergeCell ref="O26:P26"/>
    <mergeCell ref="G29:H29"/>
    <mergeCell ref="I29:J29"/>
    <mergeCell ref="K29:L29"/>
    <mergeCell ref="M29:N29"/>
    <mergeCell ref="O29:P29"/>
    <mergeCell ref="G28:H28"/>
    <mergeCell ref="I28:J28"/>
    <mergeCell ref="K28:L28"/>
    <mergeCell ref="M28:N28"/>
    <mergeCell ref="O28:P28"/>
    <mergeCell ref="G31:H31"/>
    <mergeCell ref="I31:J31"/>
    <mergeCell ref="K31:L31"/>
    <mergeCell ref="M31:N31"/>
    <mergeCell ref="O31:P31"/>
    <mergeCell ref="G30:H30"/>
    <mergeCell ref="I30:J30"/>
    <mergeCell ref="K30:L30"/>
    <mergeCell ref="M30:N30"/>
    <mergeCell ref="O30:P30"/>
    <mergeCell ref="G33:H33"/>
    <mergeCell ref="I33:J33"/>
    <mergeCell ref="K33:L33"/>
    <mergeCell ref="M33:N33"/>
    <mergeCell ref="O33:P33"/>
    <mergeCell ref="G32:H32"/>
    <mergeCell ref="I32:J32"/>
    <mergeCell ref="K32:L32"/>
    <mergeCell ref="M32:N32"/>
    <mergeCell ref="O32:P32"/>
    <mergeCell ref="G35:H35"/>
    <mergeCell ref="I35:J35"/>
    <mergeCell ref="K35:L35"/>
    <mergeCell ref="M35:N35"/>
    <mergeCell ref="O35:P35"/>
    <mergeCell ref="G34:H34"/>
    <mergeCell ref="I34:J34"/>
    <mergeCell ref="K34:L34"/>
    <mergeCell ref="M34:N34"/>
    <mergeCell ref="O34:P34"/>
    <mergeCell ref="G37:H37"/>
    <mergeCell ref="I37:J37"/>
    <mergeCell ref="K37:L37"/>
    <mergeCell ref="M37:N37"/>
    <mergeCell ref="O37:P37"/>
    <mergeCell ref="G36:H36"/>
    <mergeCell ref="I36:J36"/>
    <mergeCell ref="K36:L36"/>
    <mergeCell ref="M36:N36"/>
    <mergeCell ref="O36:P36"/>
    <mergeCell ref="G39:H39"/>
    <mergeCell ref="I39:J39"/>
    <mergeCell ref="K39:L39"/>
    <mergeCell ref="M39:N39"/>
    <mergeCell ref="O39:P39"/>
    <mergeCell ref="G38:H38"/>
    <mergeCell ref="I38:J38"/>
    <mergeCell ref="K38:L38"/>
    <mergeCell ref="M38:N38"/>
    <mergeCell ref="O38:P38"/>
    <mergeCell ref="G41:H41"/>
    <mergeCell ref="I41:J41"/>
    <mergeCell ref="K41:L41"/>
    <mergeCell ref="M41:N41"/>
    <mergeCell ref="O41:P41"/>
    <mergeCell ref="G40:H40"/>
    <mergeCell ref="I40:J40"/>
    <mergeCell ref="K40:L40"/>
    <mergeCell ref="M40:N40"/>
    <mergeCell ref="O40:P40"/>
    <mergeCell ref="G43:H43"/>
    <mergeCell ref="I43:J43"/>
    <mergeCell ref="K43:L43"/>
    <mergeCell ref="M43:N43"/>
    <mergeCell ref="O43:P43"/>
    <mergeCell ref="G42:H42"/>
    <mergeCell ref="I42:J42"/>
    <mergeCell ref="K42:L42"/>
    <mergeCell ref="M42:N42"/>
    <mergeCell ref="O42:P42"/>
    <mergeCell ref="G45:H45"/>
    <mergeCell ref="I45:J45"/>
    <mergeCell ref="K45:L45"/>
    <mergeCell ref="M45:N45"/>
    <mergeCell ref="O45:P45"/>
    <mergeCell ref="G44:H44"/>
    <mergeCell ref="I44:J44"/>
    <mergeCell ref="K44:L44"/>
    <mergeCell ref="M44:N44"/>
    <mergeCell ref="O44:P44"/>
    <mergeCell ref="G47:H47"/>
    <mergeCell ref="I47:J47"/>
    <mergeCell ref="K47:L47"/>
    <mergeCell ref="M47:N47"/>
    <mergeCell ref="O47:P47"/>
    <mergeCell ref="G46:H46"/>
    <mergeCell ref="I46:J46"/>
    <mergeCell ref="K46:L46"/>
    <mergeCell ref="M46:N46"/>
    <mergeCell ref="O46:P46"/>
    <mergeCell ref="O53:P53"/>
    <mergeCell ref="G52:I52"/>
    <mergeCell ref="G53:H53"/>
    <mergeCell ref="I53:J53"/>
    <mergeCell ref="K53:L53"/>
    <mergeCell ref="M53:N53"/>
    <mergeCell ref="G48:H48"/>
    <mergeCell ref="I48:J48"/>
    <mergeCell ref="K48:L48"/>
    <mergeCell ref="M48:N48"/>
    <mergeCell ref="O48:P48"/>
  </mergeCells>
  <conditionalFormatting sqref="G10:G48 I10:I48 K10:K48 M10:M48 O10:O48">
    <cfRule type="cellIs" priority="1" stopIfTrue="1" operator="equal">
      <formula>0</formula>
    </cfRule>
    <cfRule type="cellIs" dxfId="9" priority="2" stopIfTrue="1" operator="equal">
      <formula>"Pause"</formula>
    </cfRule>
  </conditionalFormatting>
  <conditionalFormatting sqref="G54:P54">
    <cfRule type="containsText" dxfId="4" priority="7" stopIfTrue="1" operator="containsText" text="Said">
      <formula>NOT(ISERROR(SEARCH("Said",G54)))</formula>
    </cfRule>
    <cfRule type="containsText" dxfId="3" priority="8" stopIfTrue="1" operator="containsText" text="Nadia">
      <formula>NOT(ISERROR(SEARCH("Nadia",G54)))</formula>
    </cfRule>
    <cfRule type="containsText" dxfId="2" priority="9" stopIfTrue="1" operator="containsText" text="Boukhari">
      <formula>NOT(ISERROR(SEARCH("Boukhari",G54)))</formula>
    </cfRule>
    <cfRule type="containsText" dxfId="1" priority="10" stopIfTrue="1" operator="containsText" text="Ben">
      <formula>NOT(ISERROR(SEARCH("Ben",G54)))</formula>
    </cfRule>
  </conditionalFormatting>
  <pageMargins left="0.7" right="0.7" top="0.75" bottom="0.75" header="0.3" footer="0.3"/>
  <pageSetup paperSize="9" orientation="portrait" horizontalDpi="0" verticalDpi="0"/>
  <ignoredErrors>
    <ignoredError sqref="M11:N48 J8 H8:I8 K8:P8" formula="1"/>
  </ignoredError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3" operator="equal" id="{D3FDC35F-EB44-9C40-A9F6-5A271B5D7A11}">
            <xm:f>'Paramètres de données'!$F$3</xm:f>
            <x14:dxf>
              <fill>
                <patternFill>
                  <bgColor theme="9" tint="0.39994506668294322"/>
                </patternFill>
              </fill>
            </x14:dxf>
          </x14:cfRule>
          <x14:cfRule type="cellIs" priority="4" operator="equal" id="{18BD9017-15B1-4A4D-B00B-B7087A5B9698}">
            <xm:f>'Paramètres de données'!$F$4</xm:f>
            <x14:dxf>
              <fill>
                <patternFill>
                  <bgColor theme="8" tint="0.39994506668294322"/>
                </patternFill>
              </fill>
            </x14:dxf>
          </x14:cfRule>
          <x14:cfRule type="cellIs" priority="5" operator="equal" id="{5D58EE33-D9D0-9141-AC33-5ADE234919A3}">
            <xm:f>'Paramètres de données'!$F$5</xm:f>
            <x14:dxf>
              <fill>
                <patternFill>
                  <bgColor theme="4" tint="0.39994506668294322"/>
                </patternFill>
              </fill>
            </x14:dxf>
          </x14:cfRule>
          <x14:cfRule type="cellIs" priority="6" operator="equal" id="{A9007EE5-BFAC-4340-A44F-BF79A386CA16}">
            <xm:f>'Paramètres de données'!$F$6</xm:f>
            <x14:dxf>
              <fill>
                <patternFill>
                  <bgColor theme="5" tint="0.39994506668294322"/>
                </patternFill>
              </fill>
            </x14:dxf>
          </x14:cfRule>
          <xm:sqref>G10:G48 I10:I48 K10:K48 M10:M48 O10:O48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xr:uid="{5CB8BC0A-A9DD-2A45-94D7-4BE5E4E2E0D3}">
          <x14:formula1>
            <xm:f>'Paramètres de données'!$H$3:$H$6</xm:f>
          </x14:formula1>
          <xm:sqref>G3:I4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9"/>
  </sheetPr>
  <dimension ref="A1:I27"/>
  <sheetViews>
    <sheetView showGridLines="0" workbookViewId="0">
      <selection activeCell="H7" sqref="H7"/>
    </sheetView>
  </sheetViews>
  <sheetFormatPr baseColWidth="10" defaultColWidth="10.7109375" defaultRowHeight="16" x14ac:dyDescent="0.2"/>
  <cols>
    <col min="1" max="1" width="2.85546875" style="29" customWidth="1"/>
    <col min="2" max="2" width="17.5703125" style="29" bestFit="1" customWidth="1"/>
    <col min="3" max="3" width="3.28515625" style="29" customWidth="1"/>
    <col min="4" max="4" width="11.28515625" style="29" bestFit="1" customWidth="1"/>
    <col min="5" max="5" width="2.42578125" style="29" customWidth="1"/>
    <col min="6" max="6" width="10.7109375" style="29"/>
    <col min="7" max="7" width="3.140625" style="29" customWidth="1"/>
    <col min="8" max="16384" width="10.7109375" style="29"/>
  </cols>
  <sheetData>
    <row r="1" spans="1:9" x14ac:dyDescent="0.2">
      <c r="A1" s="30"/>
      <c r="B1" s="30"/>
      <c r="C1" s="30"/>
      <c r="D1" s="30"/>
      <c r="E1" s="30"/>
      <c r="F1" s="30"/>
      <c r="G1" s="30"/>
      <c r="H1" s="30"/>
      <c r="I1" s="30"/>
    </row>
    <row r="2" spans="1:9" ht="38" customHeight="1" x14ac:dyDescent="0.2">
      <c r="A2" s="30"/>
      <c r="B2" s="1" t="s">
        <v>0</v>
      </c>
      <c r="C2" s="30"/>
      <c r="D2" s="1" t="s">
        <v>1</v>
      </c>
      <c r="E2" s="30"/>
      <c r="F2" s="1" t="s">
        <v>24</v>
      </c>
      <c r="G2" s="30"/>
      <c r="H2" s="1" t="s">
        <v>27</v>
      </c>
      <c r="I2" s="30"/>
    </row>
    <row r="3" spans="1:9" x14ac:dyDescent="0.2">
      <c r="A3" s="30"/>
      <c r="B3" s="31">
        <v>0.25</v>
      </c>
      <c r="C3" s="30"/>
      <c r="D3" s="32" t="s">
        <v>5</v>
      </c>
      <c r="E3" s="30"/>
      <c r="F3" s="32" t="s">
        <v>33</v>
      </c>
      <c r="G3" s="30"/>
      <c r="H3" s="32" t="s">
        <v>28</v>
      </c>
      <c r="I3" s="30"/>
    </row>
    <row r="4" spans="1:9" ht="33" customHeight="1" x14ac:dyDescent="0.2">
      <c r="A4" s="30"/>
      <c r="B4" s="31">
        <v>0.29166666666666669</v>
      </c>
      <c r="C4" s="30"/>
      <c r="D4" s="32" t="s">
        <v>6</v>
      </c>
      <c r="E4" s="30"/>
      <c r="F4" s="32" t="s">
        <v>34</v>
      </c>
      <c r="G4" s="30"/>
      <c r="H4" s="32" t="s">
        <v>29</v>
      </c>
      <c r="I4" s="30"/>
    </row>
    <row r="5" spans="1:9" ht="33" customHeight="1" x14ac:dyDescent="0.2">
      <c r="A5" s="30"/>
      <c r="B5" s="31">
        <v>0.33333333333333331</v>
      </c>
      <c r="C5" s="30"/>
      <c r="D5" s="32" t="s">
        <v>7</v>
      </c>
      <c r="E5" s="30"/>
      <c r="F5" s="32" t="s">
        <v>35</v>
      </c>
      <c r="G5" s="30"/>
      <c r="H5" s="32" t="s">
        <v>30</v>
      </c>
      <c r="I5" s="30"/>
    </row>
    <row r="6" spans="1:9" x14ac:dyDescent="0.2">
      <c r="A6" s="30"/>
      <c r="B6" s="31">
        <v>0.375</v>
      </c>
      <c r="C6" s="30"/>
      <c r="D6" s="32" t="s">
        <v>3</v>
      </c>
      <c r="E6" s="30"/>
      <c r="F6" s="32" t="s">
        <v>31</v>
      </c>
      <c r="G6" s="30"/>
      <c r="H6" s="32" t="s">
        <v>32</v>
      </c>
      <c r="I6" s="30"/>
    </row>
    <row r="7" spans="1:9" x14ac:dyDescent="0.2">
      <c r="A7" s="30"/>
      <c r="B7" s="31">
        <v>0.41666666666666669</v>
      </c>
      <c r="C7" s="30"/>
      <c r="D7" s="32" t="s">
        <v>8</v>
      </c>
      <c r="E7" s="30"/>
      <c r="F7" s="30"/>
      <c r="G7" s="30"/>
      <c r="H7" s="32" t="s">
        <v>47</v>
      </c>
      <c r="I7" s="30"/>
    </row>
    <row r="8" spans="1:9" ht="16" customHeight="1" x14ac:dyDescent="0.2">
      <c r="A8" s="30"/>
      <c r="B8" s="31">
        <v>0.45833333333333331</v>
      </c>
      <c r="C8" s="30"/>
      <c r="D8" s="32" t="s">
        <v>9</v>
      </c>
      <c r="E8" s="30"/>
      <c r="F8" s="30"/>
      <c r="G8" s="30"/>
      <c r="H8" s="30"/>
      <c r="I8" s="30"/>
    </row>
    <row r="9" spans="1:9" ht="16" customHeight="1" x14ac:dyDescent="0.2">
      <c r="A9" s="30"/>
      <c r="B9" s="31">
        <v>0.5</v>
      </c>
      <c r="C9" s="30"/>
      <c r="D9" s="32" t="s">
        <v>10</v>
      </c>
      <c r="E9" s="30"/>
      <c r="F9" s="30"/>
      <c r="G9" s="30"/>
      <c r="H9" s="30"/>
      <c r="I9" s="30"/>
    </row>
    <row r="10" spans="1:9" x14ac:dyDescent="0.2">
      <c r="A10" s="30"/>
      <c r="B10" s="31">
        <v>0.54166666666666663</v>
      </c>
      <c r="C10" s="30"/>
      <c r="D10" s="32" t="s">
        <v>11</v>
      </c>
      <c r="E10" s="30"/>
      <c r="F10" s="30"/>
      <c r="G10" s="30"/>
      <c r="H10" s="30"/>
      <c r="I10" s="30"/>
    </row>
    <row r="11" spans="1:9" x14ac:dyDescent="0.2">
      <c r="A11" s="30"/>
      <c r="B11" s="31">
        <v>0.58333333333333337</v>
      </c>
      <c r="C11" s="30"/>
      <c r="D11" s="32" t="s">
        <v>12</v>
      </c>
      <c r="E11" s="30"/>
      <c r="F11" s="30"/>
      <c r="G11" s="30"/>
      <c r="H11" s="30"/>
      <c r="I11" s="30"/>
    </row>
    <row r="12" spans="1:9" x14ac:dyDescent="0.2">
      <c r="A12" s="30"/>
      <c r="B12" s="31">
        <v>0.625</v>
      </c>
      <c r="C12" s="30"/>
      <c r="D12" s="32" t="s">
        <v>13</v>
      </c>
      <c r="E12" s="30"/>
      <c r="F12" s="30"/>
      <c r="G12" s="30"/>
      <c r="H12" s="30"/>
      <c r="I12" s="30"/>
    </row>
    <row r="13" spans="1:9" x14ac:dyDescent="0.2">
      <c r="A13" s="30"/>
      <c r="B13" s="31">
        <v>0.66666666666666663</v>
      </c>
      <c r="C13" s="30"/>
      <c r="D13" s="30"/>
      <c r="E13" s="30"/>
      <c r="F13" s="30"/>
      <c r="G13" s="30"/>
      <c r="H13" s="30"/>
      <c r="I13" s="30"/>
    </row>
    <row r="14" spans="1:9" x14ac:dyDescent="0.2">
      <c r="A14" s="30"/>
      <c r="B14" s="31">
        <v>0.70833333333333337</v>
      </c>
      <c r="C14" s="30"/>
      <c r="D14" s="30"/>
      <c r="E14" s="30"/>
      <c r="F14" s="30"/>
      <c r="G14" s="30"/>
      <c r="H14" s="30"/>
      <c r="I14" s="30"/>
    </row>
    <row r="15" spans="1:9" x14ac:dyDescent="0.2">
      <c r="A15" s="30"/>
      <c r="B15" s="31">
        <v>0.75</v>
      </c>
      <c r="C15" s="30"/>
      <c r="D15" s="30"/>
      <c r="E15" s="30"/>
      <c r="F15" s="30"/>
      <c r="G15" s="30"/>
      <c r="H15" s="30"/>
      <c r="I15" s="30"/>
    </row>
    <row r="16" spans="1:9" x14ac:dyDescent="0.2">
      <c r="A16" s="30"/>
      <c r="B16" s="31">
        <v>0.79166666666666663</v>
      </c>
      <c r="C16" s="30"/>
      <c r="D16" s="30"/>
      <c r="E16" s="30"/>
      <c r="F16" s="30"/>
      <c r="G16" s="30"/>
      <c r="H16" s="30"/>
      <c r="I16" s="30"/>
    </row>
    <row r="17" spans="1:9" x14ac:dyDescent="0.2">
      <c r="A17" s="30"/>
      <c r="B17" s="31">
        <v>0.83333333333333337</v>
      </c>
      <c r="C17" s="30"/>
      <c r="D17" s="30"/>
      <c r="E17" s="30"/>
      <c r="F17" s="30"/>
      <c r="G17" s="30"/>
      <c r="H17" s="30"/>
      <c r="I17" s="30"/>
    </row>
    <row r="18" spans="1:9" x14ac:dyDescent="0.2">
      <c r="A18" s="30"/>
      <c r="B18" s="31">
        <v>0.875</v>
      </c>
      <c r="C18" s="30"/>
      <c r="D18" s="30"/>
      <c r="E18" s="30"/>
      <c r="F18" s="30"/>
      <c r="G18" s="30"/>
      <c r="H18" s="30"/>
      <c r="I18" s="30"/>
    </row>
    <row r="19" spans="1:9" x14ac:dyDescent="0.2">
      <c r="A19" s="30"/>
      <c r="B19" s="31">
        <v>0.91666666666666663</v>
      </c>
      <c r="C19" s="30"/>
      <c r="D19" s="30"/>
      <c r="E19" s="30"/>
      <c r="F19" s="30"/>
      <c r="G19" s="30"/>
      <c r="H19" s="30"/>
      <c r="I19" s="30"/>
    </row>
    <row r="20" spans="1:9" x14ac:dyDescent="0.2">
      <c r="A20" s="30"/>
      <c r="B20" s="31">
        <v>0.95833333333333337</v>
      </c>
      <c r="C20" s="30"/>
      <c r="D20" s="30"/>
      <c r="E20" s="30"/>
      <c r="F20" s="30"/>
      <c r="G20" s="30"/>
      <c r="H20" s="30"/>
      <c r="I20" s="30"/>
    </row>
    <row r="21" spans="1:9" x14ac:dyDescent="0.2">
      <c r="A21" s="30"/>
      <c r="B21" s="31">
        <v>1</v>
      </c>
      <c r="C21" s="30"/>
      <c r="D21" s="30"/>
      <c r="E21" s="30"/>
      <c r="F21" s="30"/>
      <c r="G21" s="30"/>
      <c r="H21" s="30"/>
      <c r="I21" s="30"/>
    </row>
    <row r="22" spans="1:9" x14ac:dyDescent="0.2">
      <c r="A22" s="30"/>
      <c r="B22" s="31">
        <v>1.0416666666666701</v>
      </c>
      <c r="C22" s="30"/>
      <c r="D22" s="30"/>
      <c r="E22" s="30"/>
      <c r="F22" s="30"/>
      <c r="G22" s="30"/>
      <c r="H22" s="30"/>
      <c r="I22" s="30"/>
    </row>
    <row r="23" spans="1:9" x14ac:dyDescent="0.2">
      <c r="A23" s="30"/>
      <c r="B23" s="31">
        <v>8.3333333333333329E-2</v>
      </c>
      <c r="C23" s="30"/>
      <c r="D23" s="30"/>
      <c r="E23" s="30"/>
      <c r="F23" s="30"/>
      <c r="G23" s="30"/>
      <c r="H23" s="30"/>
      <c r="I23" s="30"/>
    </row>
    <row r="24" spans="1:9" x14ac:dyDescent="0.2">
      <c r="A24" s="30"/>
      <c r="B24" s="31">
        <v>0.125</v>
      </c>
      <c r="C24" s="30"/>
      <c r="D24" s="30"/>
      <c r="E24" s="30"/>
      <c r="F24" s="30"/>
      <c r="G24" s="30"/>
      <c r="H24" s="30"/>
      <c r="I24" s="30"/>
    </row>
    <row r="25" spans="1:9" x14ac:dyDescent="0.2">
      <c r="A25" s="30"/>
      <c r="B25" s="31">
        <v>0.16666666666666671</v>
      </c>
      <c r="C25" s="30"/>
      <c r="D25" s="30"/>
      <c r="E25" s="30"/>
      <c r="F25" s="30"/>
      <c r="G25" s="30"/>
      <c r="H25" s="30"/>
      <c r="I25" s="30"/>
    </row>
    <row r="26" spans="1:9" x14ac:dyDescent="0.2">
      <c r="A26" s="30"/>
      <c r="B26" s="31">
        <v>0.20833333333333329</v>
      </c>
      <c r="C26" s="30"/>
      <c r="D26" s="30"/>
      <c r="E26" s="30"/>
      <c r="F26" s="30"/>
      <c r="G26" s="30"/>
      <c r="H26" s="30"/>
      <c r="I26" s="30"/>
    </row>
    <row r="27" spans="1:9" x14ac:dyDescent="0.2">
      <c r="A27" s="30"/>
      <c r="B27" s="30"/>
      <c r="C27" s="30"/>
      <c r="D27" s="30"/>
      <c r="E27" s="30"/>
      <c r="F27" s="30"/>
      <c r="G27" s="30"/>
      <c r="H27" s="30"/>
      <c r="I27" s="30"/>
    </row>
  </sheetData>
  <conditionalFormatting sqref="G28:H28">
    <cfRule type="cellIs" dxfId="0" priority="1" operator="equal">
      <formula>$F$3</formula>
    </cfRule>
  </conditionalFormatting>
  <pageMargins left="0.7" right="0.7" top="0.75" bottom="0.75" header="0.3" footer="0.3"/>
  <pageSetup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Horaire hebdomadaire équipe</vt:lpstr>
      <vt:lpstr>Horaire par éducateur</vt:lpstr>
      <vt:lpstr>Horaire par tâche</vt:lpstr>
      <vt:lpstr>Paramètres de données</vt:lpstr>
      <vt:lpstr>INTERVAL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2016-04-14T06:00:05Z</dcterms:created>
  <dcterms:modified xsi:type="dcterms:W3CDTF">2023-08-22T18:22:59Z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1113265-c559-4850-9a4d-5c092dbd21ac_Enabled">
    <vt:lpwstr>true</vt:lpwstr>
  </property>
  <property fmtid="{D5CDD505-2E9C-101B-9397-08002B2CF9AE}" pid="3" name="MSIP_Label_a1113265-c559-4850-9a4d-5c092dbd21ac_SetDate">
    <vt:lpwstr>2023-07-21T19:59:28Z</vt:lpwstr>
  </property>
  <property fmtid="{D5CDD505-2E9C-101B-9397-08002B2CF9AE}" pid="4" name="MSIP_Label_a1113265-c559-4850-9a4d-5c092dbd21ac_Method">
    <vt:lpwstr>Standard</vt:lpwstr>
  </property>
  <property fmtid="{D5CDD505-2E9C-101B-9397-08002B2CF9AE}" pid="5" name="MSIP_Label_a1113265-c559-4850-9a4d-5c092dbd21ac_Name">
    <vt:lpwstr>Internal Use</vt:lpwstr>
  </property>
  <property fmtid="{D5CDD505-2E9C-101B-9397-08002B2CF9AE}" pid="6" name="MSIP_Label_a1113265-c559-4850-9a4d-5c092dbd21ac_SiteId">
    <vt:lpwstr>a6b169f1-592b-4329-8f33-8db8903003c7</vt:lpwstr>
  </property>
  <property fmtid="{D5CDD505-2E9C-101B-9397-08002B2CF9AE}" pid="7" name="MSIP_Label_a1113265-c559-4850-9a4d-5c092dbd21ac_ActionId">
    <vt:lpwstr>93a3d2f6-5e23-4f17-a1ae-cb34a98b0918</vt:lpwstr>
  </property>
  <property fmtid="{D5CDD505-2E9C-101B-9397-08002B2CF9AE}" pid="8" name="MSIP_Label_a1113265-c559-4850-9a4d-5c092dbd21ac_ContentBits">
    <vt:lpwstr>0</vt:lpwstr>
  </property>
</Properties>
</file>