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/>
  <mc:AlternateContent xmlns:mc="http://schemas.openxmlformats.org/markup-compatibility/2006">
    <mc:Choice Requires="x15">
      <x15ac:absPath xmlns:x15ac="http://schemas.microsoft.com/office/spreadsheetml/2010/11/ac" url="/Users/BenMohamedSmahil/Dossiers Mac/Ben Mohamed Smahil/Travail/Écoles/La Plume/"/>
    </mc:Choice>
  </mc:AlternateContent>
  <xr:revisionPtr revIDLastSave="0" documentId="13_ncr:1_{5E3E9004-144B-AC43-B939-EA2ACF2A9DF2}" xr6:coauthVersionLast="47" xr6:coauthVersionMax="47" xr10:uidLastSave="{00000000-0000-0000-0000-000000000000}"/>
  <bookViews>
    <workbookView xWindow="22720" yWindow="500" windowWidth="25600" windowHeight="25640" tabRatio="500" activeTab="2" xr2:uid="{00000000-000D-0000-FFFF-FFFF00000000}"/>
  </bookViews>
  <sheets>
    <sheet name="Horaire hebdomadaire équipe" sheetId="3" r:id="rId1"/>
    <sheet name="Horaire par éducateur" sheetId="4" r:id="rId2"/>
    <sheet name="Horaire par tâche" sheetId="5" r:id="rId3"/>
    <sheet name="Paramètres de données" sheetId="2" r:id="rId4"/>
  </sheets>
  <definedNames>
    <definedName name="INTERVAL">'Horaire hebdomadaire équipe'!$V$5</definedName>
    <definedName name="ScheduleStar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3" i="5" l="1"/>
  <c r="C54" i="5"/>
  <c r="C55" i="5"/>
  <c r="C52" i="5"/>
  <c r="C53" i="4"/>
  <c r="C54" i="4"/>
  <c r="C55" i="4"/>
  <c r="C52" i="4"/>
  <c r="G14" i="5"/>
  <c r="C55" i="3"/>
  <c r="C53" i="3"/>
  <c r="C52" i="3"/>
  <c r="K53" i="3"/>
  <c r="L53" i="3"/>
  <c r="N53" i="3"/>
  <c r="O53" i="3"/>
  <c r="P53" i="3"/>
  <c r="P55" i="3" s="1"/>
  <c r="P54" i="3" s="1"/>
  <c r="Q53" i="3"/>
  <c r="R53" i="3"/>
  <c r="S53" i="3"/>
  <c r="T53" i="3"/>
  <c r="T55" i="3" s="1"/>
  <c r="T54" i="3" s="1"/>
  <c r="V53" i="3"/>
  <c r="V55" i="3" s="1"/>
  <c r="V54" i="3" s="1"/>
  <c r="W53" i="3"/>
  <c r="X53" i="3"/>
  <c r="Z53" i="3"/>
  <c r="N55" i="3"/>
  <c r="N54" i="3" s="1"/>
  <c r="O55" i="3"/>
  <c r="O54" i="3" s="1"/>
  <c r="Z55" i="3"/>
  <c r="Z54" i="3" s="1"/>
  <c r="J53" i="3"/>
  <c r="H53" i="3"/>
  <c r="G53" i="3"/>
  <c r="S8" i="3"/>
  <c r="T8" i="3"/>
  <c r="U8" i="3"/>
  <c r="J17" i="5" s="1" a="1"/>
  <c r="J17" i="5" s="1"/>
  <c r="V8" i="3"/>
  <c r="W8" i="3"/>
  <c r="X8" i="3"/>
  <c r="K13" i="5" s="1" a="1"/>
  <c r="K13" i="5" s="1"/>
  <c r="Y8" i="3"/>
  <c r="Y53" i="3" s="1"/>
  <c r="Y55" i="3" s="1"/>
  <c r="Y54" i="3" s="1"/>
  <c r="Z8" i="3"/>
  <c r="J31" i="5" a="1"/>
  <c r="J31" i="5" s="1"/>
  <c r="K8" i="3"/>
  <c r="L8" i="3"/>
  <c r="M8" i="3"/>
  <c r="M53" i="3" s="1"/>
  <c r="M55" i="3" s="1"/>
  <c r="M54" i="3" s="1"/>
  <c r="N8" i="3"/>
  <c r="O8" i="3"/>
  <c r="P8" i="3"/>
  <c r="Q8" i="3"/>
  <c r="R8" i="3"/>
  <c r="J8" i="3"/>
  <c r="I8" i="3"/>
  <c r="G17" i="4" s="1" a="1"/>
  <c r="G17" i="4" s="1"/>
  <c r="H8" i="3"/>
  <c r="G8" i="3"/>
  <c r="G10" i="5"/>
  <c r="G11" i="5"/>
  <c r="G12" i="5"/>
  <c r="G13" i="5"/>
  <c r="G15" i="5"/>
  <c r="K53" i="5"/>
  <c r="J53" i="5"/>
  <c r="I53" i="5"/>
  <c r="H53" i="5"/>
  <c r="G53" i="5"/>
  <c r="J24" i="5" a="1"/>
  <c r="J24" i="5" s="1"/>
  <c r="J10" i="5" a="1"/>
  <c r="J10" i="5" s="1"/>
  <c r="C10" i="5"/>
  <c r="C11" i="5" s="1"/>
  <c r="E9" i="5" a="1"/>
  <c r="E9" i="5" s="1"/>
  <c r="C9" i="5"/>
  <c r="K8" i="5"/>
  <c r="J8" i="5"/>
  <c r="I8" i="5"/>
  <c r="H8" i="5"/>
  <c r="G8" i="5"/>
  <c r="H7" i="5"/>
  <c r="I7" i="5" s="1"/>
  <c r="J7" i="5" s="1"/>
  <c r="K7" i="5" s="1"/>
  <c r="G7" i="5"/>
  <c r="K38" i="4" a="1"/>
  <c r="K38" i="4" s="1"/>
  <c r="J12" i="4" a="1"/>
  <c r="J12" i="4" s="1"/>
  <c r="J20" i="4" a="1"/>
  <c r="J20" i="4" s="1"/>
  <c r="J30" i="4" a="1"/>
  <c r="J30" i="4" s="1"/>
  <c r="J38" i="4" a="1"/>
  <c r="J38" i="4" s="1"/>
  <c r="J45" i="4" a="1"/>
  <c r="J45" i="4" s="1"/>
  <c r="C9" i="4"/>
  <c r="H8" i="4"/>
  <c r="I8" i="4"/>
  <c r="J8" i="4"/>
  <c r="K8" i="4"/>
  <c r="G8" i="4"/>
  <c r="G7" i="4"/>
  <c r="H7" i="4"/>
  <c r="I7" i="4"/>
  <c r="J7" i="4"/>
  <c r="K7" i="4"/>
  <c r="H53" i="4"/>
  <c r="I53" i="4"/>
  <c r="J53" i="4"/>
  <c r="K53" i="4"/>
  <c r="G53" i="4"/>
  <c r="H35" i="4" a="1"/>
  <c r="H35" i="4" s="1"/>
  <c r="H55" i="3"/>
  <c r="H54" i="3" s="1"/>
  <c r="J55" i="3"/>
  <c r="J54" i="3" s="1"/>
  <c r="K55" i="3"/>
  <c r="K54" i="3" s="1"/>
  <c r="L55" i="3"/>
  <c r="L54" i="3" s="1"/>
  <c r="Q55" i="3"/>
  <c r="Q54" i="3" s="1"/>
  <c r="R55" i="3"/>
  <c r="R54" i="3" s="1"/>
  <c r="S55" i="3"/>
  <c r="S54" i="3" s="1"/>
  <c r="W55" i="3"/>
  <c r="W54" i="3" s="1"/>
  <c r="X55" i="3"/>
  <c r="X54" i="3" s="1"/>
  <c r="G7" i="3"/>
  <c r="K7" i="3" s="1"/>
  <c r="O7" i="3" s="1"/>
  <c r="S7" i="3" s="1"/>
  <c r="W7" i="3" s="1"/>
  <c r="C9" i="3"/>
  <c r="V5" i="3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C39" i="3" s="1"/>
  <c r="C40" i="3" s="1"/>
  <c r="C41" i="3" s="1"/>
  <c r="C42" i="3" s="1"/>
  <c r="C43" i="3" s="1"/>
  <c r="C44" i="3" s="1"/>
  <c r="C45" i="3" s="1"/>
  <c r="C46" i="3" s="1"/>
  <c r="C47" i="3" s="1"/>
  <c r="J43" i="4" l="1" a="1"/>
  <c r="J43" i="4" s="1"/>
  <c r="J36" i="4" a="1"/>
  <c r="J36" i="4" s="1"/>
  <c r="J26" i="4" a="1"/>
  <c r="J26" i="4" s="1"/>
  <c r="J18" i="4" a="1"/>
  <c r="J18" i="4" s="1"/>
  <c r="J14" i="5" a="1"/>
  <c r="J14" i="5" s="1"/>
  <c r="J30" i="5" a="1"/>
  <c r="J30" i="5" s="1"/>
  <c r="J37" i="4" a="1"/>
  <c r="J37" i="4" s="1"/>
  <c r="J13" i="5" a="1"/>
  <c r="J13" i="5" s="1"/>
  <c r="G37" i="4" a="1"/>
  <c r="G37" i="4" s="1"/>
  <c r="J32" i="5" a="1"/>
  <c r="J32" i="5" s="1"/>
  <c r="U53" i="3"/>
  <c r="U55" i="3" s="1"/>
  <c r="U54" i="3" s="1"/>
  <c r="I53" i="3"/>
  <c r="I55" i="3" s="1"/>
  <c r="I54" i="3" s="1"/>
  <c r="J44" i="4" a="1"/>
  <c r="J44" i="4" s="1"/>
  <c r="J19" i="4" a="1"/>
  <c r="J19" i="4" s="1"/>
  <c r="J41" i="4" a="1"/>
  <c r="J41" i="4" s="1"/>
  <c r="J24" i="4" a="1"/>
  <c r="J24" i="4" s="1"/>
  <c r="J14" i="4" a="1"/>
  <c r="J14" i="4" s="1"/>
  <c r="J20" i="5" a="1"/>
  <c r="J20" i="5" s="1"/>
  <c r="J34" i="5" a="1"/>
  <c r="J34" i="5" s="1"/>
  <c r="G18" i="4" a="1"/>
  <c r="G18" i="4" s="1"/>
  <c r="J23" i="4" a="1"/>
  <c r="J23" i="4" s="1"/>
  <c r="C54" i="3"/>
  <c r="G43" i="4" a="1"/>
  <c r="G43" i="4" s="1"/>
  <c r="J27" i="4" a="1"/>
  <c r="J27" i="4" s="1"/>
  <c r="J25" i="5" a="1"/>
  <c r="J25" i="5" s="1"/>
  <c r="G31" i="4" a="1"/>
  <c r="G31" i="4" s="1"/>
  <c r="J42" i="4" a="1"/>
  <c r="J42" i="4" s="1"/>
  <c r="J33" i="4" a="1"/>
  <c r="J33" i="4" s="1"/>
  <c r="J25" i="4" a="1"/>
  <c r="J25" i="4" s="1"/>
  <c r="J15" i="4" a="1"/>
  <c r="J15" i="4" s="1"/>
  <c r="J19" i="5" a="1"/>
  <c r="J19" i="5" s="1"/>
  <c r="H47" i="5" a="1"/>
  <c r="H47" i="5" s="1"/>
  <c r="G25" i="4" a="1"/>
  <c r="G25" i="4" s="1"/>
  <c r="J32" i="4" a="1"/>
  <c r="J32" i="4" s="1"/>
  <c r="J9" i="4" a="1"/>
  <c r="J9" i="4" s="1"/>
  <c r="J39" i="4" a="1"/>
  <c r="J39" i="4" s="1"/>
  <c r="J31" i="4" a="1"/>
  <c r="J31" i="4" s="1"/>
  <c r="J21" i="4" a="1"/>
  <c r="J21" i="4" s="1"/>
  <c r="J13" i="4" a="1"/>
  <c r="J13" i="4" s="1"/>
  <c r="J23" i="5" a="1"/>
  <c r="J23" i="5" s="1"/>
  <c r="J37" i="5" a="1"/>
  <c r="J37" i="5" s="1"/>
  <c r="J22" i="5" a="1"/>
  <c r="J22" i="5" s="1"/>
  <c r="J12" i="5" a="1"/>
  <c r="J12" i="5" s="1"/>
  <c r="I47" i="5" a="1"/>
  <c r="I47" i="5" s="1"/>
  <c r="J40" i="5" a="1"/>
  <c r="J40" i="5" s="1"/>
  <c r="J29" i="5" a="1"/>
  <c r="J29" i="5" s="1"/>
  <c r="J16" i="5" a="1"/>
  <c r="J16" i="5" s="1"/>
  <c r="J28" i="5" a="1"/>
  <c r="J28" i="5" s="1"/>
  <c r="K26" i="4" a="1"/>
  <c r="K26" i="4" s="1"/>
  <c r="K21" i="5" a="1"/>
  <c r="K21" i="5" s="1"/>
  <c r="K17" i="4" a="1"/>
  <c r="K17" i="4" s="1"/>
  <c r="K9" i="4" a="1"/>
  <c r="K9" i="4" s="1"/>
  <c r="G24" i="4" a="1"/>
  <c r="G24" i="4" s="1"/>
  <c r="G10" i="4" a="1"/>
  <c r="G10" i="4" s="1"/>
  <c r="G30" i="4" a="1"/>
  <c r="G30" i="4" s="1"/>
  <c r="G23" i="4" a="1"/>
  <c r="G23" i="4" s="1"/>
  <c r="H22" i="5" a="1"/>
  <c r="H22" i="5" s="1"/>
  <c r="G36" i="4" a="1"/>
  <c r="G36" i="4" s="1"/>
  <c r="G14" i="4" a="1"/>
  <c r="G14" i="4" s="1"/>
  <c r="H13" i="5" a="1"/>
  <c r="H13" i="5" s="1"/>
  <c r="G42" i="4" a="1"/>
  <c r="G42" i="4" s="1"/>
  <c r="G16" i="4" a="1"/>
  <c r="G16" i="4" s="1"/>
  <c r="H34" i="4" a="1"/>
  <c r="H34" i="4" s="1"/>
  <c r="G29" i="4" a="1"/>
  <c r="G29" i="4" s="1"/>
  <c r="H22" i="4" a="1"/>
  <c r="H22" i="4" s="1"/>
  <c r="G40" i="4" a="1"/>
  <c r="G40" i="4" s="1"/>
  <c r="G28" i="4" a="1"/>
  <c r="G28" i="4" s="1"/>
  <c r="G11" i="4" a="1"/>
  <c r="G11" i="4" s="1"/>
  <c r="G45" i="4" a="1"/>
  <c r="G45" i="4" s="1"/>
  <c r="G33" i="4" a="1"/>
  <c r="G33" i="4" s="1"/>
  <c r="G27" i="4" a="1"/>
  <c r="G27" i="4" s="1"/>
  <c r="G21" i="4" a="1"/>
  <c r="G21" i="4" s="1"/>
  <c r="H9" i="4" a="1"/>
  <c r="H9" i="4" s="1"/>
  <c r="H19" i="4" a="1"/>
  <c r="H19" i="4" s="1"/>
  <c r="G12" i="4" a="1"/>
  <c r="G12" i="4" s="1"/>
  <c r="H24" i="5" a="1"/>
  <c r="H24" i="5" s="1"/>
  <c r="G41" i="4" a="1"/>
  <c r="G41" i="4" s="1"/>
  <c r="G35" i="4" a="1"/>
  <c r="G35" i="4" s="1"/>
  <c r="G15" i="4" a="1"/>
  <c r="G15" i="4" s="1"/>
  <c r="G46" i="4" a="1"/>
  <c r="G46" i="4" s="1"/>
  <c r="G34" i="4" a="1"/>
  <c r="G34" i="4" s="1"/>
  <c r="G22" i="4" a="1"/>
  <c r="G22" i="4" s="1"/>
  <c r="H21" i="4" a="1"/>
  <c r="H21" i="4" s="1"/>
  <c r="G39" i="4" a="1"/>
  <c r="G39" i="4" s="1"/>
  <c r="G44" i="4" a="1"/>
  <c r="G44" i="4" s="1"/>
  <c r="G38" i="4" a="1"/>
  <c r="G38" i="4" s="1"/>
  <c r="G32" i="4" a="1"/>
  <c r="G32" i="4" s="1"/>
  <c r="G26" i="4" a="1"/>
  <c r="G26" i="4" s="1"/>
  <c r="H36" i="4" a="1"/>
  <c r="H36" i="4" s="1"/>
  <c r="H19" i="5" a="1"/>
  <c r="H19" i="5" s="1"/>
  <c r="K37" i="4" a="1"/>
  <c r="K37" i="4" s="1"/>
  <c r="K45" i="4" a="1"/>
  <c r="K45" i="4" s="1"/>
  <c r="K33" i="4" a="1"/>
  <c r="K33" i="4" s="1"/>
  <c r="K24" i="4" a="1"/>
  <c r="K24" i="4" s="1"/>
  <c r="K12" i="4" a="1"/>
  <c r="K12" i="4" s="1"/>
  <c r="K39" i="5" a="1"/>
  <c r="K39" i="5" s="1"/>
  <c r="K9" i="5" a="1"/>
  <c r="K9" i="5" s="1"/>
  <c r="K44" i="4" a="1"/>
  <c r="K44" i="4" s="1"/>
  <c r="K32" i="4" a="1"/>
  <c r="K32" i="4" s="1"/>
  <c r="K23" i="4" a="1"/>
  <c r="K23" i="4" s="1"/>
  <c r="K11" i="4" a="1"/>
  <c r="K11" i="4" s="1"/>
  <c r="K19" i="5" a="1"/>
  <c r="K19" i="5" s="1"/>
  <c r="K24" i="5" a="1"/>
  <c r="K24" i="5" s="1"/>
  <c r="K45" i="5" a="1"/>
  <c r="K45" i="5" s="1"/>
  <c r="K25" i="4" a="1"/>
  <c r="K25" i="4" s="1"/>
  <c r="K41" i="4" a="1"/>
  <c r="K41" i="4" s="1"/>
  <c r="K31" i="4" a="1"/>
  <c r="K31" i="4" s="1"/>
  <c r="K19" i="4" a="1"/>
  <c r="K19" i="4" s="1"/>
  <c r="K10" i="5" a="1"/>
  <c r="K10" i="5" s="1"/>
  <c r="K16" i="5" a="1"/>
  <c r="K16" i="5" s="1"/>
  <c r="J33" i="5" a="1"/>
  <c r="J33" i="5" s="1"/>
  <c r="J46" i="5" a="1"/>
  <c r="J46" i="5" s="1"/>
  <c r="K17" i="5" a="1"/>
  <c r="K17" i="5" s="1"/>
  <c r="K47" i="4" a="1"/>
  <c r="K47" i="4" s="1"/>
  <c r="K15" i="4" a="1"/>
  <c r="K15" i="4" s="1"/>
  <c r="K39" i="4" a="1"/>
  <c r="K39" i="4" s="1"/>
  <c r="K30" i="4" a="1"/>
  <c r="K30" i="4" s="1"/>
  <c r="K18" i="4" a="1"/>
  <c r="K18" i="4" s="1"/>
  <c r="K20" i="5" a="1"/>
  <c r="K20" i="5" s="1"/>
  <c r="K27" i="5" a="1"/>
  <c r="K27" i="5" s="1"/>
  <c r="K33" i="5" a="1"/>
  <c r="K33" i="5" s="1"/>
  <c r="K47" i="5" a="1"/>
  <c r="K47" i="5" s="1"/>
  <c r="K42" i="5" a="1"/>
  <c r="K42" i="5" s="1"/>
  <c r="J45" i="5" a="1"/>
  <c r="J45" i="5" s="1"/>
  <c r="J29" i="4" a="1"/>
  <c r="J29" i="4" s="1"/>
  <c r="J17" i="4" a="1"/>
  <c r="J17" i="4" s="1"/>
  <c r="J11" i="4" a="1"/>
  <c r="J11" i="4" s="1"/>
  <c r="K43" i="4" a="1"/>
  <c r="K43" i="4" s="1"/>
  <c r="K36" i="4" a="1"/>
  <c r="K36" i="4" s="1"/>
  <c r="K29" i="4" a="1"/>
  <c r="K29" i="4" s="1"/>
  <c r="K21" i="4" a="1"/>
  <c r="K21" i="4" s="1"/>
  <c r="K14" i="4" a="1"/>
  <c r="K14" i="4" s="1"/>
  <c r="J11" i="5" a="1"/>
  <c r="J11" i="5" s="1"/>
  <c r="K14" i="5" a="1"/>
  <c r="K14" i="5" s="1"/>
  <c r="J18" i="5" a="1"/>
  <c r="J18" i="5" s="1"/>
  <c r="J26" i="5" a="1"/>
  <c r="J26" i="5" s="1"/>
  <c r="K30" i="5" a="1"/>
  <c r="K30" i="5" s="1"/>
  <c r="J35" i="5" a="1"/>
  <c r="J35" i="5" s="1"/>
  <c r="J43" i="5" a="1"/>
  <c r="J43" i="5" s="1"/>
  <c r="J47" i="4" a="1"/>
  <c r="J47" i="4" s="1"/>
  <c r="J35" i="4" a="1"/>
  <c r="J35" i="4" s="1"/>
  <c r="J46" i="4" a="1"/>
  <c r="J46" i="4" s="1"/>
  <c r="J40" i="4" a="1"/>
  <c r="J40" i="4" s="1"/>
  <c r="J34" i="4" a="1"/>
  <c r="J34" i="4" s="1"/>
  <c r="J28" i="4" a="1"/>
  <c r="J28" i="4" s="1"/>
  <c r="J22" i="4" a="1"/>
  <c r="J22" i="4" s="1"/>
  <c r="J16" i="4" a="1"/>
  <c r="J16" i="4" s="1"/>
  <c r="J10" i="4" a="1"/>
  <c r="J10" i="4" s="1"/>
  <c r="K42" i="4" a="1"/>
  <c r="K42" i="4" s="1"/>
  <c r="K35" i="4" a="1"/>
  <c r="K35" i="4" s="1"/>
  <c r="K27" i="4" a="1"/>
  <c r="K27" i="4" s="1"/>
  <c r="K20" i="4" a="1"/>
  <c r="K20" i="4" s="1"/>
  <c r="K13" i="4" a="1"/>
  <c r="K13" i="4" s="1"/>
  <c r="J9" i="5" a="1"/>
  <c r="J9" i="5" s="1"/>
  <c r="K11" i="5" a="1"/>
  <c r="K11" i="5" s="1"/>
  <c r="J15" i="5" a="1"/>
  <c r="J15" i="5" s="1"/>
  <c r="J27" i="5" a="1"/>
  <c r="J27" i="5" s="1"/>
  <c r="K36" i="5" a="1"/>
  <c r="K36" i="5" s="1"/>
  <c r="K22" i="5" a="1"/>
  <c r="K22" i="5" s="1"/>
  <c r="K25" i="5" a="1"/>
  <c r="K25" i="5" s="1"/>
  <c r="K28" i="5" a="1"/>
  <c r="K28" i="5" s="1"/>
  <c r="K31" i="5" a="1"/>
  <c r="K31" i="5" s="1"/>
  <c r="K34" i="5" a="1"/>
  <c r="K34" i="5" s="1"/>
  <c r="K37" i="5" a="1"/>
  <c r="K37" i="5" s="1"/>
  <c r="K40" i="5" a="1"/>
  <c r="K40" i="5" s="1"/>
  <c r="K43" i="5" a="1"/>
  <c r="K43" i="5" s="1"/>
  <c r="K46" i="5" a="1"/>
  <c r="K46" i="5" s="1"/>
  <c r="J38" i="5" a="1"/>
  <c r="J38" i="5" s="1"/>
  <c r="J41" i="5" a="1"/>
  <c r="J41" i="5" s="1"/>
  <c r="J44" i="5" a="1"/>
  <c r="J44" i="5" s="1"/>
  <c r="J47" i="5" a="1"/>
  <c r="J47" i="5" s="1"/>
  <c r="K46" i="4" a="1"/>
  <c r="K46" i="4" s="1"/>
  <c r="K40" i="4" a="1"/>
  <c r="K40" i="4" s="1"/>
  <c r="K34" i="4" a="1"/>
  <c r="K34" i="4" s="1"/>
  <c r="K28" i="4" a="1"/>
  <c r="K28" i="4" s="1"/>
  <c r="K22" i="4" a="1"/>
  <c r="K22" i="4" s="1"/>
  <c r="K16" i="4" a="1"/>
  <c r="K16" i="4" s="1"/>
  <c r="K10" i="4" a="1"/>
  <c r="K10" i="4" s="1"/>
  <c r="K12" i="5" a="1"/>
  <c r="K12" i="5" s="1"/>
  <c r="K15" i="5" a="1"/>
  <c r="K15" i="5" s="1"/>
  <c r="K18" i="5" a="1"/>
  <c r="K18" i="5" s="1"/>
  <c r="J21" i="5" a="1"/>
  <c r="J21" i="5" s="1"/>
  <c r="K23" i="5" a="1"/>
  <c r="K23" i="5" s="1"/>
  <c r="K26" i="5" a="1"/>
  <c r="K26" i="5" s="1"/>
  <c r="K29" i="5" a="1"/>
  <c r="K29" i="5" s="1"/>
  <c r="K32" i="5" a="1"/>
  <c r="K32" i="5" s="1"/>
  <c r="K35" i="5" a="1"/>
  <c r="K35" i="5" s="1"/>
  <c r="K38" i="5" a="1"/>
  <c r="K38" i="5" s="1"/>
  <c r="K41" i="5" a="1"/>
  <c r="K41" i="5" s="1"/>
  <c r="K44" i="5" a="1"/>
  <c r="K44" i="5" s="1"/>
  <c r="J36" i="5" a="1"/>
  <c r="J36" i="5" s="1"/>
  <c r="J39" i="5" a="1"/>
  <c r="J39" i="5" s="1"/>
  <c r="J42" i="5" a="1"/>
  <c r="J42" i="5" s="1"/>
  <c r="H15" i="4" a="1"/>
  <c r="H15" i="4" s="1"/>
  <c r="H31" i="5" a="1"/>
  <c r="H31" i="5" s="1"/>
  <c r="H42" i="5" a="1"/>
  <c r="H42" i="5" s="1"/>
  <c r="H33" i="5" a="1"/>
  <c r="H33" i="5" s="1"/>
  <c r="H29" i="4" a="1"/>
  <c r="H29" i="4" s="1"/>
  <c r="H28" i="4" a="1"/>
  <c r="H28" i="4" s="1"/>
  <c r="H13" i="4" a="1"/>
  <c r="H13" i="4" s="1"/>
  <c r="H10" i="5" a="1"/>
  <c r="H10" i="5" s="1"/>
  <c r="H15" i="5" a="1"/>
  <c r="H15" i="5" s="1"/>
  <c r="H40" i="5" a="1"/>
  <c r="H40" i="5" s="1"/>
  <c r="H43" i="4" a="1"/>
  <c r="H43" i="4" s="1"/>
  <c r="H42" i="4" a="1"/>
  <c r="H42" i="4" s="1"/>
  <c r="H41" i="4" a="1"/>
  <c r="H41" i="4" s="1"/>
  <c r="H27" i="4" a="1"/>
  <c r="H27" i="4" s="1"/>
  <c r="H12" i="4" a="1"/>
  <c r="H12" i="4" s="1"/>
  <c r="I41" i="4" a="1"/>
  <c r="I41" i="4" s="1"/>
  <c r="I31" i="4" a="1"/>
  <c r="I31" i="4" s="1"/>
  <c r="I13" i="4" a="1"/>
  <c r="I13" i="4" s="1"/>
  <c r="I9" i="5" a="1"/>
  <c r="I9" i="5" s="1"/>
  <c r="I37" i="5" a="1"/>
  <c r="I37" i="5" s="1"/>
  <c r="I41" i="5" a="1"/>
  <c r="I41" i="5" s="1"/>
  <c r="I45" i="5" a="1"/>
  <c r="I45" i="5" s="1"/>
  <c r="I37" i="4" a="1"/>
  <c r="I37" i="4" s="1"/>
  <c r="I19" i="4" a="1"/>
  <c r="I19" i="4" s="1"/>
  <c r="I11" i="5" a="1"/>
  <c r="I11" i="5" s="1"/>
  <c r="I13" i="5" a="1"/>
  <c r="I13" i="5" s="1"/>
  <c r="I17" i="5" a="1"/>
  <c r="I17" i="5" s="1"/>
  <c r="I19" i="5" a="1"/>
  <c r="I19" i="5" s="1"/>
  <c r="I23" i="5" a="1"/>
  <c r="I23" i="5" s="1"/>
  <c r="I25" i="5" a="1"/>
  <c r="I25" i="5" s="1"/>
  <c r="I29" i="5" a="1"/>
  <c r="I29" i="5" s="1"/>
  <c r="I31" i="5" a="1"/>
  <c r="I31" i="5" s="1"/>
  <c r="I43" i="5" a="1"/>
  <c r="I43" i="5" s="1"/>
  <c r="I38" i="4" a="1"/>
  <c r="I38" i="4" s="1"/>
  <c r="I46" i="4" a="1"/>
  <c r="I46" i="4" s="1"/>
  <c r="I11" i="4" a="1"/>
  <c r="I11" i="4" s="1"/>
  <c r="I44" i="4" a="1"/>
  <c r="I44" i="4" s="1"/>
  <c r="I36" i="4" a="1"/>
  <c r="I36" i="4" s="1"/>
  <c r="I26" i="4" a="1"/>
  <c r="I26" i="4" s="1"/>
  <c r="I18" i="4" a="1"/>
  <c r="I18" i="4" s="1"/>
  <c r="I38" i="5" a="1"/>
  <c r="I38" i="5" s="1"/>
  <c r="I40" i="5" a="1"/>
  <c r="I40" i="5" s="1"/>
  <c r="I44" i="5" a="1"/>
  <c r="I44" i="5" s="1"/>
  <c r="H38" i="4" a="1"/>
  <c r="H38" i="4" s="1"/>
  <c r="I43" i="4" a="1"/>
  <c r="I43" i="4" s="1"/>
  <c r="I35" i="4" a="1"/>
  <c r="I35" i="4" s="1"/>
  <c r="I25" i="4" a="1"/>
  <c r="I25" i="4" s="1"/>
  <c r="I17" i="4" a="1"/>
  <c r="I17" i="4" s="1"/>
  <c r="H28" i="5" a="1"/>
  <c r="H28" i="5" s="1"/>
  <c r="I34" i="5" a="1"/>
  <c r="I34" i="5" s="1"/>
  <c r="H17" i="5" a="1"/>
  <c r="H17" i="5" s="1"/>
  <c r="I9" i="4" a="1"/>
  <c r="I9" i="4" s="1"/>
  <c r="I23" i="4" a="1"/>
  <c r="I23" i="4" s="1"/>
  <c r="I33" i="5" a="1"/>
  <c r="I33" i="5" s="1"/>
  <c r="I47" i="4" a="1"/>
  <c r="I47" i="4" s="1"/>
  <c r="I30" i="4" a="1"/>
  <c r="I30" i="4" s="1"/>
  <c r="I20" i="4" a="1"/>
  <c r="I20" i="4" s="1"/>
  <c r="I12" i="4" a="1"/>
  <c r="I12" i="4" s="1"/>
  <c r="I35" i="5" a="1"/>
  <c r="I35" i="5" s="1"/>
  <c r="I15" i="4" a="1"/>
  <c r="I15" i="4" s="1"/>
  <c r="I29" i="4" a="1"/>
  <c r="I29" i="4" s="1"/>
  <c r="I42" i="4" a="1"/>
  <c r="I42" i="4" s="1"/>
  <c r="I32" i="4" a="1"/>
  <c r="I32" i="4" s="1"/>
  <c r="I24" i="4" a="1"/>
  <c r="I24" i="4" s="1"/>
  <c r="I14" i="4" a="1"/>
  <c r="I14" i="4" s="1"/>
  <c r="I10" i="5" a="1"/>
  <c r="I10" i="5" s="1"/>
  <c r="I14" i="5" a="1"/>
  <c r="I14" i="5" s="1"/>
  <c r="I16" i="5" a="1"/>
  <c r="I16" i="5" s="1"/>
  <c r="I20" i="5" a="1"/>
  <c r="I20" i="5" s="1"/>
  <c r="I22" i="5" a="1"/>
  <c r="I22" i="5" s="1"/>
  <c r="I26" i="5" a="1"/>
  <c r="I26" i="5" s="1"/>
  <c r="I28" i="5" a="1"/>
  <c r="I28" i="5" s="1"/>
  <c r="I32" i="5" a="1"/>
  <c r="I32" i="5" s="1"/>
  <c r="G20" i="4" a="1"/>
  <c r="G20" i="4" s="1"/>
  <c r="G13" i="4" a="1"/>
  <c r="G13" i="4" s="1"/>
  <c r="G19" i="4" a="1"/>
  <c r="G19" i="4" s="1"/>
  <c r="H46" i="5" a="1"/>
  <c r="H46" i="5" s="1"/>
  <c r="H37" i="5" a="1"/>
  <c r="H37" i="5" s="1"/>
  <c r="H47" i="4" a="1"/>
  <c r="H47" i="4" s="1"/>
  <c r="H33" i="4" a="1"/>
  <c r="H33" i="4" s="1"/>
  <c r="H18" i="4" a="1"/>
  <c r="H18" i="4" s="1"/>
  <c r="H30" i="5" a="1"/>
  <c r="H30" i="5" s="1"/>
  <c r="H46" i="4" a="1"/>
  <c r="H46" i="4" s="1"/>
  <c r="H39" i="4" a="1"/>
  <c r="H39" i="4" s="1"/>
  <c r="H31" i="4" a="1"/>
  <c r="H31" i="4" s="1"/>
  <c r="H24" i="4" a="1"/>
  <c r="H24" i="4" s="1"/>
  <c r="H17" i="4" a="1"/>
  <c r="H17" i="4" s="1"/>
  <c r="H10" i="4" a="1"/>
  <c r="H10" i="4" s="1"/>
  <c r="H16" i="5" a="1"/>
  <c r="H16" i="5" s="1"/>
  <c r="H25" i="5" a="1"/>
  <c r="H25" i="5" s="1"/>
  <c r="H34" i="5" a="1"/>
  <c r="H34" i="5" s="1"/>
  <c r="H43" i="5" a="1"/>
  <c r="H43" i="5" s="1"/>
  <c r="H40" i="4" a="1"/>
  <c r="H40" i="4" s="1"/>
  <c r="H25" i="4" a="1"/>
  <c r="H25" i="4" s="1"/>
  <c r="H11" i="4" a="1"/>
  <c r="H11" i="4" s="1"/>
  <c r="H9" i="5" a="1"/>
  <c r="H9" i="5" s="1"/>
  <c r="H12" i="5" a="1"/>
  <c r="H12" i="5" s="1"/>
  <c r="H21" i="5" a="1"/>
  <c r="H21" i="5" s="1"/>
  <c r="H39" i="5" a="1"/>
  <c r="H39" i="5" s="1"/>
  <c r="H45" i="4" a="1"/>
  <c r="H45" i="4" s="1"/>
  <c r="H37" i="4" a="1"/>
  <c r="H37" i="4" s="1"/>
  <c r="H30" i="4" a="1"/>
  <c r="H30" i="4" s="1"/>
  <c r="H23" i="4" a="1"/>
  <c r="H23" i="4" s="1"/>
  <c r="H16" i="4" a="1"/>
  <c r="H16" i="4" s="1"/>
  <c r="H18" i="5" a="1"/>
  <c r="H18" i="5" s="1"/>
  <c r="H27" i="5" a="1"/>
  <c r="H27" i="5" s="1"/>
  <c r="H36" i="5" a="1"/>
  <c r="H36" i="5" s="1"/>
  <c r="I46" i="5" a="1"/>
  <c r="I46" i="5" s="1"/>
  <c r="H45" i="5" a="1"/>
  <c r="H45" i="5" s="1"/>
  <c r="I40" i="4" a="1"/>
  <c r="I40" i="4" s="1"/>
  <c r="I34" i="4" a="1"/>
  <c r="I34" i="4" s="1"/>
  <c r="I28" i="4" a="1"/>
  <c r="I28" i="4" s="1"/>
  <c r="I22" i="4" a="1"/>
  <c r="I22" i="4" s="1"/>
  <c r="I16" i="4" a="1"/>
  <c r="I16" i="4" s="1"/>
  <c r="I10" i="4" a="1"/>
  <c r="I10" i="4" s="1"/>
  <c r="I12" i="5" a="1"/>
  <c r="I12" i="5" s="1"/>
  <c r="I15" i="5" a="1"/>
  <c r="I15" i="5" s="1"/>
  <c r="I18" i="5" a="1"/>
  <c r="I18" i="5" s="1"/>
  <c r="I21" i="5" a="1"/>
  <c r="I21" i="5" s="1"/>
  <c r="I24" i="5" a="1"/>
  <c r="I24" i="5" s="1"/>
  <c r="I27" i="5" a="1"/>
  <c r="I27" i="5" s="1"/>
  <c r="I30" i="5" a="1"/>
  <c r="I30" i="5" s="1"/>
  <c r="I36" i="5" a="1"/>
  <c r="I36" i="5" s="1"/>
  <c r="I39" i="5" a="1"/>
  <c r="I39" i="5" s="1"/>
  <c r="I42" i="5" a="1"/>
  <c r="I42" i="5" s="1"/>
  <c r="H44" i="4" a="1"/>
  <c r="H44" i="4" s="1"/>
  <c r="H32" i="4" a="1"/>
  <c r="H32" i="4" s="1"/>
  <c r="H26" i="4" a="1"/>
  <c r="H26" i="4" s="1"/>
  <c r="H20" i="4" a="1"/>
  <c r="H20" i="4" s="1"/>
  <c r="H14" i="4" a="1"/>
  <c r="H14" i="4" s="1"/>
  <c r="I45" i="4" a="1"/>
  <c r="I45" i="4" s="1"/>
  <c r="I39" i="4" a="1"/>
  <c r="I39" i="4" s="1"/>
  <c r="I33" i="4" a="1"/>
  <c r="I33" i="4" s="1"/>
  <c r="I27" i="4" a="1"/>
  <c r="I27" i="4" s="1"/>
  <c r="I21" i="4" a="1"/>
  <c r="I21" i="4" s="1"/>
  <c r="H11" i="5" a="1"/>
  <c r="H11" i="5" s="1"/>
  <c r="H14" i="5" a="1"/>
  <c r="H14" i="5" s="1"/>
  <c r="H20" i="5" a="1"/>
  <c r="H20" i="5" s="1"/>
  <c r="H23" i="5" a="1"/>
  <c r="H23" i="5" s="1"/>
  <c r="H26" i="5" a="1"/>
  <c r="H26" i="5" s="1"/>
  <c r="H29" i="5" a="1"/>
  <c r="H29" i="5" s="1"/>
  <c r="H32" i="5" a="1"/>
  <c r="H32" i="5" s="1"/>
  <c r="H35" i="5" a="1"/>
  <c r="H35" i="5" s="1"/>
  <c r="H38" i="5" a="1"/>
  <c r="H38" i="5" s="1"/>
  <c r="H41" i="5" a="1"/>
  <c r="H41" i="5" s="1"/>
  <c r="H44" i="5" a="1"/>
  <c r="H44" i="5" s="1"/>
  <c r="G9" i="4" a="1"/>
  <c r="G9" i="4" s="1"/>
  <c r="E11" i="5"/>
  <c r="C12" i="5"/>
  <c r="E10" i="5"/>
  <c r="E9" i="4" a="1"/>
  <c r="E9" i="4" s="1"/>
  <c r="C10" i="4"/>
  <c r="C11" i="4" s="1"/>
  <c r="C12" i="4" s="1"/>
  <c r="E55" i="3"/>
  <c r="E9" i="3" a="1"/>
  <c r="E9" i="3" s="1"/>
  <c r="E10" i="3"/>
  <c r="E54" i="3" l="1"/>
  <c r="E53" i="3"/>
  <c r="K55" i="4"/>
  <c r="K54" i="4" s="1"/>
  <c r="J55" i="4"/>
  <c r="J54" i="4" s="1"/>
  <c r="K55" i="5"/>
  <c r="K54" i="5" s="1"/>
  <c r="J55" i="5"/>
  <c r="J54" i="5" s="1"/>
  <c r="I55" i="4"/>
  <c r="I54" i="4" s="1"/>
  <c r="I55" i="5"/>
  <c r="I54" i="5" s="1"/>
  <c r="H55" i="4"/>
  <c r="H54" i="4" s="1"/>
  <c r="H55" i="5"/>
  <c r="H54" i="5" s="1"/>
  <c r="E55" i="5"/>
  <c r="E52" i="5"/>
  <c r="C13" i="5"/>
  <c r="E12" i="5"/>
  <c r="E53" i="5"/>
  <c r="E10" i="4"/>
  <c r="E55" i="4"/>
  <c r="E54" i="4"/>
  <c r="E52" i="4"/>
  <c r="E11" i="4"/>
  <c r="E12" i="4"/>
  <c r="C13" i="4"/>
  <c r="E11" i="3"/>
  <c r="E53" i="4" l="1"/>
  <c r="E13" i="5"/>
  <c r="C14" i="5"/>
  <c r="C14" i="4"/>
  <c r="E13" i="4"/>
  <c r="E12" i="3"/>
  <c r="C15" i="5" l="1"/>
  <c r="E14" i="5"/>
  <c r="C15" i="4"/>
  <c r="E14" i="4"/>
  <c r="E13" i="3"/>
  <c r="E15" i="5" l="1"/>
  <c r="C16" i="5"/>
  <c r="E15" i="4"/>
  <c r="C16" i="4"/>
  <c r="E14" i="3"/>
  <c r="C17" i="5" l="1"/>
  <c r="E16" i="5"/>
  <c r="C17" i="4"/>
  <c r="E16" i="4"/>
  <c r="E15" i="3"/>
  <c r="E17" i="5" l="1"/>
  <c r="C18" i="5"/>
  <c r="C18" i="4"/>
  <c r="E17" i="4"/>
  <c r="E16" i="3"/>
  <c r="C19" i="5" l="1"/>
  <c r="E18" i="5"/>
  <c r="E18" i="4"/>
  <c r="C19" i="4"/>
  <c r="E17" i="3"/>
  <c r="E19" i="5" l="1"/>
  <c r="C20" i="5"/>
  <c r="C20" i="4"/>
  <c r="E19" i="4"/>
  <c r="E18" i="3"/>
  <c r="C21" i="5" l="1"/>
  <c r="E20" i="5"/>
  <c r="C21" i="4"/>
  <c r="E20" i="4"/>
  <c r="E19" i="3"/>
  <c r="E21" i="5" l="1"/>
  <c r="C22" i="5"/>
  <c r="E21" i="4"/>
  <c r="C22" i="4"/>
  <c r="E20" i="3"/>
  <c r="C23" i="5" l="1"/>
  <c r="E22" i="5"/>
  <c r="C23" i="4"/>
  <c r="E22" i="4"/>
  <c r="E21" i="3"/>
  <c r="E23" i="5" l="1"/>
  <c r="C24" i="5"/>
  <c r="C24" i="4"/>
  <c r="E23" i="4"/>
  <c r="E22" i="3"/>
  <c r="C25" i="5" l="1"/>
  <c r="E24" i="5"/>
  <c r="E24" i="4"/>
  <c r="C25" i="4"/>
  <c r="E23" i="3"/>
  <c r="E25" i="5" l="1"/>
  <c r="C26" i="5"/>
  <c r="C26" i="4"/>
  <c r="E25" i="4"/>
  <c r="E24" i="3"/>
  <c r="C27" i="5" l="1"/>
  <c r="E26" i="5"/>
  <c r="C27" i="4"/>
  <c r="E26" i="4"/>
  <c r="E25" i="3"/>
  <c r="E27" i="5" l="1"/>
  <c r="C28" i="5"/>
  <c r="E27" i="4"/>
  <c r="C28" i="4"/>
  <c r="E26" i="3"/>
  <c r="C29" i="5" l="1"/>
  <c r="E28" i="5"/>
  <c r="C29" i="4"/>
  <c r="E28" i="4"/>
  <c r="E27" i="3"/>
  <c r="C30" i="5" l="1"/>
  <c r="E29" i="5"/>
  <c r="C30" i="4"/>
  <c r="E29" i="4"/>
  <c r="E28" i="3"/>
  <c r="E30" i="5" l="1"/>
  <c r="C31" i="5"/>
  <c r="E30" i="4"/>
  <c r="C31" i="4"/>
  <c r="E29" i="3"/>
  <c r="E31" i="5" l="1"/>
  <c r="C32" i="5"/>
  <c r="C32" i="4"/>
  <c r="E31" i="4"/>
  <c r="E30" i="3"/>
  <c r="C33" i="5" l="1"/>
  <c r="E32" i="5"/>
  <c r="C33" i="4"/>
  <c r="E32" i="4"/>
  <c r="E31" i="3"/>
  <c r="C34" i="5" l="1"/>
  <c r="E33" i="5"/>
  <c r="E33" i="4"/>
  <c r="C34" i="4"/>
  <c r="E32" i="3"/>
  <c r="C35" i="5" l="1"/>
  <c r="E34" i="5"/>
  <c r="C35" i="4"/>
  <c r="E34" i="4"/>
  <c r="E33" i="3"/>
  <c r="C36" i="5" l="1"/>
  <c r="E35" i="5"/>
  <c r="C36" i="4"/>
  <c r="E35" i="4"/>
  <c r="E34" i="3"/>
  <c r="C37" i="5" l="1"/>
  <c r="E36" i="5"/>
  <c r="E36" i="4"/>
  <c r="C37" i="4"/>
  <c r="E35" i="3"/>
  <c r="C38" i="5" l="1"/>
  <c r="E37" i="5"/>
  <c r="C38" i="4"/>
  <c r="E37" i="4"/>
  <c r="E36" i="3"/>
  <c r="C39" i="5" l="1"/>
  <c r="E38" i="5"/>
  <c r="C39" i="4"/>
  <c r="E38" i="4"/>
  <c r="E37" i="3"/>
  <c r="C40" i="5" l="1"/>
  <c r="E39" i="5"/>
  <c r="E39" i="4"/>
  <c r="C40" i="4"/>
  <c r="E38" i="3"/>
  <c r="C41" i="5" l="1"/>
  <c r="E40" i="5"/>
  <c r="C41" i="4"/>
  <c r="E40" i="4"/>
  <c r="E39" i="3"/>
  <c r="C42" i="5" l="1"/>
  <c r="E41" i="5"/>
  <c r="C42" i="4"/>
  <c r="E41" i="4"/>
  <c r="E40" i="3"/>
  <c r="C43" i="5" l="1"/>
  <c r="E42" i="5"/>
  <c r="E42" i="4"/>
  <c r="C43" i="4"/>
  <c r="E41" i="3"/>
  <c r="C44" i="5" l="1"/>
  <c r="E43" i="5"/>
  <c r="C44" i="4"/>
  <c r="E43" i="4"/>
  <c r="E42" i="3"/>
  <c r="C45" i="5" l="1"/>
  <c r="E44" i="5"/>
  <c r="C45" i="4"/>
  <c r="E44" i="4"/>
  <c r="E43" i="3"/>
  <c r="C46" i="5" l="1"/>
  <c r="E45" i="5"/>
  <c r="E45" i="4"/>
  <c r="C46" i="4"/>
  <c r="E44" i="3"/>
  <c r="C47" i="5" l="1"/>
  <c r="E47" i="5" s="1"/>
  <c r="E46" i="5"/>
  <c r="C47" i="4"/>
  <c r="E47" i="4" s="1"/>
  <c r="E46" i="4"/>
  <c r="E45" i="3"/>
  <c r="E46" i="3" l="1"/>
  <c r="E47" i="3"/>
  <c r="E54" i="5" l="1"/>
  <c r="G55" i="3"/>
  <c r="G54" i="3" s="1"/>
  <c r="G9" i="5" a="1"/>
  <c r="G9" i="5" s="1"/>
  <c r="G47" i="4" a="1"/>
  <c r="G47" i="4" s="1"/>
  <c r="G55" i="4" s="1"/>
  <c r="G54" i="4" s="1"/>
  <c r="G21" i="5" l="1"/>
  <c r="G22" i="5"/>
  <c r="G18" i="5"/>
  <c r="G26" i="5"/>
  <c r="G16" i="5"/>
  <c r="G17" i="5"/>
  <c r="G23" i="5"/>
  <c r="G25" i="5"/>
  <c r="G24" i="5"/>
  <c r="G19" i="5"/>
  <c r="G20" i="5"/>
  <c r="G40" i="5"/>
  <c r="G44" i="5"/>
  <c r="G47" i="5"/>
  <c r="G33" i="5"/>
  <c r="G27" i="5"/>
  <c r="G28" i="5"/>
  <c r="G39" i="5"/>
  <c r="G42" i="5"/>
  <c r="G32" i="5"/>
  <c r="G29" i="5"/>
  <c r="G38" i="5"/>
  <c r="G31" i="5"/>
  <c r="G36" i="5"/>
  <c r="G34" i="5"/>
  <c r="G30" i="5"/>
  <c r="G37" i="5"/>
  <c r="G43" i="5"/>
  <c r="G45" i="5"/>
  <c r="E52" i="3"/>
  <c r="G41" i="5"/>
  <c r="G46" i="5"/>
  <c r="G35" i="5"/>
  <c r="G55" i="5" l="1"/>
  <c r="G54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<sst xmlns="http://schemas.openxmlformats.org/spreadsheetml/2006/main" count="776" uniqueCount="38">
  <si>
    <t>PLANIFIER L'HEURE DE DÉBUT</t>
  </si>
  <si>
    <t>INTERVALLE DE TEMPS</t>
  </si>
  <si>
    <t>DATE DE DÉBUT DE LA SEMAINE</t>
  </si>
  <si>
    <t>30 MIN</t>
  </si>
  <si>
    <t>HEURE</t>
  </si>
  <si>
    <t>10 MIN</t>
  </si>
  <si>
    <t>15 MIN</t>
  </si>
  <si>
    <t>20 MIN</t>
  </si>
  <si>
    <t>45 MIN</t>
  </si>
  <si>
    <t>50 MIN</t>
  </si>
  <si>
    <t>60 MIN</t>
  </si>
  <si>
    <t>75 MIN</t>
  </si>
  <si>
    <t>90 MIN</t>
  </si>
  <si>
    <t>120 MIN</t>
  </si>
  <si>
    <t>à</t>
  </si>
  <si>
    <t>Lundi</t>
  </si>
  <si>
    <t>Mardi</t>
  </si>
  <si>
    <t>Mercredi</t>
  </si>
  <si>
    <t>Jeudi</t>
  </si>
  <si>
    <t>Vendredi</t>
  </si>
  <si>
    <t>=</t>
  </si>
  <si>
    <t>HORAIRE</t>
  </si>
  <si>
    <t xml:space="preserve"> HEBDOMADAIRE</t>
  </si>
  <si>
    <t>PAUSE</t>
  </si>
  <si>
    <t>Éducateurs</t>
  </si>
  <si>
    <t>Nombre d'heures journalières</t>
  </si>
  <si>
    <t>Total d'heures</t>
  </si>
  <si>
    <t>HEBDOMADAIRE</t>
  </si>
  <si>
    <t>Tâches</t>
  </si>
  <si>
    <t>Étude</t>
  </si>
  <si>
    <t>Loge</t>
  </si>
  <si>
    <t>Admin</t>
  </si>
  <si>
    <t>Brandon</t>
  </si>
  <si>
    <t>Pause</t>
  </si>
  <si>
    <t>Smith</t>
  </si>
  <si>
    <t>Nadine</t>
  </si>
  <si>
    <t>Barbara</t>
  </si>
  <si>
    <t>Babara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</si>
</sst>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9]h:mm\ AM/PM;@"/>
    <numFmt numFmtId="165" formatCode="[$-409]mmmm\ d\,\ yyyy;@"/>
    <numFmt numFmtId="166" formatCode="hh:mm\ AM/PM"/>
    <numFmt numFmtId="167" formatCode="yyyy\-mm\-dd"/>
    <numFmt numFmtId="168" formatCode="0;\-0;;@"/>
    <numFmt numFmtId="169" formatCode="h&quot; h &quot;mm;@"/>
  </numFmts>
  <fonts count="18" x14ac:knownFonts="1">
    <font>
      <sz val="12"/>
      <color theme="1"/>
      <name val="Century Gothic"/>
      <family val="2"/>
      <scheme val="minor"/>
    </font>
    <font>
      <sz val="12"/>
      <color theme="1"/>
      <name val="Book Antiqua"/>
      <family val="1"/>
    </font>
    <font>
      <sz val="12"/>
      <color theme="0"/>
      <name val="Arial"/>
      <family val="2"/>
    </font>
    <font>
      <sz val="10"/>
      <color theme="1"/>
      <name val="Century Gothic"/>
      <family val="1"/>
      <scheme val="minor"/>
    </font>
    <font>
      <b/>
      <sz val="11"/>
      <color theme="1"/>
      <name val="Century Gothic"/>
      <family val="1"/>
      <scheme val="minor"/>
    </font>
    <font>
      <b/>
      <sz val="16"/>
      <color theme="0"/>
      <name val="Century Gothic"/>
      <family val="1"/>
      <scheme val="minor"/>
    </font>
    <font>
      <b/>
      <sz val="11"/>
      <color theme="0"/>
      <name val="Century Gothic"/>
      <family val="1"/>
      <scheme val="minor"/>
    </font>
    <font>
      <sz val="11"/>
      <color theme="1"/>
      <name val="Century Gothic"/>
      <family val="1"/>
      <scheme val="minor"/>
    </font>
    <font>
      <sz val="36"/>
      <color theme="1" tint="0.34998626667073579"/>
      <name val="Century Gothic"/>
      <family val="1"/>
      <scheme val="minor"/>
    </font>
    <font>
      <sz val="8"/>
      <name val="Century Gothic"/>
      <family val="2"/>
      <scheme val="minor"/>
    </font>
    <font>
      <sz val="12"/>
      <color rgb="FFBDC6D7"/>
      <name val="Century Gothic"/>
      <family val="2"/>
      <scheme val="minor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sz val="26"/>
      <color theme="1" tint="0.34998626667073579"/>
      <name val="Century Gothic"/>
      <family val="1"/>
      <scheme val="minor"/>
    </font>
    <font>
      <b/>
      <sz val="12"/>
      <color theme="1"/>
      <name val="Century Gothic"/>
      <family val="1"/>
      <scheme val="major"/>
    </font>
    <font>
      <sz val="12"/>
      <color theme="6" tint="0.59999389629810485"/>
      <name val="Book Antiqua"/>
      <family val="1"/>
    </font>
    <font>
      <sz val="11"/>
      <color rgb="FF000000"/>
      <name val="Century Gothic"/>
      <family val="1"/>
      <scheme val="minor"/>
    </font>
    <font>
      <b/>
      <sz val="12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BDC6D7"/>
        <bgColor rgb="FF00000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9D9D9"/>
        <bgColor rgb="FF000000"/>
      </patternFill>
    </fill>
  </fills>
  <borders count="60">
    <border>
      <left/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77111117893"/>
      </left>
      <right style="thin">
        <color theme="2" tint="-0.249977111117893"/>
      </right>
      <top/>
      <bottom style="thin">
        <color theme="2" tint="-0.249977111117893"/>
      </bottom>
      <diagonal/>
    </border>
    <border>
      <left style="thin">
        <color theme="2" tint="-0.249977111117893"/>
      </left>
      <right/>
      <top style="thin">
        <color theme="2" tint="-0.249977111117893"/>
      </top>
      <bottom/>
      <diagonal/>
    </border>
    <border>
      <left style="thin">
        <color theme="2" tint="-0.249977111117893"/>
      </left>
      <right/>
      <top/>
      <bottom style="thin">
        <color theme="2" tint="-0.249977111117893"/>
      </bottom>
      <diagonal/>
    </border>
    <border>
      <left/>
      <right style="thin">
        <color theme="2" tint="-0.249977111117893"/>
      </right>
      <top/>
      <bottom/>
      <diagonal/>
    </border>
    <border>
      <left style="thin">
        <color theme="2" tint="-0.249977111117893"/>
      </left>
      <right/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theme="2" tint="-0.249977111117893"/>
      </right>
      <top style="thin">
        <color theme="2" tint="-0.249977111117893"/>
      </top>
      <bottom/>
      <diagonal/>
    </border>
    <border>
      <left/>
      <right style="thin">
        <color theme="2" tint="-0.249977111117893"/>
      </right>
      <top/>
      <bottom style="thin">
        <color theme="2" tint="-0.249977111117893"/>
      </bottom>
      <diagonal/>
    </border>
    <border>
      <left/>
      <right/>
      <top style="thin">
        <color theme="2" tint="-0.249977111117893"/>
      </top>
      <bottom/>
      <diagonal/>
    </border>
    <border>
      <left/>
      <right/>
      <top/>
      <bottom style="thin">
        <color theme="2" tint="-0.249977111117893"/>
      </bottom>
      <diagonal/>
    </border>
    <border>
      <left/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/>
      <right/>
      <top style="thin">
        <color theme="2" tint="-0.249977111117893"/>
      </top>
      <bottom style="thin">
        <color theme="2" tint="-0.249977111117893"/>
      </bottom>
      <diagonal/>
    </border>
    <border>
      <left style="thin">
        <color indexed="64"/>
      </left>
      <right/>
      <top/>
      <bottom/>
      <diagonal/>
    </border>
    <border>
      <left style="thin">
        <color theme="2" tint="-0.249977111117893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/>
      <diagonal/>
    </border>
    <border>
      <left/>
      <right style="thin">
        <color rgb="FFA89DA8"/>
      </right>
      <top style="thin">
        <color rgb="FFA89DA8"/>
      </top>
      <bottom style="thin">
        <color rgb="FFA89DA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ashDotDot">
        <color indexed="64"/>
      </left>
      <right/>
      <top style="dashDotDot">
        <color indexed="64"/>
      </top>
      <bottom/>
      <diagonal/>
    </border>
    <border>
      <left/>
      <right/>
      <top style="dashDotDot">
        <color indexed="64"/>
      </top>
      <bottom/>
      <diagonal/>
    </border>
    <border>
      <left/>
      <right style="dashDotDot">
        <color indexed="64"/>
      </right>
      <top style="dashDotDot">
        <color indexed="64"/>
      </top>
      <bottom/>
      <diagonal/>
    </border>
    <border>
      <left style="dashDotDot">
        <color indexed="64"/>
      </left>
      <right/>
      <top/>
      <bottom style="thin">
        <color theme="2" tint="-0.249977111117893"/>
      </bottom>
      <diagonal/>
    </border>
    <border>
      <left/>
      <right style="dashDotDot">
        <color indexed="64"/>
      </right>
      <top/>
      <bottom style="thin">
        <color theme="2" tint="-0.249977111117893"/>
      </bottom>
      <diagonal/>
    </border>
    <border>
      <left style="dashDotDot">
        <color indexed="64"/>
      </left>
      <right style="thin">
        <color theme="2" tint="-0.249977111117893"/>
      </right>
      <top/>
      <bottom style="thin">
        <color theme="2" tint="-0.249977111117893"/>
      </bottom>
      <diagonal/>
    </border>
    <border>
      <left style="thin">
        <color theme="2" tint="-0.249977111117893"/>
      </left>
      <right style="dashDotDot">
        <color indexed="64"/>
      </right>
      <top/>
      <bottom style="thin">
        <color theme="2" tint="-0.249977111117893"/>
      </bottom>
      <diagonal/>
    </border>
    <border>
      <left/>
      <right style="dashDotDot">
        <color indexed="64"/>
      </right>
      <top style="thin">
        <color theme="2" tint="-0.249977111117893"/>
      </top>
      <bottom style="thin">
        <color theme="2" tint="-0.249977111117893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2" fillId="8" borderId="0" xfId="0" applyFont="1" applyFill="1" applyAlignment="1">
      <alignment horizontal="center" vertical="center" wrapText="1"/>
    </xf>
    <xf numFmtId="164" fontId="7" fillId="2" borderId="12" xfId="0" applyNumberFormat="1" applyFont="1" applyFill="1" applyBorder="1" applyAlignment="1">
      <alignment horizontal="center" vertical="center"/>
    </xf>
    <xf numFmtId="166" fontId="7" fillId="3" borderId="12" xfId="0" applyNumberFormat="1" applyFont="1" applyFill="1" applyBorder="1" applyAlignment="1">
      <alignment horizontal="center" vertical="center"/>
    </xf>
    <xf numFmtId="164" fontId="7" fillId="2" borderId="10" xfId="0" applyNumberFormat="1" applyFont="1" applyFill="1" applyBorder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165" fontId="11" fillId="5" borderId="2" xfId="0" applyNumberFormat="1" applyFont="1" applyFill="1" applyBorder="1" applyAlignment="1">
      <alignment horizontal="center" vertical="center"/>
    </xf>
    <xf numFmtId="165" fontId="11" fillId="6" borderId="2" xfId="0" applyNumberFormat="1" applyFont="1" applyFill="1" applyBorder="1" applyAlignment="1">
      <alignment horizontal="center" vertical="center"/>
    </xf>
    <xf numFmtId="165" fontId="11" fillId="7" borderId="2" xfId="0" applyNumberFormat="1" applyFont="1" applyFill="1" applyBorder="1" applyAlignment="1">
      <alignment horizontal="center" vertical="center"/>
    </xf>
    <xf numFmtId="0" fontId="12" fillId="13" borderId="0" xfId="0" applyFont="1" applyFill="1" applyAlignment="1">
      <alignment horizontal="center" vertical="center" wrapText="1"/>
    </xf>
    <xf numFmtId="0" fontId="12" fillId="14" borderId="16" xfId="0" applyFont="1" applyFill="1" applyBorder="1" applyAlignment="1">
      <alignment horizontal="center" vertical="center" wrapText="1"/>
    </xf>
    <xf numFmtId="0" fontId="12" fillId="12" borderId="16" xfId="0" applyFont="1" applyFill="1" applyBorder="1" applyAlignment="1">
      <alignment horizontal="center" vertical="center" wrapText="1"/>
    </xf>
    <xf numFmtId="0" fontId="12" fillId="13" borderId="18" xfId="0" applyFont="1" applyFill="1" applyBorder="1" applyAlignment="1">
      <alignment horizontal="center" vertical="center" wrapText="1"/>
    </xf>
    <xf numFmtId="0" fontId="12" fillId="13" borderId="19" xfId="0" applyFont="1" applyFill="1" applyBorder="1" applyAlignment="1">
      <alignment horizontal="center" vertical="center" wrapText="1"/>
    </xf>
    <xf numFmtId="0" fontId="12" fillId="14" borderId="20" xfId="0" applyFont="1" applyFill="1" applyBorder="1" applyAlignment="1">
      <alignment horizontal="center" vertical="center" wrapText="1"/>
    </xf>
    <xf numFmtId="0" fontId="12" fillId="14" borderId="21" xfId="0" applyFont="1" applyFill="1" applyBorder="1" applyAlignment="1">
      <alignment horizontal="center" vertical="center" wrapText="1"/>
    </xf>
    <xf numFmtId="0" fontId="12" fillId="12" borderId="20" xfId="0" applyFont="1" applyFill="1" applyBorder="1" applyAlignment="1">
      <alignment horizontal="center" vertical="center" wrapText="1"/>
    </xf>
    <xf numFmtId="0" fontId="12" fillId="12" borderId="2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166" fontId="4" fillId="0" borderId="27" xfId="0" applyNumberFormat="1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167" fontId="4" fillId="0" borderId="27" xfId="0" applyNumberFormat="1" applyFont="1" applyBorder="1" applyAlignment="1">
      <alignment horizontal="center" vertical="center"/>
    </xf>
    <xf numFmtId="0" fontId="12" fillId="13" borderId="34" xfId="0" applyFont="1" applyFill="1" applyBorder="1" applyAlignment="1">
      <alignment horizontal="center" vertical="center" wrapText="1"/>
    </xf>
    <xf numFmtId="0" fontId="12" fillId="14" borderId="15" xfId="0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165" fontId="6" fillId="5" borderId="4" xfId="0" applyNumberFormat="1" applyFont="1" applyFill="1" applyBorder="1" applyAlignment="1">
      <alignment horizontal="center" vertical="center"/>
    </xf>
    <xf numFmtId="165" fontId="6" fillId="6" borderId="4" xfId="0" applyNumberFormat="1" applyFont="1" applyFill="1" applyBorder="1" applyAlignment="1">
      <alignment horizontal="center" vertical="center"/>
    </xf>
    <xf numFmtId="165" fontId="6" fillId="7" borderId="4" xfId="0" applyNumberFormat="1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5" fillId="10" borderId="0" xfId="0" applyFont="1" applyFill="1" applyAlignment="1">
      <alignment horizontal="center" vertical="center"/>
    </xf>
    <xf numFmtId="0" fontId="8" fillId="10" borderId="0" xfId="0" applyFont="1" applyFill="1" applyAlignment="1">
      <alignment vertical="center"/>
    </xf>
    <xf numFmtId="0" fontId="13" fillId="10" borderId="0" xfId="0" applyFont="1" applyFill="1" applyAlignment="1">
      <alignment vertical="center"/>
    </xf>
    <xf numFmtId="168" fontId="7" fillId="2" borderId="11" xfId="0" applyNumberFormat="1" applyFont="1" applyFill="1" applyBorder="1" applyAlignment="1">
      <alignment horizontal="center" vertical="center"/>
    </xf>
    <xf numFmtId="168" fontId="7" fillId="3" borderId="11" xfId="0" applyNumberFormat="1" applyFont="1" applyFill="1" applyBorder="1" applyAlignment="1">
      <alignment horizontal="center" vertical="center"/>
    </xf>
    <xf numFmtId="168" fontId="16" fillId="16" borderId="42" xfId="0" applyNumberFormat="1" applyFont="1" applyFill="1" applyBorder="1" applyAlignment="1">
      <alignment horizontal="center" vertical="center"/>
    </xf>
    <xf numFmtId="0" fontId="17" fillId="0" borderId="43" xfId="0" applyFont="1" applyBorder="1" applyAlignment="1">
      <alignment horizontal="center" vertical="center" wrapText="1"/>
    </xf>
    <xf numFmtId="0" fontId="12" fillId="15" borderId="22" xfId="0" applyFont="1" applyFill="1" applyBorder="1" applyAlignment="1">
      <alignment horizontal="center" vertical="center" wrapText="1"/>
    </xf>
    <xf numFmtId="0" fontId="12" fillId="15" borderId="17" xfId="0" applyFont="1" applyFill="1" applyBorder="1" applyAlignment="1">
      <alignment horizontal="center" vertical="center" wrapText="1"/>
    </xf>
    <xf numFmtId="0" fontId="12" fillId="15" borderId="23" xfId="0" applyFont="1" applyFill="1" applyBorder="1" applyAlignment="1">
      <alignment horizontal="center" vertical="center" wrapText="1"/>
    </xf>
    <xf numFmtId="0" fontId="12" fillId="15" borderId="35" xfId="0" applyFont="1" applyFill="1" applyBorder="1" applyAlignment="1">
      <alignment horizontal="center" vertical="center" wrapText="1"/>
    </xf>
    <xf numFmtId="0" fontId="14" fillId="0" borderId="25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5" fillId="5" borderId="45" xfId="0" applyFont="1" applyFill="1" applyBorder="1" applyAlignment="1">
      <alignment horizontal="center" vertical="center"/>
    </xf>
    <xf numFmtId="0" fontId="5" fillId="6" borderId="45" xfId="0" applyFont="1" applyFill="1" applyBorder="1" applyAlignment="1">
      <alignment horizontal="center" vertical="center"/>
    </xf>
    <xf numFmtId="0" fontId="5" fillId="7" borderId="45" xfId="0" applyFont="1" applyFill="1" applyBorder="1" applyAlignment="1">
      <alignment horizontal="center" vertical="center"/>
    </xf>
    <xf numFmtId="0" fontId="12" fillId="13" borderId="44" xfId="0" applyFont="1" applyFill="1" applyBorder="1" applyAlignment="1">
      <alignment horizontal="center" vertical="center" wrapText="1"/>
    </xf>
    <xf numFmtId="0" fontId="1" fillId="0" borderId="46" xfId="0" applyFont="1" applyBorder="1" applyAlignment="1">
      <alignment horizontal="center" vertical="center"/>
    </xf>
    <xf numFmtId="0" fontId="12" fillId="15" borderId="47" xfId="0" applyFont="1" applyFill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/>
    </xf>
    <xf numFmtId="165" fontId="11" fillId="6" borderId="8" xfId="0" applyNumberFormat="1" applyFont="1" applyFill="1" applyBorder="1" applyAlignment="1">
      <alignment horizontal="center" vertical="center"/>
    </xf>
    <xf numFmtId="165" fontId="11" fillId="5" borderId="54" xfId="0" applyNumberFormat="1" applyFont="1" applyFill="1" applyBorder="1" applyAlignment="1">
      <alignment horizontal="center" vertical="center"/>
    </xf>
    <xf numFmtId="165" fontId="11" fillId="5" borderId="55" xfId="0" applyNumberFormat="1" applyFont="1" applyFill="1" applyBorder="1" applyAlignment="1">
      <alignment horizontal="center" vertical="center"/>
    </xf>
    <xf numFmtId="164" fontId="7" fillId="2" borderId="56" xfId="0" applyNumberFormat="1" applyFont="1" applyFill="1" applyBorder="1" applyAlignment="1">
      <alignment horizontal="center" vertical="center"/>
    </xf>
    <xf numFmtId="166" fontId="7" fillId="3" borderId="56" xfId="0" applyNumberFormat="1" applyFont="1" applyFill="1" applyBorder="1" applyAlignment="1">
      <alignment horizontal="center" vertical="center"/>
    </xf>
    <xf numFmtId="165" fontId="11" fillId="7" borderId="55" xfId="0" applyNumberFormat="1" applyFont="1" applyFill="1" applyBorder="1" applyAlignment="1">
      <alignment horizontal="center" vertical="center"/>
    </xf>
    <xf numFmtId="165" fontId="11" fillId="6" borderId="4" xfId="0" applyNumberFormat="1" applyFont="1" applyFill="1" applyBorder="1" applyAlignment="1">
      <alignment horizontal="center" vertical="center"/>
    </xf>
    <xf numFmtId="165" fontId="11" fillId="7" borderId="54" xfId="0" applyNumberFormat="1" applyFont="1" applyFill="1" applyBorder="1" applyAlignment="1">
      <alignment horizontal="center" vertical="center"/>
    </xf>
    <xf numFmtId="169" fontId="7" fillId="2" borderId="6" xfId="0" applyNumberFormat="1" applyFont="1" applyFill="1" applyBorder="1" applyAlignment="1">
      <alignment horizontal="center" vertical="center"/>
    </xf>
    <xf numFmtId="169" fontId="7" fillId="3" borderId="12" xfId="0" applyNumberFormat="1" applyFont="1" applyFill="1" applyBorder="1" applyAlignment="1">
      <alignment horizontal="center" vertical="center"/>
    </xf>
    <xf numFmtId="169" fontId="7" fillId="2" borderId="11" xfId="0" applyNumberFormat="1" applyFont="1" applyFill="1" applyBorder="1" applyAlignment="1">
      <alignment horizontal="center" vertical="center"/>
    </xf>
    <xf numFmtId="169" fontId="7" fillId="3" borderId="11" xfId="0" applyNumberFormat="1" applyFont="1" applyFill="1" applyBorder="1" applyAlignment="1">
      <alignment horizontal="center" vertical="center"/>
    </xf>
    <xf numFmtId="169" fontId="7" fillId="2" borderId="8" xfId="0" applyNumberFormat="1" applyFont="1" applyFill="1" applyBorder="1" applyAlignment="1">
      <alignment horizontal="center" vertical="center"/>
    </xf>
    <xf numFmtId="169" fontId="7" fillId="3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8" fontId="1" fillId="0" borderId="1" xfId="0" applyNumberFormat="1" applyFont="1" applyBorder="1" applyAlignment="1">
      <alignment horizontal="center" vertical="center"/>
    </xf>
    <xf numFmtId="165" fontId="12" fillId="13" borderId="34" xfId="0" applyNumberFormat="1" applyFont="1" applyFill="1" applyBorder="1" applyAlignment="1">
      <alignment horizontal="center" vertical="center" wrapText="1"/>
    </xf>
    <xf numFmtId="165" fontId="12" fillId="14" borderId="15" xfId="0" applyNumberFormat="1" applyFont="1" applyFill="1" applyBorder="1" applyAlignment="1">
      <alignment horizontal="center" vertical="center" wrapText="1"/>
    </xf>
    <xf numFmtId="165" fontId="12" fillId="13" borderId="18" xfId="0" applyNumberFormat="1" applyFont="1" applyFill="1" applyBorder="1" applyAlignment="1">
      <alignment horizontal="center" vertical="center" wrapText="1"/>
    </xf>
    <xf numFmtId="165" fontId="12" fillId="14" borderId="20" xfId="0" applyNumberFormat="1" applyFont="1" applyFill="1" applyBorder="1" applyAlignment="1">
      <alignment horizontal="center" vertical="center" wrapText="1"/>
    </xf>
    <xf numFmtId="165" fontId="12" fillId="12" borderId="20" xfId="0" applyNumberFormat="1" applyFont="1" applyFill="1" applyBorder="1" applyAlignment="1">
      <alignment horizontal="center" vertical="center" wrapText="1"/>
    </xf>
    <xf numFmtId="165" fontId="12" fillId="15" borderId="22" xfId="0" applyNumberFormat="1" applyFont="1" applyFill="1" applyBorder="1" applyAlignment="1">
      <alignment horizontal="center" vertical="center" wrapText="1"/>
    </xf>
    <xf numFmtId="0" fontId="3" fillId="3" borderId="27" xfId="0" applyFont="1" applyFill="1" applyBorder="1" applyAlignment="1">
      <alignment horizontal="center" vertical="center"/>
    </xf>
    <xf numFmtId="166" fontId="4" fillId="0" borderId="57" xfId="0" applyNumberFormat="1" applyFont="1" applyBorder="1" applyAlignment="1">
      <alignment horizontal="center" vertical="center"/>
    </xf>
    <xf numFmtId="166" fontId="4" fillId="0" borderId="58" xfId="0" applyNumberFormat="1" applyFont="1" applyBorder="1" applyAlignment="1">
      <alignment horizontal="center" vertical="center"/>
    </xf>
    <xf numFmtId="166" fontId="4" fillId="0" borderId="59" xfId="0" applyNumberFormat="1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167" fontId="4" fillId="0" borderId="27" xfId="0" applyNumberFormat="1" applyFont="1" applyBorder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165" fontId="6" fillId="6" borderId="10" xfId="0" applyNumberFormat="1" applyFont="1" applyFill="1" applyBorder="1" applyAlignment="1">
      <alignment horizontal="center" vertical="center"/>
    </xf>
    <xf numFmtId="165" fontId="6" fillId="5" borderId="52" xfId="0" applyNumberFormat="1" applyFont="1" applyFill="1" applyBorder="1" applyAlignment="1">
      <alignment horizontal="center" vertical="center"/>
    </xf>
    <xf numFmtId="165" fontId="6" fillId="5" borderId="10" xfId="0" applyNumberFormat="1" applyFont="1" applyFill="1" applyBorder="1" applyAlignment="1">
      <alignment horizontal="center" vertical="center"/>
    </xf>
    <xf numFmtId="165" fontId="6" fillId="5" borderId="53" xfId="0" applyNumberFormat="1" applyFont="1" applyFill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5" fillId="5" borderId="36" xfId="0" applyFont="1" applyFill="1" applyBorder="1" applyAlignment="1">
      <alignment horizontal="center" vertical="center"/>
    </xf>
    <xf numFmtId="0" fontId="5" fillId="5" borderId="37" xfId="0" applyFont="1" applyFill="1" applyBorder="1" applyAlignment="1">
      <alignment horizontal="center" vertical="center"/>
    </xf>
    <xf numFmtId="0" fontId="5" fillId="5" borderId="38" xfId="0" applyFont="1" applyFill="1" applyBorder="1" applyAlignment="1">
      <alignment horizontal="center" vertical="center"/>
    </xf>
    <xf numFmtId="0" fontId="5" fillId="6" borderId="39" xfId="0" applyFont="1" applyFill="1" applyBorder="1" applyAlignment="1">
      <alignment horizontal="center" vertical="center"/>
    </xf>
    <xf numFmtId="0" fontId="5" fillId="6" borderId="37" xfId="0" applyFont="1" applyFill="1" applyBorder="1" applyAlignment="1">
      <alignment horizontal="center" vertical="center"/>
    </xf>
    <xf numFmtId="0" fontId="5" fillId="6" borderId="40" xfId="0" applyFont="1" applyFill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165" fontId="6" fillId="7" borderId="52" xfId="0" applyNumberFormat="1" applyFont="1" applyFill="1" applyBorder="1" applyAlignment="1">
      <alignment horizontal="center" vertical="center"/>
    </xf>
    <xf numFmtId="165" fontId="6" fillId="7" borderId="10" xfId="0" applyNumberFormat="1" applyFont="1" applyFill="1" applyBorder="1" applyAlignment="1">
      <alignment horizontal="center" vertical="center"/>
    </xf>
    <xf numFmtId="165" fontId="6" fillId="7" borderId="53" xfId="0" applyNumberFormat="1" applyFont="1" applyFill="1" applyBorder="1" applyAlignment="1">
      <alignment horizontal="center" vertical="center"/>
    </xf>
    <xf numFmtId="0" fontId="5" fillId="7" borderId="36" xfId="0" applyFont="1" applyFill="1" applyBorder="1" applyAlignment="1">
      <alignment horizontal="center" vertical="center"/>
    </xf>
    <xf numFmtId="0" fontId="5" fillId="7" borderId="37" xfId="0" applyFont="1" applyFill="1" applyBorder="1" applyAlignment="1">
      <alignment horizontal="center" vertical="center"/>
    </xf>
    <xf numFmtId="0" fontId="5" fillId="7" borderId="38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5" borderId="49" xfId="0" applyFont="1" applyFill="1" applyBorder="1" applyAlignment="1">
      <alignment horizontal="center" vertical="center"/>
    </xf>
    <xf numFmtId="0" fontId="5" fillId="5" borderId="50" xfId="0" applyFont="1" applyFill="1" applyBorder="1" applyAlignment="1">
      <alignment horizontal="center" vertical="center"/>
    </xf>
    <xf numFmtId="0" fontId="5" fillId="5" borderId="51" xfId="0" applyFont="1" applyFill="1" applyBorder="1" applyAlignment="1">
      <alignment horizontal="center" vertical="center"/>
    </xf>
    <xf numFmtId="0" fontId="5" fillId="6" borderId="50" xfId="0" applyFont="1" applyFill="1" applyBorder="1" applyAlignment="1">
      <alignment horizontal="center" vertical="center"/>
    </xf>
    <xf numFmtId="0" fontId="5" fillId="7" borderId="49" xfId="0" applyFont="1" applyFill="1" applyBorder="1" applyAlignment="1">
      <alignment horizontal="center" vertical="center"/>
    </xf>
    <xf numFmtId="0" fontId="5" fillId="7" borderId="50" xfId="0" applyFont="1" applyFill="1" applyBorder="1" applyAlignment="1">
      <alignment horizontal="center" vertical="center"/>
    </xf>
    <xf numFmtId="0" fontId="5" fillId="7" borderId="51" xfId="0" applyFont="1" applyFill="1" applyBorder="1" applyAlignment="1">
      <alignment horizontal="center" vertical="center"/>
    </xf>
    <xf numFmtId="0" fontId="8" fillId="10" borderId="41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ont>
        <color theme="0" tint="-0.14996795556505021"/>
      </font>
      <fill>
        <patternFill patternType="solid">
          <bgColor theme="0" tint="-0.34998626667073579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ont>
        <color theme="0" tint="-0.14996795556505021"/>
      </font>
      <fill>
        <patternFill patternType="solid">
          <bgColor theme="0" tint="-0.34998626667073579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ont>
        <color theme="0" tint="-0.14996795556505021"/>
      </font>
      <fill>
        <patternFill>
          <bgColor theme="0" tint="-0.24994659260841701"/>
        </patternFill>
      </fill>
    </dxf>
    <dxf>
      <font>
        <color theme="0" tint="-0.14996795556505021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Ion">
  <a:themeElements>
    <a:clrScheme name="Violet">
      <a:dk1>
        <a:sysClr val="windowText" lastClr="000000"/>
      </a:dk1>
      <a:lt1>
        <a:sysClr val="window" lastClr="FFFFFF"/>
      </a:lt1>
      <a:dk2>
        <a:srgbClr val="373545"/>
      </a:dk2>
      <a:lt2>
        <a:srgbClr val="DCD8DC"/>
      </a:lt2>
      <a:accent1>
        <a:srgbClr val="AD84C6"/>
      </a:accent1>
      <a:accent2>
        <a:srgbClr val="8784C7"/>
      </a:accent2>
      <a:accent3>
        <a:srgbClr val="5D739A"/>
      </a:accent3>
      <a:accent4>
        <a:srgbClr val="6997AF"/>
      </a:accent4>
      <a:accent5>
        <a:srgbClr val="84ACB6"/>
      </a:accent5>
      <a:accent6>
        <a:srgbClr val="6F8183"/>
      </a:accent6>
      <a:hlink>
        <a:srgbClr val="69A020"/>
      </a:hlink>
      <a:folHlink>
        <a:srgbClr val="8C8C8C"/>
      </a:folHlink>
    </a:clrScheme>
    <a:fontScheme name="Century Gothic">
      <a:majorFont>
        <a:latin typeface="Century Gothic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on">
      <a:fillStyleLst>
        <a:solidFill>
          <a:schemeClr val="phClr"/>
        </a:solidFill>
        <a:gradFill rotWithShape="1">
          <a:gsLst>
            <a:gs pos="0">
              <a:schemeClr val="phClr">
                <a:tint val="64000"/>
                <a:lumMod val="118000"/>
              </a:schemeClr>
            </a:gs>
            <a:gs pos="100000">
              <a:schemeClr val="phClr">
                <a:tint val="92000"/>
                <a:alpha val="100000"/>
                <a:lumMod val="11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lumMod val="114000"/>
              </a:schemeClr>
            </a:gs>
            <a:gs pos="100000">
              <a:schemeClr val="phClr">
                <a:shade val="90000"/>
                <a:lumMod val="84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/>
          </a:scene3d>
          <a:sp3d prstMaterial="plastic">
            <a:bevelT w="0" h="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7000"/>
                <a:hueMod val="88000"/>
                <a:satMod val="130000"/>
                <a:lumMod val="124000"/>
              </a:schemeClr>
            </a:gs>
            <a:gs pos="100000">
              <a:schemeClr val="phClr">
                <a:tint val="96000"/>
                <a:shade val="88000"/>
                <a:hueMod val="108000"/>
                <a:satMod val="164000"/>
                <a:lumMod val="76000"/>
              </a:schemeClr>
            </a:gs>
          </a:gsLst>
          <a:path path="circle">
            <a:fillToRect l="45000" t="65000" r="125000" b="100000"/>
          </a:path>
        </a:gradFill>
        <a:blipFill rotWithShape="1">
          <a:blip xmlns:r="http://schemas.openxmlformats.org/officeDocument/2006/relationships">
            <a:duotone>
              <a:schemeClr val="phClr">
                <a:shade val="69000"/>
                <a:hueMod val="108000"/>
                <a:satMod val="164000"/>
                <a:lumMod val="74000"/>
              </a:schemeClr>
              <a:schemeClr val="phClr">
                <a:tint val="96000"/>
                <a:hueMod val="88000"/>
                <a:satMod val="140000"/>
                <a:lumMod val="132000"/>
              </a:schemeClr>
            </a:duotone>
          </a:blip>
          <a:stretch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Ion" id="{B8441ADB-2E43-4AF7-B97A-BD870242C6A8}" vid="{292E63A9-BB86-4E3D-B92A-7223C6510D2E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D7A53-A394-C64A-A64F-8C80258CB714}">
  <dimension ref="A1:AA58"/>
  <sheetViews>
    <sheetView showGridLines="0" topLeftCell="A2" zoomScaleNormal="100" workbookViewId="0">
      <pane xSplit="5" topLeftCell="S1" activePane="topRight" state="frozen"/>
      <selection pane="topRight" activeCell="H17" sqref="H17"/>
    </sheetView>
  </sheetViews>
  <sheetFormatPr baseColWidth="10" defaultRowHeight="16" x14ac:dyDescent="0.2"/>
  <cols>
    <col min="1" max="2" width="2" style="18" customWidth="1"/>
    <col min="3" max="3" width="13" style="18" customWidth="1"/>
    <col min="4" max="4" width="2.140625" style="18" bestFit="1" customWidth="1"/>
    <col min="5" max="5" width="13" style="18" customWidth="1"/>
    <col min="6" max="6" width="1.85546875" style="18" customWidth="1"/>
    <col min="7" max="7" width="15.42578125" style="18" bestFit="1" customWidth="1"/>
    <col min="8" max="26" width="10.7109375" style="18"/>
    <col min="27" max="27" width="1.85546875" style="18" customWidth="1"/>
    <col min="28" max="16384" width="10.7109375" style="18"/>
  </cols>
  <sheetData>
    <row r="1" spans="1:27" ht="50" customHeight="1" x14ac:dyDescent="0.2"/>
    <row r="2" spans="1:27" ht="33" customHeight="1" x14ac:dyDescent="0.2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</row>
    <row r="3" spans="1:27" ht="36" customHeight="1" x14ac:dyDescent="0.2">
      <c r="A3" s="26"/>
      <c r="B3" s="27"/>
      <c r="C3" s="89" t="s">
        <v>21</v>
      </c>
      <c r="D3" s="89"/>
      <c r="E3" s="89"/>
      <c r="F3" s="27"/>
      <c r="G3" s="89" t="s">
        <v>22</v>
      </c>
      <c r="H3" s="89"/>
      <c r="I3" s="89"/>
      <c r="J3" s="89"/>
      <c r="K3" s="89"/>
      <c r="L3" s="39"/>
      <c r="M3" s="39"/>
      <c r="N3" s="27"/>
      <c r="O3" s="83" t="s">
        <v>0</v>
      </c>
      <c r="P3" s="83"/>
      <c r="Q3" s="83"/>
      <c r="R3" s="83"/>
      <c r="S3" s="83" t="s">
        <v>1</v>
      </c>
      <c r="T3" s="83"/>
      <c r="U3" s="83"/>
      <c r="V3" s="83"/>
      <c r="W3" s="83" t="s">
        <v>2</v>
      </c>
      <c r="X3" s="83"/>
      <c r="Y3" s="83"/>
      <c r="Z3" s="83"/>
      <c r="AA3" s="27"/>
    </row>
    <row r="4" spans="1:27" ht="30" customHeight="1" x14ac:dyDescent="0.2">
      <c r="A4" s="26"/>
      <c r="B4" s="27"/>
      <c r="C4" s="89"/>
      <c r="D4" s="89"/>
      <c r="E4" s="89"/>
      <c r="F4" s="27"/>
      <c r="G4" s="89"/>
      <c r="H4" s="89"/>
      <c r="I4" s="89"/>
      <c r="J4" s="89"/>
      <c r="K4" s="89"/>
      <c r="L4" s="39"/>
      <c r="M4" s="39"/>
      <c r="N4" s="27"/>
      <c r="O4" s="84">
        <v>0.3125</v>
      </c>
      <c r="P4" s="85"/>
      <c r="Q4" s="85"/>
      <c r="R4" s="86"/>
      <c r="S4" s="87" t="s">
        <v>6</v>
      </c>
      <c r="T4" s="87"/>
      <c r="U4" s="87"/>
      <c r="V4" s="87"/>
      <c r="W4" s="88">
        <v>45166</v>
      </c>
      <c r="X4" s="88"/>
      <c r="Y4" s="88"/>
      <c r="Z4" s="88"/>
      <c r="AA4" s="27"/>
    </row>
    <row r="5" spans="1:27" ht="29" customHeight="1" x14ac:dyDescent="0.2">
      <c r="A5" s="26"/>
      <c r="B5" s="27"/>
      <c r="C5" s="28"/>
      <c r="D5" s="28"/>
      <c r="E5" s="28"/>
      <c r="F5" s="27"/>
      <c r="G5" s="27"/>
      <c r="H5" s="27"/>
      <c r="I5" s="27"/>
      <c r="J5" s="27"/>
      <c r="K5" s="27"/>
      <c r="L5" s="27"/>
      <c r="M5" s="27"/>
      <c r="N5" s="27"/>
      <c r="O5" s="28"/>
      <c r="P5" s="28"/>
      <c r="Q5" s="28"/>
      <c r="R5" s="28"/>
      <c r="S5" s="28"/>
      <c r="T5" s="28"/>
      <c r="U5" s="28"/>
      <c r="V5" s="5">
        <f>--LEFT(S4,3)</f>
        <v>15</v>
      </c>
      <c r="W5" s="28"/>
      <c r="X5" s="28"/>
      <c r="Y5" s="28"/>
      <c r="Z5" s="28"/>
      <c r="AA5" s="27"/>
    </row>
    <row r="6" spans="1:27" ht="25" customHeight="1" x14ac:dyDescent="0.2">
      <c r="A6" s="26"/>
      <c r="B6" s="27"/>
      <c r="C6" s="112" t="s">
        <v>4</v>
      </c>
      <c r="D6" s="113"/>
      <c r="E6" s="114"/>
      <c r="F6" s="27"/>
      <c r="G6" s="121" t="s">
        <v>15</v>
      </c>
      <c r="H6" s="122"/>
      <c r="I6" s="122"/>
      <c r="J6" s="123"/>
      <c r="K6" s="124" t="s">
        <v>16</v>
      </c>
      <c r="L6" s="124"/>
      <c r="M6" s="124"/>
      <c r="N6" s="124"/>
      <c r="O6" s="121" t="s">
        <v>17</v>
      </c>
      <c r="P6" s="122"/>
      <c r="Q6" s="122"/>
      <c r="R6" s="123"/>
      <c r="S6" s="124" t="s">
        <v>18</v>
      </c>
      <c r="T6" s="124"/>
      <c r="U6" s="124"/>
      <c r="V6" s="124"/>
      <c r="W6" s="125" t="s">
        <v>19</v>
      </c>
      <c r="X6" s="126"/>
      <c r="Y6" s="126"/>
      <c r="Z6" s="127"/>
      <c r="AA6" s="27"/>
    </row>
    <row r="7" spans="1:27" ht="23" customHeight="1" x14ac:dyDescent="0.2">
      <c r="A7" s="26"/>
      <c r="B7" s="27"/>
      <c r="C7" s="115"/>
      <c r="D7" s="116"/>
      <c r="E7" s="117"/>
      <c r="F7" s="27"/>
      <c r="G7" s="91">
        <f>W4</f>
        <v>45166</v>
      </c>
      <c r="H7" s="92"/>
      <c r="I7" s="92"/>
      <c r="J7" s="93"/>
      <c r="K7" s="90">
        <f>G7+1</f>
        <v>45167</v>
      </c>
      <c r="L7" s="90"/>
      <c r="M7" s="90"/>
      <c r="N7" s="90"/>
      <c r="O7" s="91">
        <f>K7+1</f>
        <v>45168</v>
      </c>
      <c r="P7" s="92"/>
      <c r="Q7" s="92"/>
      <c r="R7" s="93"/>
      <c r="S7" s="90">
        <f>O7+1</f>
        <v>45169</v>
      </c>
      <c r="T7" s="90"/>
      <c r="U7" s="90"/>
      <c r="V7" s="90"/>
      <c r="W7" s="106">
        <f>S7+1</f>
        <v>45170</v>
      </c>
      <c r="X7" s="107"/>
      <c r="Y7" s="107"/>
      <c r="Z7" s="108"/>
      <c r="AA7" s="27"/>
    </row>
    <row r="8" spans="1:27" ht="23" customHeight="1" x14ac:dyDescent="0.2">
      <c r="A8" s="26"/>
      <c r="B8" s="27"/>
      <c r="C8" s="118"/>
      <c r="D8" s="119"/>
      <c r="E8" s="120"/>
      <c r="F8" s="27"/>
      <c r="G8" s="60" t="str">
        <f>'Paramètres de données'!$F$3</f>
        <v>Smith</v>
      </c>
      <c r="H8" s="60" t="str">
        <f>'Paramètres de données'!$F$4</f>
        <v>Nadine</v>
      </c>
      <c r="I8" s="60" t="str">
        <f>'Paramètres de données'!$F$5</f>
        <v>Barbara</v>
      </c>
      <c r="J8" s="60" t="str">
        <f>'Paramètres de données'!$F$6</f>
        <v>Brandon</v>
      </c>
      <c r="K8" s="59" t="str">
        <f>'Paramètres de données'!$F$3</f>
        <v>Smith</v>
      </c>
      <c r="L8" s="7" t="str">
        <f>'Paramètres de données'!$F$4</f>
        <v>Nadine</v>
      </c>
      <c r="M8" s="7" t="str">
        <f>'Paramètres de données'!$F$5</f>
        <v>Barbara</v>
      </c>
      <c r="N8" s="65" t="str">
        <f>'Paramètres de données'!$F$6</f>
        <v>Brandon</v>
      </c>
      <c r="O8" s="60" t="str">
        <f>'Paramètres de données'!$F$3</f>
        <v>Smith</v>
      </c>
      <c r="P8" s="6" t="str">
        <f>'Paramètres de données'!$F$4</f>
        <v>Nadine</v>
      </c>
      <c r="Q8" s="6" t="str">
        <f>'Paramètres de données'!$F$5</f>
        <v>Barbara</v>
      </c>
      <c r="R8" s="61" t="str">
        <f>'Paramètres de données'!$F$6</f>
        <v>Brandon</v>
      </c>
      <c r="S8" s="59" t="str">
        <f>'Paramètres de données'!$F$3</f>
        <v>Smith</v>
      </c>
      <c r="T8" s="7" t="str">
        <f>'Paramètres de données'!$F$4</f>
        <v>Nadine</v>
      </c>
      <c r="U8" s="7" t="str">
        <f>'Paramètres de données'!$F$5</f>
        <v>Barbara</v>
      </c>
      <c r="V8" s="65" t="str">
        <f>'Paramètres de données'!$F$6</f>
        <v>Brandon</v>
      </c>
      <c r="W8" s="66" t="str">
        <f>'Paramètres de données'!$F$3</f>
        <v>Smith</v>
      </c>
      <c r="X8" s="8" t="str">
        <f>'Paramètres de données'!$F$4</f>
        <v>Nadine</v>
      </c>
      <c r="Y8" s="8" t="str">
        <f>'Paramètres de données'!$F$5</f>
        <v>Barbara</v>
      </c>
      <c r="Z8" s="64" t="str">
        <f>'Paramètres de données'!$F$6</f>
        <v>Brandon</v>
      </c>
      <c r="AA8" s="27"/>
    </row>
    <row r="9" spans="1:27" x14ac:dyDescent="0.2">
      <c r="A9" s="26"/>
      <c r="B9" s="27"/>
      <c r="C9" s="67">
        <f>O4</f>
        <v>0.3125</v>
      </c>
      <c r="D9" s="2" t="s">
        <v>14</v>
      </c>
      <c r="E9" s="69" cm="1">
        <f t="array" ref="E9">C9+TIME(0,INTERVAL,0)</f>
        <v>0.32291666666666669</v>
      </c>
      <c r="F9" s="27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27"/>
    </row>
    <row r="10" spans="1:27" x14ac:dyDescent="0.2">
      <c r="A10" s="26"/>
      <c r="B10" s="27"/>
      <c r="C10" s="68">
        <f t="shared" ref="C10:C47" si="0">C9+TIME(0,INTERVAL,0)</f>
        <v>0.32291666666666669</v>
      </c>
      <c r="D10" s="3" t="s">
        <v>14</v>
      </c>
      <c r="E10" s="70">
        <f t="shared" ref="E10:E47" si="1">C10+TIME(0,INTERVAL,0)</f>
        <v>0.33333333333333337</v>
      </c>
      <c r="F10" s="27"/>
      <c r="G10" s="63" t="s">
        <v>34</v>
      </c>
      <c r="H10" s="63" t="s">
        <v>35</v>
      </c>
      <c r="I10" s="63"/>
      <c r="J10" s="63"/>
      <c r="K10" s="63" t="s">
        <v>34</v>
      </c>
      <c r="L10" s="63" t="s">
        <v>35</v>
      </c>
      <c r="M10" s="63"/>
      <c r="N10" s="63"/>
      <c r="O10" s="63" t="s">
        <v>34</v>
      </c>
      <c r="P10" s="63" t="s">
        <v>35</v>
      </c>
      <c r="Q10" s="63"/>
      <c r="R10" s="63"/>
      <c r="S10" s="63" t="s">
        <v>34</v>
      </c>
      <c r="T10" s="63" t="s">
        <v>35</v>
      </c>
      <c r="U10" s="63"/>
      <c r="V10" s="63" t="s">
        <v>32</v>
      </c>
      <c r="W10" s="63" t="s">
        <v>34</v>
      </c>
      <c r="X10" s="63" t="s">
        <v>35</v>
      </c>
      <c r="Y10" s="63"/>
      <c r="Z10" s="63" t="s">
        <v>32</v>
      </c>
      <c r="AA10" s="27"/>
    </row>
    <row r="11" spans="1:27" x14ac:dyDescent="0.2">
      <c r="A11" s="26"/>
      <c r="B11" s="27"/>
      <c r="C11" s="67">
        <f t="shared" si="0"/>
        <v>0.33333333333333337</v>
      </c>
      <c r="D11" s="2" t="s">
        <v>14</v>
      </c>
      <c r="E11" s="69">
        <f t="shared" si="1"/>
        <v>0.34375000000000006</v>
      </c>
      <c r="F11" s="27"/>
      <c r="G11" s="62" t="s">
        <v>34</v>
      </c>
      <c r="H11" s="62" t="s">
        <v>35</v>
      </c>
      <c r="I11" s="62" t="s">
        <v>36</v>
      </c>
      <c r="J11" s="62"/>
      <c r="K11" s="62" t="s">
        <v>34</v>
      </c>
      <c r="L11" s="62" t="s">
        <v>35</v>
      </c>
      <c r="M11" s="62" t="s">
        <v>37</v>
      </c>
      <c r="N11" s="62"/>
      <c r="O11" s="62" t="s">
        <v>34</v>
      </c>
      <c r="P11" s="62" t="s">
        <v>35</v>
      </c>
      <c r="Q11" s="62" t="s">
        <v>36</v>
      </c>
      <c r="R11" s="62"/>
      <c r="S11" s="62" t="s">
        <v>34</v>
      </c>
      <c r="T11" s="62" t="s">
        <v>35</v>
      </c>
      <c r="U11" s="62" t="s">
        <v>36</v>
      </c>
      <c r="V11" s="62" t="s">
        <v>32</v>
      </c>
      <c r="W11" s="62" t="s">
        <v>34</v>
      </c>
      <c r="X11" s="62" t="s">
        <v>35</v>
      </c>
      <c r="Y11" s="62" t="s">
        <v>36</v>
      </c>
      <c r="Z11" s="62" t="s">
        <v>32</v>
      </c>
      <c r="AA11" s="27"/>
    </row>
    <row r="12" spans="1:27" x14ac:dyDescent="0.2">
      <c r="A12" s="26"/>
      <c r="B12" s="27"/>
      <c r="C12" s="68">
        <f t="shared" si="0"/>
        <v>0.34375000000000006</v>
      </c>
      <c r="D12" s="3" t="s">
        <v>14</v>
      </c>
      <c r="E12" s="70">
        <f t="shared" si="1"/>
        <v>0.35416666666666674</v>
      </c>
      <c r="F12" s="27"/>
      <c r="G12" s="63" t="s">
        <v>34</v>
      </c>
      <c r="H12" s="63" t="s">
        <v>35</v>
      </c>
      <c r="I12" s="63" t="s">
        <v>36</v>
      </c>
      <c r="J12" s="63"/>
      <c r="K12" s="63" t="s">
        <v>34</v>
      </c>
      <c r="L12" s="63" t="s">
        <v>35</v>
      </c>
      <c r="M12" s="63" t="s">
        <v>37</v>
      </c>
      <c r="N12" s="63"/>
      <c r="O12" s="63" t="s">
        <v>34</v>
      </c>
      <c r="P12" s="63" t="s">
        <v>35</v>
      </c>
      <c r="Q12" s="63" t="s">
        <v>36</v>
      </c>
      <c r="R12" s="63"/>
      <c r="S12" s="63" t="s">
        <v>34</v>
      </c>
      <c r="T12" s="63" t="s">
        <v>35</v>
      </c>
      <c r="U12" s="63" t="s">
        <v>36</v>
      </c>
      <c r="V12" s="63" t="s">
        <v>32</v>
      </c>
      <c r="W12" s="63" t="s">
        <v>34</v>
      </c>
      <c r="X12" s="63" t="s">
        <v>35</v>
      </c>
      <c r="Y12" s="63" t="s">
        <v>36</v>
      </c>
      <c r="Z12" s="63" t="s">
        <v>32</v>
      </c>
      <c r="AA12" s="27"/>
    </row>
    <row r="13" spans="1:27" x14ac:dyDescent="0.2">
      <c r="A13" s="26"/>
      <c r="B13" s="27"/>
      <c r="C13" s="67">
        <f t="shared" si="0"/>
        <v>0.35416666666666674</v>
      </c>
      <c r="D13" s="2" t="s">
        <v>14</v>
      </c>
      <c r="E13" s="69">
        <f t="shared" si="1"/>
        <v>0.36458333333333343</v>
      </c>
      <c r="F13" s="27"/>
      <c r="G13" s="62" t="s">
        <v>34</v>
      </c>
      <c r="H13" s="62" t="s">
        <v>35</v>
      </c>
      <c r="I13" s="62" t="s">
        <v>36</v>
      </c>
      <c r="J13" s="62"/>
      <c r="K13" s="62" t="s">
        <v>34</v>
      </c>
      <c r="L13" s="62" t="s">
        <v>35</v>
      </c>
      <c r="M13" s="62" t="s">
        <v>37</v>
      </c>
      <c r="N13" s="62"/>
      <c r="O13" s="62" t="s">
        <v>34</v>
      </c>
      <c r="P13" s="62" t="s">
        <v>35</v>
      </c>
      <c r="Q13" s="62" t="s">
        <v>36</v>
      </c>
      <c r="R13" s="62"/>
      <c r="S13" s="62" t="s">
        <v>34</v>
      </c>
      <c r="T13" s="62" t="s">
        <v>35</v>
      </c>
      <c r="U13" s="62" t="s">
        <v>36</v>
      </c>
      <c r="V13" s="62" t="s">
        <v>32</v>
      </c>
      <c r="W13" s="62" t="s">
        <v>34</v>
      </c>
      <c r="X13" s="62" t="s">
        <v>35</v>
      </c>
      <c r="Y13" s="62" t="s">
        <v>36</v>
      </c>
      <c r="Z13" s="62" t="s">
        <v>32</v>
      </c>
      <c r="AA13" s="27"/>
    </row>
    <row r="14" spans="1:27" x14ac:dyDescent="0.2">
      <c r="A14" s="26"/>
      <c r="B14" s="27"/>
      <c r="C14" s="68">
        <f t="shared" si="0"/>
        <v>0.36458333333333343</v>
      </c>
      <c r="D14" s="3" t="s">
        <v>14</v>
      </c>
      <c r="E14" s="70">
        <f t="shared" si="1"/>
        <v>0.37500000000000011</v>
      </c>
      <c r="F14" s="27"/>
      <c r="G14" s="63" t="s">
        <v>34</v>
      </c>
      <c r="H14" s="63" t="s">
        <v>35</v>
      </c>
      <c r="I14" s="63" t="s">
        <v>36</v>
      </c>
      <c r="J14" s="63"/>
      <c r="K14" s="63" t="s">
        <v>34</v>
      </c>
      <c r="L14" s="63" t="s">
        <v>35</v>
      </c>
      <c r="M14" s="63" t="s">
        <v>37</v>
      </c>
      <c r="N14" s="63"/>
      <c r="O14" s="63" t="s">
        <v>34</v>
      </c>
      <c r="P14" s="63" t="s">
        <v>35</v>
      </c>
      <c r="Q14" s="63" t="s">
        <v>36</v>
      </c>
      <c r="R14" s="63"/>
      <c r="S14" s="63" t="s">
        <v>34</v>
      </c>
      <c r="T14" s="63" t="s">
        <v>35</v>
      </c>
      <c r="U14" s="63" t="s">
        <v>36</v>
      </c>
      <c r="V14" s="63" t="s">
        <v>32</v>
      </c>
      <c r="W14" s="63" t="s">
        <v>34</v>
      </c>
      <c r="X14" s="63" t="s">
        <v>35</v>
      </c>
      <c r="Y14" s="63" t="s">
        <v>36</v>
      </c>
      <c r="Z14" s="63" t="s">
        <v>32</v>
      </c>
      <c r="AA14" s="27"/>
    </row>
    <row r="15" spans="1:27" x14ac:dyDescent="0.2">
      <c r="A15" s="26"/>
      <c r="B15" s="27"/>
      <c r="C15" s="67">
        <f t="shared" si="0"/>
        <v>0.37500000000000011</v>
      </c>
      <c r="D15" s="2" t="s">
        <v>14</v>
      </c>
      <c r="E15" s="69">
        <f t="shared" si="1"/>
        <v>0.3854166666666668</v>
      </c>
      <c r="F15" s="27"/>
      <c r="G15" s="62" t="s">
        <v>34</v>
      </c>
      <c r="H15" s="62" t="s">
        <v>35</v>
      </c>
      <c r="I15" s="62" t="s">
        <v>36</v>
      </c>
      <c r="J15" s="62"/>
      <c r="K15" s="62" t="s">
        <v>34</v>
      </c>
      <c r="L15" s="62" t="s">
        <v>35</v>
      </c>
      <c r="M15" s="62" t="s">
        <v>37</v>
      </c>
      <c r="N15" s="62" t="s">
        <v>32</v>
      </c>
      <c r="O15" s="62" t="s">
        <v>34</v>
      </c>
      <c r="P15" s="62" t="s">
        <v>35</v>
      </c>
      <c r="Q15" s="62" t="s">
        <v>36</v>
      </c>
      <c r="R15" s="62"/>
      <c r="S15" s="62" t="s">
        <v>34</v>
      </c>
      <c r="T15" s="62" t="s">
        <v>35</v>
      </c>
      <c r="U15" s="62" t="s">
        <v>36</v>
      </c>
      <c r="V15" s="62" t="s">
        <v>32</v>
      </c>
      <c r="W15" s="62" t="s">
        <v>34</v>
      </c>
      <c r="X15" s="62" t="s">
        <v>35</v>
      </c>
      <c r="Y15" s="62" t="s">
        <v>36</v>
      </c>
      <c r="Z15" s="62" t="s">
        <v>32</v>
      </c>
      <c r="AA15" s="27"/>
    </row>
    <row r="16" spans="1:27" x14ac:dyDescent="0.2">
      <c r="A16" s="26"/>
      <c r="B16" s="27"/>
      <c r="C16" s="68">
        <f t="shared" si="0"/>
        <v>0.3854166666666668</v>
      </c>
      <c r="D16" s="3" t="s">
        <v>14</v>
      </c>
      <c r="E16" s="70">
        <f t="shared" si="1"/>
        <v>0.39583333333333348</v>
      </c>
      <c r="F16" s="27"/>
      <c r="G16" s="63" t="s">
        <v>34</v>
      </c>
      <c r="H16" s="63" t="s">
        <v>35</v>
      </c>
      <c r="I16" s="63" t="s">
        <v>36</v>
      </c>
      <c r="J16" s="63"/>
      <c r="K16" s="63" t="s">
        <v>34</v>
      </c>
      <c r="L16" s="63" t="s">
        <v>35</v>
      </c>
      <c r="M16" s="63" t="s">
        <v>37</v>
      </c>
      <c r="N16" s="63" t="s">
        <v>32</v>
      </c>
      <c r="O16" s="63" t="s">
        <v>34</v>
      </c>
      <c r="P16" s="63" t="s">
        <v>35</v>
      </c>
      <c r="Q16" s="63" t="s">
        <v>36</v>
      </c>
      <c r="R16" s="63"/>
      <c r="S16" s="63" t="s">
        <v>34</v>
      </c>
      <c r="T16" s="63" t="s">
        <v>35</v>
      </c>
      <c r="U16" s="63" t="s">
        <v>36</v>
      </c>
      <c r="V16" s="63" t="s">
        <v>32</v>
      </c>
      <c r="W16" s="63" t="s">
        <v>34</v>
      </c>
      <c r="X16" s="63" t="s">
        <v>35</v>
      </c>
      <c r="Y16" s="63" t="s">
        <v>36</v>
      </c>
      <c r="Z16" s="63" t="s">
        <v>32</v>
      </c>
      <c r="AA16" s="27"/>
    </row>
    <row r="17" spans="1:27" x14ac:dyDescent="0.2">
      <c r="A17" s="26"/>
      <c r="B17" s="27"/>
      <c r="C17" s="67">
        <f t="shared" si="0"/>
        <v>0.39583333333333348</v>
      </c>
      <c r="D17" s="2" t="s">
        <v>14</v>
      </c>
      <c r="E17" s="69">
        <f t="shared" si="1"/>
        <v>0.40625000000000017</v>
      </c>
      <c r="F17" s="27"/>
      <c r="G17" s="62" t="s">
        <v>34</v>
      </c>
      <c r="H17" s="62" t="s">
        <v>35</v>
      </c>
      <c r="I17" s="62" t="s">
        <v>36</v>
      </c>
      <c r="J17" s="62"/>
      <c r="K17" s="62" t="s">
        <v>34</v>
      </c>
      <c r="L17" s="62" t="s">
        <v>35</v>
      </c>
      <c r="M17" s="62" t="s">
        <v>37</v>
      </c>
      <c r="N17" s="62" t="s">
        <v>32</v>
      </c>
      <c r="O17" s="62" t="s">
        <v>34</v>
      </c>
      <c r="P17" s="62" t="s">
        <v>35</v>
      </c>
      <c r="Q17" s="62" t="s">
        <v>36</v>
      </c>
      <c r="R17" s="62"/>
      <c r="S17" s="62" t="s">
        <v>34</v>
      </c>
      <c r="T17" s="62" t="s">
        <v>35</v>
      </c>
      <c r="U17" s="62" t="s">
        <v>36</v>
      </c>
      <c r="V17" s="62" t="s">
        <v>32</v>
      </c>
      <c r="W17" s="62" t="s">
        <v>34</v>
      </c>
      <c r="X17" s="62" t="s">
        <v>35</v>
      </c>
      <c r="Y17" s="62" t="s">
        <v>36</v>
      </c>
      <c r="Z17" s="62" t="s">
        <v>32</v>
      </c>
      <c r="AA17" s="27"/>
    </row>
    <row r="18" spans="1:27" x14ac:dyDescent="0.2">
      <c r="A18" s="26"/>
      <c r="B18" s="27"/>
      <c r="C18" s="68">
        <f t="shared" si="0"/>
        <v>0.40625000000000017</v>
      </c>
      <c r="D18" s="3" t="s">
        <v>14</v>
      </c>
      <c r="E18" s="70">
        <f t="shared" si="1"/>
        <v>0.41666666666666685</v>
      </c>
      <c r="F18" s="27"/>
      <c r="G18" s="63" t="s">
        <v>34</v>
      </c>
      <c r="H18" s="63" t="s">
        <v>35</v>
      </c>
      <c r="I18" s="63" t="s">
        <v>36</v>
      </c>
      <c r="J18" s="63"/>
      <c r="K18" s="63" t="s">
        <v>34</v>
      </c>
      <c r="L18" s="63" t="s">
        <v>35</v>
      </c>
      <c r="M18" s="63" t="s">
        <v>37</v>
      </c>
      <c r="N18" s="63" t="s">
        <v>32</v>
      </c>
      <c r="O18" s="63" t="s">
        <v>34</v>
      </c>
      <c r="P18" s="63" t="s">
        <v>35</v>
      </c>
      <c r="Q18" s="63" t="s">
        <v>36</v>
      </c>
      <c r="R18" s="63"/>
      <c r="S18" s="63" t="s">
        <v>34</v>
      </c>
      <c r="T18" s="63" t="s">
        <v>35</v>
      </c>
      <c r="U18" s="63" t="s">
        <v>36</v>
      </c>
      <c r="V18" s="63" t="s">
        <v>32</v>
      </c>
      <c r="W18" s="63" t="s">
        <v>34</v>
      </c>
      <c r="X18" s="63" t="s">
        <v>35</v>
      </c>
      <c r="Y18" s="63" t="s">
        <v>36</v>
      </c>
      <c r="Z18" s="63" t="s">
        <v>32</v>
      </c>
      <c r="AA18" s="27"/>
    </row>
    <row r="19" spans="1:27" x14ac:dyDescent="0.2">
      <c r="A19" s="26"/>
      <c r="B19" s="27"/>
      <c r="C19" s="67">
        <f t="shared" si="0"/>
        <v>0.41666666666666685</v>
      </c>
      <c r="D19" s="4" t="s">
        <v>14</v>
      </c>
      <c r="E19" s="71">
        <f t="shared" si="1"/>
        <v>0.42708333333333354</v>
      </c>
      <c r="F19" s="27"/>
      <c r="G19" s="62" t="s">
        <v>34</v>
      </c>
      <c r="H19" s="62" t="s">
        <v>35</v>
      </c>
      <c r="I19" s="62" t="s">
        <v>36</v>
      </c>
      <c r="J19" s="62"/>
      <c r="K19" s="62" t="s">
        <v>34</v>
      </c>
      <c r="L19" s="62" t="s">
        <v>35</v>
      </c>
      <c r="M19" s="62" t="s">
        <v>37</v>
      </c>
      <c r="N19" s="62" t="s">
        <v>32</v>
      </c>
      <c r="O19" s="62" t="s">
        <v>34</v>
      </c>
      <c r="P19" s="62" t="s">
        <v>35</v>
      </c>
      <c r="Q19" s="62" t="s">
        <v>36</v>
      </c>
      <c r="R19" s="62" t="s">
        <v>32</v>
      </c>
      <c r="S19" s="62" t="s">
        <v>34</v>
      </c>
      <c r="T19" s="62" t="s">
        <v>35</v>
      </c>
      <c r="U19" s="62" t="s">
        <v>36</v>
      </c>
      <c r="V19" s="62" t="s">
        <v>32</v>
      </c>
      <c r="W19" s="62" t="s">
        <v>34</v>
      </c>
      <c r="X19" s="62" t="s">
        <v>35</v>
      </c>
      <c r="Y19" s="62" t="s">
        <v>36</v>
      </c>
      <c r="Z19" s="62" t="s">
        <v>32</v>
      </c>
      <c r="AA19" s="27"/>
    </row>
    <row r="20" spans="1:27" x14ac:dyDescent="0.2">
      <c r="A20" s="26"/>
      <c r="B20" s="27"/>
      <c r="C20" s="68">
        <f t="shared" si="0"/>
        <v>0.42708333333333354</v>
      </c>
      <c r="D20" s="3" t="s">
        <v>14</v>
      </c>
      <c r="E20" s="70">
        <f t="shared" si="1"/>
        <v>0.43750000000000022</v>
      </c>
      <c r="F20" s="27"/>
      <c r="G20" s="63" t="s">
        <v>34</v>
      </c>
      <c r="H20" s="63" t="s">
        <v>35</v>
      </c>
      <c r="I20" s="63" t="s">
        <v>36</v>
      </c>
      <c r="J20" s="63"/>
      <c r="K20" s="63" t="s">
        <v>34</v>
      </c>
      <c r="L20" s="63" t="s">
        <v>35</v>
      </c>
      <c r="M20" s="63" t="s">
        <v>37</v>
      </c>
      <c r="N20" s="63" t="s">
        <v>32</v>
      </c>
      <c r="O20" s="63" t="s">
        <v>34</v>
      </c>
      <c r="P20" s="63" t="s">
        <v>35</v>
      </c>
      <c r="Q20" s="63" t="s">
        <v>36</v>
      </c>
      <c r="R20" s="63" t="s">
        <v>32</v>
      </c>
      <c r="S20" s="63" t="s">
        <v>34</v>
      </c>
      <c r="T20" s="63" t="s">
        <v>35</v>
      </c>
      <c r="U20" s="63" t="s">
        <v>36</v>
      </c>
      <c r="V20" s="63" t="s">
        <v>32</v>
      </c>
      <c r="W20" s="63" t="s">
        <v>34</v>
      </c>
      <c r="X20" s="63" t="s">
        <v>35</v>
      </c>
      <c r="Y20" s="63" t="s">
        <v>36</v>
      </c>
      <c r="Z20" s="63" t="s">
        <v>32</v>
      </c>
      <c r="AA20" s="27"/>
    </row>
    <row r="21" spans="1:27" x14ac:dyDescent="0.2">
      <c r="A21" s="26"/>
      <c r="B21" s="27"/>
      <c r="C21" s="67">
        <f t="shared" si="0"/>
        <v>0.43750000000000022</v>
      </c>
      <c r="D21" s="4" t="s">
        <v>14</v>
      </c>
      <c r="E21" s="71">
        <f t="shared" si="1"/>
        <v>0.44791666666666691</v>
      </c>
      <c r="F21" s="27"/>
      <c r="G21" s="62" t="s">
        <v>34</v>
      </c>
      <c r="H21" s="62" t="s">
        <v>35</v>
      </c>
      <c r="I21" s="62" t="s">
        <v>36</v>
      </c>
      <c r="J21" s="62" t="s">
        <v>32</v>
      </c>
      <c r="K21" s="62" t="s">
        <v>34</v>
      </c>
      <c r="L21" s="62" t="s">
        <v>35</v>
      </c>
      <c r="M21" s="62" t="s">
        <v>37</v>
      </c>
      <c r="N21" s="62" t="s">
        <v>32</v>
      </c>
      <c r="O21" s="62" t="s">
        <v>34</v>
      </c>
      <c r="P21" s="62" t="s">
        <v>35</v>
      </c>
      <c r="Q21" s="62" t="s">
        <v>36</v>
      </c>
      <c r="R21" s="62" t="s">
        <v>32</v>
      </c>
      <c r="S21" s="62" t="s">
        <v>34</v>
      </c>
      <c r="T21" s="62" t="s">
        <v>35</v>
      </c>
      <c r="U21" s="62" t="s">
        <v>36</v>
      </c>
      <c r="V21" s="62" t="s">
        <v>32</v>
      </c>
      <c r="W21" s="62" t="s">
        <v>34</v>
      </c>
      <c r="X21" s="62" t="s">
        <v>35</v>
      </c>
      <c r="Y21" s="62" t="s">
        <v>36</v>
      </c>
      <c r="Z21" s="62" t="s">
        <v>32</v>
      </c>
      <c r="AA21" s="27"/>
    </row>
    <row r="22" spans="1:27" x14ac:dyDescent="0.2">
      <c r="A22" s="26"/>
      <c r="B22" s="27"/>
      <c r="C22" s="68">
        <f t="shared" si="0"/>
        <v>0.44791666666666691</v>
      </c>
      <c r="D22" s="3" t="s">
        <v>14</v>
      </c>
      <c r="E22" s="70">
        <f t="shared" si="1"/>
        <v>0.45833333333333359</v>
      </c>
      <c r="F22" s="27"/>
      <c r="G22" s="63" t="s">
        <v>34</v>
      </c>
      <c r="H22" s="63" t="s">
        <v>35</v>
      </c>
      <c r="I22" s="63" t="s">
        <v>36</v>
      </c>
      <c r="J22" s="63" t="s">
        <v>32</v>
      </c>
      <c r="K22" s="63" t="s">
        <v>34</v>
      </c>
      <c r="L22" s="63" t="s">
        <v>35</v>
      </c>
      <c r="M22" s="63" t="s">
        <v>37</v>
      </c>
      <c r="N22" s="63" t="s">
        <v>32</v>
      </c>
      <c r="O22" s="63" t="s">
        <v>34</v>
      </c>
      <c r="P22" s="63" t="s">
        <v>35</v>
      </c>
      <c r="Q22" s="63" t="s">
        <v>36</v>
      </c>
      <c r="R22" s="63" t="s">
        <v>32</v>
      </c>
      <c r="S22" s="63" t="s">
        <v>34</v>
      </c>
      <c r="T22" s="63" t="s">
        <v>35</v>
      </c>
      <c r="U22" s="63" t="s">
        <v>36</v>
      </c>
      <c r="V22" s="63" t="s">
        <v>32</v>
      </c>
      <c r="W22" s="63" t="s">
        <v>34</v>
      </c>
      <c r="X22" s="63" t="s">
        <v>35</v>
      </c>
      <c r="Y22" s="63" t="s">
        <v>36</v>
      </c>
      <c r="Z22" s="63" t="s">
        <v>32</v>
      </c>
      <c r="AA22" s="27"/>
    </row>
    <row r="23" spans="1:27" x14ac:dyDescent="0.2">
      <c r="A23" s="26"/>
      <c r="B23" s="27"/>
      <c r="C23" s="67">
        <f t="shared" si="0"/>
        <v>0.45833333333333359</v>
      </c>
      <c r="D23" s="4" t="s">
        <v>14</v>
      </c>
      <c r="E23" s="71">
        <f t="shared" si="1"/>
        <v>0.46875000000000028</v>
      </c>
      <c r="F23" s="27"/>
      <c r="G23" s="62" t="s">
        <v>34</v>
      </c>
      <c r="H23" s="62" t="s">
        <v>35</v>
      </c>
      <c r="I23" s="62" t="s">
        <v>36</v>
      </c>
      <c r="J23" s="62" t="s">
        <v>32</v>
      </c>
      <c r="K23" s="62" t="s">
        <v>34</v>
      </c>
      <c r="L23" s="62" t="s">
        <v>35</v>
      </c>
      <c r="M23" s="62" t="s">
        <v>37</v>
      </c>
      <c r="N23" s="62" t="s">
        <v>32</v>
      </c>
      <c r="O23" s="62" t="s">
        <v>34</v>
      </c>
      <c r="P23" s="62" t="s">
        <v>35</v>
      </c>
      <c r="Q23" s="62" t="s">
        <v>36</v>
      </c>
      <c r="R23" s="62" t="s">
        <v>32</v>
      </c>
      <c r="S23" s="62" t="s">
        <v>34</v>
      </c>
      <c r="T23" s="62" t="s">
        <v>35</v>
      </c>
      <c r="U23" s="62" t="s">
        <v>36</v>
      </c>
      <c r="V23" s="62" t="s">
        <v>32</v>
      </c>
      <c r="W23" s="62" t="s">
        <v>34</v>
      </c>
      <c r="X23" s="62" t="s">
        <v>35</v>
      </c>
      <c r="Y23" s="62" t="s">
        <v>36</v>
      </c>
      <c r="Z23" s="62" t="s">
        <v>32</v>
      </c>
      <c r="AA23" s="27"/>
    </row>
    <row r="24" spans="1:27" x14ac:dyDescent="0.2">
      <c r="A24" s="26"/>
      <c r="B24" s="27"/>
      <c r="C24" s="68">
        <f t="shared" si="0"/>
        <v>0.46875000000000028</v>
      </c>
      <c r="D24" s="3" t="s">
        <v>14</v>
      </c>
      <c r="E24" s="70">
        <f t="shared" si="1"/>
        <v>0.47916666666666696</v>
      </c>
      <c r="F24" s="27"/>
      <c r="G24" s="63" t="s">
        <v>34</v>
      </c>
      <c r="H24" s="63" t="s">
        <v>35</v>
      </c>
      <c r="I24" s="63" t="s">
        <v>36</v>
      </c>
      <c r="J24" s="63" t="s">
        <v>32</v>
      </c>
      <c r="K24" s="63" t="s">
        <v>34</v>
      </c>
      <c r="L24" s="63" t="s">
        <v>35</v>
      </c>
      <c r="M24" s="63" t="s">
        <v>37</v>
      </c>
      <c r="N24" s="63" t="s">
        <v>32</v>
      </c>
      <c r="O24" s="63" t="s">
        <v>34</v>
      </c>
      <c r="P24" s="63" t="s">
        <v>35</v>
      </c>
      <c r="Q24" s="63" t="s">
        <v>36</v>
      </c>
      <c r="R24" s="63" t="s">
        <v>32</v>
      </c>
      <c r="S24" s="63" t="s">
        <v>34</v>
      </c>
      <c r="T24" s="63" t="s">
        <v>35</v>
      </c>
      <c r="U24" s="63" t="s">
        <v>36</v>
      </c>
      <c r="V24" s="63" t="s">
        <v>32</v>
      </c>
      <c r="W24" s="63" t="s">
        <v>34</v>
      </c>
      <c r="X24" s="63" t="s">
        <v>35</v>
      </c>
      <c r="Y24" s="63" t="s">
        <v>36</v>
      </c>
      <c r="Z24" s="63" t="s">
        <v>32</v>
      </c>
      <c r="AA24" s="27"/>
    </row>
    <row r="25" spans="1:27" x14ac:dyDescent="0.2">
      <c r="A25" s="26"/>
      <c r="B25" s="27"/>
      <c r="C25" s="67">
        <f t="shared" si="0"/>
        <v>0.47916666666666696</v>
      </c>
      <c r="D25" s="4" t="s">
        <v>14</v>
      </c>
      <c r="E25" s="71">
        <f t="shared" si="1"/>
        <v>0.48958333333333365</v>
      </c>
      <c r="F25" s="27"/>
      <c r="G25" s="62" t="s">
        <v>34</v>
      </c>
      <c r="H25" s="62" t="s">
        <v>35</v>
      </c>
      <c r="I25" s="62" t="s">
        <v>36</v>
      </c>
      <c r="J25" s="62" t="s">
        <v>32</v>
      </c>
      <c r="K25" s="62" t="s">
        <v>34</v>
      </c>
      <c r="L25" s="62" t="s">
        <v>35</v>
      </c>
      <c r="M25" s="62" t="s">
        <v>37</v>
      </c>
      <c r="N25" s="62" t="s">
        <v>32</v>
      </c>
      <c r="O25" s="62" t="s">
        <v>34</v>
      </c>
      <c r="P25" s="62" t="s">
        <v>35</v>
      </c>
      <c r="Q25" s="62" t="s">
        <v>36</v>
      </c>
      <c r="R25" s="62" t="s">
        <v>32</v>
      </c>
      <c r="S25" s="62" t="s">
        <v>34</v>
      </c>
      <c r="T25" s="62" t="s">
        <v>35</v>
      </c>
      <c r="U25" s="62" t="s">
        <v>36</v>
      </c>
      <c r="V25" s="62" t="s">
        <v>32</v>
      </c>
      <c r="W25" s="62" t="s">
        <v>34</v>
      </c>
      <c r="X25" s="62" t="s">
        <v>35</v>
      </c>
      <c r="Y25" s="62" t="s">
        <v>36</v>
      </c>
      <c r="Z25" s="62" t="s">
        <v>32</v>
      </c>
      <c r="AA25" s="27"/>
    </row>
    <row r="26" spans="1:27" x14ac:dyDescent="0.2">
      <c r="A26" s="26"/>
      <c r="B26" s="27"/>
      <c r="C26" s="68">
        <f t="shared" si="0"/>
        <v>0.48958333333333365</v>
      </c>
      <c r="D26" s="3" t="s">
        <v>14</v>
      </c>
      <c r="E26" s="70">
        <f t="shared" si="1"/>
        <v>0.50000000000000033</v>
      </c>
      <c r="F26" s="27"/>
      <c r="G26" s="63" t="s">
        <v>34</v>
      </c>
      <c r="H26" s="63" t="s">
        <v>35</v>
      </c>
      <c r="I26" s="63" t="s">
        <v>36</v>
      </c>
      <c r="J26" s="63" t="s">
        <v>32</v>
      </c>
      <c r="K26" s="63" t="s">
        <v>34</v>
      </c>
      <c r="L26" s="63" t="s">
        <v>35</v>
      </c>
      <c r="M26" s="63" t="s">
        <v>37</v>
      </c>
      <c r="N26" s="63" t="s">
        <v>32</v>
      </c>
      <c r="O26" s="63" t="s">
        <v>34</v>
      </c>
      <c r="P26" s="63" t="s">
        <v>35</v>
      </c>
      <c r="Q26" s="63" t="s">
        <v>36</v>
      </c>
      <c r="R26" s="63" t="s">
        <v>32</v>
      </c>
      <c r="S26" s="63" t="s">
        <v>34</v>
      </c>
      <c r="T26" s="63" t="s">
        <v>35</v>
      </c>
      <c r="U26" s="63" t="s">
        <v>36</v>
      </c>
      <c r="V26" s="63" t="s">
        <v>32</v>
      </c>
      <c r="W26" s="63" t="s">
        <v>34</v>
      </c>
      <c r="X26" s="63" t="s">
        <v>35</v>
      </c>
      <c r="Y26" s="63" t="s">
        <v>36</v>
      </c>
      <c r="Z26" s="63" t="s">
        <v>32</v>
      </c>
      <c r="AA26" s="27"/>
    </row>
    <row r="27" spans="1:27" x14ac:dyDescent="0.2">
      <c r="A27" s="26"/>
      <c r="B27" s="27"/>
      <c r="C27" s="67">
        <f t="shared" si="0"/>
        <v>0.50000000000000033</v>
      </c>
      <c r="D27" s="4" t="s">
        <v>14</v>
      </c>
      <c r="E27" s="71">
        <f t="shared" si="1"/>
        <v>0.51041666666666696</v>
      </c>
      <c r="F27" s="27"/>
      <c r="G27" s="62" t="s">
        <v>34</v>
      </c>
      <c r="H27" s="62" t="s">
        <v>35</v>
      </c>
      <c r="I27" s="62" t="s">
        <v>36</v>
      </c>
      <c r="J27" s="62" t="s">
        <v>32</v>
      </c>
      <c r="K27" s="62" t="s">
        <v>34</v>
      </c>
      <c r="L27" s="62" t="s">
        <v>35</v>
      </c>
      <c r="M27" s="62" t="s">
        <v>37</v>
      </c>
      <c r="N27" s="62"/>
      <c r="O27" s="62" t="s">
        <v>34</v>
      </c>
      <c r="P27" s="62" t="s">
        <v>35</v>
      </c>
      <c r="Q27" s="62" t="s">
        <v>36</v>
      </c>
      <c r="R27" s="62" t="s">
        <v>32</v>
      </c>
      <c r="S27" s="62" t="s">
        <v>34</v>
      </c>
      <c r="T27" s="62" t="s">
        <v>35</v>
      </c>
      <c r="U27" s="62" t="s">
        <v>36</v>
      </c>
      <c r="V27" s="62" t="s">
        <v>32</v>
      </c>
      <c r="W27" s="62" t="s">
        <v>34</v>
      </c>
      <c r="X27" s="62" t="s">
        <v>35</v>
      </c>
      <c r="Y27" s="62" t="s">
        <v>36</v>
      </c>
      <c r="Z27" s="62" t="s">
        <v>32</v>
      </c>
      <c r="AA27" s="27"/>
    </row>
    <row r="28" spans="1:27" x14ac:dyDescent="0.2">
      <c r="A28" s="26"/>
      <c r="B28" s="27"/>
      <c r="C28" s="68">
        <f t="shared" si="0"/>
        <v>0.51041666666666696</v>
      </c>
      <c r="D28" s="3" t="s">
        <v>14</v>
      </c>
      <c r="E28" s="70">
        <f t="shared" si="1"/>
        <v>0.52083333333333359</v>
      </c>
      <c r="F28" s="27"/>
      <c r="G28" s="63" t="s">
        <v>34</v>
      </c>
      <c r="H28" s="63" t="s">
        <v>35</v>
      </c>
      <c r="I28" s="63" t="s">
        <v>36</v>
      </c>
      <c r="J28" s="63" t="s">
        <v>32</v>
      </c>
      <c r="K28" s="63" t="s">
        <v>34</v>
      </c>
      <c r="L28" s="63" t="s">
        <v>35</v>
      </c>
      <c r="M28" s="63" t="s">
        <v>37</v>
      </c>
      <c r="N28" s="63"/>
      <c r="O28" s="63" t="s">
        <v>34</v>
      </c>
      <c r="P28" s="63" t="s">
        <v>35</v>
      </c>
      <c r="Q28" s="63" t="s">
        <v>36</v>
      </c>
      <c r="R28" s="63" t="s">
        <v>32</v>
      </c>
      <c r="S28" s="63" t="s">
        <v>34</v>
      </c>
      <c r="T28" s="63" t="s">
        <v>35</v>
      </c>
      <c r="U28" s="63" t="s">
        <v>36</v>
      </c>
      <c r="V28" s="63" t="s">
        <v>32</v>
      </c>
      <c r="W28" s="63" t="s">
        <v>34</v>
      </c>
      <c r="X28" s="63" t="s">
        <v>35</v>
      </c>
      <c r="Y28" s="63" t="s">
        <v>36</v>
      </c>
      <c r="Z28" s="63" t="s">
        <v>32</v>
      </c>
      <c r="AA28" s="27"/>
    </row>
    <row r="29" spans="1:27" x14ac:dyDescent="0.2">
      <c r="A29" s="26"/>
      <c r="B29" s="27"/>
      <c r="C29" s="67">
        <f t="shared" si="0"/>
        <v>0.52083333333333359</v>
      </c>
      <c r="D29" s="4" t="s">
        <v>14</v>
      </c>
      <c r="E29" s="71">
        <f t="shared" si="1"/>
        <v>0.53125000000000022</v>
      </c>
      <c r="F29" s="27"/>
      <c r="G29" s="62" t="s">
        <v>34</v>
      </c>
      <c r="H29" s="62" t="s">
        <v>35</v>
      </c>
      <c r="I29" s="62" t="s">
        <v>36</v>
      </c>
      <c r="J29" s="62" t="s">
        <v>32</v>
      </c>
      <c r="K29" s="62" t="s">
        <v>34</v>
      </c>
      <c r="L29" s="62" t="s">
        <v>35</v>
      </c>
      <c r="M29" s="62" t="s">
        <v>37</v>
      </c>
      <c r="N29" s="62"/>
      <c r="O29" s="62" t="s">
        <v>34</v>
      </c>
      <c r="P29" s="62" t="s">
        <v>35</v>
      </c>
      <c r="Q29" s="62" t="s">
        <v>36</v>
      </c>
      <c r="R29" s="62" t="s">
        <v>32</v>
      </c>
      <c r="S29" s="62" t="s">
        <v>34</v>
      </c>
      <c r="T29" s="62" t="s">
        <v>35</v>
      </c>
      <c r="U29" s="62" t="s">
        <v>36</v>
      </c>
      <c r="V29" s="62" t="s">
        <v>32</v>
      </c>
      <c r="W29" s="62" t="s">
        <v>34</v>
      </c>
      <c r="X29" s="62" t="s">
        <v>35</v>
      </c>
      <c r="Y29" s="62" t="s">
        <v>36</v>
      </c>
      <c r="Z29" s="62" t="s">
        <v>32</v>
      </c>
      <c r="AA29" s="27"/>
    </row>
    <row r="30" spans="1:27" x14ac:dyDescent="0.2">
      <c r="A30" s="26"/>
      <c r="B30" s="27"/>
      <c r="C30" s="68">
        <f t="shared" si="0"/>
        <v>0.53125000000000022</v>
      </c>
      <c r="D30" s="3" t="s">
        <v>14</v>
      </c>
      <c r="E30" s="70">
        <f t="shared" si="1"/>
        <v>0.54166666666666685</v>
      </c>
      <c r="F30" s="27"/>
      <c r="G30" s="63" t="s">
        <v>34</v>
      </c>
      <c r="H30" s="63" t="s">
        <v>35</v>
      </c>
      <c r="I30" s="63" t="s">
        <v>36</v>
      </c>
      <c r="J30" s="63" t="s">
        <v>32</v>
      </c>
      <c r="K30" s="63" t="s">
        <v>34</v>
      </c>
      <c r="L30" s="63" t="s">
        <v>35</v>
      </c>
      <c r="M30" s="63" t="s">
        <v>37</v>
      </c>
      <c r="N30" s="63"/>
      <c r="O30" s="63" t="s">
        <v>34</v>
      </c>
      <c r="P30" s="63" t="s">
        <v>35</v>
      </c>
      <c r="Q30" s="63" t="s">
        <v>36</v>
      </c>
      <c r="R30" s="63" t="s">
        <v>32</v>
      </c>
      <c r="S30" s="63" t="s">
        <v>34</v>
      </c>
      <c r="T30" s="63" t="s">
        <v>35</v>
      </c>
      <c r="U30" s="63" t="s">
        <v>36</v>
      </c>
      <c r="V30" s="63" t="s">
        <v>32</v>
      </c>
      <c r="W30" s="63" t="s">
        <v>34</v>
      </c>
      <c r="X30" s="63" t="s">
        <v>35</v>
      </c>
      <c r="Y30" s="63" t="s">
        <v>36</v>
      </c>
      <c r="Z30" s="63" t="s">
        <v>32</v>
      </c>
      <c r="AA30" s="27"/>
    </row>
    <row r="31" spans="1:27" x14ac:dyDescent="0.2">
      <c r="A31" s="26"/>
      <c r="B31" s="27"/>
      <c r="C31" s="67">
        <f t="shared" si="0"/>
        <v>0.54166666666666685</v>
      </c>
      <c r="D31" s="4" t="s">
        <v>14</v>
      </c>
      <c r="E31" s="71">
        <f t="shared" si="1"/>
        <v>0.55208333333333348</v>
      </c>
      <c r="F31" s="27"/>
      <c r="G31" s="62" t="s">
        <v>34</v>
      </c>
      <c r="H31" s="62" t="s">
        <v>35</v>
      </c>
      <c r="I31" s="62" t="s">
        <v>36</v>
      </c>
      <c r="J31" s="62" t="s">
        <v>32</v>
      </c>
      <c r="K31" s="62" t="s">
        <v>34</v>
      </c>
      <c r="L31" s="62" t="s">
        <v>35</v>
      </c>
      <c r="M31" s="62" t="s">
        <v>37</v>
      </c>
      <c r="N31" s="62"/>
      <c r="O31" s="62" t="s">
        <v>34</v>
      </c>
      <c r="P31" s="62" t="s">
        <v>35</v>
      </c>
      <c r="Q31" s="62"/>
      <c r="R31" s="62" t="s">
        <v>32</v>
      </c>
      <c r="S31" s="62" t="s">
        <v>34</v>
      </c>
      <c r="T31" s="62" t="s">
        <v>35</v>
      </c>
      <c r="U31" s="62" t="s">
        <v>36</v>
      </c>
      <c r="V31" s="62" t="s">
        <v>32</v>
      </c>
      <c r="W31" s="62" t="s">
        <v>34</v>
      </c>
      <c r="X31" s="62" t="s">
        <v>35</v>
      </c>
      <c r="Y31" s="62" t="s">
        <v>36</v>
      </c>
      <c r="Z31" s="62" t="s">
        <v>32</v>
      </c>
      <c r="AA31" s="27"/>
    </row>
    <row r="32" spans="1:27" x14ac:dyDescent="0.2">
      <c r="A32" s="26"/>
      <c r="B32" s="27"/>
      <c r="C32" s="68">
        <f t="shared" si="0"/>
        <v>0.55208333333333348</v>
      </c>
      <c r="D32" s="3" t="s">
        <v>14</v>
      </c>
      <c r="E32" s="70">
        <f t="shared" si="1"/>
        <v>0.56250000000000011</v>
      </c>
      <c r="F32" s="27"/>
      <c r="G32" s="63" t="s">
        <v>34</v>
      </c>
      <c r="H32" s="63" t="s">
        <v>35</v>
      </c>
      <c r="I32" s="63" t="s">
        <v>36</v>
      </c>
      <c r="J32" s="63" t="s">
        <v>32</v>
      </c>
      <c r="K32" s="63" t="s">
        <v>34</v>
      </c>
      <c r="L32" s="63" t="s">
        <v>35</v>
      </c>
      <c r="M32" s="63" t="s">
        <v>37</v>
      </c>
      <c r="N32" s="63"/>
      <c r="O32" s="63" t="s">
        <v>34</v>
      </c>
      <c r="P32" s="63" t="s">
        <v>35</v>
      </c>
      <c r="Q32" s="63"/>
      <c r="R32" s="63" t="s">
        <v>32</v>
      </c>
      <c r="S32" s="63" t="s">
        <v>34</v>
      </c>
      <c r="T32" s="63" t="s">
        <v>35</v>
      </c>
      <c r="U32" s="63" t="s">
        <v>36</v>
      </c>
      <c r="V32" s="63" t="s">
        <v>32</v>
      </c>
      <c r="W32" s="63" t="s">
        <v>34</v>
      </c>
      <c r="X32" s="63" t="s">
        <v>35</v>
      </c>
      <c r="Y32" s="63" t="s">
        <v>36</v>
      </c>
      <c r="Z32" s="63" t="s">
        <v>32</v>
      </c>
      <c r="AA32" s="27"/>
    </row>
    <row r="33" spans="1:27" x14ac:dyDescent="0.2">
      <c r="A33" s="26"/>
      <c r="B33" s="27"/>
      <c r="C33" s="67">
        <f t="shared" si="0"/>
        <v>0.56250000000000011</v>
      </c>
      <c r="D33" s="4" t="s">
        <v>14</v>
      </c>
      <c r="E33" s="71">
        <f t="shared" si="1"/>
        <v>0.57291666666666674</v>
      </c>
      <c r="F33" s="27"/>
      <c r="G33" s="62" t="s">
        <v>34</v>
      </c>
      <c r="H33" s="62" t="s">
        <v>35</v>
      </c>
      <c r="I33" s="62" t="s">
        <v>36</v>
      </c>
      <c r="J33" s="62" t="s">
        <v>32</v>
      </c>
      <c r="K33" s="62" t="s">
        <v>34</v>
      </c>
      <c r="L33" s="62" t="s">
        <v>35</v>
      </c>
      <c r="M33" s="62" t="s">
        <v>37</v>
      </c>
      <c r="N33" s="62"/>
      <c r="O33" s="62" t="s">
        <v>34</v>
      </c>
      <c r="P33" s="62"/>
      <c r="Q33" s="62"/>
      <c r="R33" s="62" t="s">
        <v>32</v>
      </c>
      <c r="S33" s="62" t="s">
        <v>34</v>
      </c>
      <c r="T33" s="62" t="s">
        <v>35</v>
      </c>
      <c r="U33" s="62" t="s">
        <v>36</v>
      </c>
      <c r="V33" s="62" t="s">
        <v>32</v>
      </c>
      <c r="W33" s="62" t="s">
        <v>34</v>
      </c>
      <c r="X33" s="62" t="s">
        <v>35</v>
      </c>
      <c r="Y33" s="62" t="s">
        <v>36</v>
      </c>
      <c r="Z33" s="62" t="s">
        <v>32</v>
      </c>
      <c r="AA33" s="27"/>
    </row>
    <row r="34" spans="1:27" x14ac:dyDescent="0.2">
      <c r="A34" s="26"/>
      <c r="B34" s="27"/>
      <c r="C34" s="68">
        <f t="shared" si="0"/>
        <v>0.57291666666666674</v>
      </c>
      <c r="D34" s="3" t="s">
        <v>14</v>
      </c>
      <c r="E34" s="70">
        <f t="shared" si="1"/>
        <v>0.58333333333333337</v>
      </c>
      <c r="F34" s="27"/>
      <c r="G34" s="63" t="s">
        <v>34</v>
      </c>
      <c r="H34" s="63" t="s">
        <v>35</v>
      </c>
      <c r="I34" s="63" t="s">
        <v>36</v>
      </c>
      <c r="J34" s="63" t="s">
        <v>32</v>
      </c>
      <c r="K34" s="63" t="s">
        <v>34</v>
      </c>
      <c r="L34" s="63" t="s">
        <v>35</v>
      </c>
      <c r="M34" s="63" t="s">
        <v>37</v>
      </c>
      <c r="N34" s="63"/>
      <c r="O34" s="63" t="s">
        <v>34</v>
      </c>
      <c r="P34" s="63"/>
      <c r="Q34" s="63"/>
      <c r="R34" s="63" t="s">
        <v>32</v>
      </c>
      <c r="S34" s="63" t="s">
        <v>34</v>
      </c>
      <c r="T34" s="63" t="s">
        <v>35</v>
      </c>
      <c r="U34" s="63" t="s">
        <v>36</v>
      </c>
      <c r="V34" s="63" t="s">
        <v>32</v>
      </c>
      <c r="W34" s="63" t="s">
        <v>34</v>
      </c>
      <c r="X34" s="63" t="s">
        <v>35</v>
      </c>
      <c r="Y34" s="63" t="s">
        <v>36</v>
      </c>
      <c r="Z34" s="63" t="s">
        <v>32</v>
      </c>
      <c r="AA34" s="27"/>
    </row>
    <row r="35" spans="1:27" x14ac:dyDescent="0.2">
      <c r="A35" s="26"/>
      <c r="B35" s="27"/>
      <c r="C35" s="67">
        <f t="shared" si="0"/>
        <v>0.58333333333333337</v>
      </c>
      <c r="D35" s="4" t="s">
        <v>14</v>
      </c>
      <c r="E35" s="71">
        <f t="shared" si="1"/>
        <v>0.59375</v>
      </c>
      <c r="F35" s="27"/>
      <c r="G35" s="62" t="s">
        <v>34</v>
      </c>
      <c r="H35" s="62" t="s">
        <v>35</v>
      </c>
      <c r="I35" s="62" t="s">
        <v>36</v>
      </c>
      <c r="J35" s="62" t="s">
        <v>32</v>
      </c>
      <c r="K35" s="62" t="s">
        <v>34</v>
      </c>
      <c r="L35" s="62" t="s">
        <v>35</v>
      </c>
      <c r="M35" s="62" t="s">
        <v>37</v>
      </c>
      <c r="N35" s="62"/>
      <c r="O35" s="62"/>
      <c r="P35" s="62"/>
      <c r="Q35" s="62"/>
      <c r="R35" s="62" t="s">
        <v>32</v>
      </c>
      <c r="S35" s="62"/>
      <c r="T35" s="62" t="s">
        <v>35</v>
      </c>
      <c r="U35" s="62" t="s">
        <v>36</v>
      </c>
      <c r="V35" s="62"/>
      <c r="W35" s="62" t="s">
        <v>34</v>
      </c>
      <c r="X35" s="62" t="s">
        <v>35</v>
      </c>
      <c r="Y35" s="62" t="s">
        <v>36</v>
      </c>
      <c r="Z35" s="62" t="s">
        <v>32</v>
      </c>
      <c r="AA35" s="27"/>
    </row>
    <row r="36" spans="1:27" x14ac:dyDescent="0.2">
      <c r="A36" s="26"/>
      <c r="B36" s="27"/>
      <c r="C36" s="68">
        <f t="shared" si="0"/>
        <v>0.59375</v>
      </c>
      <c r="D36" s="3" t="s">
        <v>14</v>
      </c>
      <c r="E36" s="70">
        <f t="shared" si="1"/>
        <v>0.60416666666666663</v>
      </c>
      <c r="F36" s="27"/>
      <c r="G36" s="63" t="s">
        <v>34</v>
      </c>
      <c r="H36" s="63" t="s">
        <v>35</v>
      </c>
      <c r="I36" s="63" t="s">
        <v>36</v>
      </c>
      <c r="J36" s="63" t="s">
        <v>32</v>
      </c>
      <c r="K36" s="63" t="s">
        <v>34</v>
      </c>
      <c r="L36" s="63" t="s">
        <v>35</v>
      </c>
      <c r="M36" s="63" t="s">
        <v>37</v>
      </c>
      <c r="N36" s="63"/>
      <c r="O36" s="63"/>
      <c r="P36" s="63"/>
      <c r="Q36" s="63"/>
      <c r="R36" s="63" t="s">
        <v>32</v>
      </c>
      <c r="S36" s="63"/>
      <c r="T36" s="63" t="s">
        <v>35</v>
      </c>
      <c r="U36" s="63" t="s">
        <v>36</v>
      </c>
      <c r="V36" s="63"/>
      <c r="W36" s="63" t="s">
        <v>34</v>
      </c>
      <c r="X36" s="63" t="s">
        <v>35</v>
      </c>
      <c r="Y36" s="63" t="s">
        <v>36</v>
      </c>
      <c r="Z36" s="63" t="s">
        <v>32</v>
      </c>
      <c r="AA36" s="27"/>
    </row>
    <row r="37" spans="1:27" x14ac:dyDescent="0.2">
      <c r="A37" s="26"/>
      <c r="B37" s="27"/>
      <c r="C37" s="67">
        <f t="shared" si="0"/>
        <v>0.60416666666666663</v>
      </c>
      <c r="D37" s="4" t="s">
        <v>14</v>
      </c>
      <c r="E37" s="71">
        <f t="shared" si="1"/>
        <v>0.61458333333333326</v>
      </c>
      <c r="F37" s="27"/>
      <c r="G37" s="62" t="s">
        <v>23</v>
      </c>
      <c r="H37" s="62" t="s">
        <v>23</v>
      </c>
      <c r="I37" s="62" t="s">
        <v>23</v>
      </c>
      <c r="J37" s="62" t="s">
        <v>32</v>
      </c>
      <c r="K37" s="62" t="s">
        <v>23</v>
      </c>
      <c r="L37" s="62" t="s">
        <v>23</v>
      </c>
      <c r="M37" s="62" t="s">
        <v>23</v>
      </c>
      <c r="N37" s="62"/>
      <c r="O37" s="62"/>
      <c r="P37" s="62"/>
      <c r="Q37" s="62"/>
      <c r="R37" s="62" t="s">
        <v>23</v>
      </c>
      <c r="S37" s="62"/>
      <c r="T37" s="62" t="s">
        <v>23</v>
      </c>
      <c r="U37" s="62" t="s">
        <v>23</v>
      </c>
      <c r="V37" s="62"/>
      <c r="W37" s="62"/>
      <c r="X37" s="62"/>
      <c r="Y37" s="62" t="s">
        <v>23</v>
      </c>
      <c r="Z37" s="62"/>
      <c r="AA37" s="27"/>
    </row>
    <row r="38" spans="1:27" x14ac:dyDescent="0.2">
      <c r="A38" s="26"/>
      <c r="B38" s="27"/>
      <c r="C38" s="68">
        <f t="shared" si="0"/>
        <v>0.61458333333333326</v>
      </c>
      <c r="D38" s="3" t="s">
        <v>14</v>
      </c>
      <c r="E38" s="70">
        <f t="shared" si="1"/>
        <v>0.62499999999999989</v>
      </c>
      <c r="F38" s="27"/>
      <c r="G38" s="63" t="s">
        <v>23</v>
      </c>
      <c r="H38" s="63" t="s">
        <v>23</v>
      </c>
      <c r="I38" s="63" t="s">
        <v>23</v>
      </c>
      <c r="J38" s="63" t="s">
        <v>32</v>
      </c>
      <c r="K38" s="63" t="s">
        <v>23</v>
      </c>
      <c r="L38" s="63" t="s">
        <v>23</v>
      </c>
      <c r="M38" s="63" t="s">
        <v>23</v>
      </c>
      <c r="N38" s="63"/>
      <c r="O38" s="63"/>
      <c r="P38" s="63"/>
      <c r="Q38" s="63"/>
      <c r="R38" s="63" t="s">
        <v>23</v>
      </c>
      <c r="S38" s="63"/>
      <c r="T38" s="63" t="s">
        <v>23</v>
      </c>
      <c r="U38" s="63" t="s">
        <v>23</v>
      </c>
      <c r="V38" s="63"/>
      <c r="W38" s="63"/>
      <c r="X38" s="63"/>
      <c r="Y38" s="63" t="s">
        <v>23</v>
      </c>
      <c r="Z38" s="63"/>
      <c r="AA38" s="27"/>
    </row>
    <row r="39" spans="1:27" x14ac:dyDescent="0.2">
      <c r="A39" s="26"/>
      <c r="B39" s="27"/>
      <c r="C39" s="67">
        <f t="shared" si="0"/>
        <v>0.62499999999999989</v>
      </c>
      <c r="D39" s="4" t="s">
        <v>14</v>
      </c>
      <c r="E39" s="71">
        <f t="shared" si="1"/>
        <v>0.63541666666666652</v>
      </c>
      <c r="F39" s="27"/>
      <c r="G39" s="62" t="s">
        <v>34</v>
      </c>
      <c r="H39" s="62" t="s">
        <v>35</v>
      </c>
      <c r="I39" s="62" t="s">
        <v>36</v>
      </c>
      <c r="J39" s="62" t="s">
        <v>32</v>
      </c>
      <c r="K39" s="62" t="s">
        <v>34</v>
      </c>
      <c r="L39" s="62" t="s">
        <v>35</v>
      </c>
      <c r="M39" s="62" t="s">
        <v>37</v>
      </c>
      <c r="N39" s="62"/>
      <c r="O39" s="62"/>
      <c r="P39" s="62"/>
      <c r="Q39" s="62"/>
      <c r="R39" s="62" t="s">
        <v>32</v>
      </c>
      <c r="S39" s="62"/>
      <c r="T39" s="62" t="s">
        <v>35</v>
      </c>
      <c r="U39" s="62" t="s">
        <v>36</v>
      </c>
      <c r="V39" s="62"/>
      <c r="W39" s="62"/>
      <c r="X39" s="62"/>
      <c r="Y39" s="62" t="s">
        <v>36</v>
      </c>
      <c r="Z39" s="62"/>
      <c r="AA39" s="27"/>
    </row>
    <row r="40" spans="1:27" x14ac:dyDescent="0.2">
      <c r="A40" s="26"/>
      <c r="B40" s="27"/>
      <c r="C40" s="68">
        <f t="shared" si="0"/>
        <v>0.63541666666666652</v>
      </c>
      <c r="D40" s="3" t="s">
        <v>14</v>
      </c>
      <c r="E40" s="70">
        <f t="shared" si="1"/>
        <v>0.64583333333333315</v>
      </c>
      <c r="F40" s="27"/>
      <c r="G40" s="63" t="s">
        <v>34</v>
      </c>
      <c r="H40" s="63" t="s">
        <v>35</v>
      </c>
      <c r="I40" s="63" t="s">
        <v>36</v>
      </c>
      <c r="J40" s="63" t="s">
        <v>32</v>
      </c>
      <c r="K40" s="63" t="s">
        <v>34</v>
      </c>
      <c r="L40" s="63" t="s">
        <v>35</v>
      </c>
      <c r="M40" s="63" t="s">
        <v>37</v>
      </c>
      <c r="N40" s="63"/>
      <c r="O40" s="63"/>
      <c r="P40" s="63"/>
      <c r="Q40" s="63"/>
      <c r="R40" s="63" t="s">
        <v>32</v>
      </c>
      <c r="S40" s="63"/>
      <c r="T40" s="63" t="s">
        <v>35</v>
      </c>
      <c r="U40" s="63" t="s">
        <v>36</v>
      </c>
      <c r="V40" s="63"/>
      <c r="W40" s="63"/>
      <c r="X40" s="63"/>
      <c r="Y40" s="63" t="s">
        <v>36</v>
      </c>
      <c r="Z40" s="63"/>
      <c r="AA40" s="27"/>
    </row>
    <row r="41" spans="1:27" x14ac:dyDescent="0.2">
      <c r="A41" s="26"/>
      <c r="B41" s="27"/>
      <c r="C41" s="67">
        <f t="shared" si="0"/>
        <v>0.64583333333333315</v>
      </c>
      <c r="D41" s="4" t="s">
        <v>14</v>
      </c>
      <c r="E41" s="71">
        <f t="shared" si="1"/>
        <v>0.65624999999999978</v>
      </c>
      <c r="F41" s="27"/>
      <c r="G41" s="62" t="s">
        <v>34</v>
      </c>
      <c r="H41" s="62" t="s">
        <v>35</v>
      </c>
      <c r="I41" s="62" t="s">
        <v>36</v>
      </c>
      <c r="J41" s="62" t="s">
        <v>32</v>
      </c>
      <c r="K41" s="62" t="s">
        <v>34</v>
      </c>
      <c r="L41" s="62" t="s">
        <v>35</v>
      </c>
      <c r="M41" s="62" t="s">
        <v>37</v>
      </c>
      <c r="N41" s="62"/>
      <c r="O41" s="62"/>
      <c r="P41" s="62"/>
      <c r="Q41" s="62"/>
      <c r="R41" s="62" t="s">
        <v>32</v>
      </c>
      <c r="S41" s="62"/>
      <c r="T41" s="62" t="s">
        <v>35</v>
      </c>
      <c r="U41" s="62" t="s">
        <v>36</v>
      </c>
      <c r="V41" s="62"/>
      <c r="W41" s="62"/>
      <c r="X41" s="62"/>
      <c r="Y41" s="62"/>
      <c r="Z41" s="62"/>
      <c r="AA41" s="27"/>
    </row>
    <row r="42" spans="1:27" x14ac:dyDescent="0.2">
      <c r="A42" s="26"/>
      <c r="B42" s="27"/>
      <c r="C42" s="68">
        <f t="shared" si="0"/>
        <v>0.65624999999999978</v>
      </c>
      <c r="D42" s="3" t="s">
        <v>14</v>
      </c>
      <c r="E42" s="70">
        <f t="shared" si="1"/>
        <v>0.66666666666666641</v>
      </c>
      <c r="F42" s="27"/>
      <c r="G42" s="63" t="s">
        <v>34</v>
      </c>
      <c r="H42" s="63"/>
      <c r="I42" s="63" t="s">
        <v>36</v>
      </c>
      <c r="J42" s="63" t="s">
        <v>32</v>
      </c>
      <c r="K42" s="63" t="s">
        <v>34</v>
      </c>
      <c r="L42" s="63"/>
      <c r="M42" s="63"/>
      <c r="N42" s="63"/>
      <c r="O42" s="63"/>
      <c r="P42" s="63"/>
      <c r="Q42" s="63"/>
      <c r="R42" s="63" t="s">
        <v>32</v>
      </c>
      <c r="S42" s="63"/>
      <c r="T42" s="63" t="s">
        <v>35</v>
      </c>
      <c r="U42" s="63" t="s">
        <v>36</v>
      </c>
      <c r="V42" s="63"/>
      <c r="W42" s="63"/>
      <c r="X42" s="63"/>
      <c r="Y42" s="63"/>
      <c r="Z42" s="63"/>
      <c r="AA42" s="27"/>
    </row>
    <row r="43" spans="1:27" x14ac:dyDescent="0.2">
      <c r="A43" s="26"/>
      <c r="B43" s="27"/>
      <c r="C43" s="67">
        <f t="shared" si="0"/>
        <v>0.66666666666666641</v>
      </c>
      <c r="D43" s="4" t="s">
        <v>14</v>
      </c>
      <c r="E43" s="71">
        <f t="shared" si="1"/>
        <v>0.67708333333333304</v>
      </c>
      <c r="F43" s="27"/>
      <c r="G43" s="62" t="s">
        <v>34</v>
      </c>
      <c r="H43" s="62"/>
      <c r="I43" s="62" t="s">
        <v>36</v>
      </c>
      <c r="J43" s="62"/>
      <c r="K43" s="62" t="s">
        <v>34</v>
      </c>
      <c r="L43" s="62"/>
      <c r="M43" s="62"/>
      <c r="N43" s="62"/>
      <c r="O43" s="62"/>
      <c r="P43" s="62"/>
      <c r="Q43" s="62"/>
      <c r="R43" s="62" t="s">
        <v>32</v>
      </c>
      <c r="S43" s="62"/>
      <c r="T43" s="62" t="s">
        <v>35</v>
      </c>
      <c r="U43" s="62" t="s">
        <v>36</v>
      </c>
      <c r="V43" s="62"/>
      <c r="W43" s="62"/>
      <c r="X43" s="62"/>
      <c r="Y43" s="62"/>
      <c r="Z43" s="62"/>
      <c r="AA43" s="27"/>
    </row>
    <row r="44" spans="1:27" x14ac:dyDescent="0.2">
      <c r="A44" s="26"/>
      <c r="B44" s="27"/>
      <c r="C44" s="68">
        <f t="shared" si="0"/>
        <v>0.67708333333333304</v>
      </c>
      <c r="D44" s="3" t="s">
        <v>14</v>
      </c>
      <c r="E44" s="70">
        <f t="shared" si="1"/>
        <v>0.68749999999999967</v>
      </c>
      <c r="F44" s="27"/>
      <c r="G44" s="63" t="s">
        <v>34</v>
      </c>
      <c r="H44" s="63"/>
      <c r="I44" s="63" t="s">
        <v>36</v>
      </c>
      <c r="J44" s="63"/>
      <c r="K44" s="63" t="s">
        <v>34</v>
      </c>
      <c r="L44" s="63"/>
      <c r="M44" s="63"/>
      <c r="N44" s="63"/>
      <c r="O44" s="63"/>
      <c r="P44" s="63"/>
      <c r="Q44" s="63"/>
      <c r="R44" s="63" t="s">
        <v>32</v>
      </c>
      <c r="S44" s="63"/>
      <c r="T44" s="63" t="s">
        <v>35</v>
      </c>
      <c r="U44" s="63" t="s">
        <v>36</v>
      </c>
      <c r="V44" s="63"/>
      <c r="W44" s="63"/>
      <c r="X44" s="63"/>
      <c r="Y44" s="63"/>
      <c r="Z44" s="63"/>
      <c r="AA44" s="27"/>
    </row>
    <row r="45" spans="1:27" x14ac:dyDescent="0.2">
      <c r="A45" s="26"/>
      <c r="B45" s="27"/>
      <c r="C45" s="67">
        <f t="shared" si="0"/>
        <v>0.68749999999999967</v>
      </c>
      <c r="D45" s="4" t="s">
        <v>14</v>
      </c>
      <c r="E45" s="71">
        <f t="shared" si="1"/>
        <v>0.6979166666666663</v>
      </c>
      <c r="F45" s="27"/>
      <c r="G45" s="62" t="s">
        <v>34</v>
      </c>
      <c r="H45" s="62"/>
      <c r="I45" s="62" t="s">
        <v>36</v>
      </c>
      <c r="J45" s="62"/>
      <c r="K45" s="62" t="s">
        <v>34</v>
      </c>
      <c r="L45" s="62"/>
      <c r="M45" s="62"/>
      <c r="N45" s="62"/>
      <c r="O45" s="62"/>
      <c r="P45" s="62"/>
      <c r="Q45" s="62"/>
      <c r="R45" s="62" t="s">
        <v>32</v>
      </c>
      <c r="S45" s="62"/>
      <c r="T45" s="62" t="s">
        <v>35</v>
      </c>
      <c r="U45" s="62" t="s">
        <v>36</v>
      </c>
      <c r="V45" s="62"/>
      <c r="W45" s="62"/>
      <c r="X45" s="62"/>
      <c r="Y45" s="62"/>
      <c r="Z45" s="62"/>
      <c r="AA45" s="27"/>
    </row>
    <row r="46" spans="1:27" x14ac:dyDescent="0.2">
      <c r="A46" s="26"/>
      <c r="B46" s="27"/>
      <c r="C46" s="68">
        <f t="shared" si="0"/>
        <v>0.6979166666666663</v>
      </c>
      <c r="D46" s="3" t="s">
        <v>14</v>
      </c>
      <c r="E46" s="70">
        <f t="shared" si="1"/>
        <v>0.70833333333333293</v>
      </c>
      <c r="F46" s="27"/>
      <c r="G46" s="63" t="s">
        <v>34</v>
      </c>
      <c r="H46" s="63"/>
      <c r="I46" s="63"/>
      <c r="J46" s="63"/>
      <c r="K46" s="63"/>
      <c r="L46" s="63"/>
      <c r="M46" s="63"/>
      <c r="N46" s="63"/>
      <c r="O46" s="63"/>
      <c r="P46" s="63"/>
      <c r="Q46" s="63"/>
      <c r="R46" s="63" t="s">
        <v>32</v>
      </c>
      <c r="S46" s="63"/>
      <c r="T46" s="63"/>
      <c r="U46" s="63" t="s">
        <v>36</v>
      </c>
      <c r="V46" s="63"/>
      <c r="W46" s="63"/>
      <c r="X46" s="63"/>
      <c r="Y46" s="63"/>
      <c r="Z46" s="63"/>
      <c r="AA46" s="27"/>
    </row>
    <row r="47" spans="1:27" x14ac:dyDescent="0.2">
      <c r="A47" s="26"/>
      <c r="B47" s="27"/>
      <c r="C47" s="67">
        <f t="shared" si="0"/>
        <v>0.70833333333333293</v>
      </c>
      <c r="D47" s="4" t="s">
        <v>14</v>
      </c>
      <c r="E47" s="71">
        <f t="shared" si="1"/>
        <v>0.71874999999999956</v>
      </c>
      <c r="F47" s="27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27"/>
    </row>
    <row r="48" spans="1:27" x14ac:dyDescent="0.2">
      <c r="A48" s="26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</row>
    <row r="50" spans="2:27" ht="17" thickBot="1" x14ac:dyDescent="0.25"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</row>
    <row r="51" spans="2:27" ht="17" thickBot="1" x14ac:dyDescent="0.25">
      <c r="B51" s="27"/>
      <c r="C51" s="94" t="s">
        <v>26</v>
      </c>
      <c r="D51" s="95"/>
      <c r="E51" s="96"/>
      <c r="F51" s="27"/>
      <c r="G51" s="103" t="s">
        <v>25</v>
      </c>
      <c r="H51" s="104"/>
      <c r="I51" s="104"/>
      <c r="J51" s="104"/>
      <c r="K51" s="104"/>
      <c r="L51" s="104"/>
      <c r="M51" s="104"/>
      <c r="N51" s="104"/>
      <c r="O51" s="104"/>
      <c r="P51" s="104"/>
      <c r="Q51" s="104"/>
      <c r="R51" s="104"/>
      <c r="S51" s="104"/>
      <c r="T51" s="104"/>
      <c r="U51" s="104"/>
      <c r="V51" s="104"/>
      <c r="W51" s="104"/>
      <c r="X51" s="104"/>
      <c r="Y51" s="104"/>
      <c r="Z51" s="105"/>
      <c r="AA51" s="27"/>
    </row>
    <row r="52" spans="2:27" ht="22" thickBot="1" x14ac:dyDescent="0.25">
      <c r="B52" s="27"/>
      <c r="C52" s="79" t="str">
        <f>G8</f>
        <v>Smith</v>
      </c>
      <c r="D52" s="9" t="s">
        <v>20</v>
      </c>
      <c r="E52" s="13">
        <f>SUMIF($G$53:$Z$53,C52,$G$54:$Z$54)</f>
        <v>37</v>
      </c>
      <c r="F52" s="27"/>
      <c r="G52" s="97" t="s">
        <v>15</v>
      </c>
      <c r="H52" s="98"/>
      <c r="I52" s="98"/>
      <c r="J52" s="99"/>
      <c r="K52" s="100" t="s">
        <v>16</v>
      </c>
      <c r="L52" s="101"/>
      <c r="M52" s="101"/>
      <c r="N52" s="102"/>
      <c r="O52" s="97" t="s">
        <v>17</v>
      </c>
      <c r="P52" s="98"/>
      <c r="Q52" s="98"/>
      <c r="R52" s="99"/>
      <c r="S52" s="100" t="s">
        <v>18</v>
      </c>
      <c r="T52" s="101"/>
      <c r="U52" s="101"/>
      <c r="V52" s="102"/>
      <c r="W52" s="109" t="s">
        <v>19</v>
      </c>
      <c r="X52" s="110"/>
      <c r="Y52" s="110"/>
      <c r="Z52" s="111"/>
      <c r="AA52" s="27"/>
    </row>
    <row r="53" spans="2:27" ht="17" x14ac:dyDescent="0.2">
      <c r="B53" s="27"/>
      <c r="C53" s="80" t="str">
        <f>H8</f>
        <v>Nadine</v>
      </c>
      <c r="D53" s="10" t="s">
        <v>20</v>
      </c>
      <c r="E53" s="15">
        <f>SUMIF($G$53:$Z$53,C53,$G$54:$Z$54)</f>
        <v>36</v>
      </c>
      <c r="F53" s="27"/>
      <c r="G53" s="77" t="str">
        <f>G8</f>
        <v>Smith</v>
      </c>
      <c r="H53" s="78" t="str">
        <f>H8</f>
        <v>Nadine</v>
      </c>
      <c r="I53" s="25" t="str">
        <f>I8</f>
        <v>Barbara</v>
      </c>
      <c r="J53" s="48" t="str">
        <f>J8</f>
        <v>Brandon</v>
      </c>
      <c r="K53" s="55" t="str">
        <f t="shared" ref="K53:Z53" si="2">K8</f>
        <v>Smith</v>
      </c>
      <c r="L53" s="24" t="str">
        <f t="shared" si="2"/>
        <v>Nadine</v>
      </c>
      <c r="M53" s="25" t="str">
        <f t="shared" si="2"/>
        <v>Barbara</v>
      </c>
      <c r="N53" s="57" t="str">
        <f t="shared" si="2"/>
        <v>Brandon</v>
      </c>
      <c r="O53" s="23" t="str">
        <f t="shared" si="2"/>
        <v>Smith</v>
      </c>
      <c r="P53" s="24" t="str">
        <f t="shared" si="2"/>
        <v>Nadine</v>
      </c>
      <c r="Q53" s="25" t="str">
        <f t="shared" si="2"/>
        <v>Barbara</v>
      </c>
      <c r="R53" s="48" t="str">
        <f t="shared" si="2"/>
        <v>Brandon</v>
      </c>
      <c r="S53" s="55" t="str">
        <f t="shared" si="2"/>
        <v>Smith</v>
      </c>
      <c r="T53" s="24" t="str">
        <f t="shared" si="2"/>
        <v>Nadine</v>
      </c>
      <c r="U53" s="25" t="str">
        <f t="shared" si="2"/>
        <v>Barbara</v>
      </c>
      <c r="V53" s="57" t="str">
        <f t="shared" si="2"/>
        <v>Brandon</v>
      </c>
      <c r="W53" s="23" t="str">
        <f t="shared" si="2"/>
        <v>Smith</v>
      </c>
      <c r="X53" s="24" t="str">
        <f t="shared" si="2"/>
        <v>Nadine</v>
      </c>
      <c r="Y53" s="25" t="str">
        <f t="shared" si="2"/>
        <v>Barbara</v>
      </c>
      <c r="Z53" s="48" t="str">
        <f t="shared" si="2"/>
        <v>Brandon</v>
      </c>
      <c r="AA53" s="27"/>
    </row>
    <row r="54" spans="2:27" ht="18" thickBot="1" x14ac:dyDescent="0.25">
      <c r="B54" s="27"/>
      <c r="C54" s="81" t="str">
        <f>I8</f>
        <v>Barbara</v>
      </c>
      <c r="D54" s="11" t="s">
        <v>20</v>
      </c>
      <c r="E54" s="17">
        <f>SUMIF($G$53:$Z$53,C54,$G$54:$Z$54)</f>
        <v>28.75</v>
      </c>
      <c r="F54" s="27"/>
      <c r="G54" s="35">
        <f>G55/4</f>
        <v>9.25</v>
      </c>
      <c r="H54" s="36">
        <f t="shared" ref="H54:Z54" si="3">H55/4</f>
        <v>7.5</v>
      </c>
      <c r="I54" s="36">
        <f t="shared" si="3"/>
        <v>8.25</v>
      </c>
      <c r="J54" s="37">
        <f t="shared" si="3"/>
        <v>5.5</v>
      </c>
      <c r="K54" s="56">
        <f t="shared" si="3"/>
        <v>8.5</v>
      </c>
      <c r="L54" s="36">
        <f t="shared" si="3"/>
        <v>7.5</v>
      </c>
      <c r="M54" s="36">
        <f t="shared" si="3"/>
        <v>0</v>
      </c>
      <c r="N54" s="58">
        <f t="shared" si="3"/>
        <v>3</v>
      </c>
      <c r="O54" s="35">
        <f t="shared" si="3"/>
        <v>6.25</v>
      </c>
      <c r="P54" s="36">
        <f t="shared" si="3"/>
        <v>5.75</v>
      </c>
      <c r="Q54" s="36">
        <f t="shared" si="3"/>
        <v>5</v>
      </c>
      <c r="R54" s="37">
        <f t="shared" si="3"/>
        <v>6.5</v>
      </c>
      <c r="S54" s="56">
        <f t="shared" si="3"/>
        <v>6.25</v>
      </c>
      <c r="T54" s="36">
        <f t="shared" si="3"/>
        <v>8.5</v>
      </c>
      <c r="U54" s="36">
        <f t="shared" si="3"/>
        <v>8.5</v>
      </c>
      <c r="V54" s="58">
        <f t="shared" si="3"/>
        <v>6.25</v>
      </c>
      <c r="W54" s="35">
        <f t="shared" si="3"/>
        <v>6.75</v>
      </c>
      <c r="X54" s="36">
        <f t="shared" si="3"/>
        <v>6.75</v>
      </c>
      <c r="Y54" s="36">
        <f t="shared" si="3"/>
        <v>7</v>
      </c>
      <c r="Z54" s="37">
        <f t="shared" si="3"/>
        <v>6.75</v>
      </c>
      <c r="AA54" s="27"/>
    </row>
    <row r="55" spans="2:27" ht="18" thickBot="1" x14ac:dyDescent="0.25">
      <c r="B55" s="27"/>
      <c r="C55" s="82" t="str">
        <f>J8</f>
        <v>Brandon</v>
      </c>
      <c r="D55" s="46" t="s">
        <v>20</v>
      </c>
      <c r="E55" s="47">
        <f>SUMIF($G$53:$Z$53,C55,$G$54:$Z$54)</f>
        <v>28</v>
      </c>
      <c r="F55" s="27"/>
      <c r="G55" s="27">
        <f>COUNTA(G9:G47)</f>
        <v>37</v>
      </c>
      <c r="H55" s="38">
        <f t="shared" ref="H55:Z55" si="4">COUNTIF(H$9:H$47,H$53)</f>
        <v>30</v>
      </c>
      <c r="I55" s="38">
        <f t="shared" si="4"/>
        <v>33</v>
      </c>
      <c r="J55" s="38">
        <f t="shared" si="4"/>
        <v>22</v>
      </c>
      <c r="K55" s="38">
        <f t="shared" si="4"/>
        <v>34</v>
      </c>
      <c r="L55" s="38">
        <f t="shared" si="4"/>
        <v>30</v>
      </c>
      <c r="M55" s="38">
        <f t="shared" si="4"/>
        <v>0</v>
      </c>
      <c r="N55" s="38">
        <f t="shared" si="4"/>
        <v>12</v>
      </c>
      <c r="O55" s="38">
        <f t="shared" si="4"/>
        <v>25</v>
      </c>
      <c r="P55" s="38">
        <f t="shared" si="4"/>
        <v>23</v>
      </c>
      <c r="Q55" s="38">
        <f t="shared" si="4"/>
        <v>20</v>
      </c>
      <c r="R55" s="38">
        <f t="shared" si="4"/>
        <v>26</v>
      </c>
      <c r="S55" s="38">
        <f t="shared" si="4"/>
        <v>25</v>
      </c>
      <c r="T55" s="38">
        <f t="shared" si="4"/>
        <v>34</v>
      </c>
      <c r="U55" s="38">
        <f t="shared" si="4"/>
        <v>34</v>
      </c>
      <c r="V55" s="38">
        <f t="shared" si="4"/>
        <v>25</v>
      </c>
      <c r="W55" s="38">
        <f t="shared" si="4"/>
        <v>27</v>
      </c>
      <c r="X55" s="38">
        <f t="shared" si="4"/>
        <v>27</v>
      </c>
      <c r="Y55" s="38">
        <f t="shared" si="4"/>
        <v>28</v>
      </c>
      <c r="Z55" s="38">
        <f t="shared" si="4"/>
        <v>27</v>
      </c>
      <c r="AA55" s="27"/>
    </row>
    <row r="56" spans="2:27" x14ac:dyDescent="0.2"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</row>
    <row r="58" spans="2:27" ht="21" customHeight="1" x14ac:dyDescent="0.2"/>
  </sheetData>
  <mergeCells count="26">
    <mergeCell ref="C51:E51"/>
    <mergeCell ref="C3:E4"/>
    <mergeCell ref="G52:J52"/>
    <mergeCell ref="K52:N52"/>
    <mergeCell ref="G51:Z51"/>
    <mergeCell ref="W7:Z7"/>
    <mergeCell ref="O52:R52"/>
    <mergeCell ref="S52:V52"/>
    <mergeCell ref="W52:Z52"/>
    <mergeCell ref="C6:E8"/>
    <mergeCell ref="G6:J6"/>
    <mergeCell ref="K6:N6"/>
    <mergeCell ref="O6:R6"/>
    <mergeCell ref="S6:V6"/>
    <mergeCell ref="W6:Z6"/>
    <mergeCell ref="G7:J7"/>
    <mergeCell ref="K7:N7"/>
    <mergeCell ref="O7:R7"/>
    <mergeCell ref="S7:V7"/>
    <mergeCell ref="O3:R3"/>
    <mergeCell ref="S3:V3"/>
    <mergeCell ref="W3:Z3"/>
    <mergeCell ref="O4:R4"/>
    <mergeCell ref="S4:V4"/>
    <mergeCell ref="W4:Z4"/>
    <mergeCell ref="G3:K4"/>
  </mergeCells>
  <conditionalFormatting sqref="G9:Z47">
    <cfRule type="cellIs" dxfId="23" priority="1" stopIfTrue="1" operator="equal">
      <formula>0</formula>
    </cfRule>
    <cfRule type="containsText" dxfId="22" priority="2" stopIfTrue="1" operator="containsText" text="Pause">
      <formula>NOT(ISERROR(SEARCH("Pause",G9)))</formula>
    </cfRule>
    <cfRule type="expression" dxfId="21" priority="3">
      <formula>G$8=$G$8</formula>
    </cfRule>
    <cfRule type="expression" dxfId="20" priority="4">
      <formula>G$8=$H$8</formula>
    </cfRule>
    <cfRule type="expression" dxfId="19" priority="5">
      <formula>G$8=$I$8</formula>
    </cfRule>
    <cfRule type="expression" dxfId="18" priority="6">
      <formula>G$8=$J$8</formula>
    </cfRule>
  </conditionalFormatting>
  <dataValidations count="1">
    <dataValidation allowBlank="1" sqref="G9:Z47" xr:uid="{B57ED6DA-8438-EC45-9602-80277E8EA709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8324B8-82A0-D141-830D-338CDF3472C5}">
  <dimension ref="A1:M58"/>
  <sheetViews>
    <sheetView showGridLines="0" zoomScale="120" zoomScaleNormal="120" workbookViewId="0">
      <selection activeCell="G3" sqref="G3:H4"/>
    </sheetView>
  </sheetViews>
  <sheetFormatPr baseColWidth="10" defaultRowHeight="16" x14ac:dyDescent="0.2"/>
  <cols>
    <col min="1" max="2" width="2" style="18" customWidth="1"/>
    <col min="3" max="3" width="13" style="18" customWidth="1"/>
    <col min="4" max="4" width="2.140625" style="18" bestFit="1" customWidth="1"/>
    <col min="5" max="5" width="13" style="18" customWidth="1"/>
    <col min="6" max="6" width="1.85546875" style="18" customWidth="1"/>
    <col min="7" max="11" width="22.7109375" style="18" customWidth="1"/>
    <col min="12" max="12" width="1.85546875" style="18" customWidth="1"/>
    <col min="13" max="16384" width="10.7109375" style="18"/>
  </cols>
  <sheetData>
    <row r="1" spans="1:12" ht="50" customHeight="1" x14ac:dyDescent="0.2"/>
    <row r="2" spans="1:12" ht="33" customHeight="1" x14ac:dyDescent="0.2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</row>
    <row r="3" spans="1:12" ht="36" customHeight="1" x14ac:dyDescent="0.2">
      <c r="A3" s="26"/>
      <c r="B3" s="27"/>
      <c r="C3" s="40" t="s">
        <v>21</v>
      </c>
      <c r="D3" s="40"/>
      <c r="E3" s="40"/>
      <c r="F3" s="27"/>
      <c r="G3" s="89" t="s">
        <v>32</v>
      </c>
      <c r="H3" s="128"/>
      <c r="I3" s="19" t="s">
        <v>0</v>
      </c>
      <c r="J3" s="19" t="s">
        <v>1</v>
      </c>
      <c r="K3" s="19" t="s">
        <v>2</v>
      </c>
      <c r="L3" s="27"/>
    </row>
    <row r="4" spans="1:12" ht="30" customHeight="1" x14ac:dyDescent="0.2">
      <c r="A4" s="26"/>
      <c r="B4" s="27"/>
      <c r="C4" s="40" t="s">
        <v>27</v>
      </c>
      <c r="D4" s="40"/>
      <c r="E4" s="40"/>
      <c r="F4" s="27"/>
      <c r="G4" s="89"/>
      <c r="H4" s="128"/>
      <c r="I4" s="20">
        <v>0.3125</v>
      </c>
      <c r="J4" s="21" t="s">
        <v>6</v>
      </c>
      <c r="K4" s="22">
        <v>45166</v>
      </c>
      <c r="L4" s="27"/>
    </row>
    <row r="5" spans="1:12" ht="29" customHeight="1" x14ac:dyDescent="0.2">
      <c r="A5" s="26"/>
      <c r="B5" s="27"/>
      <c r="C5" s="28"/>
      <c r="D5" s="28"/>
      <c r="E5" s="28"/>
      <c r="F5" s="27"/>
      <c r="G5" s="27"/>
      <c r="H5" s="27"/>
      <c r="I5" s="28"/>
      <c r="J5" s="28"/>
      <c r="K5" s="28"/>
      <c r="L5" s="27"/>
    </row>
    <row r="6" spans="1:12" ht="25" customHeight="1" x14ac:dyDescent="0.2">
      <c r="A6" s="26"/>
      <c r="B6" s="27"/>
      <c r="C6" s="112" t="s">
        <v>4</v>
      </c>
      <c r="D6" s="113"/>
      <c r="E6" s="114"/>
      <c r="F6" s="27"/>
      <c r="G6" s="29" t="s">
        <v>15</v>
      </c>
      <c r="H6" s="30" t="s">
        <v>16</v>
      </c>
      <c r="I6" s="29" t="s">
        <v>17</v>
      </c>
      <c r="J6" s="30" t="s">
        <v>18</v>
      </c>
      <c r="K6" s="31" t="s">
        <v>19</v>
      </c>
      <c r="L6" s="27"/>
    </row>
    <row r="7" spans="1:12" ht="23" customHeight="1" x14ac:dyDescent="0.2">
      <c r="A7" s="26"/>
      <c r="B7" s="27"/>
      <c r="C7" s="115"/>
      <c r="D7" s="116"/>
      <c r="E7" s="117"/>
      <c r="F7" s="27"/>
      <c r="G7" s="32">
        <f>K4</f>
        <v>45166</v>
      </c>
      <c r="H7" s="33">
        <f>G7+1</f>
        <v>45167</v>
      </c>
      <c r="I7" s="32">
        <f>H7+1</f>
        <v>45168</v>
      </c>
      <c r="J7" s="33">
        <f>I7+1</f>
        <v>45169</v>
      </c>
      <c r="K7" s="34">
        <f>J7+1</f>
        <v>45170</v>
      </c>
      <c r="L7" s="27"/>
    </row>
    <row r="8" spans="1:12" ht="23" customHeight="1" x14ac:dyDescent="0.2">
      <c r="A8" s="26"/>
      <c r="B8" s="27"/>
      <c r="C8" s="118"/>
      <c r="D8" s="119"/>
      <c r="E8" s="120"/>
      <c r="F8" s="27"/>
      <c r="G8" s="6" t="str">
        <f>$G$3</f>
        <v>Brandon</v>
      </c>
      <c r="H8" s="7" t="str">
        <f t="shared" ref="H8:K8" si="0">$G$3</f>
        <v>Brandon</v>
      </c>
      <c r="I8" s="6" t="str">
        <f t="shared" si="0"/>
        <v>Brandon</v>
      </c>
      <c r="J8" s="7" t="str">
        <f t="shared" si="0"/>
        <v>Brandon</v>
      </c>
      <c r="K8" s="8" t="str">
        <f t="shared" si="0"/>
        <v>Brandon</v>
      </c>
      <c r="L8" s="27"/>
    </row>
    <row r="9" spans="1:12" x14ac:dyDescent="0.2">
      <c r="A9" s="26"/>
      <c r="B9" s="27"/>
      <c r="C9" s="67">
        <f>I4</f>
        <v>0.3125</v>
      </c>
      <c r="D9" s="2" t="s">
        <v>14</v>
      </c>
      <c r="E9" s="69" cm="1">
        <f t="array" ref="E9">C9+TIME(0,INTERVAL,0)</f>
        <v>0.32291666666666669</v>
      </c>
      <c r="F9" s="27"/>
      <c r="G9" s="41" cm="1">
        <f t="array" ref="G9">_xlfn.IFS($G$3='Horaire hebdomadaire équipe'!$G$8,'Horaire hebdomadaire équipe'!G9,'Horaire par éducateur'!$G$3='Horaire hebdomadaire équipe'!$H$8,'Horaire hebdomadaire équipe'!H9,'Horaire par éducateur'!$G$3='Horaire hebdomadaire équipe'!$I$8,'Horaire hebdomadaire équipe'!I9,$G$3='Horaire hebdomadaire équipe'!$J$8,'Horaire hebdomadaire équipe'!J9)</f>
        <v>0</v>
      </c>
      <c r="H9" s="41" cm="1">
        <f t="array" ref="H9">_xlfn.IFS($G$3='Horaire hebdomadaire équipe'!$K$8,'Horaire hebdomadaire équipe'!K9,'Horaire par éducateur'!$G$3='Horaire hebdomadaire équipe'!$L$8,'Horaire hebdomadaire équipe'!L9,'Horaire par éducateur'!$G$3='Horaire hebdomadaire équipe'!$M$8,'Horaire hebdomadaire équipe'!M9,$G$3='Horaire hebdomadaire équipe'!$N$8,'Horaire hebdomadaire équipe'!N9)</f>
        <v>0</v>
      </c>
      <c r="I9" s="43" cm="1">
        <f t="array" ref="I9">_xlfn.IFS($G$3='Horaire hebdomadaire équipe'!$O$8,'Horaire hebdomadaire équipe'!O9,$G$3='Horaire hebdomadaire équipe'!$P$8,'Horaire hebdomadaire équipe'!P9,$G$3='Horaire hebdomadaire équipe'!$Q$8,'Horaire hebdomadaire équipe'!Q9,$G$3='Horaire hebdomadaire équipe'!$R$8,'Horaire hebdomadaire équipe'!R9)</f>
        <v>0</v>
      </c>
      <c r="J9" s="43" cm="1">
        <f t="array" ref="J9">_xlfn.IFS($G$3='Horaire hebdomadaire équipe'!$S$8,'Horaire hebdomadaire équipe'!S9,$G$3='Horaire hebdomadaire équipe'!$T$8,'Horaire hebdomadaire équipe'!T9,$G$3='Horaire hebdomadaire équipe'!$U$8,'Horaire hebdomadaire équipe'!U9,$G$3='Horaire hebdomadaire équipe'!$V$8,'Horaire hebdomadaire équipe'!V9)</f>
        <v>0</v>
      </c>
      <c r="K9" s="43" cm="1">
        <f t="array" ref="K9">_xlfn.IFS($G$3='Horaire hebdomadaire équipe'!$W$8,'Horaire hebdomadaire équipe'!W9,$G$3='Horaire hebdomadaire équipe'!$X$8,'Horaire hebdomadaire équipe'!X9,$G$3='Horaire hebdomadaire équipe'!$Y$8,'Horaire hebdomadaire équipe'!Y9,$G$3='Horaire hebdomadaire équipe'!$Z$8,'Horaire hebdomadaire équipe'!Z9)</f>
        <v>0</v>
      </c>
      <c r="L9" s="27"/>
    </row>
    <row r="10" spans="1:12" x14ac:dyDescent="0.2">
      <c r="A10" s="26"/>
      <c r="B10" s="27"/>
      <c r="C10" s="68">
        <f t="shared" ref="C10:C47" si="1">C9+TIME(0,INTERVAL,0)</f>
        <v>0.32291666666666669</v>
      </c>
      <c r="D10" s="3" t="s">
        <v>14</v>
      </c>
      <c r="E10" s="70">
        <f t="shared" ref="E10:E47" si="2">C10+TIME(0,INTERVAL,0)</f>
        <v>0.33333333333333337</v>
      </c>
      <c r="F10" s="27"/>
      <c r="G10" s="42" cm="1">
        <f t="array" ref="G10">_xlfn.IFS($G$3='Horaire hebdomadaire équipe'!$G$8,'Horaire hebdomadaire équipe'!G10,'Horaire par éducateur'!$G$3='Horaire hebdomadaire équipe'!$H$8,'Horaire hebdomadaire équipe'!H10,'Horaire par éducateur'!$G$3='Horaire hebdomadaire équipe'!$I$8,'Horaire hebdomadaire équipe'!I10,$G$3='Horaire hebdomadaire équipe'!$J$8,'Horaire hebdomadaire équipe'!J10)</f>
        <v>0</v>
      </c>
      <c r="H10" s="42" cm="1">
        <f t="array" ref="H10">_xlfn.IFS($G$3='Horaire hebdomadaire équipe'!$K$8,'Horaire hebdomadaire équipe'!K10,'Horaire par éducateur'!$G$3='Horaire hebdomadaire équipe'!$L$8,'Horaire hebdomadaire équipe'!L10,'Horaire par éducateur'!$G$3='Horaire hebdomadaire équipe'!$M$8,'Horaire hebdomadaire équipe'!M10,$G$3='Horaire hebdomadaire équipe'!$N$8,'Horaire hebdomadaire équipe'!N10)</f>
        <v>0</v>
      </c>
      <c r="I10" s="42" cm="1">
        <f t="array" ref="I10">_xlfn.IFS($G$3='Horaire hebdomadaire équipe'!$O$8,'Horaire hebdomadaire équipe'!O10,$G$3='Horaire hebdomadaire équipe'!$P$8,'Horaire hebdomadaire équipe'!P10,$G$3='Horaire hebdomadaire équipe'!$Q$8,'Horaire hebdomadaire équipe'!Q10,$G$3='Horaire hebdomadaire équipe'!$R$8,'Horaire hebdomadaire équipe'!R10)</f>
        <v>0</v>
      </c>
      <c r="J10" s="42" t="str" cm="1">
        <f t="array" ref="J10">_xlfn.IFS($G$3='Horaire hebdomadaire équipe'!$S$8,'Horaire hebdomadaire équipe'!S10,$G$3='Horaire hebdomadaire équipe'!$T$8,'Horaire hebdomadaire équipe'!T10,$G$3='Horaire hebdomadaire équipe'!$U$8,'Horaire hebdomadaire équipe'!U10,$G$3='Horaire hebdomadaire équipe'!$V$8,'Horaire hebdomadaire équipe'!V10)</f>
        <v>Brandon</v>
      </c>
      <c r="K10" s="42" t="str" cm="1">
        <f t="array" ref="K10">_xlfn.IFS($G$3='Horaire hebdomadaire équipe'!$W$8,'Horaire hebdomadaire équipe'!W10,$G$3='Horaire hebdomadaire équipe'!$X$8,'Horaire hebdomadaire équipe'!X10,$G$3='Horaire hebdomadaire équipe'!$Y$8,'Horaire hebdomadaire équipe'!Y10,$G$3='Horaire hebdomadaire équipe'!$Z$8,'Horaire hebdomadaire équipe'!Z10)</f>
        <v>Brandon</v>
      </c>
      <c r="L10" s="27"/>
    </row>
    <row r="11" spans="1:12" x14ac:dyDescent="0.2">
      <c r="A11" s="26"/>
      <c r="B11" s="27"/>
      <c r="C11" s="67">
        <f t="shared" si="1"/>
        <v>0.33333333333333337</v>
      </c>
      <c r="D11" s="2" t="s">
        <v>14</v>
      </c>
      <c r="E11" s="69">
        <f t="shared" si="2"/>
        <v>0.34375000000000006</v>
      </c>
      <c r="F11" s="27"/>
      <c r="G11" s="41" cm="1">
        <f t="array" ref="G11">_xlfn.IFS($G$3='Horaire hebdomadaire équipe'!$G$8,'Horaire hebdomadaire équipe'!G11,'Horaire par éducateur'!$G$3='Horaire hebdomadaire équipe'!$H$8,'Horaire hebdomadaire équipe'!H11,'Horaire par éducateur'!$G$3='Horaire hebdomadaire équipe'!$I$8,'Horaire hebdomadaire équipe'!I11,$G$3='Horaire hebdomadaire équipe'!$J$8,'Horaire hebdomadaire équipe'!J11)</f>
        <v>0</v>
      </c>
      <c r="H11" s="41" cm="1">
        <f t="array" ref="H11">_xlfn.IFS($G$3='Horaire hebdomadaire équipe'!$K$8,'Horaire hebdomadaire équipe'!K11,'Horaire par éducateur'!$G$3='Horaire hebdomadaire équipe'!$L$8,'Horaire hebdomadaire équipe'!L11,'Horaire par éducateur'!$G$3='Horaire hebdomadaire équipe'!$M$8,'Horaire hebdomadaire équipe'!M11,$G$3='Horaire hebdomadaire équipe'!$N$8,'Horaire hebdomadaire équipe'!N11)</f>
        <v>0</v>
      </c>
      <c r="I11" s="41" cm="1">
        <f t="array" ref="I11">_xlfn.IFS($G$3='Horaire hebdomadaire équipe'!$O$8,'Horaire hebdomadaire équipe'!O11,$G$3='Horaire hebdomadaire équipe'!$P$8,'Horaire hebdomadaire équipe'!P11,$G$3='Horaire hebdomadaire équipe'!$Q$8,'Horaire hebdomadaire équipe'!Q11,$G$3='Horaire hebdomadaire équipe'!$R$8,'Horaire hebdomadaire équipe'!R11)</f>
        <v>0</v>
      </c>
      <c r="J11" s="41" t="str" cm="1">
        <f t="array" ref="J11">_xlfn.IFS($G$3='Horaire hebdomadaire équipe'!$S$8,'Horaire hebdomadaire équipe'!S11,$G$3='Horaire hebdomadaire équipe'!$T$8,'Horaire hebdomadaire équipe'!T11,$G$3='Horaire hebdomadaire équipe'!$U$8,'Horaire hebdomadaire équipe'!U11,$G$3='Horaire hebdomadaire équipe'!$V$8,'Horaire hebdomadaire équipe'!V11)</f>
        <v>Brandon</v>
      </c>
      <c r="K11" s="41" t="str" cm="1">
        <f t="array" ref="K11">_xlfn.IFS($G$3='Horaire hebdomadaire équipe'!$W$8,'Horaire hebdomadaire équipe'!W11,$G$3='Horaire hebdomadaire équipe'!$X$8,'Horaire hebdomadaire équipe'!X11,$G$3='Horaire hebdomadaire équipe'!$Y$8,'Horaire hebdomadaire équipe'!Y11,$G$3='Horaire hebdomadaire équipe'!$Z$8,'Horaire hebdomadaire équipe'!Z11)</f>
        <v>Brandon</v>
      </c>
      <c r="L11" s="27"/>
    </row>
    <row r="12" spans="1:12" x14ac:dyDescent="0.2">
      <c r="A12" s="26"/>
      <c r="B12" s="27"/>
      <c r="C12" s="72">
        <f t="shared" si="1"/>
        <v>0.34375000000000006</v>
      </c>
      <c r="D12" s="3" t="s">
        <v>14</v>
      </c>
      <c r="E12" s="70">
        <f t="shared" si="2"/>
        <v>0.35416666666666674</v>
      </c>
      <c r="F12" s="27"/>
      <c r="G12" s="42" cm="1">
        <f t="array" ref="G12">_xlfn.IFS($G$3='Horaire hebdomadaire équipe'!$G$8,'Horaire hebdomadaire équipe'!G12,'Horaire par éducateur'!$G$3='Horaire hebdomadaire équipe'!$H$8,'Horaire hebdomadaire équipe'!H12,'Horaire par éducateur'!$G$3='Horaire hebdomadaire équipe'!$I$8,'Horaire hebdomadaire équipe'!I12,$G$3='Horaire hebdomadaire équipe'!$J$8,'Horaire hebdomadaire équipe'!J12)</f>
        <v>0</v>
      </c>
      <c r="H12" s="42" cm="1">
        <f t="array" ref="H12">_xlfn.IFS($G$3='Horaire hebdomadaire équipe'!$K$8,'Horaire hebdomadaire équipe'!K12,'Horaire par éducateur'!$G$3='Horaire hebdomadaire équipe'!$L$8,'Horaire hebdomadaire équipe'!L12,'Horaire par éducateur'!$G$3='Horaire hebdomadaire équipe'!$M$8,'Horaire hebdomadaire équipe'!M12,$G$3='Horaire hebdomadaire équipe'!$N$8,'Horaire hebdomadaire équipe'!N12)</f>
        <v>0</v>
      </c>
      <c r="I12" s="42" cm="1">
        <f t="array" ref="I12">_xlfn.IFS($G$3='Horaire hebdomadaire équipe'!$O$8,'Horaire hebdomadaire équipe'!O12,$G$3='Horaire hebdomadaire équipe'!$P$8,'Horaire hebdomadaire équipe'!P12,$G$3='Horaire hebdomadaire équipe'!$Q$8,'Horaire hebdomadaire équipe'!Q12,$G$3='Horaire hebdomadaire équipe'!$R$8,'Horaire hebdomadaire équipe'!R12)</f>
        <v>0</v>
      </c>
      <c r="J12" s="42" t="str" cm="1">
        <f t="array" ref="J12">_xlfn.IFS($G$3='Horaire hebdomadaire équipe'!$S$8,'Horaire hebdomadaire équipe'!S12,$G$3='Horaire hebdomadaire équipe'!$T$8,'Horaire hebdomadaire équipe'!T12,$G$3='Horaire hebdomadaire équipe'!$U$8,'Horaire hebdomadaire équipe'!U12,$G$3='Horaire hebdomadaire équipe'!$V$8,'Horaire hebdomadaire équipe'!V12)</f>
        <v>Brandon</v>
      </c>
      <c r="K12" s="42" t="str" cm="1">
        <f t="array" ref="K12">_xlfn.IFS($G$3='Horaire hebdomadaire équipe'!$W$8,'Horaire hebdomadaire équipe'!W12,$G$3='Horaire hebdomadaire équipe'!$X$8,'Horaire hebdomadaire équipe'!X12,$G$3='Horaire hebdomadaire équipe'!$Y$8,'Horaire hebdomadaire équipe'!Y12,$G$3='Horaire hebdomadaire équipe'!$Z$8,'Horaire hebdomadaire équipe'!Z12)</f>
        <v>Brandon</v>
      </c>
      <c r="L12" s="27"/>
    </row>
    <row r="13" spans="1:12" x14ac:dyDescent="0.2">
      <c r="A13" s="26"/>
      <c r="B13" s="27"/>
      <c r="C13" s="67">
        <f t="shared" si="1"/>
        <v>0.35416666666666674</v>
      </c>
      <c r="D13" s="2" t="s">
        <v>14</v>
      </c>
      <c r="E13" s="69">
        <f t="shared" si="2"/>
        <v>0.36458333333333343</v>
      </c>
      <c r="F13" s="27"/>
      <c r="G13" s="41" cm="1">
        <f t="array" ref="G13">_xlfn.IFS($G$3='Horaire hebdomadaire équipe'!$G$8,'Horaire hebdomadaire équipe'!G13,'Horaire par éducateur'!$G$3='Horaire hebdomadaire équipe'!$H$8,'Horaire hebdomadaire équipe'!H13,'Horaire par éducateur'!$G$3='Horaire hebdomadaire équipe'!$I$8,'Horaire hebdomadaire équipe'!I13,$G$3='Horaire hebdomadaire équipe'!$J$8,'Horaire hebdomadaire équipe'!J13)</f>
        <v>0</v>
      </c>
      <c r="H13" s="41" cm="1">
        <f t="array" ref="H13">_xlfn.IFS($G$3='Horaire hebdomadaire équipe'!$K$8,'Horaire hebdomadaire équipe'!K13,'Horaire par éducateur'!$G$3='Horaire hebdomadaire équipe'!$L$8,'Horaire hebdomadaire équipe'!L13,'Horaire par éducateur'!$G$3='Horaire hebdomadaire équipe'!$M$8,'Horaire hebdomadaire équipe'!M13,$G$3='Horaire hebdomadaire équipe'!$N$8,'Horaire hebdomadaire équipe'!N13)</f>
        <v>0</v>
      </c>
      <c r="I13" s="41" cm="1">
        <f t="array" ref="I13">_xlfn.IFS($G$3='Horaire hebdomadaire équipe'!$O$8,'Horaire hebdomadaire équipe'!O13,$G$3='Horaire hebdomadaire équipe'!$P$8,'Horaire hebdomadaire équipe'!P13,$G$3='Horaire hebdomadaire équipe'!$Q$8,'Horaire hebdomadaire équipe'!Q13,$G$3='Horaire hebdomadaire équipe'!$R$8,'Horaire hebdomadaire équipe'!R13)</f>
        <v>0</v>
      </c>
      <c r="J13" s="41" t="str" cm="1">
        <f t="array" ref="J13">_xlfn.IFS($G$3='Horaire hebdomadaire équipe'!$S$8,'Horaire hebdomadaire équipe'!S13,$G$3='Horaire hebdomadaire équipe'!$T$8,'Horaire hebdomadaire équipe'!T13,$G$3='Horaire hebdomadaire équipe'!$U$8,'Horaire hebdomadaire équipe'!U13,$G$3='Horaire hebdomadaire équipe'!$V$8,'Horaire hebdomadaire équipe'!V13)</f>
        <v>Brandon</v>
      </c>
      <c r="K13" s="41" t="str" cm="1">
        <f t="array" ref="K13">_xlfn.IFS($G$3='Horaire hebdomadaire équipe'!$W$8,'Horaire hebdomadaire équipe'!W13,$G$3='Horaire hebdomadaire équipe'!$X$8,'Horaire hebdomadaire équipe'!X13,$G$3='Horaire hebdomadaire équipe'!$Y$8,'Horaire hebdomadaire équipe'!Y13,$G$3='Horaire hebdomadaire équipe'!$Z$8,'Horaire hebdomadaire équipe'!Z13)</f>
        <v>Brandon</v>
      </c>
      <c r="L13" s="27"/>
    </row>
    <row r="14" spans="1:12" x14ac:dyDescent="0.2">
      <c r="A14" s="26"/>
      <c r="B14" s="27"/>
      <c r="C14" s="72">
        <f t="shared" si="1"/>
        <v>0.36458333333333343</v>
      </c>
      <c r="D14" s="3" t="s">
        <v>14</v>
      </c>
      <c r="E14" s="70">
        <f t="shared" si="2"/>
        <v>0.37500000000000011</v>
      </c>
      <c r="F14" s="27"/>
      <c r="G14" s="42" cm="1">
        <f t="array" ref="G14">_xlfn.IFS($G$3='Horaire hebdomadaire équipe'!$G$8,'Horaire hebdomadaire équipe'!G14,'Horaire par éducateur'!$G$3='Horaire hebdomadaire équipe'!$H$8,'Horaire hebdomadaire équipe'!H14,'Horaire par éducateur'!$G$3='Horaire hebdomadaire équipe'!$I$8,'Horaire hebdomadaire équipe'!I14,$G$3='Horaire hebdomadaire équipe'!$J$8,'Horaire hebdomadaire équipe'!J14)</f>
        <v>0</v>
      </c>
      <c r="H14" s="42" cm="1">
        <f t="array" ref="H14">_xlfn.IFS($G$3='Horaire hebdomadaire équipe'!$K$8,'Horaire hebdomadaire équipe'!K14,'Horaire par éducateur'!$G$3='Horaire hebdomadaire équipe'!$L$8,'Horaire hebdomadaire équipe'!L14,'Horaire par éducateur'!$G$3='Horaire hebdomadaire équipe'!$M$8,'Horaire hebdomadaire équipe'!M14,$G$3='Horaire hebdomadaire équipe'!$N$8,'Horaire hebdomadaire équipe'!N14)</f>
        <v>0</v>
      </c>
      <c r="I14" s="42" cm="1">
        <f t="array" ref="I14">_xlfn.IFS($G$3='Horaire hebdomadaire équipe'!$O$8,'Horaire hebdomadaire équipe'!O14,$G$3='Horaire hebdomadaire équipe'!$P$8,'Horaire hebdomadaire équipe'!P14,$G$3='Horaire hebdomadaire équipe'!$Q$8,'Horaire hebdomadaire équipe'!Q14,$G$3='Horaire hebdomadaire équipe'!$R$8,'Horaire hebdomadaire équipe'!R14)</f>
        <v>0</v>
      </c>
      <c r="J14" s="42" t="str" cm="1">
        <f t="array" ref="J14">_xlfn.IFS($G$3='Horaire hebdomadaire équipe'!$S$8,'Horaire hebdomadaire équipe'!S14,$G$3='Horaire hebdomadaire équipe'!$T$8,'Horaire hebdomadaire équipe'!T14,$G$3='Horaire hebdomadaire équipe'!$U$8,'Horaire hebdomadaire équipe'!U14,$G$3='Horaire hebdomadaire équipe'!$V$8,'Horaire hebdomadaire équipe'!V14)</f>
        <v>Brandon</v>
      </c>
      <c r="K14" s="42" t="str" cm="1">
        <f t="array" ref="K14">_xlfn.IFS($G$3='Horaire hebdomadaire équipe'!$W$8,'Horaire hebdomadaire équipe'!W14,$G$3='Horaire hebdomadaire équipe'!$X$8,'Horaire hebdomadaire équipe'!X14,$G$3='Horaire hebdomadaire équipe'!$Y$8,'Horaire hebdomadaire équipe'!Y14,$G$3='Horaire hebdomadaire équipe'!$Z$8,'Horaire hebdomadaire équipe'!Z14)</f>
        <v>Brandon</v>
      </c>
      <c r="L14" s="27"/>
    </row>
    <row r="15" spans="1:12" x14ac:dyDescent="0.2">
      <c r="A15" s="26"/>
      <c r="B15" s="27"/>
      <c r="C15" s="67">
        <f t="shared" si="1"/>
        <v>0.37500000000000011</v>
      </c>
      <c r="D15" s="2" t="s">
        <v>14</v>
      </c>
      <c r="E15" s="69">
        <f t="shared" si="2"/>
        <v>0.3854166666666668</v>
      </c>
      <c r="F15" s="27"/>
      <c r="G15" s="41" cm="1">
        <f t="array" ref="G15">_xlfn.IFS($G$3='Horaire hebdomadaire équipe'!$G$8,'Horaire hebdomadaire équipe'!G15,'Horaire par éducateur'!$G$3='Horaire hebdomadaire équipe'!$H$8,'Horaire hebdomadaire équipe'!H15,'Horaire par éducateur'!$G$3='Horaire hebdomadaire équipe'!$I$8,'Horaire hebdomadaire équipe'!I15,$G$3='Horaire hebdomadaire équipe'!$J$8,'Horaire hebdomadaire équipe'!J15)</f>
        <v>0</v>
      </c>
      <c r="H15" s="41" t="str" cm="1">
        <f t="array" ref="H15">_xlfn.IFS($G$3='Horaire hebdomadaire équipe'!$K$8,'Horaire hebdomadaire équipe'!K15,'Horaire par éducateur'!$G$3='Horaire hebdomadaire équipe'!$L$8,'Horaire hebdomadaire équipe'!L15,'Horaire par éducateur'!$G$3='Horaire hebdomadaire équipe'!$M$8,'Horaire hebdomadaire équipe'!M15,$G$3='Horaire hebdomadaire équipe'!$N$8,'Horaire hebdomadaire équipe'!N15)</f>
        <v>Brandon</v>
      </c>
      <c r="I15" s="41" cm="1">
        <f t="array" ref="I15">_xlfn.IFS($G$3='Horaire hebdomadaire équipe'!$O$8,'Horaire hebdomadaire équipe'!O15,$G$3='Horaire hebdomadaire équipe'!$P$8,'Horaire hebdomadaire équipe'!P15,$G$3='Horaire hebdomadaire équipe'!$Q$8,'Horaire hebdomadaire équipe'!Q15,$G$3='Horaire hebdomadaire équipe'!$R$8,'Horaire hebdomadaire équipe'!R15)</f>
        <v>0</v>
      </c>
      <c r="J15" s="41" t="str" cm="1">
        <f t="array" ref="J15">_xlfn.IFS($G$3='Horaire hebdomadaire équipe'!$S$8,'Horaire hebdomadaire équipe'!S15,$G$3='Horaire hebdomadaire équipe'!$T$8,'Horaire hebdomadaire équipe'!T15,$G$3='Horaire hebdomadaire équipe'!$U$8,'Horaire hebdomadaire équipe'!U15,$G$3='Horaire hebdomadaire équipe'!$V$8,'Horaire hebdomadaire équipe'!V15)</f>
        <v>Brandon</v>
      </c>
      <c r="K15" s="41" t="str" cm="1">
        <f t="array" ref="K15">_xlfn.IFS($G$3='Horaire hebdomadaire équipe'!$W$8,'Horaire hebdomadaire équipe'!W15,$G$3='Horaire hebdomadaire équipe'!$X$8,'Horaire hebdomadaire équipe'!X15,$G$3='Horaire hebdomadaire équipe'!$Y$8,'Horaire hebdomadaire équipe'!Y15,$G$3='Horaire hebdomadaire équipe'!$Z$8,'Horaire hebdomadaire équipe'!Z15)</f>
        <v>Brandon</v>
      </c>
      <c r="L15" s="27"/>
    </row>
    <row r="16" spans="1:12" x14ac:dyDescent="0.2">
      <c r="A16" s="26"/>
      <c r="B16" s="27"/>
      <c r="C16" s="72">
        <f t="shared" si="1"/>
        <v>0.3854166666666668</v>
      </c>
      <c r="D16" s="3" t="s">
        <v>14</v>
      </c>
      <c r="E16" s="70">
        <f t="shared" si="2"/>
        <v>0.39583333333333348</v>
      </c>
      <c r="F16" s="27"/>
      <c r="G16" s="42" cm="1">
        <f t="array" ref="G16">_xlfn.IFS($G$3='Horaire hebdomadaire équipe'!$G$8,'Horaire hebdomadaire équipe'!G16,'Horaire par éducateur'!$G$3='Horaire hebdomadaire équipe'!$H$8,'Horaire hebdomadaire équipe'!H16,'Horaire par éducateur'!$G$3='Horaire hebdomadaire équipe'!$I$8,'Horaire hebdomadaire équipe'!I16,$G$3='Horaire hebdomadaire équipe'!$J$8,'Horaire hebdomadaire équipe'!J16)</f>
        <v>0</v>
      </c>
      <c r="H16" s="42" t="str" cm="1">
        <f t="array" ref="H16">_xlfn.IFS($G$3='Horaire hebdomadaire équipe'!$K$8,'Horaire hebdomadaire équipe'!K16,'Horaire par éducateur'!$G$3='Horaire hebdomadaire équipe'!$L$8,'Horaire hebdomadaire équipe'!L16,'Horaire par éducateur'!$G$3='Horaire hebdomadaire équipe'!$M$8,'Horaire hebdomadaire équipe'!M16,$G$3='Horaire hebdomadaire équipe'!$N$8,'Horaire hebdomadaire équipe'!N16)</f>
        <v>Brandon</v>
      </c>
      <c r="I16" s="42" cm="1">
        <f t="array" ref="I16">_xlfn.IFS($G$3='Horaire hebdomadaire équipe'!$O$8,'Horaire hebdomadaire équipe'!O16,$G$3='Horaire hebdomadaire équipe'!$P$8,'Horaire hebdomadaire équipe'!P16,$G$3='Horaire hebdomadaire équipe'!$Q$8,'Horaire hebdomadaire équipe'!Q16,$G$3='Horaire hebdomadaire équipe'!$R$8,'Horaire hebdomadaire équipe'!R16)</f>
        <v>0</v>
      </c>
      <c r="J16" s="42" t="str" cm="1">
        <f t="array" ref="J16">_xlfn.IFS($G$3='Horaire hebdomadaire équipe'!$S$8,'Horaire hebdomadaire équipe'!S16,$G$3='Horaire hebdomadaire équipe'!$T$8,'Horaire hebdomadaire équipe'!T16,$G$3='Horaire hebdomadaire équipe'!$U$8,'Horaire hebdomadaire équipe'!U16,$G$3='Horaire hebdomadaire équipe'!$V$8,'Horaire hebdomadaire équipe'!V16)</f>
        <v>Brandon</v>
      </c>
      <c r="K16" s="42" t="str" cm="1">
        <f t="array" ref="K16">_xlfn.IFS($G$3='Horaire hebdomadaire équipe'!$W$8,'Horaire hebdomadaire équipe'!W16,$G$3='Horaire hebdomadaire équipe'!$X$8,'Horaire hebdomadaire équipe'!X16,$G$3='Horaire hebdomadaire équipe'!$Y$8,'Horaire hebdomadaire équipe'!Y16,$G$3='Horaire hebdomadaire équipe'!$Z$8,'Horaire hebdomadaire équipe'!Z16)</f>
        <v>Brandon</v>
      </c>
      <c r="L16" s="27"/>
    </row>
    <row r="17" spans="1:12" x14ac:dyDescent="0.2">
      <c r="A17" s="26"/>
      <c r="B17" s="27"/>
      <c r="C17" s="67">
        <f t="shared" si="1"/>
        <v>0.39583333333333348</v>
      </c>
      <c r="D17" s="2" t="s">
        <v>14</v>
      </c>
      <c r="E17" s="69">
        <f t="shared" si="2"/>
        <v>0.40625000000000017</v>
      </c>
      <c r="F17" s="27"/>
      <c r="G17" s="41" cm="1">
        <f t="array" ref="G17">_xlfn.IFS($G$3='Horaire hebdomadaire équipe'!$G$8,'Horaire hebdomadaire équipe'!G17,'Horaire par éducateur'!$G$3='Horaire hebdomadaire équipe'!$H$8,'Horaire hebdomadaire équipe'!H17,'Horaire par éducateur'!$G$3='Horaire hebdomadaire équipe'!$I$8,'Horaire hebdomadaire équipe'!I17,$G$3='Horaire hebdomadaire équipe'!$J$8,'Horaire hebdomadaire équipe'!J17)</f>
        <v>0</v>
      </c>
      <c r="H17" s="41" t="str" cm="1">
        <f t="array" ref="H17">_xlfn.IFS($G$3='Horaire hebdomadaire équipe'!$K$8,'Horaire hebdomadaire équipe'!K17,'Horaire par éducateur'!$G$3='Horaire hebdomadaire équipe'!$L$8,'Horaire hebdomadaire équipe'!L17,'Horaire par éducateur'!$G$3='Horaire hebdomadaire équipe'!$M$8,'Horaire hebdomadaire équipe'!M17,$G$3='Horaire hebdomadaire équipe'!$N$8,'Horaire hebdomadaire équipe'!N17)</f>
        <v>Brandon</v>
      </c>
      <c r="I17" s="41" cm="1">
        <f t="array" ref="I17">_xlfn.IFS($G$3='Horaire hebdomadaire équipe'!$O$8,'Horaire hebdomadaire équipe'!O17,$G$3='Horaire hebdomadaire équipe'!$P$8,'Horaire hebdomadaire équipe'!P17,$G$3='Horaire hebdomadaire équipe'!$Q$8,'Horaire hebdomadaire équipe'!Q17,$G$3='Horaire hebdomadaire équipe'!$R$8,'Horaire hebdomadaire équipe'!R17)</f>
        <v>0</v>
      </c>
      <c r="J17" s="41" t="str" cm="1">
        <f t="array" ref="J17">_xlfn.IFS($G$3='Horaire hebdomadaire équipe'!$S$8,'Horaire hebdomadaire équipe'!S17,$G$3='Horaire hebdomadaire équipe'!$T$8,'Horaire hebdomadaire équipe'!T17,$G$3='Horaire hebdomadaire équipe'!$U$8,'Horaire hebdomadaire équipe'!U17,$G$3='Horaire hebdomadaire équipe'!$V$8,'Horaire hebdomadaire équipe'!V17)</f>
        <v>Brandon</v>
      </c>
      <c r="K17" s="41" t="str" cm="1">
        <f t="array" ref="K17">_xlfn.IFS($G$3='Horaire hebdomadaire équipe'!$W$8,'Horaire hebdomadaire équipe'!W17,$G$3='Horaire hebdomadaire équipe'!$X$8,'Horaire hebdomadaire équipe'!X17,$G$3='Horaire hebdomadaire équipe'!$Y$8,'Horaire hebdomadaire équipe'!Y17,$G$3='Horaire hebdomadaire équipe'!$Z$8,'Horaire hebdomadaire équipe'!Z17)</f>
        <v>Brandon</v>
      </c>
      <c r="L17" s="27"/>
    </row>
    <row r="18" spans="1:12" x14ac:dyDescent="0.2">
      <c r="A18" s="26"/>
      <c r="B18" s="27"/>
      <c r="C18" s="72">
        <f t="shared" si="1"/>
        <v>0.40625000000000017</v>
      </c>
      <c r="D18" s="3" t="s">
        <v>14</v>
      </c>
      <c r="E18" s="70">
        <f t="shared" si="2"/>
        <v>0.41666666666666685</v>
      </c>
      <c r="F18" s="27"/>
      <c r="G18" s="42" cm="1">
        <f t="array" ref="G18">_xlfn.IFS($G$3='Horaire hebdomadaire équipe'!$G$8,'Horaire hebdomadaire équipe'!G18,'Horaire par éducateur'!$G$3='Horaire hebdomadaire équipe'!$H$8,'Horaire hebdomadaire équipe'!H18,'Horaire par éducateur'!$G$3='Horaire hebdomadaire équipe'!$I$8,'Horaire hebdomadaire équipe'!I18,$G$3='Horaire hebdomadaire équipe'!$J$8,'Horaire hebdomadaire équipe'!J18)</f>
        <v>0</v>
      </c>
      <c r="H18" s="42" t="str" cm="1">
        <f t="array" ref="H18">_xlfn.IFS($G$3='Horaire hebdomadaire équipe'!$K$8,'Horaire hebdomadaire équipe'!K18,'Horaire par éducateur'!$G$3='Horaire hebdomadaire équipe'!$L$8,'Horaire hebdomadaire équipe'!L18,'Horaire par éducateur'!$G$3='Horaire hebdomadaire équipe'!$M$8,'Horaire hebdomadaire équipe'!M18,$G$3='Horaire hebdomadaire équipe'!$N$8,'Horaire hebdomadaire équipe'!N18)</f>
        <v>Brandon</v>
      </c>
      <c r="I18" s="42" cm="1">
        <f t="array" ref="I18">_xlfn.IFS($G$3='Horaire hebdomadaire équipe'!$O$8,'Horaire hebdomadaire équipe'!O18,$G$3='Horaire hebdomadaire équipe'!$P$8,'Horaire hebdomadaire équipe'!P18,$G$3='Horaire hebdomadaire équipe'!$Q$8,'Horaire hebdomadaire équipe'!Q18,$G$3='Horaire hebdomadaire équipe'!$R$8,'Horaire hebdomadaire équipe'!R18)</f>
        <v>0</v>
      </c>
      <c r="J18" s="42" t="str" cm="1">
        <f t="array" ref="J18">_xlfn.IFS($G$3='Horaire hebdomadaire équipe'!$S$8,'Horaire hebdomadaire équipe'!S18,$G$3='Horaire hebdomadaire équipe'!$T$8,'Horaire hebdomadaire équipe'!T18,$G$3='Horaire hebdomadaire équipe'!$U$8,'Horaire hebdomadaire équipe'!U18,$G$3='Horaire hebdomadaire équipe'!$V$8,'Horaire hebdomadaire équipe'!V18)</f>
        <v>Brandon</v>
      </c>
      <c r="K18" s="42" t="str" cm="1">
        <f t="array" ref="K18">_xlfn.IFS($G$3='Horaire hebdomadaire équipe'!$W$8,'Horaire hebdomadaire équipe'!W18,$G$3='Horaire hebdomadaire équipe'!$X$8,'Horaire hebdomadaire équipe'!X18,$G$3='Horaire hebdomadaire équipe'!$Y$8,'Horaire hebdomadaire équipe'!Y18,$G$3='Horaire hebdomadaire équipe'!$Z$8,'Horaire hebdomadaire équipe'!Z18)</f>
        <v>Brandon</v>
      </c>
      <c r="L18" s="27"/>
    </row>
    <row r="19" spans="1:12" x14ac:dyDescent="0.2">
      <c r="A19" s="26"/>
      <c r="B19" s="27"/>
      <c r="C19" s="67">
        <f t="shared" si="1"/>
        <v>0.41666666666666685</v>
      </c>
      <c r="D19" s="4" t="s">
        <v>14</v>
      </c>
      <c r="E19" s="71">
        <f t="shared" si="2"/>
        <v>0.42708333333333354</v>
      </c>
      <c r="F19" s="27"/>
      <c r="G19" s="41" cm="1">
        <f t="array" ref="G19">_xlfn.IFS($G$3='Horaire hebdomadaire équipe'!$G$8,'Horaire hebdomadaire équipe'!G19,'Horaire par éducateur'!$G$3='Horaire hebdomadaire équipe'!$H$8,'Horaire hebdomadaire équipe'!H19,'Horaire par éducateur'!$G$3='Horaire hebdomadaire équipe'!$I$8,'Horaire hebdomadaire équipe'!I19,$G$3='Horaire hebdomadaire équipe'!$J$8,'Horaire hebdomadaire équipe'!J19)</f>
        <v>0</v>
      </c>
      <c r="H19" s="41" t="str" cm="1">
        <f t="array" ref="H19">_xlfn.IFS($G$3='Horaire hebdomadaire équipe'!$K$8,'Horaire hebdomadaire équipe'!K19,'Horaire par éducateur'!$G$3='Horaire hebdomadaire équipe'!$L$8,'Horaire hebdomadaire équipe'!L19,'Horaire par éducateur'!$G$3='Horaire hebdomadaire équipe'!$M$8,'Horaire hebdomadaire équipe'!M19,$G$3='Horaire hebdomadaire équipe'!$N$8,'Horaire hebdomadaire équipe'!N19)</f>
        <v>Brandon</v>
      </c>
      <c r="I19" s="41" t="str" cm="1">
        <f t="array" ref="I19">_xlfn.IFS($G$3='Horaire hebdomadaire équipe'!$O$8,'Horaire hebdomadaire équipe'!O19,$G$3='Horaire hebdomadaire équipe'!$P$8,'Horaire hebdomadaire équipe'!P19,$G$3='Horaire hebdomadaire équipe'!$Q$8,'Horaire hebdomadaire équipe'!Q19,$G$3='Horaire hebdomadaire équipe'!$R$8,'Horaire hebdomadaire équipe'!R19)</f>
        <v>Brandon</v>
      </c>
      <c r="J19" s="41" t="str" cm="1">
        <f t="array" ref="J19">_xlfn.IFS($G$3='Horaire hebdomadaire équipe'!$S$8,'Horaire hebdomadaire équipe'!S19,$G$3='Horaire hebdomadaire équipe'!$T$8,'Horaire hebdomadaire équipe'!T19,$G$3='Horaire hebdomadaire équipe'!$U$8,'Horaire hebdomadaire équipe'!U19,$G$3='Horaire hebdomadaire équipe'!$V$8,'Horaire hebdomadaire équipe'!V19)</f>
        <v>Brandon</v>
      </c>
      <c r="K19" s="41" t="str" cm="1">
        <f t="array" ref="K19">_xlfn.IFS($G$3='Horaire hebdomadaire équipe'!$W$8,'Horaire hebdomadaire équipe'!W19,$G$3='Horaire hebdomadaire équipe'!$X$8,'Horaire hebdomadaire équipe'!X19,$G$3='Horaire hebdomadaire équipe'!$Y$8,'Horaire hebdomadaire équipe'!Y19,$G$3='Horaire hebdomadaire équipe'!$Z$8,'Horaire hebdomadaire équipe'!Z19)</f>
        <v>Brandon</v>
      </c>
      <c r="L19" s="27"/>
    </row>
    <row r="20" spans="1:12" x14ac:dyDescent="0.2">
      <c r="A20" s="26"/>
      <c r="B20" s="27"/>
      <c r="C20" s="72">
        <f t="shared" si="1"/>
        <v>0.42708333333333354</v>
      </c>
      <c r="D20" s="3" t="s">
        <v>14</v>
      </c>
      <c r="E20" s="70">
        <f t="shared" si="2"/>
        <v>0.43750000000000022</v>
      </c>
      <c r="F20" s="27"/>
      <c r="G20" s="42" cm="1">
        <f t="array" ref="G20">_xlfn.IFS($G$3='Horaire hebdomadaire équipe'!$G$8,'Horaire hebdomadaire équipe'!G20,'Horaire par éducateur'!$G$3='Horaire hebdomadaire équipe'!$H$8,'Horaire hebdomadaire équipe'!H20,'Horaire par éducateur'!$G$3='Horaire hebdomadaire équipe'!$I$8,'Horaire hebdomadaire équipe'!I20,$G$3='Horaire hebdomadaire équipe'!$J$8,'Horaire hebdomadaire équipe'!J20)</f>
        <v>0</v>
      </c>
      <c r="H20" s="42" t="str" cm="1">
        <f t="array" ref="H20">_xlfn.IFS($G$3='Horaire hebdomadaire équipe'!$K$8,'Horaire hebdomadaire équipe'!K20,'Horaire par éducateur'!$G$3='Horaire hebdomadaire équipe'!$L$8,'Horaire hebdomadaire équipe'!L20,'Horaire par éducateur'!$G$3='Horaire hebdomadaire équipe'!$M$8,'Horaire hebdomadaire équipe'!M20,$G$3='Horaire hebdomadaire équipe'!$N$8,'Horaire hebdomadaire équipe'!N20)</f>
        <v>Brandon</v>
      </c>
      <c r="I20" s="42" t="str" cm="1">
        <f t="array" ref="I20">_xlfn.IFS($G$3='Horaire hebdomadaire équipe'!$O$8,'Horaire hebdomadaire équipe'!O20,$G$3='Horaire hebdomadaire équipe'!$P$8,'Horaire hebdomadaire équipe'!P20,$G$3='Horaire hebdomadaire équipe'!$Q$8,'Horaire hebdomadaire équipe'!Q20,$G$3='Horaire hebdomadaire équipe'!$R$8,'Horaire hebdomadaire équipe'!R20)</f>
        <v>Brandon</v>
      </c>
      <c r="J20" s="42" t="str" cm="1">
        <f t="array" ref="J20">_xlfn.IFS($G$3='Horaire hebdomadaire équipe'!$S$8,'Horaire hebdomadaire équipe'!S20,$G$3='Horaire hebdomadaire équipe'!$T$8,'Horaire hebdomadaire équipe'!T20,$G$3='Horaire hebdomadaire équipe'!$U$8,'Horaire hebdomadaire équipe'!U20,$G$3='Horaire hebdomadaire équipe'!$V$8,'Horaire hebdomadaire équipe'!V20)</f>
        <v>Brandon</v>
      </c>
      <c r="K20" s="42" t="str" cm="1">
        <f t="array" ref="K20">_xlfn.IFS($G$3='Horaire hebdomadaire équipe'!$W$8,'Horaire hebdomadaire équipe'!W20,$G$3='Horaire hebdomadaire équipe'!$X$8,'Horaire hebdomadaire équipe'!X20,$G$3='Horaire hebdomadaire équipe'!$Y$8,'Horaire hebdomadaire équipe'!Y20,$G$3='Horaire hebdomadaire équipe'!$Z$8,'Horaire hebdomadaire équipe'!Z20)</f>
        <v>Brandon</v>
      </c>
      <c r="L20" s="27"/>
    </row>
    <row r="21" spans="1:12" x14ac:dyDescent="0.2">
      <c r="A21" s="26"/>
      <c r="B21" s="27"/>
      <c r="C21" s="67">
        <f t="shared" si="1"/>
        <v>0.43750000000000022</v>
      </c>
      <c r="D21" s="4" t="s">
        <v>14</v>
      </c>
      <c r="E21" s="71">
        <f t="shared" si="2"/>
        <v>0.44791666666666691</v>
      </c>
      <c r="F21" s="27"/>
      <c r="G21" s="41" t="str" cm="1">
        <f t="array" ref="G21">_xlfn.IFS($G$3='Horaire hebdomadaire équipe'!$G$8,'Horaire hebdomadaire équipe'!G21,'Horaire par éducateur'!$G$3='Horaire hebdomadaire équipe'!$H$8,'Horaire hebdomadaire équipe'!H21,'Horaire par éducateur'!$G$3='Horaire hebdomadaire équipe'!$I$8,'Horaire hebdomadaire équipe'!I21,$G$3='Horaire hebdomadaire équipe'!$J$8,'Horaire hebdomadaire équipe'!J21)</f>
        <v>Brandon</v>
      </c>
      <c r="H21" s="41" t="str" cm="1">
        <f t="array" ref="H21">_xlfn.IFS($G$3='Horaire hebdomadaire équipe'!$K$8,'Horaire hebdomadaire équipe'!K21,'Horaire par éducateur'!$G$3='Horaire hebdomadaire équipe'!$L$8,'Horaire hebdomadaire équipe'!L21,'Horaire par éducateur'!$G$3='Horaire hebdomadaire équipe'!$M$8,'Horaire hebdomadaire équipe'!M21,$G$3='Horaire hebdomadaire équipe'!$N$8,'Horaire hebdomadaire équipe'!N21)</f>
        <v>Brandon</v>
      </c>
      <c r="I21" s="41" t="str" cm="1">
        <f t="array" ref="I21">_xlfn.IFS($G$3='Horaire hebdomadaire équipe'!$O$8,'Horaire hebdomadaire équipe'!O21,$G$3='Horaire hebdomadaire équipe'!$P$8,'Horaire hebdomadaire équipe'!P21,$G$3='Horaire hebdomadaire équipe'!$Q$8,'Horaire hebdomadaire équipe'!Q21,$G$3='Horaire hebdomadaire équipe'!$R$8,'Horaire hebdomadaire équipe'!R21)</f>
        <v>Brandon</v>
      </c>
      <c r="J21" s="41" t="str" cm="1">
        <f t="array" ref="J21">_xlfn.IFS($G$3='Horaire hebdomadaire équipe'!$S$8,'Horaire hebdomadaire équipe'!S21,$G$3='Horaire hebdomadaire équipe'!$T$8,'Horaire hebdomadaire équipe'!T21,$G$3='Horaire hebdomadaire équipe'!$U$8,'Horaire hebdomadaire équipe'!U21,$G$3='Horaire hebdomadaire équipe'!$V$8,'Horaire hebdomadaire équipe'!V21)</f>
        <v>Brandon</v>
      </c>
      <c r="K21" s="41" t="str" cm="1">
        <f t="array" ref="K21">_xlfn.IFS($G$3='Horaire hebdomadaire équipe'!$W$8,'Horaire hebdomadaire équipe'!W21,$G$3='Horaire hebdomadaire équipe'!$X$8,'Horaire hebdomadaire équipe'!X21,$G$3='Horaire hebdomadaire équipe'!$Y$8,'Horaire hebdomadaire équipe'!Y21,$G$3='Horaire hebdomadaire équipe'!$Z$8,'Horaire hebdomadaire équipe'!Z21)</f>
        <v>Brandon</v>
      </c>
      <c r="L21" s="27"/>
    </row>
    <row r="22" spans="1:12" x14ac:dyDescent="0.2">
      <c r="A22" s="26"/>
      <c r="B22" s="27"/>
      <c r="C22" s="72">
        <f t="shared" si="1"/>
        <v>0.44791666666666691</v>
      </c>
      <c r="D22" s="3" t="s">
        <v>14</v>
      </c>
      <c r="E22" s="70">
        <f t="shared" si="2"/>
        <v>0.45833333333333359</v>
      </c>
      <c r="F22" s="27"/>
      <c r="G22" s="42" t="str" cm="1">
        <f t="array" ref="G22">_xlfn.IFS($G$3='Horaire hebdomadaire équipe'!$G$8,'Horaire hebdomadaire équipe'!G22,'Horaire par éducateur'!$G$3='Horaire hebdomadaire équipe'!$H$8,'Horaire hebdomadaire équipe'!H22,'Horaire par éducateur'!$G$3='Horaire hebdomadaire équipe'!$I$8,'Horaire hebdomadaire équipe'!I22,$G$3='Horaire hebdomadaire équipe'!$J$8,'Horaire hebdomadaire équipe'!J22)</f>
        <v>Brandon</v>
      </c>
      <c r="H22" s="42" t="str" cm="1">
        <f t="array" ref="H22">_xlfn.IFS($G$3='Horaire hebdomadaire équipe'!$K$8,'Horaire hebdomadaire équipe'!K22,'Horaire par éducateur'!$G$3='Horaire hebdomadaire équipe'!$L$8,'Horaire hebdomadaire équipe'!L22,'Horaire par éducateur'!$G$3='Horaire hebdomadaire équipe'!$M$8,'Horaire hebdomadaire équipe'!M22,$G$3='Horaire hebdomadaire équipe'!$N$8,'Horaire hebdomadaire équipe'!N22)</f>
        <v>Brandon</v>
      </c>
      <c r="I22" s="42" t="str" cm="1">
        <f t="array" ref="I22">_xlfn.IFS($G$3='Horaire hebdomadaire équipe'!$O$8,'Horaire hebdomadaire équipe'!O22,$G$3='Horaire hebdomadaire équipe'!$P$8,'Horaire hebdomadaire équipe'!P22,$G$3='Horaire hebdomadaire équipe'!$Q$8,'Horaire hebdomadaire équipe'!Q22,$G$3='Horaire hebdomadaire équipe'!$R$8,'Horaire hebdomadaire équipe'!R22)</f>
        <v>Brandon</v>
      </c>
      <c r="J22" s="42" t="str" cm="1">
        <f t="array" ref="J22">_xlfn.IFS($G$3='Horaire hebdomadaire équipe'!$S$8,'Horaire hebdomadaire équipe'!S22,$G$3='Horaire hebdomadaire équipe'!$T$8,'Horaire hebdomadaire équipe'!T22,$G$3='Horaire hebdomadaire équipe'!$U$8,'Horaire hebdomadaire équipe'!U22,$G$3='Horaire hebdomadaire équipe'!$V$8,'Horaire hebdomadaire équipe'!V22)</f>
        <v>Brandon</v>
      </c>
      <c r="K22" s="42" t="str" cm="1">
        <f t="array" ref="K22">_xlfn.IFS($G$3='Horaire hebdomadaire équipe'!$W$8,'Horaire hebdomadaire équipe'!W22,$G$3='Horaire hebdomadaire équipe'!$X$8,'Horaire hebdomadaire équipe'!X22,$G$3='Horaire hebdomadaire équipe'!$Y$8,'Horaire hebdomadaire équipe'!Y22,$G$3='Horaire hebdomadaire équipe'!$Z$8,'Horaire hebdomadaire équipe'!Z22)</f>
        <v>Brandon</v>
      </c>
      <c r="L22" s="27"/>
    </row>
    <row r="23" spans="1:12" x14ac:dyDescent="0.2">
      <c r="A23" s="26"/>
      <c r="B23" s="27"/>
      <c r="C23" s="67">
        <f t="shared" si="1"/>
        <v>0.45833333333333359</v>
      </c>
      <c r="D23" s="4" t="s">
        <v>14</v>
      </c>
      <c r="E23" s="71">
        <f t="shared" si="2"/>
        <v>0.46875000000000028</v>
      </c>
      <c r="F23" s="27"/>
      <c r="G23" s="41" t="str" cm="1">
        <f t="array" ref="G23">_xlfn.IFS($G$3='Horaire hebdomadaire équipe'!$G$8,'Horaire hebdomadaire équipe'!G23,'Horaire par éducateur'!$G$3='Horaire hebdomadaire équipe'!$H$8,'Horaire hebdomadaire équipe'!H23,'Horaire par éducateur'!$G$3='Horaire hebdomadaire équipe'!$I$8,'Horaire hebdomadaire équipe'!I23,$G$3='Horaire hebdomadaire équipe'!$J$8,'Horaire hebdomadaire équipe'!J23)</f>
        <v>Brandon</v>
      </c>
      <c r="H23" s="41" t="str" cm="1">
        <f t="array" ref="H23">_xlfn.IFS($G$3='Horaire hebdomadaire équipe'!$K$8,'Horaire hebdomadaire équipe'!K23,'Horaire par éducateur'!$G$3='Horaire hebdomadaire équipe'!$L$8,'Horaire hebdomadaire équipe'!L23,'Horaire par éducateur'!$G$3='Horaire hebdomadaire équipe'!$M$8,'Horaire hebdomadaire équipe'!M23,$G$3='Horaire hebdomadaire équipe'!$N$8,'Horaire hebdomadaire équipe'!N23)</f>
        <v>Brandon</v>
      </c>
      <c r="I23" s="41" t="str" cm="1">
        <f t="array" ref="I23">_xlfn.IFS($G$3='Horaire hebdomadaire équipe'!$O$8,'Horaire hebdomadaire équipe'!O23,$G$3='Horaire hebdomadaire équipe'!$P$8,'Horaire hebdomadaire équipe'!P23,$G$3='Horaire hebdomadaire équipe'!$Q$8,'Horaire hebdomadaire équipe'!Q23,$G$3='Horaire hebdomadaire équipe'!$R$8,'Horaire hebdomadaire équipe'!R23)</f>
        <v>Brandon</v>
      </c>
      <c r="J23" s="41" t="str" cm="1">
        <f t="array" ref="J23">_xlfn.IFS($G$3='Horaire hebdomadaire équipe'!$S$8,'Horaire hebdomadaire équipe'!S23,$G$3='Horaire hebdomadaire équipe'!$T$8,'Horaire hebdomadaire équipe'!T23,$G$3='Horaire hebdomadaire équipe'!$U$8,'Horaire hebdomadaire équipe'!U23,$G$3='Horaire hebdomadaire équipe'!$V$8,'Horaire hebdomadaire équipe'!V23)</f>
        <v>Brandon</v>
      </c>
      <c r="K23" s="41" t="str" cm="1">
        <f t="array" ref="K23">_xlfn.IFS($G$3='Horaire hebdomadaire équipe'!$W$8,'Horaire hebdomadaire équipe'!W23,$G$3='Horaire hebdomadaire équipe'!$X$8,'Horaire hebdomadaire équipe'!X23,$G$3='Horaire hebdomadaire équipe'!$Y$8,'Horaire hebdomadaire équipe'!Y23,$G$3='Horaire hebdomadaire équipe'!$Z$8,'Horaire hebdomadaire équipe'!Z23)</f>
        <v>Brandon</v>
      </c>
      <c r="L23" s="27"/>
    </row>
    <row r="24" spans="1:12" x14ac:dyDescent="0.2">
      <c r="A24" s="26"/>
      <c r="B24" s="27"/>
      <c r="C24" s="72">
        <f t="shared" si="1"/>
        <v>0.46875000000000028</v>
      </c>
      <c r="D24" s="3" t="s">
        <v>14</v>
      </c>
      <c r="E24" s="70">
        <f t="shared" si="2"/>
        <v>0.47916666666666696</v>
      </c>
      <c r="F24" s="27"/>
      <c r="G24" s="42" t="str" cm="1">
        <f t="array" ref="G24">_xlfn.IFS($G$3='Horaire hebdomadaire équipe'!$G$8,'Horaire hebdomadaire équipe'!G24,'Horaire par éducateur'!$G$3='Horaire hebdomadaire équipe'!$H$8,'Horaire hebdomadaire équipe'!H24,'Horaire par éducateur'!$G$3='Horaire hebdomadaire équipe'!$I$8,'Horaire hebdomadaire équipe'!I24,$G$3='Horaire hebdomadaire équipe'!$J$8,'Horaire hebdomadaire équipe'!J24)</f>
        <v>Brandon</v>
      </c>
      <c r="H24" s="42" t="str" cm="1">
        <f t="array" ref="H24">_xlfn.IFS($G$3='Horaire hebdomadaire équipe'!$K$8,'Horaire hebdomadaire équipe'!K24,'Horaire par éducateur'!$G$3='Horaire hebdomadaire équipe'!$L$8,'Horaire hebdomadaire équipe'!L24,'Horaire par éducateur'!$G$3='Horaire hebdomadaire équipe'!$M$8,'Horaire hebdomadaire équipe'!M24,$G$3='Horaire hebdomadaire équipe'!$N$8,'Horaire hebdomadaire équipe'!N24)</f>
        <v>Brandon</v>
      </c>
      <c r="I24" s="42" t="str" cm="1">
        <f t="array" ref="I24">_xlfn.IFS($G$3='Horaire hebdomadaire équipe'!$O$8,'Horaire hebdomadaire équipe'!O24,$G$3='Horaire hebdomadaire équipe'!$P$8,'Horaire hebdomadaire équipe'!P24,$G$3='Horaire hebdomadaire équipe'!$Q$8,'Horaire hebdomadaire équipe'!Q24,$G$3='Horaire hebdomadaire équipe'!$R$8,'Horaire hebdomadaire équipe'!R24)</f>
        <v>Brandon</v>
      </c>
      <c r="J24" s="42" t="str" cm="1">
        <f t="array" ref="J24">_xlfn.IFS($G$3='Horaire hebdomadaire équipe'!$S$8,'Horaire hebdomadaire équipe'!S24,$G$3='Horaire hebdomadaire équipe'!$T$8,'Horaire hebdomadaire équipe'!T24,$G$3='Horaire hebdomadaire équipe'!$U$8,'Horaire hebdomadaire équipe'!U24,$G$3='Horaire hebdomadaire équipe'!$V$8,'Horaire hebdomadaire équipe'!V24)</f>
        <v>Brandon</v>
      </c>
      <c r="K24" s="42" t="str" cm="1">
        <f t="array" ref="K24">_xlfn.IFS($G$3='Horaire hebdomadaire équipe'!$W$8,'Horaire hebdomadaire équipe'!W24,$G$3='Horaire hebdomadaire équipe'!$X$8,'Horaire hebdomadaire équipe'!X24,$G$3='Horaire hebdomadaire équipe'!$Y$8,'Horaire hebdomadaire équipe'!Y24,$G$3='Horaire hebdomadaire équipe'!$Z$8,'Horaire hebdomadaire équipe'!Z24)</f>
        <v>Brandon</v>
      </c>
      <c r="L24" s="27"/>
    </row>
    <row r="25" spans="1:12" x14ac:dyDescent="0.2">
      <c r="A25" s="26"/>
      <c r="B25" s="27"/>
      <c r="C25" s="67">
        <f t="shared" si="1"/>
        <v>0.47916666666666696</v>
      </c>
      <c r="D25" s="4" t="s">
        <v>14</v>
      </c>
      <c r="E25" s="71">
        <f t="shared" si="2"/>
        <v>0.48958333333333365</v>
      </c>
      <c r="F25" s="27"/>
      <c r="G25" s="41" t="str" cm="1">
        <f t="array" ref="G25">_xlfn.IFS($G$3='Horaire hebdomadaire équipe'!$G$8,'Horaire hebdomadaire équipe'!G25,'Horaire par éducateur'!$G$3='Horaire hebdomadaire équipe'!$H$8,'Horaire hebdomadaire équipe'!H25,'Horaire par éducateur'!$G$3='Horaire hebdomadaire équipe'!$I$8,'Horaire hebdomadaire équipe'!I25,$G$3='Horaire hebdomadaire équipe'!$J$8,'Horaire hebdomadaire équipe'!J25)</f>
        <v>Brandon</v>
      </c>
      <c r="H25" s="41" t="str" cm="1">
        <f t="array" ref="H25">_xlfn.IFS($G$3='Horaire hebdomadaire équipe'!$K$8,'Horaire hebdomadaire équipe'!K25,'Horaire par éducateur'!$G$3='Horaire hebdomadaire équipe'!$L$8,'Horaire hebdomadaire équipe'!L25,'Horaire par éducateur'!$G$3='Horaire hebdomadaire équipe'!$M$8,'Horaire hebdomadaire équipe'!M25,$G$3='Horaire hebdomadaire équipe'!$N$8,'Horaire hebdomadaire équipe'!N25)</f>
        <v>Brandon</v>
      </c>
      <c r="I25" s="41" t="str" cm="1">
        <f t="array" ref="I25">_xlfn.IFS($G$3='Horaire hebdomadaire équipe'!$O$8,'Horaire hebdomadaire équipe'!O25,$G$3='Horaire hebdomadaire équipe'!$P$8,'Horaire hebdomadaire équipe'!P25,$G$3='Horaire hebdomadaire équipe'!$Q$8,'Horaire hebdomadaire équipe'!Q25,$G$3='Horaire hebdomadaire équipe'!$R$8,'Horaire hebdomadaire équipe'!R25)</f>
        <v>Brandon</v>
      </c>
      <c r="J25" s="41" t="str" cm="1">
        <f t="array" ref="J25">_xlfn.IFS($G$3='Horaire hebdomadaire équipe'!$S$8,'Horaire hebdomadaire équipe'!S25,$G$3='Horaire hebdomadaire équipe'!$T$8,'Horaire hebdomadaire équipe'!T25,$G$3='Horaire hebdomadaire équipe'!$U$8,'Horaire hebdomadaire équipe'!U25,$G$3='Horaire hebdomadaire équipe'!$V$8,'Horaire hebdomadaire équipe'!V25)</f>
        <v>Brandon</v>
      </c>
      <c r="K25" s="41" t="str" cm="1">
        <f t="array" ref="K25">_xlfn.IFS($G$3='Horaire hebdomadaire équipe'!$W$8,'Horaire hebdomadaire équipe'!W25,$G$3='Horaire hebdomadaire équipe'!$X$8,'Horaire hebdomadaire équipe'!X25,$G$3='Horaire hebdomadaire équipe'!$Y$8,'Horaire hebdomadaire équipe'!Y25,$G$3='Horaire hebdomadaire équipe'!$Z$8,'Horaire hebdomadaire équipe'!Z25)</f>
        <v>Brandon</v>
      </c>
      <c r="L25" s="27"/>
    </row>
    <row r="26" spans="1:12" x14ac:dyDescent="0.2">
      <c r="A26" s="26"/>
      <c r="B26" s="27"/>
      <c r="C26" s="72">
        <f t="shared" si="1"/>
        <v>0.48958333333333365</v>
      </c>
      <c r="D26" s="3" t="s">
        <v>14</v>
      </c>
      <c r="E26" s="70">
        <f t="shared" si="2"/>
        <v>0.50000000000000033</v>
      </c>
      <c r="F26" s="27"/>
      <c r="G26" s="42" t="str" cm="1">
        <f t="array" ref="G26">_xlfn.IFS($G$3='Horaire hebdomadaire équipe'!$G$8,'Horaire hebdomadaire équipe'!G26,'Horaire par éducateur'!$G$3='Horaire hebdomadaire équipe'!$H$8,'Horaire hebdomadaire équipe'!H26,'Horaire par éducateur'!$G$3='Horaire hebdomadaire équipe'!$I$8,'Horaire hebdomadaire équipe'!I26,$G$3='Horaire hebdomadaire équipe'!$J$8,'Horaire hebdomadaire équipe'!J26)</f>
        <v>Brandon</v>
      </c>
      <c r="H26" s="42" t="str" cm="1">
        <f t="array" ref="H26">_xlfn.IFS($G$3='Horaire hebdomadaire équipe'!$K$8,'Horaire hebdomadaire équipe'!K26,'Horaire par éducateur'!$G$3='Horaire hebdomadaire équipe'!$L$8,'Horaire hebdomadaire équipe'!L26,'Horaire par éducateur'!$G$3='Horaire hebdomadaire équipe'!$M$8,'Horaire hebdomadaire équipe'!M26,$G$3='Horaire hebdomadaire équipe'!$N$8,'Horaire hebdomadaire équipe'!N26)</f>
        <v>Brandon</v>
      </c>
      <c r="I26" s="42" t="str" cm="1">
        <f t="array" ref="I26">_xlfn.IFS($G$3='Horaire hebdomadaire équipe'!$O$8,'Horaire hebdomadaire équipe'!O26,$G$3='Horaire hebdomadaire équipe'!$P$8,'Horaire hebdomadaire équipe'!P26,$G$3='Horaire hebdomadaire équipe'!$Q$8,'Horaire hebdomadaire équipe'!Q26,$G$3='Horaire hebdomadaire équipe'!$R$8,'Horaire hebdomadaire équipe'!R26)</f>
        <v>Brandon</v>
      </c>
      <c r="J26" s="42" t="str" cm="1">
        <f t="array" ref="J26">_xlfn.IFS($G$3='Horaire hebdomadaire équipe'!$S$8,'Horaire hebdomadaire équipe'!S26,$G$3='Horaire hebdomadaire équipe'!$T$8,'Horaire hebdomadaire équipe'!T26,$G$3='Horaire hebdomadaire équipe'!$U$8,'Horaire hebdomadaire équipe'!U26,$G$3='Horaire hebdomadaire équipe'!$V$8,'Horaire hebdomadaire équipe'!V26)</f>
        <v>Brandon</v>
      </c>
      <c r="K26" s="42" t="str" cm="1">
        <f t="array" ref="K26">_xlfn.IFS($G$3='Horaire hebdomadaire équipe'!$W$8,'Horaire hebdomadaire équipe'!W26,$G$3='Horaire hebdomadaire équipe'!$X$8,'Horaire hebdomadaire équipe'!X26,$G$3='Horaire hebdomadaire équipe'!$Y$8,'Horaire hebdomadaire équipe'!Y26,$G$3='Horaire hebdomadaire équipe'!$Z$8,'Horaire hebdomadaire équipe'!Z26)</f>
        <v>Brandon</v>
      </c>
      <c r="L26" s="27"/>
    </row>
    <row r="27" spans="1:12" x14ac:dyDescent="0.2">
      <c r="A27" s="26"/>
      <c r="B27" s="27"/>
      <c r="C27" s="67">
        <f t="shared" si="1"/>
        <v>0.50000000000000033</v>
      </c>
      <c r="D27" s="4" t="s">
        <v>14</v>
      </c>
      <c r="E27" s="71">
        <f t="shared" si="2"/>
        <v>0.51041666666666696</v>
      </c>
      <c r="F27" s="27"/>
      <c r="G27" s="41" t="str" cm="1">
        <f t="array" ref="G27">_xlfn.IFS($G$3='Horaire hebdomadaire équipe'!$G$8,'Horaire hebdomadaire équipe'!G27,'Horaire par éducateur'!$G$3='Horaire hebdomadaire équipe'!$H$8,'Horaire hebdomadaire équipe'!H27,'Horaire par éducateur'!$G$3='Horaire hebdomadaire équipe'!$I$8,'Horaire hebdomadaire équipe'!I27,$G$3='Horaire hebdomadaire équipe'!$J$8,'Horaire hebdomadaire équipe'!J27)</f>
        <v>Brandon</v>
      </c>
      <c r="H27" s="41" cm="1">
        <f t="array" ref="H27">_xlfn.IFS($G$3='Horaire hebdomadaire équipe'!$K$8,'Horaire hebdomadaire équipe'!K27,'Horaire par éducateur'!$G$3='Horaire hebdomadaire équipe'!$L$8,'Horaire hebdomadaire équipe'!L27,'Horaire par éducateur'!$G$3='Horaire hebdomadaire équipe'!$M$8,'Horaire hebdomadaire équipe'!M27,$G$3='Horaire hebdomadaire équipe'!$N$8,'Horaire hebdomadaire équipe'!N27)</f>
        <v>0</v>
      </c>
      <c r="I27" s="41" t="str" cm="1">
        <f t="array" ref="I27">_xlfn.IFS($G$3='Horaire hebdomadaire équipe'!$O$8,'Horaire hebdomadaire équipe'!O27,$G$3='Horaire hebdomadaire équipe'!$P$8,'Horaire hebdomadaire équipe'!P27,$G$3='Horaire hebdomadaire équipe'!$Q$8,'Horaire hebdomadaire équipe'!Q27,$G$3='Horaire hebdomadaire équipe'!$R$8,'Horaire hebdomadaire équipe'!R27)</f>
        <v>Brandon</v>
      </c>
      <c r="J27" s="41" t="str" cm="1">
        <f t="array" ref="J27">_xlfn.IFS($G$3='Horaire hebdomadaire équipe'!$S$8,'Horaire hebdomadaire équipe'!S27,$G$3='Horaire hebdomadaire équipe'!$T$8,'Horaire hebdomadaire équipe'!T27,$G$3='Horaire hebdomadaire équipe'!$U$8,'Horaire hebdomadaire équipe'!U27,$G$3='Horaire hebdomadaire équipe'!$V$8,'Horaire hebdomadaire équipe'!V27)</f>
        <v>Brandon</v>
      </c>
      <c r="K27" s="41" t="str" cm="1">
        <f t="array" ref="K27">_xlfn.IFS($G$3='Horaire hebdomadaire équipe'!$W$8,'Horaire hebdomadaire équipe'!W27,$G$3='Horaire hebdomadaire équipe'!$X$8,'Horaire hebdomadaire équipe'!X27,$G$3='Horaire hebdomadaire équipe'!$Y$8,'Horaire hebdomadaire équipe'!Y27,$G$3='Horaire hebdomadaire équipe'!$Z$8,'Horaire hebdomadaire équipe'!Z27)</f>
        <v>Brandon</v>
      </c>
      <c r="L27" s="27"/>
    </row>
    <row r="28" spans="1:12" x14ac:dyDescent="0.2">
      <c r="A28" s="26"/>
      <c r="B28" s="27"/>
      <c r="C28" s="72">
        <f t="shared" si="1"/>
        <v>0.51041666666666696</v>
      </c>
      <c r="D28" s="3" t="s">
        <v>14</v>
      </c>
      <c r="E28" s="70">
        <f t="shared" si="2"/>
        <v>0.52083333333333359</v>
      </c>
      <c r="F28" s="27"/>
      <c r="G28" s="42" t="str" cm="1">
        <f t="array" ref="G28">_xlfn.IFS($G$3='Horaire hebdomadaire équipe'!$G$8,'Horaire hebdomadaire équipe'!G28,'Horaire par éducateur'!$G$3='Horaire hebdomadaire équipe'!$H$8,'Horaire hebdomadaire équipe'!H28,'Horaire par éducateur'!$G$3='Horaire hebdomadaire équipe'!$I$8,'Horaire hebdomadaire équipe'!I28,$G$3='Horaire hebdomadaire équipe'!$J$8,'Horaire hebdomadaire équipe'!J28)</f>
        <v>Brandon</v>
      </c>
      <c r="H28" s="42" cm="1">
        <f t="array" ref="H28">_xlfn.IFS($G$3='Horaire hebdomadaire équipe'!$K$8,'Horaire hebdomadaire équipe'!K28,'Horaire par éducateur'!$G$3='Horaire hebdomadaire équipe'!$L$8,'Horaire hebdomadaire équipe'!L28,'Horaire par éducateur'!$G$3='Horaire hebdomadaire équipe'!$M$8,'Horaire hebdomadaire équipe'!M28,$G$3='Horaire hebdomadaire équipe'!$N$8,'Horaire hebdomadaire équipe'!N28)</f>
        <v>0</v>
      </c>
      <c r="I28" s="42" t="str" cm="1">
        <f t="array" ref="I28">_xlfn.IFS($G$3='Horaire hebdomadaire équipe'!$O$8,'Horaire hebdomadaire équipe'!O28,$G$3='Horaire hebdomadaire équipe'!$P$8,'Horaire hebdomadaire équipe'!P28,$G$3='Horaire hebdomadaire équipe'!$Q$8,'Horaire hebdomadaire équipe'!Q28,$G$3='Horaire hebdomadaire équipe'!$R$8,'Horaire hebdomadaire équipe'!R28)</f>
        <v>Brandon</v>
      </c>
      <c r="J28" s="42" t="str" cm="1">
        <f t="array" ref="J28">_xlfn.IFS($G$3='Horaire hebdomadaire équipe'!$S$8,'Horaire hebdomadaire équipe'!S28,$G$3='Horaire hebdomadaire équipe'!$T$8,'Horaire hebdomadaire équipe'!T28,$G$3='Horaire hebdomadaire équipe'!$U$8,'Horaire hebdomadaire équipe'!U28,$G$3='Horaire hebdomadaire équipe'!$V$8,'Horaire hebdomadaire équipe'!V28)</f>
        <v>Brandon</v>
      </c>
      <c r="K28" s="42" t="str" cm="1">
        <f t="array" ref="K28">_xlfn.IFS($G$3='Horaire hebdomadaire équipe'!$W$8,'Horaire hebdomadaire équipe'!W28,$G$3='Horaire hebdomadaire équipe'!$X$8,'Horaire hebdomadaire équipe'!X28,$G$3='Horaire hebdomadaire équipe'!$Y$8,'Horaire hebdomadaire équipe'!Y28,$G$3='Horaire hebdomadaire équipe'!$Z$8,'Horaire hebdomadaire équipe'!Z28)</f>
        <v>Brandon</v>
      </c>
      <c r="L28" s="27"/>
    </row>
    <row r="29" spans="1:12" x14ac:dyDescent="0.2">
      <c r="A29" s="26"/>
      <c r="B29" s="27"/>
      <c r="C29" s="67">
        <f t="shared" si="1"/>
        <v>0.52083333333333359</v>
      </c>
      <c r="D29" s="4" t="s">
        <v>14</v>
      </c>
      <c r="E29" s="71">
        <f t="shared" si="2"/>
        <v>0.53125000000000022</v>
      </c>
      <c r="F29" s="27"/>
      <c r="G29" s="41" t="str" cm="1">
        <f t="array" ref="G29">_xlfn.IFS($G$3='Horaire hebdomadaire équipe'!$G$8,'Horaire hebdomadaire équipe'!G29,'Horaire par éducateur'!$G$3='Horaire hebdomadaire équipe'!$H$8,'Horaire hebdomadaire équipe'!H29,'Horaire par éducateur'!$G$3='Horaire hebdomadaire équipe'!$I$8,'Horaire hebdomadaire équipe'!I29,$G$3='Horaire hebdomadaire équipe'!$J$8,'Horaire hebdomadaire équipe'!J29)</f>
        <v>Brandon</v>
      </c>
      <c r="H29" s="41" cm="1">
        <f t="array" ref="H29">_xlfn.IFS($G$3='Horaire hebdomadaire équipe'!$K$8,'Horaire hebdomadaire équipe'!K29,'Horaire par éducateur'!$G$3='Horaire hebdomadaire équipe'!$L$8,'Horaire hebdomadaire équipe'!L29,'Horaire par éducateur'!$G$3='Horaire hebdomadaire équipe'!$M$8,'Horaire hebdomadaire équipe'!M29,$G$3='Horaire hebdomadaire équipe'!$N$8,'Horaire hebdomadaire équipe'!N29)</f>
        <v>0</v>
      </c>
      <c r="I29" s="41" t="str" cm="1">
        <f t="array" ref="I29">_xlfn.IFS($G$3='Horaire hebdomadaire équipe'!$O$8,'Horaire hebdomadaire équipe'!O29,$G$3='Horaire hebdomadaire équipe'!$P$8,'Horaire hebdomadaire équipe'!P29,$G$3='Horaire hebdomadaire équipe'!$Q$8,'Horaire hebdomadaire équipe'!Q29,$G$3='Horaire hebdomadaire équipe'!$R$8,'Horaire hebdomadaire équipe'!R29)</f>
        <v>Brandon</v>
      </c>
      <c r="J29" s="41" t="str" cm="1">
        <f t="array" ref="J29">_xlfn.IFS($G$3='Horaire hebdomadaire équipe'!$S$8,'Horaire hebdomadaire équipe'!S29,$G$3='Horaire hebdomadaire équipe'!$T$8,'Horaire hebdomadaire équipe'!T29,$G$3='Horaire hebdomadaire équipe'!$U$8,'Horaire hebdomadaire équipe'!U29,$G$3='Horaire hebdomadaire équipe'!$V$8,'Horaire hebdomadaire équipe'!V29)</f>
        <v>Brandon</v>
      </c>
      <c r="K29" s="41" t="str" cm="1">
        <f t="array" ref="K29">_xlfn.IFS($G$3='Horaire hebdomadaire équipe'!$W$8,'Horaire hebdomadaire équipe'!W29,$G$3='Horaire hebdomadaire équipe'!$X$8,'Horaire hebdomadaire équipe'!X29,$G$3='Horaire hebdomadaire équipe'!$Y$8,'Horaire hebdomadaire équipe'!Y29,$G$3='Horaire hebdomadaire équipe'!$Z$8,'Horaire hebdomadaire équipe'!Z29)</f>
        <v>Brandon</v>
      </c>
      <c r="L29" s="27"/>
    </row>
    <row r="30" spans="1:12" x14ac:dyDescent="0.2">
      <c r="A30" s="26"/>
      <c r="B30" s="27"/>
      <c r="C30" s="72">
        <f t="shared" si="1"/>
        <v>0.53125000000000022</v>
      </c>
      <c r="D30" s="3" t="s">
        <v>14</v>
      </c>
      <c r="E30" s="70">
        <f t="shared" si="2"/>
        <v>0.54166666666666685</v>
      </c>
      <c r="F30" s="27"/>
      <c r="G30" s="42" t="str" cm="1">
        <f t="array" ref="G30">_xlfn.IFS($G$3='Horaire hebdomadaire équipe'!$G$8,'Horaire hebdomadaire équipe'!G30,'Horaire par éducateur'!$G$3='Horaire hebdomadaire équipe'!$H$8,'Horaire hebdomadaire équipe'!H30,'Horaire par éducateur'!$G$3='Horaire hebdomadaire équipe'!$I$8,'Horaire hebdomadaire équipe'!I30,$G$3='Horaire hebdomadaire équipe'!$J$8,'Horaire hebdomadaire équipe'!J30)</f>
        <v>Brandon</v>
      </c>
      <c r="H30" s="42" cm="1">
        <f t="array" ref="H30">_xlfn.IFS($G$3='Horaire hebdomadaire équipe'!$K$8,'Horaire hebdomadaire équipe'!K30,'Horaire par éducateur'!$G$3='Horaire hebdomadaire équipe'!$L$8,'Horaire hebdomadaire équipe'!L30,'Horaire par éducateur'!$G$3='Horaire hebdomadaire équipe'!$M$8,'Horaire hebdomadaire équipe'!M30,$G$3='Horaire hebdomadaire équipe'!$N$8,'Horaire hebdomadaire équipe'!N30)</f>
        <v>0</v>
      </c>
      <c r="I30" s="42" t="str" cm="1">
        <f t="array" ref="I30">_xlfn.IFS($G$3='Horaire hebdomadaire équipe'!$O$8,'Horaire hebdomadaire équipe'!O30,$G$3='Horaire hebdomadaire équipe'!$P$8,'Horaire hebdomadaire équipe'!P30,$G$3='Horaire hebdomadaire équipe'!$Q$8,'Horaire hebdomadaire équipe'!Q30,$G$3='Horaire hebdomadaire équipe'!$R$8,'Horaire hebdomadaire équipe'!R30)</f>
        <v>Brandon</v>
      </c>
      <c r="J30" s="42" t="str" cm="1">
        <f t="array" ref="J30">_xlfn.IFS($G$3='Horaire hebdomadaire équipe'!$S$8,'Horaire hebdomadaire équipe'!S30,$G$3='Horaire hebdomadaire équipe'!$T$8,'Horaire hebdomadaire équipe'!T30,$G$3='Horaire hebdomadaire équipe'!$U$8,'Horaire hebdomadaire équipe'!U30,$G$3='Horaire hebdomadaire équipe'!$V$8,'Horaire hebdomadaire équipe'!V30)</f>
        <v>Brandon</v>
      </c>
      <c r="K30" s="42" t="str" cm="1">
        <f t="array" ref="K30">_xlfn.IFS($G$3='Horaire hebdomadaire équipe'!$W$8,'Horaire hebdomadaire équipe'!W30,$G$3='Horaire hebdomadaire équipe'!$X$8,'Horaire hebdomadaire équipe'!X30,$G$3='Horaire hebdomadaire équipe'!$Y$8,'Horaire hebdomadaire équipe'!Y30,$G$3='Horaire hebdomadaire équipe'!$Z$8,'Horaire hebdomadaire équipe'!Z30)</f>
        <v>Brandon</v>
      </c>
      <c r="L30" s="27"/>
    </row>
    <row r="31" spans="1:12" x14ac:dyDescent="0.2">
      <c r="A31" s="26"/>
      <c r="B31" s="27"/>
      <c r="C31" s="67">
        <f t="shared" si="1"/>
        <v>0.54166666666666685</v>
      </c>
      <c r="D31" s="4" t="s">
        <v>14</v>
      </c>
      <c r="E31" s="71">
        <f t="shared" si="2"/>
        <v>0.55208333333333348</v>
      </c>
      <c r="F31" s="27"/>
      <c r="G31" s="41" t="str" cm="1">
        <f t="array" ref="G31">_xlfn.IFS($G$3='Horaire hebdomadaire équipe'!$G$8,'Horaire hebdomadaire équipe'!G31,'Horaire par éducateur'!$G$3='Horaire hebdomadaire équipe'!$H$8,'Horaire hebdomadaire équipe'!H31,'Horaire par éducateur'!$G$3='Horaire hebdomadaire équipe'!$I$8,'Horaire hebdomadaire équipe'!I31,$G$3='Horaire hebdomadaire équipe'!$J$8,'Horaire hebdomadaire équipe'!J31)</f>
        <v>Brandon</v>
      </c>
      <c r="H31" s="41" cm="1">
        <f t="array" ref="H31">_xlfn.IFS($G$3='Horaire hebdomadaire équipe'!$K$8,'Horaire hebdomadaire équipe'!K31,'Horaire par éducateur'!$G$3='Horaire hebdomadaire équipe'!$L$8,'Horaire hebdomadaire équipe'!L31,'Horaire par éducateur'!$G$3='Horaire hebdomadaire équipe'!$M$8,'Horaire hebdomadaire équipe'!M31,$G$3='Horaire hebdomadaire équipe'!$N$8,'Horaire hebdomadaire équipe'!N31)</f>
        <v>0</v>
      </c>
      <c r="I31" s="41" t="str" cm="1">
        <f t="array" ref="I31">_xlfn.IFS($G$3='Horaire hebdomadaire équipe'!$O$8,'Horaire hebdomadaire équipe'!O31,$G$3='Horaire hebdomadaire équipe'!$P$8,'Horaire hebdomadaire équipe'!P31,$G$3='Horaire hebdomadaire équipe'!$Q$8,'Horaire hebdomadaire équipe'!Q31,$G$3='Horaire hebdomadaire équipe'!$R$8,'Horaire hebdomadaire équipe'!R31)</f>
        <v>Brandon</v>
      </c>
      <c r="J31" s="41" t="str" cm="1">
        <f t="array" ref="J31">_xlfn.IFS($G$3='Horaire hebdomadaire équipe'!$S$8,'Horaire hebdomadaire équipe'!S31,$G$3='Horaire hebdomadaire équipe'!$T$8,'Horaire hebdomadaire équipe'!T31,$G$3='Horaire hebdomadaire équipe'!$U$8,'Horaire hebdomadaire équipe'!U31,$G$3='Horaire hebdomadaire équipe'!$V$8,'Horaire hebdomadaire équipe'!V31)</f>
        <v>Brandon</v>
      </c>
      <c r="K31" s="41" t="str" cm="1">
        <f t="array" ref="K31">_xlfn.IFS($G$3='Horaire hebdomadaire équipe'!$W$8,'Horaire hebdomadaire équipe'!W31,$G$3='Horaire hebdomadaire équipe'!$X$8,'Horaire hebdomadaire équipe'!X31,$G$3='Horaire hebdomadaire équipe'!$Y$8,'Horaire hebdomadaire équipe'!Y31,$G$3='Horaire hebdomadaire équipe'!$Z$8,'Horaire hebdomadaire équipe'!Z31)</f>
        <v>Brandon</v>
      </c>
      <c r="L31" s="27"/>
    </row>
    <row r="32" spans="1:12" ht="17" thickBot="1" x14ac:dyDescent="0.25">
      <c r="A32" s="26"/>
      <c r="B32" s="27"/>
      <c r="C32" s="72">
        <f t="shared" si="1"/>
        <v>0.55208333333333348</v>
      </c>
      <c r="D32" s="3" t="s">
        <v>14</v>
      </c>
      <c r="E32" s="70">
        <f t="shared" si="2"/>
        <v>0.56250000000000011</v>
      </c>
      <c r="F32" s="27"/>
      <c r="G32" s="42" t="str" cm="1">
        <f t="array" ref="G32">_xlfn.IFS($G$3='Horaire hebdomadaire équipe'!$G$8,'Horaire hebdomadaire équipe'!G32,'Horaire par éducateur'!$G$3='Horaire hebdomadaire équipe'!$H$8,'Horaire hebdomadaire équipe'!H32,'Horaire par éducateur'!$G$3='Horaire hebdomadaire équipe'!$I$8,'Horaire hebdomadaire équipe'!I32,$G$3='Horaire hebdomadaire équipe'!$J$8,'Horaire hebdomadaire équipe'!J32)</f>
        <v>Brandon</v>
      </c>
      <c r="H32" s="42" cm="1">
        <f t="array" ref="H32">_xlfn.IFS($G$3='Horaire hebdomadaire équipe'!$K$8,'Horaire hebdomadaire équipe'!K32,'Horaire par éducateur'!$G$3='Horaire hebdomadaire équipe'!$L$8,'Horaire hebdomadaire équipe'!L32,'Horaire par éducateur'!$G$3='Horaire hebdomadaire équipe'!$M$8,'Horaire hebdomadaire équipe'!M32,$G$3='Horaire hebdomadaire équipe'!$N$8,'Horaire hebdomadaire équipe'!N32)</f>
        <v>0</v>
      </c>
      <c r="I32" s="42" t="str" cm="1">
        <f t="array" ref="I32">_xlfn.IFS($G$3='Horaire hebdomadaire équipe'!$O$8,'Horaire hebdomadaire équipe'!O32,$G$3='Horaire hebdomadaire équipe'!$P$8,'Horaire hebdomadaire équipe'!P32,$G$3='Horaire hebdomadaire équipe'!$Q$8,'Horaire hebdomadaire équipe'!Q32,$G$3='Horaire hebdomadaire équipe'!$R$8,'Horaire hebdomadaire équipe'!R32)</f>
        <v>Brandon</v>
      </c>
      <c r="J32" s="42" t="str" cm="1">
        <f t="array" ref="J32">_xlfn.IFS($G$3='Horaire hebdomadaire équipe'!$S$8,'Horaire hebdomadaire équipe'!S32,$G$3='Horaire hebdomadaire équipe'!$T$8,'Horaire hebdomadaire équipe'!T32,$G$3='Horaire hebdomadaire équipe'!$U$8,'Horaire hebdomadaire équipe'!U32,$G$3='Horaire hebdomadaire équipe'!$V$8,'Horaire hebdomadaire équipe'!V32)</f>
        <v>Brandon</v>
      </c>
      <c r="K32" s="42" t="str" cm="1">
        <f t="array" ref="K32">_xlfn.IFS($G$3='Horaire hebdomadaire équipe'!$W$8,'Horaire hebdomadaire équipe'!W32,$G$3='Horaire hebdomadaire équipe'!$X$8,'Horaire hebdomadaire équipe'!X32,$G$3='Horaire hebdomadaire équipe'!$Y$8,'Horaire hebdomadaire équipe'!Y32,$G$3='Horaire hebdomadaire équipe'!$Z$8,'Horaire hebdomadaire équipe'!Z32)</f>
        <v>Brandon</v>
      </c>
      <c r="L32" s="27"/>
    </row>
    <row r="33" spans="1:13" ht="17" thickBot="1" x14ac:dyDescent="0.25">
      <c r="A33" s="26"/>
      <c r="B33" s="27"/>
      <c r="C33" s="67">
        <f t="shared" si="1"/>
        <v>0.56250000000000011</v>
      </c>
      <c r="D33" s="4" t="s">
        <v>14</v>
      </c>
      <c r="E33" s="71">
        <f t="shared" si="2"/>
        <v>0.57291666666666674</v>
      </c>
      <c r="F33" s="27"/>
      <c r="G33" s="41" t="str" cm="1">
        <f t="array" ref="G33">_xlfn.IFS($G$3='Horaire hebdomadaire équipe'!$G$8,'Horaire hebdomadaire équipe'!G33,'Horaire par éducateur'!$G$3='Horaire hebdomadaire équipe'!$H$8,'Horaire hebdomadaire équipe'!H33,'Horaire par éducateur'!$G$3='Horaire hebdomadaire équipe'!$I$8,'Horaire hebdomadaire équipe'!I33,$G$3='Horaire hebdomadaire équipe'!$J$8,'Horaire hebdomadaire équipe'!J33)</f>
        <v>Brandon</v>
      </c>
      <c r="H33" s="41" cm="1">
        <f t="array" ref="H33">_xlfn.IFS($G$3='Horaire hebdomadaire équipe'!$K$8,'Horaire hebdomadaire équipe'!K33,'Horaire par éducateur'!$G$3='Horaire hebdomadaire équipe'!$L$8,'Horaire hebdomadaire équipe'!L33,'Horaire par éducateur'!$G$3='Horaire hebdomadaire équipe'!$M$8,'Horaire hebdomadaire équipe'!M33,$G$3='Horaire hebdomadaire équipe'!$N$8,'Horaire hebdomadaire équipe'!N33)</f>
        <v>0</v>
      </c>
      <c r="I33" s="41" t="str" cm="1">
        <f t="array" ref="I33">_xlfn.IFS($G$3='Horaire hebdomadaire équipe'!$O$8,'Horaire hebdomadaire équipe'!O33,$G$3='Horaire hebdomadaire équipe'!$P$8,'Horaire hebdomadaire équipe'!P33,$G$3='Horaire hebdomadaire équipe'!$Q$8,'Horaire hebdomadaire équipe'!Q33,$G$3='Horaire hebdomadaire équipe'!$R$8,'Horaire hebdomadaire équipe'!R33)</f>
        <v>Brandon</v>
      </c>
      <c r="J33" s="41" t="str" cm="1">
        <f t="array" ref="J33">_xlfn.IFS($G$3='Horaire hebdomadaire équipe'!$S$8,'Horaire hebdomadaire équipe'!S33,$G$3='Horaire hebdomadaire équipe'!$T$8,'Horaire hebdomadaire équipe'!T33,$G$3='Horaire hebdomadaire équipe'!$U$8,'Horaire hebdomadaire équipe'!U33,$G$3='Horaire hebdomadaire équipe'!$V$8,'Horaire hebdomadaire équipe'!V33)</f>
        <v>Brandon</v>
      </c>
      <c r="K33" s="41" t="str" cm="1">
        <f t="array" ref="K33">_xlfn.IFS($G$3='Horaire hebdomadaire équipe'!$W$8,'Horaire hebdomadaire équipe'!W33,$G$3='Horaire hebdomadaire équipe'!$X$8,'Horaire hebdomadaire équipe'!X33,$G$3='Horaire hebdomadaire équipe'!$Y$8,'Horaire hebdomadaire équipe'!Y33,$G$3='Horaire hebdomadaire équipe'!$Z$8,'Horaire hebdomadaire équipe'!Z33)</f>
        <v>Brandon</v>
      </c>
      <c r="L33" s="27"/>
      <c r="M33" s="51"/>
    </row>
    <row r="34" spans="1:13" x14ac:dyDescent="0.2">
      <c r="A34" s="26"/>
      <c r="B34" s="27"/>
      <c r="C34" s="72">
        <f t="shared" si="1"/>
        <v>0.57291666666666674</v>
      </c>
      <c r="D34" s="3" t="s">
        <v>14</v>
      </c>
      <c r="E34" s="70">
        <f t="shared" si="2"/>
        <v>0.58333333333333337</v>
      </c>
      <c r="F34" s="27"/>
      <c r="G34" s="42" t="str" cm="1">
        <f t="array" ref="G34">_xlfn.IFS($G$3='Horaire hebdomadaire équipe'!$G$8,'Horaire hebdomadaire équipe'!G34,'Horaire par éducateur'!$G$3='Horaire hebdomadaire équipe'!$H$8,'Horaire hebdomadaire équipe'!H34,'Horaire par éducateur'!$G$3='Horaire hebdomadaire équipe'!$I$8,'Horaire hebdomadaire équipe'!I34,$G$3='Horaire hebdomadaire équipe'!$J$8,'Horaire hebdomadaire équipe'!J34)</f>
        <v>Brandon</v>
      </c>
      <c r="H34" s="42" cm="1">
        <f t="array" ref="H34">_xlfn.IFS($G$3='Horaire hebdomadaire équipe'!$K$8,'Horaire hebdomadaire équipe'!K34,'Horaire par éducateur'!$G$3='Horaire hebdomadaire équipe'!$L$8,'Horaire hebdomadaire équipe'!L34,'Horaire par éducateur'!$G$3='Horaire hebdomadaire équipe'!$M$8,'Horaire hebdomadaire équipe'!M34,$G$3='Horaire hebdomadaire équipe'!$N$8,'Horaire hebdomadaire équipe'!N34)</f>
        <v>0</v>
      </c>
      <c r="I34" s="42" t="str" cm="1">
        <f t="array" ref="I34">_xlfn.IFS($G$3='Horaire hebdomadaire équipe'!$O$8,'Horaire hebdomadaire équipe'!O34,$G$3='Horaire hebdomadaire équipe'!$P$8,'Horaire hebdomadaire équipe'!P34,$G$3='Horaire hebdomadaire équipe'!$Q$8,'Horaire hebdomadaire équipe'!Q34,$G$3='Horaire hebdomadaire équipe'!$R$8,'Horaire hebdomadaire équipe'!R34)</f>
        <v>Brandon</v>
      </c>
      <c r="J34" s="42" t="str" cm="1">
        <f t="array" ref="J34">_xlfn.IFS($G$3='Horaire hebdomadaire équipe'!$S$8,'Horaire hebdomadaire équipe'!S34,$G$3='Horaire hebdomadaire équipe'!$T$8,'Horaire hebdomadaire équipe'!T34,$G$3='Horaire hebdomadaire équipe'!$U$8,'Horaire hebdomadaire équipe'!U34,$G$3='Horaire hebdomadaire équipe'!$V$8,'Horaire hebdomadaire équipe'!V34)</f>
        <v>Brandon</v>
      </c>
      <c r="K34" s="42" t="str" cm="1">
        <f t="array" ref="K34">_xlfn.IFS($G$3='Horaire hebdomadaire équipe'!$W$8,'Horaire hebdomadaire équipe'!W34,$G$3='Horaire hebdomadaire équipe'!$X$8,'Horaire hebdomadaire équipe'!X34,$G$3='Horaire hebdomadaire équipe'!$Y$8,'Horaire hebdomadaire équipe'!Y34,$G$3='Horaire hebdomadaire équipe'!$Z$8,'Horaire hebdomadaire équipe'!Z34)</f>
        <v>Brandon</v>
      </c>
      <c r="L34" s="27"/>
    </row>
    <row r="35" spans="1:13" x14ac:dyDescent="0.2">
      <c r="A35" s="26"/>
      <c r="B35" s="27"/>
      <c r="C35" s="67">
        <f t="shared" si="1"/>
        <v>0.58333333333333337</v>
      </c>
      <c r="D35" s="4" t="s">
        <v>14</v>
      </c>
      <c r="E35" s="71">
        <f t="shared" si="2"/>
        <v>0.59375</v>
      </c>
      <c r="F35" s="27"/>
      <c r="G35" s="41" t="str" cm="1">
        <f t="array" ref="G35">_xlfn.IFS($G$3='Horaire hebdomadaire équipe'!$G$8,'Horaire hebdomadaire équipe'!G35,'Horaire par éducateur'!$G$3='Horaire hebdomadaire équipe'!$H$8,'Horaire hebdomadaire équipe'!H35,'Horaire par éducateur'!$G$3='Horaire hebdomadaire équipe'!$I$8,'Horaire hebdomadaire équipe'!I35,$G$3='Horaire hebdomadaire équipe'!$J$8,'Horaire hebdomadaire équipe'!J35)</f>
        <v>Brandon</v>
      </c>
      <c r="H35" s="41" cm="1">
        <f t="array" ref="H35">_xlfn.IFS($G$3='Horaire hebdomadaire équipe'!$K$8,'Horaire hebdomadaire équipe'!K35,'Horaire par éducateur'!$G$3='Horaire hebdomadaire équipe'!$L$8,'Horaire hebdomadaire équipe'!L35,'Horaire par éducateur'!$G$3='Horaire hebdomadaire équipe'!$M$8,'Horaire hebdomadaire équipe'!M35,$G$3='Horaire hebdomadaire équipe'!$N$8,'Horaire hebdomadaire équipe'!N35)</f>
        <v>0</v>
      </c>
      <c r="I35" s="41" t="str" cm="1">
        <f t="array" ref="I35">_xlfn.IFS($G$3='Horaire hebdomadaire équipe'!$O$8,'Horaire hebdomadaire équipe'!O35,$G$3='Horaire hebdomadaire équipe'!$P$8,'Horaire hebdomadaire équipe'!P35,$G$3='Horaire hebdomadaire équipe'!$Q$8,'Horaire hebdomadaire équipe'!Q35,$G$3='Horaire hebdomadaire équipe'!$R$8,'Horaire hebdomadaire équipe'!R35)</f>
        <v>Brandon</v>
      </c>
      <c r="J35" s="41" cm="1">
        <f t="array" ref="J35">_xlfn.IFS($G$3='Horaire hebdomadaire équipe'!$S$8,'Horaire hebdomadaire équipe'!S35,$G$3='Horaire hebdomadaire équipe'!$T$8,'Horaire hebdomadaire équipe'!T35,$G$3='Horaire hebdomadaire équipe'!$U$8,'Horaire hebdomadaire équipe'!U35,$G$3='Horaire hebdomadaire équipe'!$V$8,'Horaire hebdomadaire équipe'!V35)</f>
        <v>0</v>
      </c>
      <c r="K35" s="41" t="str" cm="1">
        <f t="array" ref="K35">_xlfn.IFS($G$3='Horaire hebdomadaire équipe'!$W$8,'Horaire hebdomadaire équipe'!W35,$G$3='Horaire hebdomadaire équipe'!$X$8,'Horaire hebdomadaire équipe'!X35,$G$3='Horaire hebdomadaire équipe'!$Y$8,'Horaire hebdomadaire équipe'!Y35,$G$3='Horaire hebdomadaire équipe'!$Z$8,'Horaire hebdomadaire équipe'!Z35)</f>
        <v>Brandon</v>
      </c>
      <c r="L35" s="27"/>
    </row>
    <row r="36" spans="1:13" x14ac:dyDescent="0.2">
      <c r="A36" s="26"/>
      <c r="B36" s="27"/>
      <c r="C36" s="72">
        <f t="shared" si="1"/>
        <v>0.59375</v>
      </c>
      <c r="D36" s="3" t="s">
        <v>14</v>
      </c>
      <c r="E36" s="70">
        <f t="shared" si="2"/>
        <v>0.60416666666666663</v>
      </c>
      <c r="F36" s="27"/>
      <c r="G36" s="42" t="str" cm="1">
        <f t="array" ref="G36">_xlfn.IFS($G$3='Horaire hebdomadaire équipe'!$G$8,'Horaire hebdomadaire équipe'!G36,'Horaire par éducateur'!$G$3='Horaire hebdomadaire équipe'!$H$8,'Horaire hebdomadaire équipe'!H36,'Horaire par éducateur'!$G$3='Horaire hebdomadaire équipe'!$I$8,'Horaire hebdomadaire équipe'!I36,$G$3='Horaire hebdomadaire équipe'!$J$8,'Horaire hebdomadaire équipe'!J36)</f>
        <v>Brandon</v>
      </c>
      <c r="H36" s="42" cm="1">
        <f t="array" ref="H36">_xlfn.IFS($G$3='Horaire hebdomadaire équipe'!$K$8,'Horaire hebdomadaire équipe'!K36,'Horaire par éducateur'!$G$3='Horaire hebdomadaire équipe'!$L$8,'Horaire hebdomadaire équipe'!L36,'Horaire par éducateur'!$G$3='Horaire hebdomadaire équipe'!$M$8,'Horaire hebdomadaire équipe'!M36,$G$3='Horaire hebdomadaire équipe'!$N$8,'Horaire hebdomadaire équipe'!N36)</f>
        <v>0</v>
      </c>
      <c r="I36" s="42" t="str" cm="1">
        <f t="array" ref="I36">_xlfn.IFS($G$3='Horaire hebdomadaire équipe'!$O$8,'Horaire hebdomadaire équipe'!O36,$G$3='Horaire hebdomadaire équipe'!$P$8,'Horaire hebdomadaire équipe'!P36,$G$3='Horaire hebdomadaire équipe'!$Q$8,'Horaire hebdomadaire équipe'!Q36,$G$3='Horaire hebdomadaire équipe'!$R$8,'Horaire hebdomadaire équipe'!R36)</f>
        <v>Brandon</v>
      </c>
      <c r="J36" s="42" cm="1">
        <f t="array" ref="J36">_xlfn.IFS($G$3='Horaire hebdomadaire équipe'!$S$8,'Horaire hebdomadaire équipe'!S36,$G$3='Horaire hebdomadaire équipe'!$T$8,'Horaire hebdomadaire équipe'!T36,$G$3='Horaire hebdomadaire équipe'!$U$8,'Horaire hebdomadaire équipe'!U36,$G$3='Horaire hebdomadaire équipe'!$V$8,'Horaire hebdomadaire équipe'!V36)</f>
        <v>0</v>
      </c>
      <c r="K36" s="42" t="str" cm="1">
        <f t="array" ref="K36">_xlfn.IFS($G$3='Horaire hebdomadaire équipe'!$W$8,'Horaire hebdomadaire équipe'!W36,$G$3='Horaire hebdomadaire équipe'!$X$8,'Horaire hebdomadaire équipe'!X36,$G$3='Horaire hebdomadaire équipe'!$Y$8,'Horaire hebdomadaire équipe'!Y36,$G$3='Horaire hebdomadaire équipe'!$Z$8,'Horaire hebdomadaire équipe'!Z36)</f>
        <v>Brandon</v>
      </c>
      <c r="L36" s="27"/>
    </row>
    <row r="37" spans="1:13" x14ac:dyDescent="0.2">
      <c r="A37" s="26"/>
      <c r="B37" s="27"/>
      <c r="C37" s="67">
        <f t="shared" si="1"/>
        <v>0.60416666666666663</v>
      </c>
      <c r="D37" s="4" t="s">
        <v>14</v>
      </c>
      <c r="E37" s="71">
        <f t="shared" si="2"/>
        <v>0.61458333333333326</v>
      </c>
      <c r="F37" s="27"/>
      <c r="G37" s="41" t="str" cm="1">
        <f t="array" ref="G37">_xlfn.IFS($G$3='Horaire hebdomadaire équipe'!$G$8,'Horaire hebdomadaire équipe'!G37,'Horaire par éducateur'!$G$3='Horaire hebdomadaire équipe'!$H$8,'Horaire hebdomadaire équipe'!H37,'Horaire par éducateur'!$G$3='Horaire hebdomadaire équipe'!$I$8,'Horaire hebdomadaire équipe'!I37,$G$3='Horaire hebdomadaire équipe'!$J$8,'Horaire hebdomadaire équipe'!J37)</f>
        <v>Brandon</v>
      </c>
      <c r="H37" s="41" cm="1">
        <f t="array" ref="H37">_xlfn.IFS($G$3='Horaire hebdomadaire équipe'!$K$8,'Horaire hebdomadaire équipe'!K37,'Horaire par éducateur'!$G$3='Horaire hebdomadaire équipe'!$L$8,'Horaire hebdomadaire équipe'!L37,'Horaire par éducateur'!$G$3='Horaire hebdomadaire équipe'!$M$8,'Horaire hebdomadaire équipe'!M37,$G$3='Horaire hebdomadaire équipe'!$N$8,'Horaire hebdomadaire équipe'!N37)</f>
        <v>0</v>
      </c>
      <c r="I37" s="41" t="str" cm="1">
        <f t="array" ref="I37">_xlfn.IFS($G$3='Horaire hebdomadaire équipe'!$O$8,'Horaire hebdomadaire équipe'!O37,$G$3='Horaire hebdomadaire équipe'!$P$8,'Horaire hebdomadaire équipe'!P37,$G$3='Horaire hebdomadaire équipe'!$Q$8,'Horaire hebdomadaire équipe'!Q37,$G$3='Horaire hebdomadaire équipe'!$R$8,'Horaire hebdomadaire équipe'!R37)</f>
        <v>PAUSE</v>
      </c>
      <c r="J37" s="41" cm="1">
        <f t="array" ref="J37">_xlfn.IFS($G$3='Horaire hebdomadaire équipe'!$S$8,'Horaire hebdomadaire équipe'!S37,$G$3='Horaire hebdomadaire équipe'!$T$8,'Horaire hebdomadaire équipe'!T37,$G$3='Horaire hebdomadaire équipe'!$U$8,'Horaire hebdomadaire équipe'!U37,$G$3='Horaire hebdomadaire équipe'!$V$8,'Horaire hebdomadaire équipe'!V37)</f>
        <v>0</v>
      </c>
      <c r="K37" s="41" cm="1">
        <f t="array" ref="K37">_xlfn.IFS($G$3='Horaire hebdomadaire équipe'!$W$8,'Horaire hebdomadaire équipe'!W37,$G$3='Horaire hebdomadaire équipe'!$X$8,'Horaire hebdomadaire équipe'!X37,$G$3='Horaire hebdomadaire équipe'!$Y$8,'Horaire hebdomadaire équipe'!Y37,$G$3='Horaire hebdomadaire équipe'!$Z$8,'Horaire hebdomadaire équipe'!Z37)</f>
        <v>0</v>
      </c>
      <c r="L37" s="27"/>
    </row>
    <row r="38" spans="1:13" x14ac:dyDescent="0.2">
      <c r="A38" s="26"/>
      <c r="B38" s="27"/>
      <c r="C38" s="72">
        <f t="shared" si="1"/>
        <v>0.61458333333333326</v>
      </c>
      <c r="D38" s="3" t="s">
        <v>14</v>
      </c>
      <c r="E38" s="70">
        <f t="shared" si="2"/>
        <v>0.62499999999999989</v>
      </c>
      <c r="F38" s="27"/>
      <c r="G38" s="42" t="str" cm="1">
        <f t="array" ref="G38">_xlfn.IFS($G$3='Horaire hebdomadaire équipe'!$G$8,'Horaire hebdomadaire équipe'!G38,'Horaire par éducateur'!$G$3='Horaire hebdomadaire équipe'!$H$8,'Horaire hebdomadaire équipe'!H38,'Horaire par éducateur'!$G$3='Horaire hebdomadaire équipe'!$I$8,'Horaire hebdomadaire équipe'!I38,$G$3='Horaire hebdomadaire équipe'!$J$8,'Horaire hebdomadaire équipe'!J38)</f>
        <v>Brandon</v>
      </c>
      <c r="H38" s="42" cm="1">
        <f t="array" ref="H38">_xlfn.IFS($G$3='Horaire hebdomadaire équipe'!$K$8,'Horaire hebdomadaire équipe'!K38,'Horaire par éducateur'!$G$3='Horaire hebdomadaire équipe'!$L$8,'Horaire hebdomadaire équipe'!L38,'Horaire par éducateur'!$G$3='Horaire hebdomadaire équipe'!$M$8,'Horaire hebdomadaire équipe'!M38,$G$3='Horaire hebdomadaire équipe'!$N$8,'Horaire hebdomadaire équipe'!N38)</f>
        <v>0</v>
      </c>
      <c r="I38" s="42" t="str" cm="1">
        <f t="array" ref="I38">_xlfn.IFS($G$3='Horaire hebdomadaire équipe'!$O$8,'Horaire hebdomadaire équipe'!O38,$G$3='Horaire hebdomadaire équipe'!$P$8,'Horaire hebdomadaire équipe'!P38,$G$3='Horaire hebdomadaire équipe'!$Q$8,'Horaire hebdomadaire équipe'!Q38,$G$3='Horaire hebdomadaire équipe'!$R$8,'Horaire hebdomadaire équipe'!R38)</f>
        <v>PAUSE</v>
      </c>
      <c r="J38" s="42" cm="1">
        <f t="array" ref="J38">_xlfn.IFS($G$3='Horaire hebdomadaire équipe'!$S$8,'Horaire hebdomadaire équipe'!S38,$G$3='Horaire hebdomadaire équipe'!$T$8,'Horaire hebdomadaire équipe'!T38,$G$3='Horaire hebdomadaire équipe'!$U$8,'Horaire hebdomadaire équipe'!U38,$G$3='Horaire hebdomadaire équipe'!$V$8,'Horaire hebdomadaire équipe'!V38)</f>
        <v>0</v>
      </c>
      <c r="K38" s="42" cm="1">
        <f t="array" ref="K38">_xlfn.IFS($G$3='Horaire hebdomadaire équipe'!$W$8,'Horaire hebdomadaire équipe'!W38,$G$3='Horaire hebdomadaire équipe'!$X$8,'Horaire hebdomadaire équipe'!X38,$G$3='Horaire hebdomadaire équipe'!$Y$8,'Horaire hebdomadaire équipe'!Y38,$G$3='Horaire hebdomadaire équipe'!$Z$8,'Horaire hebdomadaire équipe'!Z38)</f>
        <v>0</v>
      </c>
      <c r="L38" s="27"/>
    </row>
    <row r="39" spans="1:13" x14ac:dyDescent="0.2">
      <c r="A39" s="26"/>
      <c r="B39" s="27"/>
      <c r="C39" s="67">
        <f t="shared" si="1"/>
        <v>0.62499999999999989</v>
      </c>
      <c r="D39" s="4" t="s">
        <v>14</v>
      </c>
      <c r="E39" s="71">
        <f t="shared" si="2"/>
        <v>0.63541666666666652</v>
      </c>
      <c r="F39" s="27"/>
      <c r="G39" s="41" t="str" cm="1">
        <f t="array" ref="G39">_xlfn.IFS($G$3='Horaire hebdomadaire équipe'!$G$8,'Horaire hebdomadaire équipe'!G39,'Horaire par éducateur'!$G$3='Horaire hebdomadaire équipe'!$H$8,'Horaire hebdomadaire équipe'!H39,'Horaire par éducateur'!$G$3='Horaire hebdomadaire équipe'!$I$8,'Horaire hebdomadaire équipe'!I39,$G$3='Horaire hebdomadaire équipe'!$J$8,'Horaire hebdomadaire équipe'!J39)</f>
        <v>Brandon</v>
      </c>
      <c r="H39" s="41" cm="1">
        <f t="array" ref="H39">_xlfn.IFS($G$3='Horaire hebdomadaire équipe'!$K$8,'Horaire hebdomadaire équipe'!K39,'Horaire par éducateur'!$G$3='Horaire hebdomadaire équipe'!$L$8,'Horaire hebdomadaire équipe'!L39,'Horaire par éducateur'!$G$3='Horaire hebdomadaire équipe'!$M$8,'Horaire hebdomadaire équipe'!M39,$G$3='Horaire hebdomadaire équipe'!$N$8,'Horaire hebdomadaire équipe'!N39)</f>
        <v>0</v>
      </c>
      <c r="I39" s="41" t="str" cm="1">
        <f t="array" ref="I39">_xlfn.IFS($G$3='Horaire hebdomadaire équipe'!$O$8,'Horaire hebdomadaire équipe'!O39,$G$3='Horaire hebdomadaire équipe'!$P$8,'Horaire hebdomadaire équipe'!P39,$G$3='Horaire hebdomadaire équipe'!$Q$8,'Horaire hebdomadaire équipe'!Q39,$G$3='Horaire hebdomadaire équipe'!$R$8,'Horaire hebdomadaire équipe'!R39)</f>
        <v>Brandon</v>
      </c>
      <c r="J39" s="41" cm="1">
        <f t="array" ref="J39">_xlfn.IFS($G$3='Horaire hebdomadaire équipe'!$S$8,'Horaire hebdomadaire équipe'!S39,$G$3='Horaire hebdomadaire équipe'!$T$8,'Horaire hebdomadaire équipe'!T39,$G$3='Horaire hebdomadaire équipe'!$U$8,'Horaire hebdomadaire équipe'!U39,$G$3='Horaire hebdomadaire équipe'!$V$8,'Horaire hebdomadaire équipe'!V39)</f>
        <v>0</v>
      </c>
      <c r="K39" s="41" cm="1">
        <f t="array" ref="K39">_xlfn.IFS($G$3='Horaire hebdomadaire équipe'!$W$8,'Horaire hebdomadaire équipe'!W39,$G$3='Horaire hebdomadaire équipe'!$X$8,'Horaire hebdomadaire équipe'!X39,$G$3='Horaire hebdomadaire équipe'!$Y$8,'Horaire hebdomadaire équipe'!Y39,$G$3='Horaire hebdomadaire équipe'!$Z$8,'Horaire hebdomadaire équipe'!Z39)</f>
        <v>0</v>
      </c>
      <c r="L39" s="27"/>
    </row>
    <row r="40" spans="1:13" x14ac:dyDescent="0.2">
      <c r="A40" s="26"/>
      <c r="B40" s="27"/>
      <c r="C40" s="72">
        <f t="shared" si="1"/>
        <v>0.63541666666666652</v>
      </c>
      <c r="D40" s="3" t="s">
        <v>14</v>
      </c>
      <c r="E40" s="70">
        <f t="shared" si="2"/>
        <v>0.64583333333333315</v>
      </c>
      <c r="F40" s="27"/>
      <c r="G40" s="42" t="str" cm="1">
        <f t="array" ref="G40">_xlfn.IFS($G$3='Horaire hebdomadaire équipe'!$G$8,'Horaire hebdomadaire équipe'!G40,'Horaire par éducateur'!$G$3='Horaire hebdomadaire équipe'!$H$8,'Horaire hebdomadaire équipe'!H40,'Horaire par éducateur'!$G$3='Horaire hebdomadaire équipe'!$I$8,'Horaire hebdomadaire équipe'!I40,$G$3='Horaire hebdomadaire équipe'!$J$8,'Horaire hebdomadaire équipe'!J40)</f>
        <v>Brandon</v>
      </c>
      <c r="H40" s="42" cm="1">
        <f t="array" ref="H40">_xlfn.IFS($G$3='Horaire hebdomadaire équipe'!$K$8,'Horaire hebdomadaire équipe'!K40,'Horaire par éducateur'!$G$3='Horaire hebdomadaire équipe'!$L$8,'Horaire hebdomadaire équipe'!L40,'Horaire par éducateur'!$G$3='Horaire hebdomadaire équipe'!$M$8,'Horaire hebdomadaire équipe'!M40,$G$3='Horaire hebdomadaire équipe'!$N$8,'Horaire hebdomadaire équipe'!N40)</f>
        <v>0</v>
      </c>
      <c r="I40" s="42" t="str" cm="1">
        <f t="array" ref="I40">_xlfn.IFS($G$3='Horaire hebdomadaire équipe'!$O$8,'Horaire hebdomadaire équipe'!O40,$G$3='Horaire hebdomadaire équipe'!$P$8,'Horaire hebdomadaire équipe'!P40,$G$3='Horaire hebdomadaire équipe'!$Q$8,'Horaire hebdomadaire équipe'!Q40,$G$3='Horaire hebdomadaire équipe'!$R$8,'Horaire hebdomadaire équipe'!R40)</f>
        <v>Brandon</v>
      </c>
      <c r="J40" s="42" cm="1">
        <f t="array" ref="J40">_xlfn.IFS($G$3='Horaire hebdomadaire équipe'!$S$8,'Horaire hebdomadaire équipe'!S40,$G$3='Horaire hebdomadaire équipe'!$T$8,'Horaire hebdomadaire équipe'!T40,$G$3='Horaire hebdomadaire équipe'!$U$8,'Horaire hebdomadaire équipe'!U40,$G$3='Horaire hebdomadaire équipe'!$V$8,'Horaire hebdomadaire équipe'!V40)</f>
        <v>0</v>
      </c>
      <c r="K40" s="42" cm="1">
        <f t="array" ref="K40">_xlfn.IFS($G$3='Horaire hebdomadaire équipe'!$W$8,'Horaire hebdomadaire équipe'!W40,$G$3='Horaire hebdomadaire équipe'!$X$8,'Horaire hebdomadaire équipe'!X40,$G$3='Horaire hebdomadaire équipe'!$Y$8,'Horaire hebdomadaire équipe'!Y40,$G$3='Horaire hebdomadaire équipe'!$Z$8,'Horaire hebdomadaire équipe'!Z40)</f>
        <v>0</v>
      </c>
      <c r="L40" s="27"/>
    </row>
    <row r="41" spans="1:13" x14ac:dyDescent="0.2">
      <c r="A41" s="26"/>
      <c r="B41" s="27"/>
      <c r="C41" s="67">
        <f t="shared" si="1"/>
        <v>0.64583333333333315</v>
      </c>
      <c r="D41" s="4" t="s">
        <v>14</v>
      </c>
      <c r="E41" s="71">
        <f t="shared" si="2"/>
        <v>0.65624999999999978</v>
      </c>
      <c r="F41" s="27"/>
      <c r="G41" s="41" t="str" cm="1">
        <f t="array" ref="G41">_xlfn.IFS($G$3='Horaire hebdomadaire équipe'!$G$8,'Horaire hebdomadaire équipe'!G41,'Horaire par éducateur'!$G$3='Horaire hebdomadaire équipe'!$H$8,'Horaire hebdomadaire équipe'!H41,'Horaire par éducateur'!$G$3='Horaire hebdomadaire équipe'!$I$8,'Horaire hebdomadaire équipe'!I41,$G$3='Horaire hebdomadaire équipe'!$J$8,'Horaire hebdomadaire équipe'!J41)</f>
        <v>Brandon</v>
      </c>
      <c r="H41" s="41" cm="1">
        <f t="array" ref="H41">_xlfn.IFS($G$3='Horaire hebdomadaire équipe'!$K$8,'Horaire hebdomadaire équipe'!K41,'Horaire par éducateur'!$G$3='Horaire hebdomadaire équipe'!$L$8,'Horaire hebdomadaire équipe'!L41,'Horaire par éducateur'!$G$3='Horaire hebdomadaire équipe'!$M$8,'Horaire hebdomadaire équipe'!M41,$G$3='Horaire hebdomadaire équipe'!$N$8,'Horaire hebdomadaire équipe'!N41)</f>
        <v>0</v>
      </c>
      <c r="I41" s="41" t="str" cm="1">
        <f t="array" ref="I41">_xlfn.IFS($G$3='Horaire hebdomadaire équipe'!$O$8,'Horaire hebdomadaire équipe'!O41,$G$3='Horaire hebdomadaire équipe'!$P$8,'Horaire hebdomadaire équipe'!P41,$G$3='Horaire hebdomadaire équipe'!$Q$8,'Horaire hebdomadaire équipe'!Q41,$G$3='Horaire hebdomadaire équipe'!$R$8,'Horaire hebdomadaire équipe'!R41)</f>
        <v>Brandon</v>
      </c>
      <c r="J41" s="41" cm="1">
        <f t="array" ref="J41">_xlfn.IFS($G$3='Horaire hebdomadaire équipe'!$S$8,'Horaire hebdomadaire équipe'!S41,$G$3='Horaire hebdomadaire équipe'!$T$8,'Horaire hebdomadaire équipe'!T41,$G$3='Horaire hebdomadaire équipe'!$U$8,'Horaire hebdomadaire équipe'!U41,$G$3='Horaire hebdomadaire équipe'!$V$8,'Horaire hebdomadaire équipe'!V41)</f>
        <v>0</v>
      </c>
      <c r="K41" s="41" cm="1">
        <f t="array" ref="K41">_xlfn.IFS($G$3='Horaire hebdomadaire équipe'!$W$8,'Horaire hebdomadaire équipe'!W41,$G$3='Horaire hebdomadaire équipe'!$X$8,'Horaire hebdomadaire équipe'!X41,$G$3='Horaire hebdomadaire équipe'!$Y$8,'Horaire hebdomadaire équipe'!Y41,$G$3='Horaire hebdomadaire équipe'!$Z$8,'Horaire hebdomadaire équipe'!Z41)</f>
        <v>0</v>
      </c>
      <c r="L41" s="27"/>
    </row>
    <row r="42" spans="1:13" x14ac:dyDescent="0.2">
      <c r="A42" s="26"/>
      <c r="B42" s="27"/>
      <c r="C42" s="72">
        <f t="shared" si="1"/>
        <v>0.65624999999999978</v>
      </c>
      <c r="D42" s="3" t="s">
        <v>14</v>
      </c>
      <c r="E42" s="70">
        <f t="shared" si="2"/>
        <v>0.66666666666666641</v>
      </c>
      <c r="F42" s="27"/>
      <c r="G42" s="42" t="str" cm="1">
        <f t="array" ref="G42">_xlfn.IFS($G$3='Horaire hebdomadaire équipe'!$G$8,'Horaire hebdomadaire équipe'!G42,'Horaire par éducateur'!$G$3='Horaire hebdomadaire équipe'!$H$8,'Horaire hebdomadaire équipe'!H42,'Horaire par éducateur'!$G$3='Horaire hebdomadaire équipe'!$I$8,'Horaire hebdomadaire équipe'!I42,$G$3='Horaire hebdomadaire équipe'!$J$8,'Horaire hebdomadaire équipe'!J42)</f>
        <v>Brandon</v>
      </c>
      <c r="H42" s="42" cm="1">
        <f t="array" ref="H42">_xlfn.IFS($G$3='Horaire hebdomadaire équipe'!$K$8,'Horaire hebdomadaire équipe'!K42,'Horaire par éducateur'!$G$3='Horaire hebdomadaire équipe'!$L$8,'Horaire hebdomadaire équipe'!L42,'Horaire par éducateur'!$G$3='Horaire hebdomadaire équipe'!$M$8,'Horaire hebdomadaire équipe'!M42,$G$3='Horaire hebdomadaire équipe'!$N$8,'Horaire hebdomadaire équipe'!N42)</f>
        <v>0</v>
      </c>
      <c r="I42" s="42" t="str" cm="1">
        <f t="array" ref="I42">_xlfn.IFS($G$3='Horaire hebdomadaire équipe'!$O$8,'Horaire hebdomadaire équipe'!O42,$G$3='Horaire hebdomadaire équipe'!$P$8,'Horaire hebdomadaire équipe'!P42,$G$3='Horaire hebdomadaire équipe'!$Q$8,'Horaire hebdomadaire équipe'!Q42,$G$3='Horaire hebdomadaire équipe'!$R$8,'Horaire hebdomadaire équipe'!R42)</f>
        <v>Brandon</v>
      </c>
      <c r="J42" s="42" cm="1">
        <f t="array" ref="J42">_xlfn.IFS($G$3='Horaire hebdomadaire équipe'!$S$8,'Horaire hebdomadaire équipe'!S42,$G$3='Horaire hebdomadaire équipe'!$T$8,'Horaire hebdomadaire équipe'!T42,$G$3='Horaire hebdomadaire équipe'!$U$8,'Horaire hebdomadaire équipe'!U42,$G$3='Horaire hebdomadaire équipe'!$V$8,'Horaire hebdomadaire équipe'!V42)</f>
        <v>0</v>
      </c>
      <c r="K42" s="42" cm="1">
        <f t="array" ref="K42">_xlfn.IFS($G$3='Horaire hebdomadaire équipe'!$W$8,'Horaire hebdomadaire équipe'!W42,$G$3='Horaire hebdomadaire équipe'!$X$8,'Horaire hebdomadaire équipe'!X42,$G$3='Horaire hebdomadaire équipe'!$Y$8,'Horaire hebdomadaire équipe'!Y42,$G$3='Horaire hebdomadaire équipe'!$Z$8,'Horaire hebdomadaire équipe'!Z42)</f>
        <v>0</v>
      </c>
      <c r="L42" s="27"/>
    </row>
    <row r="43" spans="1:13" x14ac:dyDescent="0.2">
      <c r="A43" s="26"/>
      <c r="B43" s="27"/>
      <c r="C43" s="67">
        <f t="shared" si="1"/>
        <v>0.66666666666666641</v>
      </c>
      <c r="D43" s="4" t="s">
        <v>14</v>
      </c>
      <c r="E43" s="71">
        <f t="shared" si="2"/>
        <v>0.67708333333333304</v>
      </c>
      <c r="F43" s="27"/>
      <c r="G43" s="41" cm="1">
        <f t="array" ref="G43">_xlfn.IFS($G$3='Horaire hebdomadaire équipe'!$G$8,'Horaire hebdomadaire équipe'!G43,'Horaire par éducateur'!$G$3='Horaire hebdomadaire équipe'!$H$8,'Horaire hebdomadaire équipe'!H43,'Horaire par éducateur'!$G$3='Horaire hebdomadaire équipe'!$I$8,'Horaire hebdomadaire équipe'!I43,$G$3='Horaire hebdomadaire équipe'!$J$8,'Horaire hebdomadaire équipe'!J43)</f>
        <v>0</v>
      </c>
      <c r="H43" s="41" cm="1">
        <f t="array" ref="H43">_xlfn.IFS($G$3='Horaire hebdomadaire équipe'!$K$8,'Horaire hebdomadaire équipe'!K43,'Horaire par éducateur'!$G$3='Horaire hebdomadaire équipe'!$L$8,'Horaire hebdomadaire équipe'!L43,'Horaire par éducateur'!$G$3='Horaire hebdomadaire équipe'!$M$8,'Horaire hebdomadaire équipe'!M43,$G$3='Horaire hebdomadaire équipe'!$N$8,'Horaire hebdomadaire équipe'!N43)</f>
        <v>0</v>
      </c>
      <c r="I43" s="41" t="str" cm="1">
        <f t="array" ref="I43">_xlfn.IFS($G$3='Horaire hebdomadaire équipe'!$O$8,'Horaire hebdomadaire équipe'!O43,$G$3='Horaire hebdomadaire équipe'!$P$8,'Horaire hebdomadaire équipe'!P43,$G$3='Horaire hebdomadaire équipe'!$Q$8,'Horaire hebdomadaire équipe'!Q43,$G$3='Horaire hebdomadaire équipe'!$R$8,'Horaire hebdomadaire équipe'!R43)</f>
        <v>Brandon</v>
      </c>
      <c r="J43" s="41" cm="1">
        <f t="array" ref="J43">_xlfn.IFS($G$3='Horaire hebdomadaire équipe'!$S$8,'Horaire hebdomadaire équipe'!S43,$G$3='Horaire hebdomadaire équipe'!$T$8,'Horaire hebdomadaire équipe'!T43,$G$3='Horaire hebdomadaire équipe'!$U$8,'Horaire hebdomadaire équipe'!U43,$G$3='Horaire hebdomadaire équipe'!$V$8,'Horaire hebdomadaire équipe'!V43)</f>
        <v>0</v>
      </c>
      <c r="K43" s="41" cm="1">
        <f t="array" ref="K43">_xlfn.IFS($G$3='Horaire hebdomadaire équipe'!$W$8,'Horaire hebdomadaire équipe'!W43,$G$3='Horaire hebdomadaire équipe'!$X$8,'Horaire hebdomadaire équipe'!X43,$G$3='Horaire hebdomadaire équipe'!$Y$8,'Horaire hebdomadaire équipe'!Y43,$G$3='Horaire hebdomadaire équipe'!$Z$8,'Horaire hebdomadaire équipe'!Z43)</f>
        <v>0</v>
      </c>
      <c r="L43" s="27"/>
    </row>
    <row r="44" spans="1:13" x14ac:dyDescent="0.2">
      <c r="A44" s="26"/>
      <c r="B44" s="27"/>
      <c r="C44" s="72">
        <f t="shared" si="1"/>
        <v>0.67708333333333304</v>
      </c>
      <c r="D44" s="3" t="s">
        <v>14</v>
      </c>
      <c r="E44" s="70">
        <f t="shared" si="2"/>
        <v>0.68749999999999967</v>
      </c>
      <c r="F44" s="27"/>
      <c r="G44" s="42" cm="1">
        <f t="array" ref="G44">_xlfn.IFS($G$3='Horaire hebdomadaire équipe'!$G$8,'Horaire hebdomadaire équipe'!G44,'Horaire par éducateur'!$G$3='Horaire hebdomadaire équipe'!$H$8,'Horaire hebdomadaire équipe'!H44,'Horaire par éducateur'!$G$3='Horaire hebdomadaire équipe'!$I$8,'Horaire hebdomadaire équipe'!I44,$G$3='Horaire hebdomadaire équipe'!$J$8,'Horaire hebdomadaire équipe'!J44)</f>
        <v>0</v>
      </c>
      <c r="H44" s="42" cm="1">
        <f t="array" ref="H44">_xlfn.IFS($G$3='Horaire hebdomadaire équipe'!$K$8,'Horaire hebdomadaire équipe'!K44,'Horaire par éducateur'!$G$3='Horaire hebdomadaire équipe'!$L$8,'Horaire hebdomadaire équipe'!L44,'Horaire par éducateur'!$G$3='Horaire hebdomadaire équipe'!$M$8,'Horaire hebdomadaire équipe'!M44,$G$3='Horaire hebdomadaire équipe'!$N$8,'Horaire hebdomadaire équipe'!N44)</f>
        <v>0</v>
      </c>
      <c r="I44" s="42" t="str" cm="1">
        <f t="array" ref="I44">_xlfn.IFS($G$3='Horaire hebdomadaire équipe'!$O$8,'Horaire hebdomadaire équipe'!O44,$G$3='Horaire hebdomadaire équipe'!$P$8,'Horaire hebdomadaire équipe'!P44,$G$3='Horaire hebdomadaire équipe'!$Q$8,'Horaire hebdomadaire équipe'!Q44,$G$3='Horaire hebdomadaire équipe'!$R$8,'Horaire hebdomadaire équipe'!R44)</f>
        <v>Brandon</v>
      </c>
      <c r="J44" s="42" cm="1">
        <f t="array" ref="J44">_xlfn.IFS($G$3='Horaire hebdomadaire équipe'!$S$8,'Horaire hebdomadaire équipe'!S44,$G$3='Horaire hebdomadaire équipe'!$T$8,'Horaire hebdomadaire équipe'!T44,$G$3='Horaire hebdomadaire équipe'!$U$8,'Horaire hebdomadaire équipe'!U44,$G$3='Horaire hebdomadaire équipe'!$V$8,'Horaire hebdomadaire équipe'!V44)</f>
        <v>0</v>
      </c>
      <c r="K44" s="42" cm="1">
        <f t="array" ref="K44">_xlfn.IFS($G$3='Horaire hebdomadaire équipe'!$W$8,'Horaire hebdomadaire équipe'!W44,$G$3='Horaire hebdomadaire équipe'!$X$8,'Horaire hebdomadaire équipe'!X44,$G$3='Horaire hebdomadaire équipe'!$Y$8,'Horaire hebdomadaire équipe'!Y44,$G$3='Horaire hebdomadaire équipe'!$Z$8,'Horaire hebdomadaire équipe'!Z44)</f>
        <v>0</v>
      </c>
      <c r="L44" s="27"/>
    </row>
    <row r="45" spans="1:13" x14ac:dyDescent="0.2">
      <c r="A45" s="26"/>
      <c r="B45" s="27"/>
      <c r="C45" s="67">
        <f t="shared" si="1"/>
        <v>0.68749999999999967</v>
      </c>
      <c r="D45" s="4" t="s">
        <v>14</v>
      </c>
      <c r="E45" s="71">
        <f t="shared" si="2"/>
        <v>0.6979166666666663</v>
      </c>
      <c r="F45" s="27"/>
      <c r="G45" s="41" cm="1">
        <f t="array" ref="G45">_xlfn.IFS($G$3='Horaire hebdomadaire équipe'!$G$8,'Horaire hebdomadaire équipe'!G45,'Horaire par éducateur'!$G$3='Horaire hebdomadaire équipe'!$H$8,'Horaire hebdomadaire équipe'!H45,'Horaire par éducateur'!$G$3='Horaire hebdomadaire équipe'!$I$8,'Horaire hebdomadaire équipe'!I45,$G$3='Horaire hebdomadaire équipe'!$J$8,'Horaire hebdomadaire équipe'!J45)</f>
        <v>0</v>
      </c>
      <c r="H45" s="41" cm="1">
        <f t="array" ref="H45">_xlfn.IFS($G$3='Horaire hebdomadaire équipe'!$K$8,'Horaire hebdomadaire équipe'!K45,'Horaire par éducateur'!$G$3='Horaire hebdomadaire équipe'!$L$8,'Horaire hebdomadaire équipe'!L45,'Horaire par éducateur'!$G$3='Horaire hebdomadaire équipe'!$M$8,'Horaire hebdomadaire équipe'!M45,$G$3='Horaire hebdomadaire équipe'!$N$8,'Horaire hebdomadaire équipe'!N45)</f>
        <v>0</v>
      </c>
      <c r="I45" s="41" t="str" cm="1">
        <f t="array" ref="I45">_xlfn.IFS($G$3='Horaire hebdomadaire équipe'!$O$8,'Horaire hebdomadaire équipe'!O45,$G$3='Horaire hebdomadaire équipe'!$P$8,'Horaire hebdomadaire équipe'!P45,$G$3='Horaire hebdomadaire équipe'!$Q$8,'Horaire hebdomadaire équipe'!Q45,$G$3='Horaire hebdomadaire équipe'!$R$8,'Horaire hebdomadaire équipe'!R45)</f>
        <v>Brandon</v>
      </c>
      <c r="J45" s="41" cm="1">
        <f t="array" ref="J45">_xlfn.IFS($G$3='Horaire hebdomadaire équipe'!$S$8,'Horaire hebdomadaire équipe'!S45,$G$3='Horaire hebdomadaire équipe'!$T$8,'Horaire hebdomadaire équipe'!T45,$G$3='Horaire hebdomadaire équipe'!$U$8,'Horaire hebdomadaire équipe'!U45,$G$3='Horaire hebdomadaire équipe'!$V$8,'Horaire hebdomadaire équipe'!V45)</f>
        <v>0</v>
      </c>
      <c r="K45" s="41" cm="1">
        <f t="array" ref="K45">_xlfn.IFS($G$3='Horaire hebdomadaire équipe'!$W$8,'Horaire hebdomadaire équipe'!W45,$G$3='Horaire hebdomadaire équipe'!$X$8,'Horaire hebdomadaire équipe'!X45,$G$3='Horaire hebdomadaire équipe'!$Y$8,'Horaire hebdomadaire équipe'!Y45,$G$3='Horaire hebdomadaire équipe'!$Z$8,'Horaire hebdomadaire équipe'!Z45)</f>
        <v>0</v>
      </c>
      <c r="L45" s="27"/>
    </row>
    <row r="46" spans="1:13" x14ac:dyDescent="0.2">
      <c r="A46" s="26"/>
      <c r="B46" s="27"/>
      <c r="C46" s="72">
        <f t="shared" si="1"/>
        <v>0.6979166666666663</v>
      </c>
      <c r="D46" s="3" t="s">
        <v>14</v>
      </c>
      <c r="E46" s="70">
        <f t="shared" si="2"/>
        <v>0.70833333333333293</v>
      </c>
      <c r="F46" s="27"/>
      <c r="G46" s="42" cm="1">
        <f t="array" ref="G46">_xlfn.IFS($G$3='Horaire hebdomadaire équipe'!$G$8,'Horaire hebdomadaire équipe'!G46,'Horaire par éducateur'!$G$3='Horaire hebdomadaire équipe'!$H$8,'Horaire hebdomadaire équipe'!H46,'Horaire par éducateur'!$G$3='Horaire hebdomadaire équipe'!$I$8,'Horaire hebdomadaire équipe'!I46,$G$3='Horaire hebdomadaire équipe'!$J$8,'Horaire hebdomadaire équipe'!J46)</f>
        <v>0</v>
      </c>
      <c r="H46" s="42" cm="1">
        <f t="array" ref="H46">_xlfn.IFS($G$3='Horaire hebdomadaire équipe'!$K$8,'Horaire hebdomadaire équipe'!K46,'Horaire par éducateur'!$G$3='Horaire hebdomadaire équipe'!$L$8,'Horaire hebdomadaire équipe'!L46,'Horaire par éducateur'!$G$3='Horaire hebdomadaire équipe'!$M$8,'Horaire hebdomadaire équipe'!M46,$G$3='Horaire hebdomadaire équipe'!$N$8,'Horaire hebdomadaire équipe'!N46)</f>
        <v>0</v>
      </c>
      <c r="I46" s="42" t="str" cm="1">
        <f t="array" ref="I46">_xlfn.IFS($G$3='Horaire hebdomadaire équipe'!$O$8,'Horaire hebdomadaire équipe'!O46,$G$3='Horaire hebdomadaire équipe'!$P$8,'Horaire hebdomadaire équipe'!P46,$G$3='Horaire hebdomadaire équipe'!$Q$8,'Horaire hebdomadaire équipe'!Q46,$G$3='Horaire hebdomadaire équipe'!$R$8,'Horaire hebdomadaire équipe'!R46)</f>
        <v>Brandon</v>
      </c>
      <c r="J46" s="42" cm="1">
        <f t="array" ref="J46">_xlfn.IFS($G$3='Horaire hebdomadaire équipe'!$S$8,'Horaire hebdomadaire équipe'!S46,$G$3='Horaire hebdomadaire équipe'!$T$8,'Horaire hebdomadaire équipe'!T46,$G$3='Horaire hebdomadaire équipe'!$U$8,'Horaire hebdomadaire équipe'!U46,$G$3='Horaire hebdomadaire équipe'!$V$8,'Horaire hebdomadaire équipe'!V46)</f>
        <v>0</v>
      </c>
      <c r="K46" s="42" cm="1">
        <f t="array" ref="K46">_xlfn.IFS($G$3='Horaire hebdomadaire équipe'!$W$8,'Horaire hebdomadaire équipe'!W46,$G$3='Horaire hebdomadaire équipe'!$X$8,'Horaire hebdomadaire équipe'!X46,$G$3='Horaire hebdomadaire équipe'!$Y$8,'Horaire hebdomadaire équipe'!Y46,$G$3='Horaire hebdomadaire équipe'!$Z$8,'Horaire hebdomadaire équipe'!Z46)</f>
        <v>0</v>
      </c>
      <c r="L46" s="27"/>
    </row>
    <row r="47" spans="1:13" x14ac:dyDescent="0.2">
      <c r="A47" s="26"/>
      <c r="B47" s="27"/>
      <c r="C47" s="67">
        <f t="shared" si="1"/>
        <v>0.70833333333333293</v>
      </c>
      <c r="D47" s="4" t="s">
        <v>14</v>
      </c>
      <c r="E47" s="71">
        <f t="shared" si="2"/>
        <v>0.71874999999999956</v>
      </c>
      <c r="F47" s="27"/>
      <c r="G47" s="41" cm="1">
        <f t="array" ref="G47">_xlfn.IFS($G$3='Horaire hebdomadaire équipe'!$G$8,'Horaire hebdomadaire équipe'!G47,'Horaire par éducateur'!$G$3='Horaire hebdomadaire équipe'!$H$8,'Horaire hebdomadaire équipe'!H47,'Horaire par éducateur'!$G$3='Horaire hebdomadaire équipe'!$I$8,'Horaire hebdomadaire équipe'!I47,$G$3='Horaire hebdomadaire équipe'!$J$8,'Horaire hebdomadaire équipe'!J47)</f>
        <v>0</v>
      </c>
      <c r="H47" s="41" cm="1">
        <f t="array" ref="H47">_xlfn.IFS($G$3='Horaire hebdomadaire équipe'!$K$8,'Horaire hebdomadaire équipe'!K47,'Horaire par éducateur'!$G$3='Horaire hebdomadaire équipe'!$L$8,'Horaire hebdomadaire équipe'!L47,'Horaire par éducateur'!$G$3='Horaire hebdomadaire équipe'!$M$8,'Horaire hebdomadaire équipe'!M47,$G$3='Horaire hebdomadaire équipe'!$N$8,'Horaire hebdomadaire équipe'!N47)</f>
        <v>0</v>
      </c>
      <c r="I47" s="41" cm="1">
        <f t="array" ref="I47">_xlfn.IFS($G$3='Horaire hebdomadaire équipe'!$O$8,'Horaire hebdomadaire équipe'!O47,$G$3='Horaire hebdomadaire équipe'!$P$8,'Horaire hebdomadaire équipe'!P47,$G$3='Horaire hebdomadaire équipe'!$Q$8,'Horaire hebdomadaire équipe'!Q47,$G$3='Horaire hebdomadaire équipe'!$R$8,'Horaire hebdomadaire équipe'!R47)</f>
        <v>0</v>
      </c>
      <c r="J47" s="41" cm="1">
        <f t="array" ref="J47">_xlfn.IFS($G$3='Horaire hebdomadaire équipe'!$S$8,'Horaire hebdomadaire équipe'!S47,$G$3='Horaire hebdomadaire équipe'!$T$8,'Horaire hebdomadaire équipe'!T47,$G$3='Horaire hebdomadaire équipe'!$U$8,'Horaire hebdomadaire équipe'!U47,$G$3='Horaire hebdomadaire équipe'!$V$8,'Horaire hebdomadaire équipe'!V47)</f>
        <v>0</v>
      </c>
      <c r="K47" s="41" cm="1">
        <f t="array" ref="K47">_xlfn.IFS($G$3='Horaire hebdomadaire équipe'!$W$8,'Horaire hebdomadaire équipe'!W47,$G$3='Horaire hebdomadaire équipe'!$X$8,'Horaire hebdomadaire équipe'!X47,$G$3='Horaire hebdomadaire équipe'!$Y$8,'Horaire hebdomadaire équipe'!Y47,$G$3='Horaire hebdomadaire équipe'!$Z$8,'Horaire hebdomadaire équipe'!Z47)</f>
        <v>0</v>
      </c>
      <c r="L47" s="27"/>
    </row>
    <row r="48" spans="1:13" x14ac:dyDescent="0.2">
      <c r="A48" s="26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</row>
    <row r="50" spans="2:12" ht="17" thickBot="1" x14ac:dyDescent="0.25"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</row>
    <row r="51" spans="2:12" ht="17" thickBot="1" x14ac:dyDescent="0.25">
      <c r="B51" s="27"/>
      <c r="C51" s="94" t="s">
        <v>26</v>
      </c>
      <c r="D51" s="95"/>
      <c r="E51" s="96"/>
      <c r="F51" s="27"/>
      <c r="G51" s="94" t="s">
        <v>25</v>
      </c>
      <c r="H51" s="95"/>
      <c r="I51" s="49"/>
      <c r="J51" s="49"/>
      <c r="K51" s="50"/>
      <c r="L51" s="27"/>
    </row>
    <row r="52" spans="2:12" ht="22" thickBot="1" x14ac:dyDescent="0.25">
      <c r="B52" s="27"/>
      <c r="C52" s="12" t="str">
        <f>'Horaire hebdomadaire équipe'!C52</f>
        <v>Smith</v>
      </c>
      <c r="D52" s="9" t="s">
        <v>20</v>
      </c>
      <c r="E52" s="13">
        <f>SUMIF($G$53:$K$53,C52,$G$54:$K$54)</f>
        <v>0</v>
      </c>
      <c r="F52" s="27"/>
      <c r="G52" s="52" t="s">
        <v>15</v>
      </c>
      <c r="H52" s="53" t="s">
        <v>16</v>
      </c>
      <c r="I52" s="52" t="s">
        <v>17</v>
      </c>
      <c r="J52" s="53" t="s">
        <v>18</v>
      </c>
      <c r="K52" s="54" t="s">
        <v>19</v>
      </c>
      <c r="L52" s="27"/>
    </row>
    <row r="53" spans="2:12" ht="18" thickBot="1" x14ac:dyDescent="0.25">
      <c r="B53" s="27"/>
      <c r="C53" s="14" t="str">
        <f>'Horaire hebdomadaire équipe'!C53</f>
        <v>Nadine</v>
      </c>
      <c r="D53" s="10" t="s">
        <v>20</v>
      </c>
      <c r="E53" s="15">
        <f>SUMIF($G$53:$K$53,C53,$G$54:$K$54)</f>
        <v>0</v>
      </c>
      <c r="F53" s="27"/>
      <c r="G53" s="44" t="str">
        <f>$G$3</f>
        <v>Brandon</v>
      </c>
      <c r="H53" s="44" t="str">
        <f>$G$3</f>
        <v>Brandon</v>
      </c>
      <c r="I53" s="44" t="str">
        <f>$G$3</f>
        <v>Brandon</v>
      </c>
      <c r="J53" s="44" t="str">
        <f>$G$3</f>
        <v>Brandon</v>
      </c>
      <c r="K53" s="44" t="str">
        <f>$G$3</f>
        <v>Brandon</v>
      </c>
      <c r="L53" s="27"/>
    </row>
    <row r="54" spans="2:12" ht="18" thickBot="1" x14ac:dyDescent="0.25">
      <c r="B54" s="27"/>
      <c r="C54" s="16" t="str">
        <f>'Horaire hebdomadaire équipe'!C54</f>
        <v>Barbara</v>
      </c>
      <c r="D54" s="11" t="s">
        <v>20</v>
      </c>
      <c r="E54" s="17">
        <f>SUMIF($G$53:$K$53,C54,$G$54:$K$54)</f>
        <v>0</v>
      </c>
      <c r="F54" s="27"/>
      <c r="G54" s="51">
        <f>G55/4</f>
        <v>5.5</v>
      </c>
      <c r="H54" s="51">
        <f t="shared" ref="H54:K54" si="3">H55/4</f>
        <v>3</v>
      </c>
      <c r="I54" s="51">
        <f t="shared" si="3"/>
        <v>6.5</v>
      </c>
      <c r="J54" s="51">
        <f t="shared" si="3"/>
        <v>6.25</v>
      </c>
      <c r="K54" s="51">
        <f t="shared" si="3"/>
        <v>6.75</v>
      </c>
      <c r="L54" s="27"/>
    </row>
    <row r="55" spans="2:12" ht="18" thickBot="1" x14ac:dyDescent="0.25">
      <c r="B55" s="27"/>
      <c r="C55" s="45" t="str">
        <f>'Horaire hebdomadaire équipe'!C55</f>
        <v>Brandon</v>
      </c>
      <c r="D55" s="46" t="s">
        <v>20</v>
      </c>
      <c r="E55" s="47">
        <f>SUMIF($G$53:$K$53,C55,$G$54:$K$54)</f>
        <v>28</v>
      </c>
      <c r="F55" s="27"/>
      <c r="G55" s="38">
        <f>COUNTIF(G$9:G$47,G$53)</f>
        <v>22</v>
      </c>
      <c r="H55" s="38">
        <f>COUNTIF(H$9:H$47,H$53)</f>
        <v>12</v>
      </c>
      <c r="I55" s="38">
        <f>COUNTIF(I$9:I$47,I$53)</f>
        <v>26</v>
      </c>
      <c r="J55" s="38">
        <f>COUNTIF(J$9:J$47,J$53)</f>
        <v>25</v>
      </c>
      <c r="K55" s="38">
        <f>COUNTIF(K$9:K$47,K$53)</f>
        <v>27</v>
      </c>
      <c r="L55" s="27"/>
    </row>
    <row r="56" spans="2:12" x14ac:dyDescent="0.2"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</row>
    <row r="58" spans="2:12" ht="21" customHeight="1" x14ac:dyDescent="0.2"/>
  </sheetData>
  <mergeCells count="4">
    <mergeCell ref="C51:E51"/>
    <mergeCell ref="C6:E8"/>
    <mergeCell ref="G51:H51"/>
    <mergeCell ref="G3:H4"/>
  </mergeCells>
  <phoneticPr fontId="9" type="noConversion"/>
  <conditionalFormatting sqref="G53:K53">
    <cfRule type="containsText" dxfId="17" priority="8" stopIfTrue="1" operator="containsText" text="Said">
      <formula>NOT(ISERROR(SEARCH("Said",G53)))</formula>
    </cfRule>
    <cfRule type="containsText" dxfId="16" priority="9" stopIfTrue="1" operator="containsText" text="Nadia">
      <formula>NOT(ISERROR(SEARCH("Nadia",G53)))</formula>
    </cfRule>
    <cfRule type="containsText" dxfId="15" priority="10" stopIfTrue="1" operator="containsText" text="Boukhari">
      <formula>NOT(ISERROR(SEARCH("Boukhari",G53)))</formula>
    </cfRule>
    <cfRule type="containsText" dxfId="14" priority="11" stopIfTrue="1" operator="containsText" text="Ben">
      <formula>NOT(ISERROR(SEARCH("Ben",G53)))</formula>
    </cfRule>
  </conditionalFormatting>
  <conditionalFormatting sqref="G9:K47">
    <cfRule type="cellIs" priority="1" stopIfTrue="1" operator="equal">
      <formula>0</formula>
    </cfRule>
    <cfRule type="cellIs" dxfId="13" priority="2" stopIfTrue="1" operator="equal">
      <formula>"Pause"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102FC64-0D54-5944-8D4E-A6D1A4319004}">
            <xm:f>$G$3='Paramètres de données'!$F$3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4" id="{74913C5B-8403-E045-B143-24AAD6527259}">
            <xm:f>$G$3='Paramètres de données'!$F$4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5" id="{61BAA6DF-4D34-D64E-8EB4-82B0F4C49568}">
            <xm:f>$G$3='Paramètres de données'!$F$5</xm:f>
            <x14:dxf>
              <fill>
                <patternFill>
                  <bgColor theme="4" tint="0.39994506668294322"/>
                </patternFill>
              </fill>
            </x14:dxf>
          </x14:cfRule>
          <x14:cfRule type="expression" priority="6" id="{438A084A-6D10-BE42-91C3-7FCA1C70EA74}">
            <xm:f>$G$3='Paramètres de données'!$F$6</xm:f>
            <x14:dxf>
              <fill>
                <patternFill>
                  <bgColor theme="5" tint="0.39994506668294322"/>
                </patternFill>
              </fill>
            </x14:dxf>
          </x14:cfRule>
          <xm:sqref>G9:K47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29A39E-E28A-B84C-85E7-1F421DDEB285}">
          <x14:formula1>
            <xm:f>'Paramètres de données'!$F$3:$F$6</xm:f>
          </x14:formula1>
          <xm:sqref>G3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B893E-9FDD-5249-B21D-4199992D1326}">
  <dimension ref="A1:M58"/>
  <sheetViews>
    <sheetView tabSelected="1" workbookViewId="0">
      <selection activeCell="G55" sqref="G55"/>
    </sheetView>
  </sheetViews>
  <sheetFormatPr baseColWidth="10" defaultRowHeight="16" x14ac:dyDescent="0.2"/>
  <cols>
    <col min="1" max="2" width="2" style="18" customWidth="1"/>
    <col min="3" max="3" width="13" style="18" customWidth="1"/>
    <col min="4" max="4" width="2.140625" style="18" bestFit="1" customWidth="1"/>
    <col min="5" max="5" width="13" style="18" customWidth="1"/>
    <col min="6" max="6" width="1.85546875" style="18" customWidth="1"/>
    <col min="7" max="11" width="22.7109375" style="18" customWidth="1"/>
    <col min="12" max="12" width="1.85546875" style="18" customWidth="1"/>
    <col min="13" max="16384" width="10.7109375" style="18"/>
  </cols>
  <sheetData>
    <row r="1" spans="1:12" ht="50" customHeight="1" x14ac:dyDescent="0.2"/>
    <row r="2" spans="1:12" ht="33" customHeight="1" x14ac:dyDescent="0.2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</row>
    <row r="3" spans="1:12" ht="36" customHeight="1" x14ac:dyDescent="0.2">
      <c r="A3" s="26"/>
      <c r="B3" s="27"/>
      <c r="C3" s="40" t="s">
        <v>21</v>
      </c>
      <c r="D3" s="40"/>
      <c r="E3" s="40"/>
      <c r="F3" s="27"/>
      <c r="G3" s="89" t="s">
        <v>30</v>
      </c>
      <c r="H3" s="128"/>
      <c r="I3" s="19" t="s">
        <v>0</v>
      </c>
      <c r="J3" s="19" t="s">
        <v>1</v>
      </c>
      <c r="K3" s="19" t="s">
        <v>2</v>
      </c>
      <c r="L3" s="27"/>
    </row>
    <row r="4" spans="1:12" ht="30" customHeight="1" x14ac:dyDescent="0.2">
      <c r="A4" s="26"/>
      <c r="B4" s="27"/>
      <c r="C4" s="40" t="s">
        <v>27</v>
      </c>
      <c r="D4" s="40"/>
      <c r="E4" s="40"/>
      <c r="F4" s="27"/>
      <c r="G4" s="89"/>
      <c r="H4" s="128"/>
      <c r="I4" s="20">
        <v>0.3125</v>
      </c>
      <c r="J4" s="21" t="s">
        <v>6</v>
      </c>
      <c r="K4" s="22">
        <v>45166</v>
      </c>
      <c r="L4" s="27"/>
    </row>
    <row r="5" spans="1:12" ht="29" customHeight="1" x14ac:dyDescent="0.2">
      <c r="A5" s="26"/>
      <c r="B5" s="27"/>
      <c r="C5" s="28"/>
      <c r="D5" s="28"/>
      <c r="E5" s="28"/>
      <c r="F5" s="27"/>
      <c r="G5" s="27"/>
      <c r="H5" s="27"/>
      <c r="I5" s="28"/>
      <c r="J5" s="28"/>
      <c r="K5" s="28"/>
      <c r="L5" s="27"/>
    </row>
    <row r="6" spans="1:12" ht="25" customHeight="1" x14ac:dyDescent="0.2">
      <c r="A6" s="26"/>
      <c r="B6" s="27"/>
      <c r="C6" s="112" t="s">
        <v>4</v>
      </c>
      <c r="D6" s="113"/>
      <c r="E6" s="114"/>
      <c r="F6" s="27"/>
      <c r="G6" s="29" t="s">
        <v>15</v>
      </c>
      <c r="H6" s="30" t="s">
        <v>16</v>
      </c>
      <c r="I6" s="29" t="s">
        <v>17</v>
      </c>
      <c r="J6" s="30" t="s">
        <v>18</v>
      </c>
      <c r="K6" s="31" t="s">
        <v>19</v>
      </c>
      <c r="L6" s="27"/>
    </row>
    <row r="7" spans="1:12" ht="23" customHeight="1" x14ac:dyDescent="0.2">
      <c r="A7" s="26"/>
      <c r="B7" s="27"/>
      <c r="C7" s="115"/>
      <c r="D7" s="116"/>
      <c r="E7" s="117"/>
      <c r="F7" s="27"/>
      <c r="G7" s="32">
        <f>K4</f>
        <v>45166</v>
      </c>
      <c r="H7" s="33">
        <f>G7+1</f>
        <v>45167</v>
      </c>
      <c r="I7" s="32">
        <f>H7+1</f>
        <v>45168</v>
      </c>
      <c r="J7" s="33">
        <f>I7+1</f>
        <v>45169</v>
      </c>
      <c r="K7" s="34">
        <f>J7+1</f>
        <v>45170</v>
      </c>
      <c r="L7" s="27"/>
    </row>
    <row r="8" spans="1:12" ht="23" customHeight="1" x14ac:dyDescent="0.2">
      <c r="A8" s="26"/>
      <c r="B8" s="27"/>
      <c r="C8" s="118"/>
      <c r="D8" s="119"/>
      <c r="E8" s="120"/>
      <c r="F8" s="27"/>
      <c r="G8" s="6" t="str">
        <f>$G$3</f>
        <v>Loge</v>
      </c>
      <c r="H8" s="7" t="str">
        <f t="shared" ref="H8:K8" si="0">$G$3</f>
        <v>Loge</v>
      </c>
      <c r="I8" s="6" t="str">
        <f t="shared" si="0"/>
        <v>Loge</v>
      </c>
      <c r="J8" s="7" t="str">
        <f t="shared" si="0"/>
        <v>Loge</v>
      </c>
      <c r="K8" s="8" t="str">
        <f t="shared" si="0"/>
        <v>Loge</v>
      </c>
      <c r="L8" s="27"/>
    </row>
    <row r="9" spans="1:12" x14ac:dyDescent="0.2">
      <c r="A9" s="26"/>
      <c r="B9" s="27"/>
      <c r="C9" s="67">
        <f>I4</f>
        <v>0.3125</v>
      </c>
      <c r="D9" s="2" t="s">
        <v>14</v>
      </c>
      <c r="E9" s="69" cm="1">
        <f t="array" ref="E9">C9+TIME(0,INTERVAL,0)</f>
        <v>0.32291666666666669</v>
      </c>
      <c r="F9" s="27"/>
      <c r="G9" s="41" t="e" cm="1">
        <f t="array" ref="G9">INDEX('Horaire hebdomadaire équipe'!G9:G47,MATCH($G$3,'Horaire hebdomadaire équipe'!G9:G47&amp;'Horaire hebdomadaire équipe'!H9:H47&amp;'Horaire hebdomadaire équipe'!I9:I47&amp;'Horaire hebdomadaire équipe'!J9:J47,0),1)</f>
        <v>#N/A</v>
      </c>
      <c r="H9" s="41" t="e" cm="1">
        <f t="array" ref="H9">_xlfn.IFS($G$3='Horaire hebdomadaire équipe'!$K$8,'Horaire hebdomadaire équipe'!K9,'Horaire par éducateur'!$G$3='Horaire hebdomadaire équipe'!$L$8,'Horaire hebdomadaire équipe'!L9,'Horaire par éducateur'!$G$3='Horaire hebdomadaire équipe'!$M$8,'Horaire hebdomadaire équipe'!M9,$G$3='Horaire hebdomadaire équipe'!$N$8,'Horaire hebdomadaire équipe'!N9)</f>
        <v>#N/A</v>
      </c>
      <c r="I9" s="43" t="e" cm="1">
        <f t="array" ref="I9">_xlfn.IFS($G$3='Horaire hebdomadaire équipe'!$O$8,'Horaire hebdomadaire équipe'!O9,$G$3='Horaire hebdomadaire équipe'!$P$8,'Horaire hebdomadaire équipe'!P9,$G$3='Horaire hebdomadaire équipe'!$Q$8,'Horaire hebdomadaire équipe'!Q9,$G$3='Horaire hebdomadaire équipe'!$R$8,'Horaire hebdomadaire équipe'!R9)</f>
        <v>#N/A</v>
      </c>
      <c r="J9" s="43" t="e" cm="1">
        <f t="array" ref="J9">_xlfn.IFS($G$3='Horaire hebdomadaire équipe'!$S$8,'Horaire hebdomadaire équipe'!S9,$G$3='Horaire hebdomadaire équipe'!$T$8,'Horaire hebdomadaire équipe'!T9,$G$3='Horaire hebdomadaire équipe'!$U$8,'Horaire hebdomadaire équipe'!U9,$G$3='Horaire hebdomadaire équipe'!$V$8,'Horaire hebdomadaire équipe'!V9)</f>
        <v>#N/A</v>
      </c>
      <c r="K9" s="43" t="e" cm="1">
        <f t="array" ref="K9">_xlfn.IFS($G$3='Horaire hebdomadaire équipe'!$W$8,'Horaire hebdomadaire équipe'!W9,$G$3='Horaire hebdomadaire équipe'!$X$8,'Horaire hebdomadaire équipe'!X9,$G$3='Horaire hebdomadaire équipe'!$Y$8,'Horaire hebdomadaire équipe'!Y9,$G$3='Horaire hebdomadaire équipe'!$Z$8,'Horaire hebdomadaire équipe'!Z9)</f>
        <v>#N/A</v>
      </c>
      <c r="L9" s="27"/>
    </row>
    <row r="10" spans="1:12" x14ac:dyDescent="0.2">
      <c r="A10" s="26"/>
      <c r="B10" s="27"/>
      <c r="C10" s="68">
        <f t="shared" ref="C10:C47" si="1">C9+TIME(0,INTERVAL,0)</f>
        <v>0.32291666666666669</v>
      </c>
      <c r="D10" s="3" t="s">
        <v>14</v>
      </c>
      <c r="E10" s="70">
        <f t="shared" ref="E10:E47" si="2">C10+TIME(0,INTERVAL,0)</f>
        <v>0.33333333333333337</v>
      </c>
      <c r="F10" s="27"/>
      <c r="G10" s="42" t="e">
        <f>INDEX('Horaire hebdomadaire équipe'!G10:G48,MATCH($G$3,'Horaire hebdomadaire équipe'!G10:G48,0),1)</f>
        <v>#N/A</v>
      </c>
      <c r="H10" s="42" t="e" cm="1">
        <f t="array" ref="H10">_xlfn.IFS($G$3='Horaire hebdomadaire équipe'!$K$8,'Horaire hebdomadaire équipe'!K10,'Horaire par éducateur'!$G$3='Horaire hebdomadaire équipe'!$L$8,'Horaire hebdomadaire équipe'!L10,'Horaire par éducateur'!$G$3='Horaire hebdomadaire équipe'!$M$8,'Horaire hebdomadaire équipe'!M10,$G$3='Horaire hebdomadaire équipe'!$N$8,'Horaire hebdomadaire équipe'!N10)</f>
        <v>#N/A</v>
      </c>
      <c r="I10" s="42" t="e" cm="1">
        <f t="array" ref="I10">_xlfn.IFS($G$3='Horaire hebdomadaire équipe'!$O$8,'Horaire hebdomadaire équipe'!O10,$G$3='Horaire hebdomadaire équipe'!$P$8,'Horaire hebdomadaire équipe'!P10,$G$3='Horaire hebdomadaire équipe'!$Q$8,'Horaire hebdomadaire équipe'!Q10,$G$3='Horaire hebdomadaire équipe'!$R$8,'Horaire hebdomadaire équipe'!R10)</f>
        <v>#N/A</v>
      </c>
      <c r="J10" s="42" t="e" cm="1">
        <f t="array" ref="J10">_xlfn.IFS($G$3='Horaire hebdomadaire équipe'!$S$8,'Horaire hebdomadaire équipe'!S10,$G$3='Horaire hebdomadaire équipe'!$T$8,'Horaire hebdomadaire équipe'!T10,$G$3='Horaire hebdomadaire équipe'!$U$8,'Horaire hebdomadaire équipe'!U10,$G$3='Horaire hebdomadaire équipe'!$V$8,'Horaire hebdomadaire équipe'!V10)</f>
        <v>#N/A</v>
      </c>
      <c r="K10" s="42" t="e" cm="1">
        <f t="array" ref="K10">_xlfn.IFS($G$3='Horaire hebdomadaire équipe'!$W$8,'Horaire hebdomadaire équipe'!W10,$G$3='Horaire hebdomadaire équipe'!$X$8,'Horaire hebdomadaire équipe'!X10,$G$3='Horaire hebdomadaire équipe'!$Y$8,'Horaire hebdomadaire équipe'!Y10,$G$3='Horaire hebdomadaire équipe'!$Z$8,'Horaire hebdomadaire équipe'!Z10)</f>
        <v>#N/A</v>
      </c>
      <c r="L10" s="27"/>
    </row>
    <row r="11" spans="1:12" x14ac:dyDescent="0.2">
      <c r="A11" s="26"/>
      <c r="B11" s="27"/>
      <c r="C11" s="67">
        <f t="shared" si="1"/>
        <v>0.33333333333333337</v>
      </c>
      <c r="D11" s="2" t="s">
        <v>14</v>
      </c>
      <c r="E11" s="69">
        <f t="shared" si="2"/>
        <v>0.34375000000000006</v>
      </c>
      <c r="F11" s="27"/>
      <c r="G11" s="41" t="e">
        <f>INDEX('Horaire hebdomadaire équipe'!G11:G49,MATCH($G$3,'Horaire hebdomadaire équipe'!G11:G49,0),1)</f>
        <v>#N/A</v>
      </c>
      <c r="H11" s="41" t="e" cm="1">
        <f t="array" ref="H11">_xlfn.IFS($G$3='Horaire hebdomadaire équipe'!$K$8,'Horaire hebdomadaire équipe'!K11,'Horaire par éducateur'!$G$3='Horaire hebdomadaire équipe'!$L$8,'Horaire hebdomadaire équipe'!L11,'Horaire par éducateur'!$G$3='Horaire hebdomadaire équipe'!$M$8,'Horaire hebdomadaire équipe'!M11,$G$3='Horaire hebdomadaire équipe'!$N$8,'Horaire hebdomadaire équipe'!N11)</f>
        <v>#N/A</v>
      </c>
      <c r="I11" s="41" t="e" cm="1">
        <f t="array" ref="I11">_xlfn.IFS($G$3='Horaire hebdomadaire équipe'!$O$8,'Horaire hebdomadaire équipe'!O11,$G$3='Horaire hebdomadaire équipe'!$P$8,'Horaire hebdomadaire équipe'!P11,$G$3='Horaire hebdomadaire équipe'!$Q$8,'Horaire hebdomadaire équipe'!Q11,$G$3='Horaire hebdomadaire équipe'!$R$8,'Horaire hebdomadaire équipe'!R11)</f>
        <v>#N/A</v>
      </c>
      <c r="J11" s="41" t="e" cm="1">
        <f t="array" ref="J11">_xlfn.IFS($G$3='Horaire hebdomadaire équipe'!$S$8,'Horaire hebdomadaire équipe'!S11,$G$3='Horaire hebdomadaire équipe'!$T$8,'Horaire hebdomadaire équipe'!T11,$G$3='Horaire hebdomadaire équipe'!$U$8,'Horaire hebdomadaire équipe'!U11,$G$3='Horaire hebdomadaire équipe'!$V$8,'Horaire hebdomadaire équipe'!V11)</f>
        <v>#N/A</v>
      </c>
      <c r="K11" s="41" t="e" cm="1">
        <f t="array" ref="K11">_xlfn.IFS($G$3='Horaire hebdomadaire équipe'!$W$8,'Horaire hebdomadaire équipe'!W11,$G$3='Horaire hebdomadaire équipe'!$X$8,'Horaire hebdomadaire équipe'!X11,$G$3='Horaire hebdomadaire équipe'!$Y$8,'Horaire hebdomadaire équipe'!Y11,$G$3='Horaire hebdomadaire équipe'!$Z$8,'Horaire hebdomadaire équipe'!Z11)</f>
        <v>#N/A</v>
      </c>
      <c r="L11" s="27"/>
    </row>
    <row r="12" spans="1:12" x14ac:dyDescent="0.2">
      <c r="A12" s="26"/>
      <c r="B12" s="27"/>
      <c r="C12" s="72">
        <f t="shared" si="1"/>
        <v>0.34375000000000006</v>
      </c>
      <c r="D12" s="3" t="s">
        <v>14</v>
      </c>
      <c r="E12" s="70">
        <f t="shared" si="2"/>
        <v>0.35416666666666674</v>
      </c>
      <c r="F12" s="27"/>
      <c r="G12" s="42" t="e">
        <f>INDEX('Horaire hebdomadaire équipe'!G12:G50,MATCH($G$3,'Horaire hebdomadaire équipe'!G12:G50,0),1)</f>
        <v>#N/A</v>
      </c>
      <c r="H12" s="42" t="e" cm="1">
        <f t="array" ref="H12">_xlfn.IFS($G$3='Horaire hebdomadaire équipe'!$K$8,'Horaire hebdomadaire équipe'!K12,'Horaire par éducateur'!$G$3='Horaire hebdomadaire équipe'!$L$8,'Horaire hebdomadaire équipe'!L12,'Horaire par éducateur'!$G$3='Horaire hebdomadaire équipe'!$M$8,'Horaire hebdomadaire équipe'!M12,$G$3='Horaire hebdomadaire équipe'!$N$8,'Horaire hebdomadaire équipe'!N12)</f>
        <v>#N/A</v>
      </c>
      <c r="I12" s="42" t="e" cm="1">
        <f t="array" ref="I12">_xlfn.IFS($G$3='Horaire hebdomadaire équipe'!$O$8,'Horaire hebdomadaire équipe'!O12,$G$3='Horaire hebdomadaire équipe'!$P$8,'Horaire hebdomadaire équipe'!P12,$G$3='Horaire hebdomadaire équipe'!$Q$8,'Horaire hebdomadaire équipe'!Q12,$G$3='Horaire hebdomadaire équipe'!$R$8,'Horaire hebdomadaire équipe'!R12)</f>
        <v>#N/A</v>
      </c>
      <c r="J12" s="42" t="e" cm="1">
        <f t="array" ref="J12">_xlfn.IFS($G$3='Horaire hebdomadaire équipe'!$S$8,'Horaire hebdomadaire équipe'!S12,$G$3='Horaire hebdomadaire équipe'!$T$8,'Horaire hebdomadaire équipe'!T12,$G$3='Horaire hebdomadaire équipe'!$U$8,'Horaire hebdomadaire équipe'!U12,$G$3='Horaire hebdomadaire équipe'!$V$8,'Horaire hebdomadaire équipe'!V12)</f>
        <v>#N/A</v>
      </c>
      <c r="K12" s="42" t="e" cm="1">
        <f t="array" ref="K12">_xlfn.IFS($G$3='Horaire hebdomadaire équipe'!$W$8,'Horaire hebdomadaire équipe'!W12,$G$3='Horaire hebdomadaire équipe'!$X$8,'Horaire hebdomadaire équipe'!X12,$G$3='Horaire hebdomadaire équipe'!$Y$8,'Horaire hebdomadaire équipe'!Y12,$G$3='Horaire hebdomadaire équipe'!$Z$8,'Horaire hebdomadaire équipe'!Z12)</f>
        <v>#N/A</v>
      </c>
      <c r="L12" s="27"/>
    </row>
    <row r="13" spans="1:12" x14ac:dyDescent="0.2">
      <c r="A13" s="26"/>
      <c r="B13" s="27"/>
      <c r="C13" s="67">
        <f t="shared" si="1"/>
        <v>0.35416666666666674</v>
      </c>
      <c r="D13" s="2" t="s">
        <v>14</v>
      </c>
      <c r="E13" s="69">
        <f t="shared" si="2"/>
        <v>0.36458333333333343</v>
      </c>
      <c r="F13" s="27"/>
      <c r="G13" s="41" t="e">
        <f>INDEX('Horaire hebdomadaire équipe'!G13:G51,MATCH($G$3,'Horaire hebdomadaire équipe'!G13:G51,0),1)</f>
        <v>#N/A</v>
      </c>
      <c r="H13" s="41" t="e" cm="1">
        <f t="array" ref="H13">_xlfn.IFS($G$3='Horaire hebdomadaire équipe'!$K$8,'Horaire hebdomadaire équipe'!K13,'Horaire par éducateur'!$G$3='Horaire hebdomadaire équipe'!$L$8,'Horaire hebdomadaire équipe'!L13,'Horaire par éducateur'!$G$3='Horaire hebdomadaire équipe'!$M$8,'Horaire hebdomadaire équipe'!M13,$G$3='Horaire hebdomadaire équipe'!$N$8,'Horaire hebdomadaire équipe'!N13)</f>
        <v>#N/A</v>
      </c>
      <c r="I13" s="41" t="e" cm="1">
        <f t="array" ref="I13">_xlfn.IFS($G$3='Horaire hebdomadaire équipe'!$O$8,'Horaire hebdomadaire équipe'!O13,$G$3='Horaire hebdomadaire équipe'!$P$8,'Horaire hebdomadaire équipe'!P13,$G$3='Horaire hebdomadaire équipe'!$Q$8,'Horaire hebdomadaire équipe'!Q13,$G$3='Horaire hebdomadaire équipe'!$R$8,'Horaire hebdomadaire équipe'!R13)</f>
        <v>#N/A</v>
      </c>
      <c r="J13" s="41" t="e" cm="1">
        <f t="array" ref="J13">_xlfn.IFS($G$3='Horaire hebdomadaire équipe'!$S$8,'Horaire hebdomadaire équipe'!S13,$G$3='Horaire hebdomadaire équipe'!$T$8,'Horaire hebdomadaire équipe'!T13,$G$3='Horaire hebdomadaire équipe'!$U$8,'Horaire hebdomadaire équipe'!U13,$G$3='Horaire hebdomadaire équipe'!$V$8,'Horaire hebdomadaire équipe'!V13)</f>
        <v>#N/A</v>
      </c>
      <c r="K13" s="41" t="e" cm="1">
        <f t="array" ref="K13">_xlfn.IFS($G$3='Horaire hebdomadaire équipe'!$W$8,'Horaire hebdomadaire équipe'!W13,$G$3='Horaire hebdomadaire équipe'!$X$8,'Horaire hebdomadaire équipe'!X13,$G$3='Horaire hebdomadaire équipe'!$Y$8,'Horaire hebdomadaire équipe'!Y13,$G$3='Horaire hebdomadaire équipe'!$Z$8,'Horaire hebdomadaire équipe'!Z13)</f>
        <v>#N/A</v>
      </c>
      <c r="L13" s="27"/>
    </row>
    <row r="14" spans="1:12" x14ac:dyDescent="0.2">
      <c r="A14" s="26"/>
      <c r="B14" s="27"/>
      <c r="C14" s="72">
        <f t="shared" si="1"/>
        <v>0.36458333333333343</v>
      </c>
      <c r="D14" s="3" t="s">
        <v>14</v>
      </c>
      <c r="E14" s="70">
        <f t="shared" si="2"/>
        <v>0.37500000000000011</v>
      </c>
      <c r="F14" s="27"/>
      <c r="G14" s="42" t="e">
        <f>INDEX('Horaire hebdomadaire équipe'!G14:G52,MATCH($G$3,'Horaire hebdomadaire équipe'!G14:G52,0),1)</f>
        <v>#N/A</v>
      </c>
      <c r="H14" s="42" t="e" cm="1">
        <f t="array" ref="H14">_xlfn.IFS($G$3='Horaire hebdomadaire équipe'!$K$8,'Horaire hebdomadaire équipe'!K14,'Horaire par éducateur'!$G$3='Horaire hebdomadaire équipe'!$L$8,'Horaire hebdomadaire équipe'!L14,'Horaire par éducateur'!$G$3='Horaire hebdomadaire équipe'!$M$8,'Horaire hebdomadaire équipe'!M14,$G$3='Horaire hebdomadaire équipe'!$N$8,'Horaire hebdomadaire équipe'!N14)</f>
        <v>#N/A</v>
      </c>
      <c r="I14" s="42" t="e" cm="1">
        <f t="array" ref="I14">_xlfn.IFS($G$3='Horaire hebdomadaire équipe'!$O$8,'Horaire hebdomadaire équipe'!O14,$G$3='Horaire hebdomadaire équipe'!$P$8,'Horaire hebdomadaire équipe'!P14,$G$3='Horaire hebdomadaire équipe'!$Q$8,'Horaire hebdomadaire équipe'!Q14,$G$3='Horaire hebdomadaire équipe'!$R$8,'Horaire hebdomadaire équipe'!R14)</f>
        <v>#N/A</v>
      </c>
      <c r="J14" s="42" t="e" cm="1">
        <f t="array" ref="J14">_xlfn.IFS($G$3='Horaire hebdomadaire équipe'!$S$8,'Horaire hebdomadaire équipe'!S14,$G$3='Horaire hebdomadaire équipe'!$T$8,'Horaire hebdomadaire équipe'!T14,$G$3='Horaire hebdomadaire équipe'!$U$8,'Horaire hebdomadaire équipe'!U14,$G$3='Horaire hebdomadaire équipe'!$V$8,'Horaire hebdomadaire équipe'!V14)</f>
        <v>#N/A</v>
      </c>
      <c r="K14" s="42" t="e" cm="1">
        <f t="array" ref="K14">_xlfn.IFS($G$3='Horaire hebdomadaire équipe'!$W$8,'Horaire hebdomadaire équipe'!W14,$G$3='Horaire hebdomadaire équipe'!$X$8,'Horaire hebdomadaire équipe'!X14,$G$3='Horaire hebdomadaire équipe'!$Y$8,'Horaire hebdomadaire équipe'!Y14,$G$3='Horaire hebdomadaire équipe'!$Z$8,'Horaire hebdomadaire équipe'!Z14)</f>
        <v>#N/A</v>
      </c>
      <c r="L14" s="27"/>
    </row>
    <row r="15" spans="1:12" x14ac:dyDescent="0.2">
      <c r="A15" s="26"/>
      <c r="B15" s="27"/>
      <c r="C15" s="67">
        <f t="shared" si="1"/>
        <v>0.37500000000000011</v>
      </c>
      <c r="D15" s="2" t="s">
        <v>14</v>
      </c>
      <c r="E15" s="69">
        <f t="shared" si="2"/>
        <v>0.3854166666666668</v>
      </c>
      <c r="F15" s="27"/>
      <c r="G15" s="41" t="e">
        <f>INDEX('Horaire hebdomadaire équipe'!G15:G53,MATCH($G$3,'Horaire hebdomadaire équipe'!G15:G53,0),1)</f>
        <v>#N/A</v>
      </c>
      <c r="H15" s="41" t="e" cm="1">
        <f t="array" ref="H15">_xlfn.IFS($G$3='Horaire hebdomadaire équipe'!$K$8,'Horaire hebdomadaire équipe'!K15,'Horaire par éducateur'!$G$3='Horaire hebdomadaire équipe'!$L$8,'Horaire hebdomadaire équipe'!L15,'Horaire par éducateur'!$G$3='Horaire hebdomadaire équipe'!$M$8,'Horaire hebdomadaire équipe'!M15,$G$3='Horaire hebdomadaire équipe'!$N$8,'Horaire hebdomadaire équipe'!N15)</f>
        <v>#N/A</v>
      </c>
      <c r="I15" s="41" t="e" cm="1">
        <f t="array" ref="I15">_xlfn.IFS($G$3='Horaire hebdomadaire équipe'!$O$8,'Horaire hebdomadaire équipe'!O15,$G$3='Horaire hebdomadaire équipe'!$P$8,'Horaire hebdomadaire équipe'!P15,$G$3='Horaire hebdomadaire équipe'!$Q$8,'Horaire hebdomadaire équipe'!Q15,$G$3='Horaire hebdomadaire équipe'!$R$8,'Horaire hebdomadaire équipe'!R15)</f>
        <v>#N/A</v>
      </c>
      <c r="J15" s="41" t="e" cm="1">
        <f t="array" ref="J15">_xlfn.IFS($G$3='Horaire hebdomadaire équipe'!$S$8,'Horaire hebdomadaire équipe'!S15,$G$3='Horaire hebdomadaire équipe'!$T$8,'Horaire hebdomadaire équipe'!T15,$G$3='Horaire hebdomadaire équipe'!$U$8,'Horaire hebdomadaire équipe'!U15,$G$3='Horaire hebdomadaire équipe'!$V$8,'Horaire hebdomadaire équipe'!V15)</f>
        <v>#N/A</v>
      </c>
      <c r="K15" s="41" t="e" cm="1">
        <f t="array" ref="K15">_xlfn.IFS($G$3='Horaire hebdomadaire équipe'!$W$8,'Horaire hebdomadaire équipe'!W15,$G$3='Horaire hebdomadaire équipe'!$X$8,'Horaire hebdomadaire équipe'!X15,$G$3='Horaire hebdomadaire équipe'!$Y$8,'Horaire hebdomadaire équipe'!Y15,$G$3='Horaire hebdomadaire équipe'!$Z$8,'Horaire hebdomadaire équipe'!Z15)</f>
        <v>#N/A</v>
      </c>
      <c r="L15" s="27"/>
    </row>
    <row r="16" spans="1:12" x14ac:dyDescent="0.2">
      <c r="A16" s="26"/>
      <c r="B16" s="27"/>
      <c r="C16" s="72">
        <f t="shared" si="1"/>
        <v>0.3854166666666668</v>
      </c>
      <c r="D16" s="3" t="s">
        <v>14</v>
      </c>
      <c r="E16" s="70">
        <f t="shared" si="2"/>
        <v>0.39583333333333348</v>
      </c>
      <c r="F16" s="27"/>
      <c r="G16" s="42" t="e">
        <f>INDEX('Horaire hebdomadaire équipe'!G16:G54,MATCH($G$3,'Horaire hebdomadaire équipe'!G16:G54,0),1)</f>
        <v>#N/A</v>
      </c>
      <c r="H16" s="42" t="e" cm="1">
        <f t="array" ref="H16">_xlfn.IFS($G$3='Horaire hebdomadaire équipe'!$K$8,'Horaire hebdomadaire équipe'!K16,'Horaire par éducateur'!$G$3='Horaire hebdomadaire équipe'!$L$8,'Horaire hebdomadaire équipe'!L16,'Horaire par éducateur'!$G$3='Horaire hebdomadaire équipe'!$M$8,'Horaire hebdomadaire équipe'!M16,$G$3='Horaire hebdomadaire équipe'!$N$8,'Horaire hebdomadaire équipe'!N16)</f>
        <v>#N/A</v>
      </c>
      <c r="I16" s="42" t="e" cm="1">
        <f t="array" ref="I16">_xlfn.IFS($G$3='Horaire hebdomadaire équipe'!$O$8,'Horaire hebdomadaire équipe'!O16,$G$3='Horaire hebdomadaire équipe'!$P$8,'Horaire hebdomadaire équipe'!P16,$G$3='Horaire hebdomadaire équipe'!$Q$8,'Horaire hebdomadaire équipe'!Q16,$G$3='Horaire hebdomadaire équipe'!$R$8,'Horaire hebdomadaire équipe'!R16)</f>
        <v>#N/A</v>
      </c>
      <c r="J16" s="42" t="e" cm="1">
        <f t="array" ref="J16">_xlfn.IFS($G$3='Horaire hebdomadaire équipe'!$S$8,'Horaire hebdomadaire équipe'!S16,$G$3='Horaire hebdomadaire équipe'!$T$8,'Horaire hebdomadaire équipe'!T16,$G$3='Horaire hebdomadaire équipe'!$U$8,'Horaire hebdomadaire équipe'!U16,$G$3='Horaire hebdomadaire équipe'!$V$8,'Horaire hebdomadaire équipe'!V16)</f>
        <v>#N/A</v>
      </c>
      <c r="K16" s="42" t="e" cm="1">
        <f t="array" ref="K16">_xlfn.IFS($G$3='Horaire hebdomadaire équipe'!$W$8,'Horaire hebdomadaire équipe'!W16,$G$3='Horaire hebdomadaire équipe'!$X$8,'Horaire hebdomadaire équipe'!X16,$G$3='Horaire hebdomadaire équipe'!$Y$8,'Horaire hebdomadaire équipe'!Y16,$G$3='Horaire hebdomadaire équipe'!$Z$8,'Horaire hebdomadaire équipe'!Z16)</f>
        <v>#N/A</v>
      </c>
      <c r="L16" s="27"/>
    </row>
    <row r="17" spans="1:12" x14ac:dyDescent="0.2">
      <c r="A17" s="26"/>
      <c r="B17" s="27"/>
      <c r="C17" s="67">
        <f t="shared" si="1"/>
        <v>0.39583333333333348</v>
      </c>
      <c r="D17" s="2" t="s">
        <v>14</v>
      </c>
      <c r="E17" s="69">
        <f t="shared" si="2"/>
        <v>0.40625000000000017</v>
      </c>
      <c r="F17" s="27"/>
      <c r="G17" s="41" t="e">
        <f>INDEX('Horaire hebdomadaire équipe'!G17:G55,MATCH($G$3,'Horaire hebdomadaire équipe'!G17:G55,0),1)</f>
        <v>#N/A</v>
      </c>
      <c r="H17" s="41" t="e" cm="1">
        <f t="array" ref="H17">_xlfn.IFS($G$3='Horaire hebdomadaire équipe'!$K$8,'Horaire hebdomadaire équipe'!K17,'Horaire par éducateur'!$G$3='Horaire hebdomadaire équipe'!$L$8,'Horaire hebdomadaire équipe'!L17,'Horaire par éducateur'!$G$3='Horaire hebdomadaire équipe'!$M$8,'Horaire hebdomadaire équipe'!M17,$G$3='Horaire hebdomadaire équipe'!$N$8,'Horaire hebdomadaire équipe'!N17)</f>
        <v>#N/A</v>
      </c>
      <c r="I17" s="41" t="e" cm="1">
        <f t="array" ref="I17">_xlfn.IFS($G$3='Horaire hebdomadaire équipe'!$O$8,'Horaire hebdomadaire équipe'!O17,$G$3='Horaire hebdomadaire équipe'!$P$8,'Horaire hebdomadaire équipe'!P17,$G$3='Horaire hebdomadaire équipe'!$Q$8,'Horaire hebdomadaire équipe'!Q17,$G$3='Horaire hebdomadaire équipe'!$R$8,'Horaire hebdomadaire équipe'!R17)</f>
        <v>#N/A</v>
      </c>
      <c r="J17" s="41" t="e" cm="1">
        <f t="array" ref="J17">_xlfn.IFS($G$3='Horaire hebdomadaire équipe'!$S$8,'Horaire hebdomadaire équipe'!S17,$G$3='Horaire hebdomadaire équipe'!$T$8,'Horaire hebdomadaire équipe'!T17,$G$3='Horaire hebdomadaire équipe'!$U$8,'Horaire hebdomadaire équipe'!U17,$G$3='Horaire hebdomadaire équipe'!$V$8,'Horaire hebdomadaire équipe'!V17)</f>
        <v>#N/A</v>
      </c>
      <c r="K17" s="41" t="e" cm="1">
        <f t="array" ref="K17">_xlfn.IFS($G$3='Horaire hebdomadaire équipe'!$W$8,'Horaire hebdomadaire équipe'!W17,$G$3='Horaire hebdomadaire équipe'!$X$8,'Horaire hebdomadaire équipe'!X17,$G$3='Horaire hebdomadaire équipe'!$Y$8,'Horaire hebdomadaire équipe'!Y17,$G$3='Horaire hebdomadaire équipe'!$Z$8,'Horaire hebdomadaire équipe'!Z17)</f>
        <v>#N/A</v>
      </c>
      <c r="L17" s="27"/>
    </row>
    <row r="18" spans="1:12" x14ac:dyDescent="0.2">
      <c r="A18" s="26"/>
      <c r="B18" s="27"/>
      <c r="C18" s="72">
        <f t="shared" si="1"/>
        <v>0.40625000000000017</v>
      </c>
      <c r="D18" s="3" t="s">
        <v>14</v>
      </c>
      <c r="E18" s="70">
        <f t="shared" si="2"/>
        <v>0.41666666666666685</v>
      </c>
      <c r="F18" s="27"/>
      <c r="G18" s="42" t="e">
        <f>INDEX('Horaire hebdomadaire équipe'!G18:G56,MATCH($G$3,'Horaire hebdomadaire équipe'!G18:G56,0),1)</f>
        <v>#N/A</v>
      </c>
      <c r="H18" s="42" t="e" cm="1">
        <f t="array" ref="H18">_xlfn.IFS($G$3='Horaire hebdomadaire équipe'!$K$8,'Horaire hebdomadaire équipe'!K18,'Horaire par éducateur'!$G$3='Horaire hebdomadaire équipe'!$L$8,'Horaire hebdomadaire équipe'!L18,'Horaire par éducateur'!$G$3='Horaire hebdomadaire équipe'!$M$8,'Horaire hebdomadaire équipe'!M18,$G$3='Horaire hebdomadaire équipe'!$N$8,'Horaire hebdomadaire équipe'!N18)</f>
        <v>#N/A</v>
      </c>
      <c r="I18" s="42" t="e" cm="1">
        <f t="array" ref="I18">_xlfn.IFS($G$3='Horaire hebdomadaire équipe'!$O$8,'Horaire hebdomadaire équipe'!O18,$G$3='Horaire hebdomadaire équipe'!$P$8,'Horaire hebdomadaire équipe'!P18,$G$3='Horaire hebdomadaire équipe'!$Q$8,'Horaire hebdomadaire équipe'!Q18,$G$3='Horaire hebdomadaire équipe'!$R$8,'Horaire hebdomadaire équipe'!R18)</f>
        <v>#N/A</v>
      </c>
      <c r="J18" s="42" t="e" cm="1">
        <f t="array" ref="J18">_xlfn.IFS($G$3='Horaire hebdomadaire équipe'!$S$8,'Horaire hebdomadaire équipe'!S18,$G$3='Horaire hebdomadaire équipe'!$T$8,'Horaire hebdomadaire équipe'!T18,$G$3='Horaire hebdomadaire équipe'!$U$8,'Horaire hebdomadaire équipe'!U18,$G$3='Horaire hebdomadaire équipe'!$V$8,'Horaire hebdomadaire équipe'!V18)</f>
        <v>#N/A</v>
      </c>
      <c r="K18" s="42" t="e" cm="1">
        <f t="array" ref="K18">_xlfn.IFS($G$3='Horaire hebdomadaire équipe'!$W$8,'Horaire hebdomadaire équipe'!W18,$G$3='Horaire hebdomadaire équipe'!$X$8,'Horaire hebdomadaire équipe'!X18,$G$3='Horaire hebdomadaire équipe'!$Y$8,'Horaire hebdomadaire équipe'!Y18,$G$3='Horaire hebdomadaire équipe'!$Z$8,'Horaire hebdomadaire équipe'!Z18)</f>
        <v>#N/A</v>
      </c>
      <c r="L18" s="27"/>
    </row>
    <row r="19" spans="1:12" x14ac:dyDescent="0.2">
      <c r="A19" s="26"/>
      <c r="B19" s="27"/>
      <c r="C19" s="67">
        <f t="shared" si="1"/>
        <v>0.41666666666666685</v>
      </c>
      <c r="D19" s="4" t="s">
        <v>14</v>
      </c>
      <c r="E19" s="71">
        <f t="shared" si="2"/>
        <v>0.42708333333333354</v>
      </c>
      <c r="F19" s="27"/>
      <c r="G19" s="41" t="e">
        <f>INDEX('Horaire hebdomadaire équipe'!G19:G57,MATCH($G$3,'Horaire hebdomadaire équipe'!G19:G57,0),1)</f>
        <v>#N/A</v>
      </c>
      <c r="H19" s="41" t="e" cm="1">
        <f t="array" ref="H19">_xlfn.IFS($G$3='Horaire hebdomadaire équipe'!$K$8,'Horaire hebdomadaire équipe'!K19,'Horaire par éducateur'!$G$3='Horaire hebdomadaire équipe'!$L$8,'Horaire hebdomadaire équipe'!L19,'Horaire par éducateur'!$G$3='Horaire hebdomadaire équipe'!$M$8,'Horaire hebdomadaire équipe'!M19,$G$3='Horaire hebdomadaire équipe'!$N$8,'Horaire hebdomadaire équipe'!N19)</f>
        <v>#N/A</v>
      </c>
      <c r="I19" s="41" t="e" cm="1">
        <f t="array" ref="I19">_xlfn.IFS($G$3='Horaire hebdomadaire équipe'!$O$8,'Horaire hebdomadaire équipe'!O19,$G$3='Horaire hebdomadaire équipe'!$P$8,'Horaire hebdomadaire équipe'!P19,$G$3='Horaire hebdomadaire équipe'!$Q$8,'Horaire hebdomadaire équipe'!Q19,$G$3='Horaire hebdomadaire équipe'!$R$8,'Horaire hebdomadaire équipe'!R19)</f>
        <v>#N/A</v>
      </c>
      <c r="J19" s="41" t="e" cm="1">
        <f t="array" ref="J19">_xlfn.IFS($G$3='Horaire hebdomadaire équipe'!$S$8,'Horaire hebdomadaire équipe'!S19,$G$3='Horaire hebdomadaire équipe'!$T$8,'Horaire hebdomadaire équipe'!T19,$G$3='Horaire hebdomadaire équipe'!$U$8,'Horaire hebdomadaire équipe'!U19,$G$3='Horaire hebdomadaire équipe'!$V$8,'Horaire hebdomadaire équipe'!V19)</f>
        <v>#N/A</v>
      </c>
      <c r="K19" s="41" t="e" cm="1">
        <f t="array" ref="K19">_xlfn.IFS($G$3='Horaire hebdomadaire équipe'!$W$8,'Horaire hebdomadaire équipe'!W19,$G$3='Horaire hebdomadaire équipe'!$X$8,'Horaire hebdomadaire équipe'!X19,$G$3='Horaire hebdomadaire équipe'!$Y$8,'Horaire hebdomadaire équipe'!Y19,$G$3='Horaire hebdomadaire équipe'!$Z$8,'Horaire hebdomadaire équipe'!Z19)</f>
        <v>#N/A</v>
      </c>
      <c r="L19" s="27"/>
    </row>
    <row r="20" spans="1:12" x14ac:dyDescent="0.2">
      <c r="A20" s="26"/>
      <c r="B20" s="27"/>
      <c r="C20" s="72">
        <f t="shared" si="1"/>
        <v>0.42708333333333354</v>
      </c>
      <c r="D20" s="3" t="s">
        <v>14</v>
      </c>
      <c r="E20" s="70">
        <f t="shared" si="2"/>
        <v>0.43750000000000022</v>
      </c>
      <c r="F20" s="27"/>
      <c r="G20" s="42" t="e">
        <f>INDEX('Horaire hebdomadaire équipe'!G20:G58,MATCH($G$3,'Horaire hebdomadaire équipe'!G20:G58,0),1)</f>
        <v>#N/A</v>
      </c>
      <c r="H20" s="42" t="e" cm="1">
        <f t="array" ref="H20">_xlfn.IFS($G$3='Horaire hebdomadaire équipe'!$K$8,'Horaire hebdomadaire équipe'!K20,'Horaire par éducateur'!$G$3='Horaire hebdomadaire équipe'!$L$8,'Horaire hebdomadaire équipe'!L20,'Horaire par éducateur'!$G$3='Horaire hebdomadaire équipe'!$M$8,'Horaire hebdomadaire équipe'!M20,$G$3='Horaire hebdomadaire équipe'!$N$8,'Horaire hebdomadaire équipe'!N20)</f>
        <v>#N/A</v>
      </c>
      <c r="I20" s="42" t="e" cm="1">
        <f t="array" ref="I20">_xlfn.IFS($G$3='Horaire hebdomadaire équipe'!$O$8,'Horaire hebdomadaire équipe'!O20,$G$3='Horaire hebdomadaire équipe'!$P$8,'Horaire hebdomadaire équipe'!P20,$G$3='Horaire hebdomadaire équipe'!$Q$8,'Horaire hebdomadaire équipe'!Q20,$G$3='Horaire hebdomadaire équipe'!$R$8,'Horaire hebdomadaire équipe'!R20)</f>
        <v>#N/A</v>
      </c>
      <c r="J20" s="42" t="e" cm="1">
        <f t="array" ref="J20">_xlfn.IFS($G$3='Horaire hebdomadaire équipe'!$S$8,'Horaire hebdomadaire équipe'!S20,$G$3='Horaire hebdomadaire équipe'!$T$8,'Horaire hebdomadaire équipe'!T20,$G$3='Horaire hebdomadaire équipe'!$U$8,'Horaire hebdomadaire équipe'!U20,$G$3='Horaire hebdomadaire équipe'!$V$8,'Horaire hebdomadaire équipe'!V20)</f>
        <v>#N/A</v>
      </c>
      <c r="K20" s="42" t="e" cm="1">
        <f t="array" ref="K20">_xlfn.IFS($G$3='Horaire hebdomadaire équipe'!$W$8,'Horaire hebdomadaire équipe'!W20,$G$3='Horaire hebdomadaire équipe'!$X$8,'Horaire hebdomadaire équipe'!X20,$G$3='Horaire hebdomadaire équipe'!$Y$8,'Horaire hebdomadaire équipe'!Y20,$G$3='Horaire hebdomadaire équipe'!$Z$8,'Horaire hebdomadaire équipe'!Z20)</f>
        <v>#N/A</v>
      </c>
      <c r="L20" s="27"/>
    </row>
    <row r="21" spans="1:12" x14ac:dyDescent="0.2">
      <c r="A21" s="26"/>
      <c r="B21" s="27"/>
      <c r="C21" s="67">
        <f t="shared" si="1"/>
        <v>0.43750000000000022</v>
      </c>
      <c r="D21" s="4" t="s">
        <v>14</v>
      </c>
      <c r="E21" s="71">
        <f t="shared" si="2"/>
        <v>0.44791666666666691</v>
      </c>
      <c r="F21" s="27"/>
      <c r="G21" s="41" t="e">
        <f>INDEX('Horaire hebdomadaire équipe'!G21:G59,MATCH($G$3,'Horaire hebdomadaire équipe'!G21:G59,0),1)</f>
        <v>#N/A</v>
      </c>
      <c r="H21" s="41" t="e" cm="1">
        <f t="array" ref="H21">_xlfn.IFS($G$3='Horaire hebdomadaire équipe'!$K$8,'Horaire hebdomadaire équipe'!K21,'Horaire par éducateur'!$G$3='Horaire hebdomadaire équipe'!$L$8,'Horaire hebdomadaire équipe'!L21,'Horaire par éducateur'!$G$3='Horaire hebdomadaire équipe'!$M$8,'Horaire hebdomadaire équipe'!M21,$G$3='Horaire hebdomadaire équipe'!$N$8,'Horaire hebdomadaire équipe'!N21)</f>
        <v>#N/A</v>
      </c>
      <c r="I21" s="41" t="e" cm="1">
        <f t="array" ref="I21">_xlfn.IFS($G$3='Horaire hebdomadaire équipe'!$O$8,'Horaire hebdomadaire équipe'!O21,$G$3='Horaire hebdomadaire équipe'!$P$8,'Horaire hebdomadaire équipe'!P21,$G$3='Horaire hebdomadaire équipe'!$Q$8,'Horaire hebdomadaire équipe'!Q21,$G$3='Horaire hebdomadaire équipe'!$R$8,'Horaire hebdomadaire équipe'!R21)</f>
        <v>#N/A</v>
      </c>
      <c r="J21" s="41" t="e" cm="1">
        <f t="array" ref="J21">_xlfn.IFS($G$3='Horaire hebdomadaire équipe'!$S$8,'Horaire hebdomadaire équipe'!S21,$G$3='Horaire hebdomadaire équipe'!$T$8,'Horaire hebdomadaire équipe'!T21,$G$3='Horaire hebdomadaire équipe'!$U$8,'Horaire hebdomadaire équipe'!U21,$G$3='Horaire hebdomadaire équipe'!$V$8,'Horaire hebdomadaire équipe'!V21)</f>
        <v>#N/A</v>
      </c>
      <c r="K21" s="41" t="e" cm="1">
        <f t="array" ref="K21">_xlfn.IFS($G$3='Horaire hebdomadaire équipe'!$W$8,'Horaire hebdomadaire équipe'!W21,$G$3='Horaire hebdomadaire équipe'!$X$8,'Horaire hebdomadaire équipe'!X21,$G$3='Horaire hebdomadaire équipe'!$Y$8,'Horaire hebdomadaire équipe'!Y21,$G$3='Horaire hebdomadaire équipe'!$Z$8,'Horaire hebdomadaire équipe'!Z21)</f>
        <v>#N/A</v>
      </c>
      <c r="L21" s="27"/>
    </row>
    <row r="22" spans="1:12" x14ac:dyDescent="0.2">
      <c r="A22" s="26"/>
      <c r="B22" s="27"/>
      <c r="C22" s="72">
        <f t="shared" si="1"/>
        <v>0.44791666666666691</v>
      </c>
      <c r="D22" s="3" t="s">
        <v>14</v>
      </c>
      <c r="E22" s="70">
        <f t="shared" si="2"/>
        <v>0.45833333333333359</v>
      </c>
      <c r="F22" s="27"/>
      <c r="G22" s="42" t="e">
        <f>INDEX('Horaire hebdomadaire équipe'!G22:G60,MATCH($G$3,'Horaire hebdomadaire équipe'!G22:G60,0),1)</f>
        <v>#N/A</v>
      </c>
      <c r="H22" s="42" t="e" cm="1">
        <f t="array" ref="H22">_xlfn.IFS($G$3='Horaire hebdomadaire équipe'!$K$8,'Horaire hebdomadaire équipe'!K22,'Horaire par éducateur'!$G$3='Horaire hebdomadaire équipe'!$L$8,'Horaire hebdomadaire équipe'!L22,'Horaire par éducateur'!$G$3='Horaire hebdomadaire équipe'!$M$8,'Horaire hebdomadaire équipe'!M22,$G$3='Horaire hebdomadaire équipe'!$N$8,'Horaire hebdomadaire équipe'!N22)</f>
        <v>#N/A</v>
      </c>
      <c r="I22" s="42" t="e" cm="1">
        <f t="array" ref="I22">_xlfn.IFS($G$3='Horaire hebdomadaire équipe'!$O$8,'Horaire hebdomadaire équipe'!O22,$G$3='Horaire hebdomadaire équipe'!$P$8,'Horaire hebdomadaire équipe'!P22,$G$3='Horaire hebdomadaire équipe'!$Q$8,'Horaire hebdomadaire équipe'!Q22,$G$3='Horaire hebdomadaire équipe'!$R$8,'Horaire hebdomadaire équipe'!R22)</f>
        <v>#N/A</v>
      </c>
      <c r="J22" s="42" t="e" cm="1">
        <f t="array" ref="J22">_xlfn.IFS($G$3='Horaire hebdomadaire équipe'!$S$8,'Horaire hebdomadaire équipe'!S22,$G$3='Horaire hebdomadaire équipe'!$T$8,'Horaire hebdomadaire équipe'!T22,$G$3='Horaire hebdomadaire équipe'!$U$8,'Horaire hebdomadaire équipe'!U22,$G$3='Horaire hebdomadaire équipe'!$V$8,'Horaire hebdomadaire équipe'!V22)</f>
        <v>#N/A</v>
      </c>
      <c r="K22" s="42" t="e" cm="1">
        <f t="array" ref="K22">_xlfn.IFS($G$3='Horaire hebdomadaire équipe'!$W$8,'Horaire hebdomadaire équipe'!W22,$G$3='Horaire hebdomadaire équipe'!$X$8,'Horaire hebdomadaire équipe'!X22,$G$3='Horaire hebdomadaire équipe'!$Y$8,'Horaire hebdomadaire équipe'!Y22,$G$3='Horaire hebdomadaire équipe'!$Z$8,'Horaire hebdomadaire équipe'!Z22)</f>
        <v>#N/A</v>
      </c>
      <c r="L22" s="27"/>
    </row>
    <row r="23" spans="1:12" x14ac:dyDescent="0.2">
      <c r="A23" s="26"/>
      <c r="B23" s="27"/>
      <c r="C23" s="67">
        <f t="shared" si="1"/>
        <v>0.45833333333333359</v>
      </c>
      <c r="D23" s="4" t="s">
        <v>14</v>
      </c>
      <c r="E23" s="71">
        <f t="shared" si="2"/>
        <v>0.46875000000000028</v>
      </c>
      <c r="F23" s="27"/>
      <c r="G23" s="41" t="e">
        <f>INDEX('Horaire hebdomadaire équipe'!G23:G61,MATCH($G$3,'Horaire hebdomadaire équipe'!G23:G61,0),1)</f>
        <v>#N/A</v>
      </c>
      <c r="H23" s="41" t="e" cm="1">
        <f t="array" ref="H23">_xlfn.IFS($G$3='Horaire hebdomadaire équipe'!$K$8,'Horaire hebdomadaire équipe'!K23,'Horaire par éducateur'!$G$3='Horaire hebdomadaire équipe'!$L$8,'Horaire hebdomadaire équipe'!L23,'Horaire par éducateur'!$G$3='Horaire hebdomadaire équipe'!$M$8,'Horaire hebdomadaire équipe'!M23,$G$3='Horaire hebdomadaire équipe'!$N$8,'Horaire hebdomadaire équipe'!N23)</f>
        <v>#N/A</v>
      </c>
      <c r="I23" s="41" t="e" cm="1">
        <f t="array" ref="I23">_xlfn.IFS($G$3='Horaire hebdomadaire équipe'!$O$8,'Horaire hebdomadaire équipe'!O23,$G$3='Horaire hebdomadaire équipe'!$P$8,'Horaire hebdomadaire équipe'!P23,$G$3='Horaire hebdomadaire équipe'!$Q$8,'Horaire hebdomadaire équipe'!Q23,$G$3='Horaire hebdomadaire équipe'!$R$8,'Horaire hebdomadaire équipe'!R23)</f>
        <v>#N/A</v>
      </c>
      <c r="J23" s="41" t="e" cm="1">
        <f t="array" ref="J23">_xlfn.IFS($G$3='Horaire hebdomadaire équipe'!$S$8,'Horaire hebdomadaire équipe'!S23,$G$3='Horaire hebdomadaire équipe'!$T$8,'Horaire hebdomadaire équipe'!T23,$G$3='Horaire hebdomadaire équipe'!$U$8,'Horaire hebdomadaire équipe'!U23,$G$3='Horaire hebdomadaire équipe'!$V$8,'Horaire hebdomadaire équipe'!V23)</f>
        <v>#N/A</v>
      </c>
      <c r="K23" s="41" t="e" cm="1">
        <f t="array" ref="K23">_xlfn.IFS($G$3='Horaire hebdomadaire équipe'!$W$8,'Horaire hebdomadaire équipe'!W23,$G$3='Horaire hebdomadaire équipe'!$X$8,'Horaire hebdomadaire équipe'!X23,$G$3='Horaire hebdomadaire équipe'!$Y$8,'Horaire hebdomadaire équipe'!Y23,$G$3='Horaire hebdomadaire équipe'!$Z$8,'Horaire hebdomadaire équipe'!Z23)</f>
        <v>#N/A</v>
      </c>
      <c r="L23" s="27"/>
    </row>
    <row r="24" spans="1:12" x14ac:dyDescent="0.2">
      <c r="A24" s="26"/>
      <c r="B24" s="27"/>
      <c r="C24" s="72">
        <f t="shared" si="1"/>
        <v>0.46875000000000028</v>
      </c>
      <c r="D24" s="3" t="s">
        <v>14</v>
      </c>
      <c r="E24" s="70">
        <f t="shared" si="2"/>
        <v>0.47916666666666696</v>
      </c>
      <c r="F24" s="27"/>
      <c r="G24" s="42" t="e">
        <f>INDEX('Horaire hebdomadaire équipe'!G24:G62,MATCH($G$3,'Horaire hebdomadaire équipe'!G24:G62,0),1)</f>
        <v>#N/A</v>
      </c>
      <c r="H24" s="42" t="e" cm="1">
        <f t="array" ref="H24">_xlfn.IFS($G$3='Horaire hebdomadaire équipe'!$K$8,'Horaire hebdomadaire équipe'!K24,'Horaire par éducateur'!$G$3='Horaire hebdomadaire équipe'!$L$8,'Horaire hebdomadaire équipe'!L24,'Horaire par éducateur'!$G$3='Horaire hebdomadaire équipe'!$M$8,'Horaire hebdomadaire équipe'!M24,$G$3='Horaire hebdomadaire équipe'!$N$8,'Horaire hebdomadaire équipe'!N24)</f>
        <v>#N/A</v>
      </c>
      <c r="I24" s="42" t="e" cm="1">
        <f t="array" ref="I24">_xlfn.IFS($G$3='Horaire hebdomadaire équipe'!$O$8,'Horaire hebdomadaire équipe'!O24,$G$3='Horaire hebdomadaire équipe'!$P$8,'Horaire hebdomadaire équipe'!P24,$G$3='Horaire hebdomadaire équipe'!$Q$8,'Horaire hebdomadaire équipe'!Q24,$G$3='Horaire hebdomadaire équipe'!$R$8,'Horaire hebdomadaire équipe'!R24)</f>
        <v>#N/A</v>
      </c>
      <c r="J24" s="42" t="e" cm="1">
        <f t="array" ref="J24">_xlfn.IFS($G$3='Horaire hebdomadaire équipe'!$S$8,'Horaire hebdomadaire équipe'!S24,$G$3='Horaire hebdomadaire équipe'!$T$8,'Horaire hebdomadaire équipe'!T24,$G$3='Horaire hebdomadaire équipe'!$U$8,'Horaire hebdomadaire équipe'!U24,$G$3='Horaire hebdomadaire équipe'!$V$8,'Horaire hebdomadaire équipe'!V24)</f>
        <v>#N/A</v>
      </c>
      <c r="K24" s="42" t="e" cm="1">
        <f t="array" ref="K24">_xlfn.IFS($G$3='Horaire hebdomadaire équipe'!$W$8,'Horaire hebdomadaire équipe'!W24,$G$3='Horaire hebdomadaire équipe'!$X$8,'Horaire hebdomadaire équipe'!X24,$G$3='Horaire hebdomadaire équipe'!$Y$8,'Horaire hebdomadaire équipe'!Y24,$G$3='Horaire hebdomadaire équipe'!$Z$8,'Horaire hebdomadaire équipe'!Z24)</f>
        <v>#N/A</v>
      </c>
      <c r="L24" s="27"/>
    </row>
    <row r="25" spans="1:12" x14ac:dyDescent="0.2">
      <c r="A25" s="26"/>
      <c r="B25" s="27"/>
      <c r="C25" s="67">
        <f t="shared" si="1"/>
        <v>0.47916666666666696</v>
      </c>
      <c r="D25" s="4" t="s">
        <v>14</v>
      </c>
      <c r="E25" s="71">
        <f t="shared" si="2"/>
        <v>0.48958333333333365</v>
      </c>
      <c r="F25" s="27"/>
      <c r="G25" s="41" t="e">
        <f>INDEX('Horaire hebdomadaire équipe'!G25:G63,MATCH($G$3,'Horaire hebdomadaire équipe'!G25:G63,0),1)</f>
        <v>#N/A</v>
      </c>
      <c r="H25" s="41" t="e" cm="1">
        <f t="array" ref="H25">_xlfn.IFS($G$3='Horaire hebdomadaire équipe'!$K$8,'Horaire hebdomadaire équipe'!K25,'Horaire par éducateur'!$G$3='Horaire hebdomadaire équipe'!$L$8,'Horaire hebdomadaire équipe'!L25,'Horaire par éducateur'!$G$3='Horaire hebdomadaire équipe'!$M$8,'Horaire hebdomadaire équipe'!M25,$G$3='Horaire hebdomadaire équipe'!$N$8,'Horaire hebdomadaire équipe'!N25)</f>
        <v>#N/A</v>
      </c>
      <c r="I25" s="41" t="e" cm="1">
        <f t="array" ref="I25">_xlfn.IFS($G$3='Horaire hebdomadaire équipe'!$O$8,'Horaire hebdomadaire équipe'!O25,$G$3='Horaire hebdomadaire équipe'!$P$8,'Horaire hebdomadaire équipe'!P25,$G$3='Horaire hebdomadaire équipe'!$Q$8,'Horaire hebdomadaire équipe'!Q25,$G$3='Horaire hebdomadaire équipe'!$R$8,'Horaire hebdomadaire équipe'!R25)</f>
        <v>#N/A</v>
      </c>
      <c r="J25" s="41" t="e" cm="1">
        <f t="array" ref="J25">_xlfn.IFS($G$3='Horaire hebdomadaire équipe'!$S$8,'Horaire hebdomadaire équipe'!S25,$G$3='Horaire hebdomadaire équipe'!$T$8,'Horaire hebdomadaire équipe'!T25,$G$3='Horaire hebdomadaire équipe'!$U$8,'Horaire hebdomadaire équipe'!U25,$G$3='Horaire hebdomadaire équipe'!$V$8,'Horaire hebdomadaire équipe'!V25)</f>
        <v>#N/A</v>
      </c>
      <c r="K25" s="41" t="e" cm="1">
        <f t="array" ref="K25">_xlfn.IFS($G$3='Horaire hebdomadaire équipe'!$W$8,'Horaire hebdomadaire équipe'!W25,$G$3='Horaire hebdomadaire équipe'!$X$8,'Horaire hebdomadaire équipe'!X25,$G$3='Horaire hebdomadaire équipe'!$Y$8,'Horaire hebdomadaire équipe'!Y25,$G$3='Horaire hebdomadaire équipe'!$Z$8,'Horaire hebdomadaire équipe'!Z25)</f>
        <v>#N/A</v>
      </c>
      <c r="L25" s="27"/>
    </row>
    <row r="26" spans="1:12" x14ac:dyDescent="0.2">
      <c r="A26" s="26"/>
      <c r="B26" s="27"/>
      <c r="C26" s="72">
        <f t="shared" si="1"/>
        <v>0.48958333333333365</v>
      </c>
      <c r="D26" s="3" t="s">
        <v>14</v>
      </c>
      <c r="E26" s="70">
        <f t="shared" si="2"/>
        <v>0.50000000000000033</v>
      </c>
      <c r="F26" s="27"/>
      <c r="G26" s="42" t="e">
        <f>INDEX('Horaire hebdomadaire équipe'!G26:G64,MATCH($G$3,'Horaire hebdomadaire équipe'!G26:G64,0),1)</f>
        <v>#N/A</v>
      </c>
      <c r="H26" s="42" t="e" cm="1">
        <f t="array" ref="H26">_xlfn.IFS($G$3='Horaire hebdomadaire équipe'!$K$8,'Horaire hebdomadaire équipe'!K26,'Horaire par éducateur'!$G$3='Horaire hebdomadaire équipe'!$L$8,'Horaire hebdomadaire équipe'!L26,'Horaire par éducateur'!$G$3='Horaire hebdomadaire équipe'!$M$8,'Horaire hebdomadaire équipe'!M26,$G$3='Horaire hebdomadaire équipe'!$N$8,'Horaire hebdomadaire équipe'!N26)</f>
        <v>#N/A</v>
      </c>
      <c r="I26" s="42" t="e" cm="1">
        <f t="array" ref="I26">_xlfn.IFS($G$3='Horaire hebdomadaire équipe'!$O$8,'Horaire hebdomadaire équipe'!O26,$G$3='Horaire hebdomadaire équipe'!$P$8,'Horaire hebdomadaire équipe'!P26,$G$3='Horaire hebdomadaire équipe'!$Q$8,'Horaire hebdomadaire équipe'!Q26,$G$3='Horaire hebdomadaire équipe'!$R$8,'Horaire hebdomadaire équipe'!R26)</f>
        <v>#N/A</v>
      </c>
      <c r="J26" s="42" t="e" cm="1">
        <f t="array" ref="J26">_xlfn.IFS($G$3='Horaire hebdomadaire équipe'!$S$8,'Horaire hebdomadaire équipe'!S26,$G$3='Horaire hebdomadaire équipe'!$T$8,'Horaire hebdomadaire équipe'!T26,$G$3='Horaire hebdomadaire équipe'!$U$8,'Horaire hebdomadaire équipe'!U26,$G$3='Horaire hebdomadaire équipe'!$V$8,'Horaire hebdomadaire équipe'!V26)</f>
        <v>#N/A</v>
      </c>
      <c r="K26" s="42" t="e" cm="1">
        <f t="array" ref="K26">_xlfn.IFS($G$3='Horaire hebdomadaire équipe'!$W$8,'Horaire hebdomadaire équipe'!W26,$G$3='Horaire hebdomadaire équipe'!$X$8,'Horaire hebdomadaire équipe'!X26,$G$3='Horaire hebdomadaire équipe'!$Y$8,'Horaire hebdomadaire équipe'!Y26,$G$3='Horaire hebdomadaire équipe'!$Z$8,'Horaire hebdomadaire équipe'!Z26)</f>
        <v>#N/A</v>
      </c>
      <c r="L26" s="27"/>
    </row>
    <row r="27" spans="1:12" x14ac:dyDescent="0.2">
      <c r="A27" s="26"/>
      <c r="B27" s="27"/>
      <c r="C27" s="67">
        <f t="shared" si="1"/>
        <v>0.50000000000000033</v>
      </c>
      <c r="D27" s="4" t="s">
        <v>14</v>
      </c>
      <c r="E27" s="71">
        <f t="shared" si="2"/>
        <v>0.51041666666666696</v>
      </c>
      <c r="F27" s="27"/>
      <c r="G27" s="41" t="e">
        <f>INDEX('Horaire hebdomadaire équipe'!G27:G65,MATCH($G$3,'Horaire hebdomadaire équipe'!G27:G65,0),1)</f>
        <v>#N/A</v>
      </c>
      <c r="H27" s="41" t="e" cm="1">
        <f t="array" ref="H27">_xlfn.IFS($G$3='Horaire hebdomadaire équipe'!$K$8,'Horaire hebdomadaire équipe'!K27,'Horaire par éducateur'!$G$3='Horaire hebdomadaire équipe'!$L$8,'Horaire hebdomadaire équipe'!L27,'Horaire par éducateur'!$G$3='Horaire hebdomadaire équipe'!$M$8,'Horaire hebdomadaire équipe'!M27,$G$3='Horaire hebdomadaire équipe'!$N$8,'Horaire hebdomadaire équipe'!N27)</f>
        <v>#N/A</v>
      </c>
      <c r="I27" s="41" t="e" cm="1">
        <f t="array" ref="I27">_xlfn.IFS($G$3='Horaire hebdomadaire équipe'!$O$8,'Horaire hebdomadaire équipe'!O27,$G$3='Horaire hebdomadaire équipe'!$P$8,'Horaire hebdomadaire équipe'!P27,$G$3='Horaire hebdomadaire équipe'!$Q$8,'Horaire hebdomadaire équipe'!Q27,$G$3='Horaire hebdomadaire équipe'!$R$8,'Horaire hebdomadaire équipe'!R27)</f>
        <v>#N/A</v>
      </c>
      <c r="J27" s="41" t="e" cm="1">
        <f t="array" ref="J27">_xlfn.IFS($G$3='Horaire hebdomadaire équipe'!$S$8,'Horaire hebdomadaire équipe'!S27,$G$3='Horaire hebdomadaire équipe'!$T$8,'Horaire hebdomadaire équipe'!T27,$G$3='Horaire hebdomadaire équipe'!$U$8,'Horaire hebdomadaire équipe'!U27,$G$3='Horaire hebdomadaire équipe'!$V$8,'Horaire hebdomadaire équipe'!V27)</f>
        <v>#N/A</v>
      </c>
      <c r="K27" s="41" t="e" cm="1">
        <f t="array" ref="K27">_xlfn.IFS($G$3='Horaire hebdomadaire équipe'!$W$8,'Horaire hebdomadaire équipe'!W27,$G$3='Horaire hebdomadaire équipe'!$X$8,'Horaire hebdomadaire équipe'!X27,$G$3='Horaire hebdomadaire équipe'!$Y$8,'Horaire hebdomadaire équipe'!Y27,$G$3='Horaire hebdomadaire équipe'!$Z$8,'Horaire hebdomadaire équipe'!Z27)</f>
        <v>#N/A</v>
      </c>
      <c r="L27" s="27"/>
    </row>
    <row r="28" spans="1:12" x14ac:dyDescent="0.2">
      <c r="A28" s="26"/>
      <c r="B28" s="27"/>
      <c r="C28" s="72">
        <f t="shared" si="1"/>
        <v>0.51041666666666696</v>
      </c>
      <c r="D28" s="3" t="s">
        <v>14</v>
      </c>
      <c r="E28" s="70">
        <f t="shared" si="2"/>
        <v>0.52083333333333359</v>
      </c>
      <c r="F28" s="27"/>
      <c r="G28" s="42" t="e">
        <f>INDEX('Horaire hebdomadaire équipe'!G28:G66,MATCH($G$3,'Horaire hebdomadaire équipe'!G28:G66,0),1)</f>
        <v>#N/A</v>
      </c>
      <c r="H28" s="42" t="e" cm="1">
        <f t="array" ref="H28">_xlfn.IFS($G$3='Horaire hebdomadaire équipe'!$K$8,'Horaire hebdomadaire équipe'!K28,'Horaire par éducateur'!$G$3='Horaire hebdomadaire équipe'!$L$8,'Horaire hebdomadaire équipe'!L28,'Horaire par éducateur'!$G$3='Horaire hebdomadaire équipe'!$M$8,'Horaire hebdomadaire équipe'!M28,$G$3='Horaire hebdomadaire équipe'!$N$8,'Horaire hebdomadaire équipe'!N28)</f>
        <v>#N/A</v>
      </c>
      <c r="I28" s="42" t="e" cm="1">
        <f t="array" ref="I28">_xlfn.IFS($G$3='Horaire hebdomadaire équipe'!$O$8,'Horaire hebdomadaire équipe'!O28,$G$3='Horaire hebdomadaire équipe'!$P$8,'Horaire hebdomadaire équipe'!P28,$G$3='Horaire hebdomadaire équipe'!$Q$8,'Horaire hebdomadaire équipe'!Q28,$G$3='Horaire hebdomadaire équipe'!$R$8,'Horaire hebdomadaire équipe'!R28)</f>
        <v>#N/A</v>
      </c>
      <c r="J28" s="42" t="e" cm="1">
        <f t="array" ref="J28">_xlfn.IFS($G$3='Horaire hebdomadaire équipe'!$S$8,'Horaire hebdomadaire équipe'!S28,$G$3='Horaire hebdomadaire équipe'!$T$8,'Horaire hebdomadaire équipe'!T28,$G$3='Horaire hebdomadaire équipe'!$U$8,'Horaire hebdomadaire équipe'!U28,$G$3='Horaire hebdomadaire équipe'!$V$8,'Horaire hebdomadaire équipe'!V28)</f>
        <v>#N/A</v>
      </c>
      <c r="K28" s="42" t="e" cm="1">
        <f t="array" ref="K28">_xlfn.IFS($G$3='Horaire hebdomadaire équipe'!$W$8,'Horaire hebdomadaire équipe'!W28,$G$3='Horaire hebdomadaire équipe'!$X$8,'Horaire hebdomadaire équipe'!X28,$G$3='Horaire hebdomadaire équipe'!$Y$8,'Horaire hebdomadaire équipe'!Y28,$G$3='Horaire hebdomadaire équipe'!$Z$8,'Horaire hebdomadaire équipe'!Z28)</f>
        <v>#N/A</v>
      </c>
      <c r="L28" s="27"/>
    </row>
    <row r="29" spans="1:12" x14ac:dyDescent="0.2">
      <c r="A29" s="26"/>
      <c r="B29" s="27"/>
      <c r="C29" s="67">
        <f t="shared" si="1"/>
        <v>0.52083333333333359</v>
      </c>
      <c r="D29" s="4" t="s">
        <v>14</v>
      </c>
      <c r="E29" s="71">
        <f t="shared" si="2"/>
        <v>0.53125000000000022</v>
      </c>
      <c r="F29" s="27"/>
      <c r="G29" s="41" t="e">
        <f>INDEX('Horaire hebdomadaire équipe'!G29:G67,MATCH($G$3,'Horaire hebdomadaire équipe'!G29:G67,0),1)</f>
        <v>#N/A</v>
      </c>
      <c r="H29" s="41" t="e" cm="1">
        <f t="array" ref="H29">_xlfn.IFS($G$3='Horaire hebdomadaire équipe'!$K$8,'Horaire hebdomadaire équipe'!K29,'Horaire par éducateur'!$G$3='Horaire hebdomadaire équipe'!$L$8,'Horaire hebdomadaire équipe'!L29,'Horaire par éducateur'!$G$3='Horaire hebdomadaire équipe'!$M$8,'Horaire hebdomadaire équipe'!M29,$G$3='Horaire hebdomadaire équipe'!$N$8,'Horaire hebdomadaire équipe'!N29)</f>
        <v>#N/A</v>
      </c>
      <c r="I29" s="41" t="e" cm="1">
        <f t="array" ref="I29">_xlfn.IFS($G$3='Horaire hebdomadaire équipe'!$O$8,'Horaire hebdomadaire équipe'!O29,$G$3='Horaire hebdomadaire équipe'!$P$8,'Horaire hebdomadaire équipe'!P29,$G$3='Horaire hebdomadaire équipe'!$Q$8,'Horaire hebdomadaire équipe'!Q29,$G$3='Horaire hebdomadaire équipe'!$R$8,'Horaire hebdomadaire équipe'!R29)</f>
        <v>#N/A</v>
      </c>
      <c r="J29" s="41" t="e" cm="1">
        <f t="array" ref="J29">_xlfn.IFS($G$3='Horaire hebdomadaire équipe'!$S$8,'Horaire hebdomadaire équipe'!S29,$G$3='Horaire hebdomadaire équipe'!$T$8,'Horaire hebdomadaire équipe'!T29,$G$3='Horaire hebdomadaire équipe'!$U$8,'Horaire hebdomadaire équipe'!U29,$G$3='Horaire hebdomadaire équipe'!$V$8,'Horaire hebdomadaire équipe'!V29)</f>
        <v>#N/A</v>
      </c>
      <c r="K29" s="41" t="e" cm="1">
        <f t="array" ref="K29">_xlfn.IFS($G$3='Horaire hebdomadaire équipe'!$W$8,'Horaire hebdomadaire équipe'!W29,$G$3='Horaire hebdomadaire équipe'!$X$8,'Horaire hebdomadaire équipe'!X29,$G$3='Horaire hebdomadaire équipe'!$Y$8,'Horaire hebdomadaire équipe'!Y29,$G$3='Horaire hebdomadaire équipe'!$Z$8,'Horaire hebdomadaire équipe'!Z29)</f>
        <v>#N/A</v>
      </c>
      <c r="L29" s="27"/>
    </row>
    <row r="30" spans="1:12" x14ac:dyDescent="0.2">
      <c r="A30" s="26"/>
      <c r="B30" s="27"/>
      <c r="C30" s="72">
        <f t="shared" si="1"/>
        <v>0.53125000000000022</v>
      </c>
      <c r="D30" s="3" t="s">
        <v>14</v>
      </c>
      <c r="E30" s="70">
        <f t="shared" si="2"/>
        <v>0.54166666666666685</v>
      </c>
      <c r="F30" s="27"/>
      <c r="G30" s="42" t="e">
        <f>INDEX('Horaire hebdomadaire équipe'!G30:G68,MATCH($G$3,'Horaire hebdomadaire équipe'!G30:G68,0),1)</f>
        <v>#N/A</v>
      </c>
      <c r="H30" s="42" t="e" cm="1">
        <f t="array" ref="H30">_xlfn.IFS($G$3='Horaire hebdomadaire équipe'!$K$8,'Horaire hebdomadaire équipe'!K30,'Horaire par éducateur'!$G$3='Horaire hebdomadaire équipe'!$L$8,'Horaire hebdomadaire équipe'!L30,'Horaire par éducateur'!$G$3='Horaire hebdomadaire équipe'!$M$8,'Horaire hebdomadaire équipe'!M30,$G$3='Horaire hebdomadaire équipe'!$N$8,'Horaire hebdomadaire équipe'!N30)</f>
        <v>#N/A</v>
      </c>
      <c r="I30" s="42" t="e" cm="1">
        <f t="array" ref="I30">_xlfn.IFS($G$3='Horaire hebdomadaire équipe'!$O$8,'Horaire hebdomadaire équipe'!O30,$G$3='Horaire hebdomadaire équipe'!$P$8,'Horaire hebdomadaire équipe'!P30,$G$3='Horaire hebdomadaire équipe'!$Q$8,'Horaire hebdomadaire équipe'!Q30,$G$3='Horaire hebdomadaire équipe'!$R$8,'Horaire hebdomadaire équipe'!R30)</f>
        <v>#N/A</v>
      </c>
      <c r="J30" s="42" t="e" cm="1">
        <f t="array" ref="J30">_xlfn.IFS($G$3='Horaire hebdomadaire équipe'!$S$8,'Horaire hebdomadaire équipe'!S30,$G$3='Horaire hebdomadaire équipe'!$T$8,'Horaire hebdomadaire équipe'!T30,$G$3='Horaire hebdomadaire équipe'!$U$8,'Horaire hebdomadaire équipe'!U30,$G$3='Horaire hebdomadaire équipe'!$V$8,'Horaire hebdomadaire équipe'!V30)</f>
        <v>#N/A</v>
      </c>
      <c r="K30" s="42" t="e" cm="1">
        <f t="array" ref="K30">_xlfn.IFS($G$3='Horaire hebdomadaire équipe'!$W$8,'Horaire hebdomadaire équipe'!W30,$G$3='Horaire hebdomadaire équipe'!$X$8,'Horaire hebdomadaire équipe'!X30,$G$3='Horaire hebdomadaire équipe'!$Y$8,'Horaire hebdomadaire équipe'!Y30,$G$3='Horaire hebdomadaire équipe'!$Z$8,'Horaire hebdomadaire équipe'!Z30)</f>
        <v>#N/A</v>
      </c>
      <c r="L30" s="27"/>
    </row>
    <row r="31" spans="1:12" x14ac:dyDescent="0.2">
      <c r="A31" s="26"/>
      <c r="B31" s="27"/>
      <c r="C31" s="67">
        <f t="shared" si="1"/>
        <v>0.54166666666666685</v>
      </c>
      <c r="D31" s="4" t="s">
        <v>14</v>
      </c>
      <c r="E31" s="71">
        <f t="shared" si="2"/>
        <v>0.55208333333333348</v>
      </c>
      <c r="F31" s="27"/>
      <c r="G31" s="41" t="e">
        <f>INDEX('Horaire hebdomadaire équipe'!G31:G69,MATCH($G$3,'Horaire hebdomadaire équipe'!G31:G69,0),1)</f>
        <v>#N/A</v>
      </c>
      <c r="H31" s="41" t="e" cm="1">
        <f t="array" ref="H31">_xlfn.IFS($G$3='Horaire hebdomadaire équipe'!$K$8,'Horaire hebdomadaire équipe'!K31,'Horaire par éducateur'!$G$3='Horaire hebdomadaire équipe'!$L$8,'Horaire hebdomadaire équipe'!L31,'Horaire par éducateur'!$G$3='Horaire hebdomadaire équipe'!$M$8,'Horaire hebdomadaire équipe'!M31,$G$3='Horaire hebdomadaire équipe'!$N$8,'Horaire hebdomadaire équipe'!N31)</f>
        <v>#N/A</v>
      </c>
      <c r="I31" s="41" t="e" cm="1">
        <f t="array" ref="I31">_xlfn.IFS($G$3='Horaire hebdomadaire équipe'!$O$8,'Horaire hebdomadaire équipe'!O31,$G$3='Horaire hebdomadaire équipe'!$P$8,'Horaire hebdomadaire équipe'!P31,$G$3='Horaire hebdomadaire équipe'!$Q$8,'Horaire hebdomadaire équipe'!Q31,$G$3='Horaire hebdomadaire équipe'!$R$8,'Horaire hebdomadaire équipe'!R31)</f>
        <v>#N/A</v>
      </c>
      <c r="J31" s="41" t="e" cm="1">
        <f t="array" ref="J31">_xlfn.IFS($G$3='Horaire hebdomadaire équipe'!$S$8,'Horaire hebdomadaire équipe'!S31,$G$3='Horaire hebdomadaire équipe'!$T$8,'Horaire hebdomadaire équipe'!T31,$G$3='Horaire hebdomadaire équipe'!$U$8,'Horaire hebdomadaire équipe'!U31,$G$3='Horaire hebdomadaire équipe'!$V$8,'Horaire hebdomadaire équipe'!V31)</f>
        <v>#N/A</v>
      </c>
      <c r="K31" s="41" t="e" cm="1">
        <f t="array" ref="K31">_xlfn.IFS($G$3='Horaire hebdomadaire équipe'!$W$8,'Horaire hebdomadaire équipe'!W31,$G$3='Horaire hebdomadaire équipe'!$X$8,'Horaire hebdomadaire équipe'!X31,$G$3='Horaire hebdomadaire équipe'!$Y$8,'Horaire hebdomadaire équipe'!Y31,$G$3='Horaire hebdomadaire équipe'!$Z$8,'Horaire hebdomadaire équipe'!Z31)</f>
        <v>#N/A</v>
      </c>
      <c r="L31" s="27"/>
    </row>
    <row r="32" spans="1:12" ht="17" thickBot="1" x14ac:dyDescent="0.25">
      <c r="A32" s="26"/>
      <c r="B32" s="27"/>
      <c r="C32" s="72">
        <f t="shared" si="1"/>
        <v>0.55208333333333348</v>
      </c>
      <c r="D32" s="3" t="s">
        <v>14</v>
      </c>
      <c r="E32" s="70">
        <f t="shared" si="2"/>
        <v>0.56250000000000011</v>
      </c>
      <c r="F32" s="27"/>
      <c r="G32" s="42" t="e">
        <f>INDEX('Horaire hebdomadaire équipe'!G32:G70,MATCH($G$3,'Horaire hebdomadaire équipe'!G32:G70,0),1)</f>
        <v>#N/A</v>
      </c>
      <c r="H32" s="42" t="e" cm="1">
        <f t="array" ref="H32">_xlfn.IFS($G$3='Horaire hebdomadaire équipe'!$K$8,'Horaire hebdomadaire équipe'!K32,'Horaire par éducateur'!$G$3='Horaire hebdomadaire équipe'!$L$8,'Horaire hebdomadaire équipe'!L32,'Horaire par éducateur'!$G$3='Horaire hebdomadaire équipe'!$M$8,'Horaire hebdomadaire équipe'!M32,$G$3='Horaire hebdomadaire équipe'!$N$8,'Horaire hebdomadaire équipe'!N32)</f>
        <v>#N/A</v>
      </c>
      <c r="I32" s="42" t="e" cm="1">
        <f t="array" ref="I32">_xlfn.IFS($G$3='Horaire hebdomadaire équipe'!$O$8,'Horaire hebdomadaire équipe'!O32,$G$3='Horaire hebdomadaire équipe'!$P$8,'Horaire hebdomadaire équipe'!P32,$G$3='Horaire hebdomadaire équipe'!$Q$8,'Horaire hebdomadaire équipe'!Q32,$G$3='Horaire hebdomadaire équipe'!$R$8,'Horaire hebdomadaire équipe'!R32)</f>
        <v>#N/A</v>
      </c>
      <c r="J32" s="42" t="e" cm="1">
        <f t="array" ref="J32">_xlfn.IFS($G$3='Horaire hebdomadaire équipe'!$S$8,'Horaire hebdomadaire équipe'!S32,$G$3='Horaire hebdomadaire équipe'!$T$8,'Horaire hebdomadaire équipe'!T32,$G$3='Horaire hebdomadaire équipe'!$U$8,'Horaire hebdomadaire équipe'!U32,$G$3='Horaire hebdomadaire équipe'!$V$8,'Horaire hebdomadaire équipe'!V32)</f>
        <v>#N/A</v>
      </c>
      <c r="K32" s="42" t="e" cm="1">
        <f t="array" ref="K32">_xlfn.IFS($G$3='Horaire hebdomadaire équipe'!$W$8,'Horaire hebdomadaire équipe'!W32,$G$3='Horaire hebdomadaire équipe'!$X$8,'Horaire hebdomadaire équipe'!X32,$G$3='Horaire hebdomadaire équipe'!$Y$8,'Horaire hebdomadaire équipe'!Y32,$G$3='Horaire hebdomadaire équipe'!$Z$8,'Horaire hebdomadaire équipe'!Z32)</f>
        <v>#N/A</v>
      </c>
      <c r="L32" s="27"/>
    </row>
    <row r="33" spans="1:13" ht="17" thickBot="1" x14ac:dyDescent="0.25">
      <c r="A33" s="26"/>
      <c r="B33" s="27"/>
      <c r="C33" s="67">
        <f t="shared" si="1"/>
        <v>0.56250000000000011</v>
      </c>
      <c r="D33" s="4" t="s">
        <v>14</v>
      </c>
      <c r="E33" s="71">
        <f t="shared" si="2"/>
        <v>0.57291666666666674</v>
      </c>
      <c r="F33" s="27"/>
      <c r="G33" s="41" t="e">
        <f>INDEX('Horaire hebdomadaire équipe'!G33:G71,MATCH($G$3,'Horaire hebdomadaire équipe'!G33:G71,0),1)</f>
        <v>#N/A</v>
      </c>
      <c r="H33" s="41" t="e" cm="1">
        <f t="array" ref="H33">_xlfn.IFS($G$3='Horaire hebdomadaire équipe'!$K$8,'Horaire hebdomadaire équipe'!K33,'Horaire par éducateur'!$G$3='Horaire hebdomadaire équipe'!$L$8,'Horaire hebdomadaire équipe'!L33,'Horaire par éducateur'!$G$3='Horaire hebdomadaire équipe'!$M$8,'Horaire hebdomadaire équipe'!M33,$G$3='Horaire hebdomadaire équipe'!$N$8,'Horaire hebdomadaire équipe'!N33)</f>
        <v>#N/A</v>
      </c>
      <c r="I33" s="41" t="e" cm="1">
        <f t="array" ref="I33">_xlfn.IFS($G$3='Horaire hebdomadaire équipe'!$O$8,'Horaire hebdomadaire équipe'!O33,$G$3='Horaire hebdomadaire équipe'!$P$8,'Horaire hebdomadaire équipe'!P33,$G$3='Horaire hebdomadaire équipe'!$Q$8,'Horaire hebdomadaire équipe'!Q33,$G$3='Horaire hebdomadaire équipe'!$R$8,'Horaire hebdomadaire équipe'!R33)</f>
        <v>#N/A</v>
      </c>
      <c r="J33" s="41" t="e" cm="1">
        <f t="array" ref="J33">_xlfn.IFS($G$3='Horaire hebdomadaire équipe'!$S$8,'Horaire hebdomadaire équipe'!S33,$G$3='Horaire hebdomadaire équipe'!$T$8,'Horaire hebdomadaire équipe'!T33,$G$3='Horaire hebdomadaire équipe'!$U$8,'Horaire hebdomadaire équipe'!U33,$G$3='Horaire hebdomadaire équipe'!$V$8,'Horaire hebdomadaire équipe'!V33)</f>
        <v>#N/A</v>
      </c>
      <c r="K33" s="41" t="e" cm="1">
        <f t="array" ref="K33">_xlfn.IFS($G$3='Horaire hebdomadaire équipe'!$W$8,'Horaire hebdomadaire équipe'!W33,$G$3='Horaire hebdomadaire équipe'!$X$8,'Horaire hebdomadaire équipe'!X33,$G$3='Horaire hebdomadaire équipe'!$Y$8,'Horaire hebdomadaire équipe'!Y33,$G$3='Horaire hebdomadaire équipe'!$Z$8,'Horaire hebdomadaire équipe'!Z33)</f>
        <v>#N/A</v>
      </c>
      <c r="L33" s="27"/>
      <c r="M33" s="51"/>
    </row>
    <row r="34" spans="1:13" x14ac:dyDescent="0.2">
      <c r="A34" s="26"/>
      <c r="B34" s="27"/>
      <c r="C34" s="72">
        <f t="shared" si="1"/>
        <v>0.57291666666666674</v>
      </c>
      <c r="D34" s="3" t="s">
        <v>14</v>
      </c>
      <c r="E34" s="70">
        <f t="shared" si="2"/>
        <v>0.58333333333333337</v>
      </c>
      <c r="F34" s="27"/>
      <c r="G34" s="42" t="e">
        <f>INDEX('Horaire hebdomadaire équipe'!G34:G72,MATCH($G$3,'Horaire hebdomadaire équipe'!G34:G72,0),1)</f>
        <v>#N/A</v>
      </c>
      <c r="H34" s="42" t="e" cm="1">
        <f t="array" ref="H34">_xlfn.IFS($G$3='Horaire hebdomadaire équipe'!$K$8,'Horaire hebdomadaire équipe'!K34,'Horaire par éducateur'!$G$3='Horaire hebdomadaire équipe'!$L$8,'Horaire hebdomadaire équipe'!L34,'Horaire par éducateur'!$G$3='Horaire hebdomadaire équipe'!$M$8,'Horaire hebdomadaire équipe'!M34,$G$3='Horaire hebdomadaire équipe'!$N$8,'Horaire hebdomadaire équipe'!N34)</f>
        <v>#N/A</v>
      </c>
      <c r="I34" s="42" t="e" cm="1">
        <f t="array" ref="I34">_xlfn.IFS($G$3='Horaire hebdomadaire équipe'!$O$8,'Horaire hebdomadaire équipe'!O34,$G$3='Horaire hebdomadaire équipe'!$P$8,'Horaire hebdomadaire équipe'!P34,$G$3='Horaire hebdomadaire équipe'!$Q$8,'Horaire hebdomadaire équipe'!Q34,$G$3='Horaire hebdomadaire équipe'!$R$8,'Horaire hebdomadaire équipe'!R34)</f>
        <v>#N/A</v>
      </c>
      <c r="J34" s="42" t="e" cm="1">
        <f t="array" ref="J34">_xlfn.IFS($G$3='Horaire hebdomadaire équipe'!$S$8,'Horaire hebdomadaire équipe'!S34,$G$3='Horaire hebdomadaire équipe'!$T$8,'Horaire hebdomadaire équipe'!T34,$G$3='Horaire hebdomadaire équipe'!$U$8,'Horaire hebdomadaire équipe'!U34,$G$3='Horaire hebdomadaire équipe'!$V$8,'Horaire hebdomadaire équipe'!V34)</f>
        <v>#N/A</v>
      </c>
      <c r="K34" s="42" t="e" cm="1">
        <f t="array" ref="K34">_xlfn.IFS($G$3='Horaire hebdomadaire équipe'!$W$8,'Horaire hebdomadaire équipe'!W34,$G$3='Horaire hebdomadaire équipe'!$X$8,'Horaire hebdomadaire équipe'!X34,$G$3='Horaire hebdomadaire équipe'!$Y$8,'Horaire hebdomadaire équipe'!Y34,$G$3='Horaire hebdomadaire équipe'!$Z$8,'Horaire hebdomadaire équipe'!Z34)</f>
        <v>#N/A</v>
      </c>
      <c r="L34" s="27"/>
    </row>
    <row r="35" spans="1:13" x14ac:dyDescent="0.2">
      <c r="A35" s="26"/>
      <c r="B35" s="27"/>
      <c r="C35" s="67">
        <f t="shared" si="1"/>
        <v>0.58333333333333337</v>
      </c>
      <c r="D35" s="4" t="s">
        <v>14</v>
      </c>
      <c r="E35" s="71">
        <f t="shared" si="2"/>
        <v>0.59375</v>
      </c>
      <c r="F35" s="27"/>
      <c r="G35" s="41" t="e">
        <f>INDEX('Horaire hebdomadaire équipe'!G35:G73,MATCH($G$3,'Horaire hebdomadaire équipe'!G35:G73,0),1)</f>
        <v>#N/A</v>
      </c>
      <c r="H35" s="41" t="e" cm="1">
        <f t="array" ref="H35">_xlfn.IFS($G$3='Horaire hebdomadaire équipe'!$K$8,'Horaire hebdomadaire équipe'!K35,'Horaire par éducateur'!$G$3='Horaire hebdomadaire équipe'!$L$8,'Horaire hebdomadaire équipe'!L35,'Horaire par éducateur'!$G$3='Horaire hebdomadaire équipe'!$M$8,'Horaire hebdomadaire équipe'!M35,$G$3='Horaire hebdomadaire équipe'!$N$8,'Horaire hebdomadaire équipe'!N35)</f>
        <v>#N/A</v>
      </c>
      <c r="I35" s="41" t="e" cm="1">
        <f t="array" ref="I35">_xlfn.IFS($G$3='Horaire hebdomadaire équipe'!$O$8,'Horaire hebdomadaire équipe'!O35,$G$3='Horaire hebdomadaire équipe'!$P$8,'Horaire hebdomadaire équipe'!P35,$G$3='Horaire hebdomadaire équipe'!$Q$8,'Horaire hebdomadaire équipe'!Q35,$G$3='Horaire hebdomadaire équipe'!$R$8,'Horaire hebdomadaire équipe'!R35)</f>
        <v>#N/A</v>
      </c>
      <c r="J35" s="41" t="e" cm="1">
        <f t="array" ref="J35">_xlfn.IFS($G$3='Horaire hebdomadaire équipe'!$S$8,'Horaire hebdomadaire équipe'!S35,$G$3='Horaire hebdomadaire équipe'!$T$8,'Horaire hebdomadaire équipe'!T35,$G$3='Horaire hebdomadaire équipe'!$U$8,'Horaire hebdomadaire équipe'!U35,$G$3='Horaire hebdomadaire équipe'!$V$8,'Horaire hebdomadaire équipe'!V35)</f>
        <v>#N/A</v>
      </c>
      <c r="K35" s="41" t="e" cm="1">
        <f t="array" ref="K35">_xlfn.IFS($G$3='Horaire hebdomadaire équipe'!$W$8,'Horaire hebdomadaire équipe'!W35,$G$3='Horaire hebdomadaire équipe'!$X$8,'Horaire hebdomadaire équipe'!X35,$G$3='Horaire hebdomadaire équipe'!$Y$8,'Horaire hebdomadaire équipe'!Y35,$G$3='Horaire hebdomadaire équipe'!$Z$8,'Horaire hebdomadaire équipe'!Z35)</f>
        <v>#N/A</v>
      </c>
      <c r="L35" s="27"/>
    </row>
    <row r="36" spans="1:13" x14ac:dyDescent="0.2">
      <c r="A36" s="26"/>
      <c r="B36" s="27"/>
      <c r="C36" s="72">
        <f t="shared" si="1"/>
        <v>0.59375</v>
      </c>
      <c r="D36" s="3" t="s">
        <v>14</v>
      </c>
      <c r="E36" s="70">
        <f t="shared" si="2"/>
        <v>0.60416666666666663</v>
      </c>
      <c r="F36" s="27"/>
      <c r="G36" s="42" t="e">
        <f>INDEX('Horaire hebdomadaire équipe'!G36:G74,MATCH($G$3,'Horaire hebdomadaire équipe'!G36:G74,0),1)</f>
        <v>#N/A</v>
      </c>
      <c r="H36" s="42" t="e" cm="1">
        <f t="array" ref="H36">_xlfn.IFS($G$3='Horaire hebdomadaire équipe'!$K$8,'Horaire hebdomadaire équipe'!K36,'Horaire par éducateur'!$G$3='Horaire hebdomadaire équipe'!$L$8,'Horaire hebdomadaire équipe'!L36,'Horaire par éducateur'!$G$3='Horaire hebdomadaire équipe'!$M$8,'Horaire hebdomadaire équipe'!M36,$G$3='Horaire hebdomadaire équipe'!$N$8,'Horaire hebdomadaire équipe'!N36)</f>
        <v>#N/A</v>
      </c>
      <c r="I36" s="42" t="e" cm="1">
        <f t="array" ref="I36">_xlfn.IFS($G$3='Horaire hebdomadaire équipe'!$O$8,'Horaire hebdomadaire équipe'!O36,$G$3='Horaire hebdomadaire équipe'!$P$8,'Horaire hebdomadaire équipe'!P36,$G$3='Horaire hebdomadaire équipe'!$Q$8,'Horaire hebdomadaire équipe'!Q36,$G$3='Horaire hebdomadaire équipe'!$R$8,'Horaire hebdomadaire équipe'!R36)</f>
        <v>#N/A</v>
      </c>
      <c r="J36" s="42" t="e" cm="1">
        <f t="array" ref="J36">_xlfn.IFS($G$3='Horaire hebdomadaire équipe'!$S$8,'Horaire hebdomadaire équipe'!S36,$G$3='Horaire hebdomadaire équipe'!$T$8,'Horaire hebdomadaire équipe'!T36,$G$3='Horaire hebdomadaire équipe'!$U$8,'Horaire hebdomadaire équipe'!U36,$G$3='Horaire hebdomadaire équipe'!$V$8,'Horaire hebdomadaire équipe'!V36)</f>
        <v>#N/A</v>
      </c>
      <c r="K36" s="42" t="e" cm="1">
        <f t="array" ref="K36">_xlfn.IFS($G$3='Horaire hebdomadaire équipe'!$W$8,'Horaire hebdomadaire équipe'!W36,$G$3='Horaire hebdomadaire équipe'!$X$8,'Horaire hebdomadaire équipe'!X36,$G$3='Horaire hebdomadaire équipe'!$Y$8,'Horaire hebdomadaire équipe'!Y36,$G$3='Horaire hebdomadaire équipe'!$Z$8,'Horaire hebdomadaire équipe'!Z36)</f>
        <v>#N/A</v>
      </c>
      <c r="L36" s="27"/>
    </row>
    <row r="37" spans="1:13" x14ac:dyDescent="0.2">
      <c r="A37" s="26"/>
      <c r="B37" s="27"/>
      <c r="C37" s="67">
        <f t="shared" si="1"/>
        <v>0.60416666666666663</v>
      </c>
      <c r="D37" s="4" t="s">
        <v>14</v>
      </c>
      <c r="E37" s="71">
        <f t="shared" si="2"/>
        <v>0.61458333333333326</v>
      </c>
      <c r="F37" s="27"/>
      <c r="G37" s="41" t="e">
        <f>INDEX('Horaire hebdomadaire équipe'!G37:G75,MATCH($G$3,'Horaire hebdomadaire équipe'!G37:G75,0),1)</f>
        <v>#N/A</v>
      </c>
      <c r="H37" s="41" t="e" cm="1">
        <f t="array" ref="H37">_xlfn.IFS($G$3='Horaire hebdomadaire équipe'!$K$8,'Horaire hebdomadaire équipe'!K37,'Horaire par éducateur'!$G$3='Horaire hebdomadaire équipe'!$L$8,'Horaire hebdomadaire équipe'!L37,'Horaire par éducateur'!$G$3='Horaire hebdomadaire équipe'!$M$8,'Horaire hebdomadaire équipe'!M37,$G$3='Horaire hebdomadaire équipe'!$N$8,'Horaire hebdomadaire équipe'!N37)</f>
        <v>#N/A</v>
      </c>
      <c r="I37" s="41" t="e" cm="1">
        <f t="array" ref="I37">_xlfn.IFS($G$3='Horaire hebdomadaire équipe'!$O$8,'Horaire hebdomadaire équipe'!O37,$G$3='Horaire hebdomadaire équipe'!$P$8,'Horaire hebdomadaire équipe'!P37,$G$3='Horaire hebdomadaire équipe'!$Q$8,'Horaire hebdomadaire équipe'!Q37,$G$3='Horaire hebdomadaire équipe'!$R$8,'Horaire hebdomadaire équipe'!R37)</f>
        <v>#N/A</v>
      </c>
      <c r="J37" s="41" t="e" cm="1">
        <f t="array" ref="J37">_xlfn.IFS($G$3='Horaire hebdomadaire équipe'!$S$8,'Horaire hebdomadaire équipe'!S37,$G$3='Horaire hebdomadaire équipe'!$T$8,'Horaire hebdomadaire équipe'!T37,$G$3='Horaire hebdomadaire équipe'!$U$8,'Horaire hebdomadaire équipe'!U37,$G$3='Horaire hebdomadaire équipe'!$V$8,'Horaire hebdomadaire équipe'!V37)</f>
        <v>#N/A</v>
      </c>
      <c r="K37" s="41" t="e" cm="1">
        <f t="array" ref="K37">_xlfn.IFS($G$3='Horaire hebdomadaire équipe'!$W$8,'Horaire hebdomadaire équipe'!W37,$G$3='Horaire hebdomadaire équipe'!$X$8,'Horaire hebdomadaire équipe'!X37,$G$3='Horaire hebdomadaire équipe'!$Y$8,'Horaire hebdomadaire équipe'!Y37,$G$3='Horaire hebdomadaire équipe'!$Z$8,'Horaire hebdomadaire équipe'!Z37)</f>
        <v>#N/A</v>
      </c>
      <c r="L37" s="27"/>
    </row>
    <row r="38" spans="1:13" x14ac:dyDescent="0.2">
      <c r="A38" s="26"/>
      <c r="B38" s="27"/>
      <c r="C38" s="72">
        <f t="shared" si="1"/>
        <v>0.61458333333333326</v>
      </c>
      <c r="D38" s="3" t="s">
        <v>14</v>
      </c>
      <c r="E38" s="70">
        <f t="shared" si="2"/>
        <v>0.62499999999999989</v>
      </c>
      <c r="F38" s="27"/>
      <c r="G38" s="42" t="e">
        <f>INDEX('Horaire hebdomadaire équipe'!G38:G76,MATCH($G$3,'Horaire hebdomadaire équipe'!G38:G76,0),1)</f>
        <v>#N/A</v>
      </c>
      <c r="H38" s="42" t="e" cm="1">
        <f t="array" ref="H38">_xlfn.IFS($G$3='Horaire hebdomadaire équipe'!$K$8,'Horaire hebdomadaire équipe'!K38,'Horaire par éducateur'!$G$3='Horaire hebdomadaire équipe'!$L$8,'Horaire hebdomadaire équipe'!L38,'Horaire par éducateur'!$G$3='Horaire hebdomadaire équipe'!$M$8,'Horaire hebdomadaire équipe'!M38,$G$3='Horaire hebdomadaire équipe'!$N$8,'Horaire hebdomadaire équipe'!N38)</f>
        <v>#N/A</v>
      </c>
      <c r="I38" s="42" t="e" cm="1">
        <f t="array" ref="I38">_xlfn.IFS($G$3='Horaire hebdomadaire équipe'!$O$8,'Horaire hebdomadaire équipe'!O38,$G$3='Horaire hebdomadaire équipe'!$P$8,'Horaire hebdomadaire équipe'!P38,$G$3='Horaire hebdomadaire équipe'!$Q$8,'Horaire hebdomadaire équipe'!Q38,$G$3='Horaire hebdomadaire équipe'!$R$8,'Horaire hebdomadaire équipe'!R38)</f>
        <v>#N/A</v>
      </c>
      <c r="J38" s="42" t="e" cm="1">
        <f t="array" ref="J38">_xlfn.IFS($G$3='Horaire hebdomadaire équipe'!$S$8,'Horaire hebdomadaire équipe'!S38,$G$3='Horaire hebdomadaire équipe'!$T$8,'Horaire hebdomadaire équipe'!T38,$G$3='Horaire hebdomadaire équipe'!$U$8,'Horaire hebdomadaire équipe'!U38,$G$3='Horaire hebdomadaire équipe'!$V$8,'Horaire hebdomadaire équipe'!V38)</f>
        <v>#N/A</v>
      </c>
      <c r="K38" s="42" t="e" cm="1">
        <f t="array" ref="K38">_xlfn.IFS($G$3='Horaire hebdomadaire équipe'!$W$8,'Horaire hebdomadaire équipe'!W38,$G$3='Horaire hebdomadaire équipe'!$X$8,'Horaire hebdomadaire équipe'!X38,$G$3='Horaire hebdomadaire équipe'!$Y$8,'Horaire hebdomadaire équipe'!Y38,$G$3='Horaire hebdomadaire équipe'!$Z$8,'Horaire hebdomadaire équipe'!Z38)</f>
        <v>#N/A</v>
      </c>
      <c r="L38" s="27"/>
    </row>
    <row r="39" spans="1:13" x14ac:dyDescent="0.2">
      <c r="A39" s="26"/>
      <c r="B39" s="27"/>
      <c r="C39" s="67">
        <f t="shared" si="1"/>
        <v>0.62499999999999989</v>
      </c>
      <c r="D39" s="4" t="s">
        <v>14</v>
      </c>
      <c r="E39" s="71">
        <f t="shared" si="2"/>
        <v>0.63541666666666652</v>
      </c>
      <c r="F39" s="27"/>
      <c r="G39" s="41" t="e">
        <f>INDEX('Horaire hebdomadaire équipe'!G39:G77,MATCH($G$3,'Horaire hebdomadaire équipe'!G39:G77,0),1)</f>
        <v>#N/A</v>
      </c>
      <c r="H39" s="41" t="e" cm="1">
        <f t="array" ref="H39">_xlfn.IFS($G$3='Horaire hebdomadaire équipe'!$K$8,'Horaire hebdomadaire équipe'!K39,'Horaire par éducateur'!$G$3='Horaire hebdomadaire équipe'!$L$8,'Horaire hebdomadaire équipe'!L39,'Horaire par éducateur'!$G$3='Horaire hebdomadaire équipe'!$M$8,'Horaire hebdomadaire équipe'!M39,$G$3='Horaire hebdomadaire équipe'!$N$8,'Horaire hebdomadaire équipe'!N39)</f>
        <v>#N/A</v>
      </c>
      <c r="I39" s="41" t="e" cm="1">
        <f t="array" ref="I39">_xlfn.IFS($G$3='Horaire hebdomadaire équipe'!$O$8,'Horaire hebdomadaire équipe'!O39,$G$3='Horaire hebdomadaire équipe'!$P$8,'Horaire hebdomadaire équipe'!P39,$G$3='Horaire hebdomadaire équipe'!$Q$8,'Horaire hebdomadaire équipe'!Q39,$G$3='Horaire hebdomadaire équipe'!$R$8,'Horaire hebdomadaire équipe'!R39)</f>
        <v>#N/A</v>
      </c>
      <c r="J39" s="41" t="e" cm="1">
        <f t="array" ref="J39">_xlfn.IFS($G$3='Horaire hebdomadaire équipe'!$S$8,'Horaire hebdomadaire équipe'!S39,$G$3='Horaire hebdomadaire équipe'!$T$8,'Horaire hebdomadaire équipe'!T39,$G$3='Horaire hebdomadaire équipe'!$U$8,'Horaire hebdomadaire équipe'!U39,$G$3='Horaire hebdomadaire équipe'!$V$8,'Horaire hebdomadaire équipe'!V39)</f>
        <v>#N/A</v>
      </c>
      <c r="K39" s="41" t="e" cm="1">
        <f t="array" ref="K39">_xlfn.IFS($G$3='Horaire hebdomadaire équipe'!$W$8,'Horaire hebdomadaire équipe'!W39,$G$3='Horaire hebdomadaire équipe'!$X$8,'Horaire hebdomadaire équipe'!X39,$G$3='Horaire hebdomadaire équipe'!$Y$8,'Horaire hebdomadaire équipe'!Y39,$G$3='Horaire hebdomadaire équipe'!$Z$8,'Horaire hebdomadaire équipe'!Z39)</f>
        <v>#N/A</v>
      </c>
      <c r="L39" s="27"/>
    </row>
    <row r="40" spans="1:13" x14ac:dyDescent="0.2">
      <c r="A40" s="26"/>
      <c r="B40" s="27"/>
      <c r="C40" s="72">
        <f t="shared" si="1"/>
        <v>0.63541666666666652</v>
      </c>
      <c r="D40" s="3" t="s">
        <v>14</v>
      </c>
      <c r="E40" s="70">
        <f t="shared" si="2"/>
        <v>0.64583333333333315</v>
      </c>
      <c r="F40" s="27"/>
      <c r="G40" s="42" t="e">
        <f>INDEX('Horaire hebdomadaire équipe'!G40:G78,MATCH($G$3,'Horaire hebdomadaire équipe'!G40:G78,0),1)</f>
        <v>#N/A</v>
      </c>
      <c r="H40" s="42" t="e" cm="1">
        <f t="array" ref="H40">_xlfn.IFS($G$3='Horaire hebdomadaire équipe'!$K$8,'Horaire hebdomadaire équipe'!K40,'Horaire par éducateur'!$G$3='Horaire hebdomadaire équipe'!$L$8,'Horaire hebdomadaire équipe'!L40,'Horaire par éducateur'!$G$3='Horaire hebdomadaire équipe'!$M$8,'Horaire hebdomadaire équipe'!M40,$G$3='Horaire hebdomadaire équipe'!$N$8,'Horaire hebdomadaire équipe'!N40)</f>
        <v>#N/A</v>
      </c>
      <c r="I40" s="42" t="e" cm="1">
        <f t="array" ref="I40">_xlfn.IFS($G$3='Horaire hebdomadaire équipe'!$O$8,'Horaire hebdomadaire équipe'!O40,$G$3='Horaire hebdomadaire équipe'!$P$8,'Horaire hebdomadaire équipe'!P40,$G$3='Horaire hebdomadaire équipe'!$Q$8,'Horaire hebdomadaire équipe'!Q40,$G$3='Horaire hebdomadaire équipe'!$R$8,'Horaire hebdomadaire équipe'!R40)</f>
        <v>#N/A</v>
      </c>
      <c r="J40" s="42" t="e" cm="1">
        <f t="array" ref="J40">_xlfn.IFS($G$3='Horaire hebdomadaire équipe'!$S$8,'Horaire hebdomadaire équipe'!S40,$G$3='Horaire hebdomadaire équipe'!$T$8,'Horaire hebdomadaire équipe'!T40,$G$3='Horaire hebdomadaire équipe'!$U$8,'Horaire hebdomadaire équipe'!U40,$G$3='Horaire hebdomadaire équipe'!$V$8,'Horaire hebdomadaire équipe'!V40)</f>
        <v>#N/A</v>
      </c>
      <c r="K40" s="42" t="e" cm="1">
        <f t="array" ref="K40">_xlfn.IFS($G$3='Horaire hebdomadaire équipe'!$W$8,'Horaire hebdomadaire équipe'!W40,$G$3='Horaire hebdomadaire équipe'!$X$8,'Horaire hebdomadaire équipe'!X40,$G$3='Horaire hebdomadaire équipe'!$Y$8,'Horaire hebdomadaire équipe'!Y40,$G$3='Horaire hebdomadaire équipe'!$Z$8,'Horaire hebdomadaire équipe'!Z40)</f>
        <v>#N/A</v>
      </c>
      <c r="L40" s="27"/>
    </row>
    <row r="41" spans="1:13" x14ac:dyDescent="0.2">
      <c r="A41" s="26"/>
      <c r="B41" s="27"/>
      <c r="C41" s="67">
        <f t="shared" si="1"/>
        <v>0.64583333333333315</v>
      </c>
      <c r="D41" s="4" t="s">
        <v>14</v>
      </c>
      <c r="E41" s="71">
        <f t="shared" si="2"/>
        <v>0.65624999999999978</v>
      </c>
      <c r="F41" s="27"/>
      <c r="G41" s="41" t="e">
        <f>INDEX('Horaire hebdomadaire équipe'!G41:G79,MATCH($G$3,'Horaire hebdomadaire équipe'!G41:G79,0),1)</f>
        <v>#N/A</v>
      </c>
      <c r="H41" s="41" t="e" cm="1">
        <f t="array" ref="H41">_xlfn.IFS($G$3='Horaire hebdomadaire équipe'!$K$8,'Horaire hebdomadaire équipe'!K41,'Horaire par éducateur'!$G$3='Horaire hebdomadaire équipe'!$L$8,'Horaire hebdomadaire équipe'!L41,'Horaire par éducateur'!$G$3='Horaire hebdomadaire équipe'!$M$8,'Horaire hebdomadaire équipe'!M41,$G$3='Horaire hebdomadaire équipe'!$N$8,'Horaire hebdomadaire équipe'!N41)</f>
        <v>#N/A</v>
      </c>
      <c r="I41" s="41" t="e" cm="1">
        <f t="array" ref="I41">_xlfn.IFS($G$3='Horaire hebdomadaire équipe'!$O$8,'Horaire hebdomadaire équipe'!O41,$G$3='Horaire hebdomadaire équipe'!$P$8,'Horaire hebdomadaire équipe'!P41,$G$3='Horaire hebdomadaire équipe'!$Q$8,'Horaire hebdomadaire équipe'!Q41,$G$3='Horaire hebdomadaire équipe'!$R$8,'Horaire hebdomadaire équipe'!R41)</f>
        <v>#N/A</v>
      </c>
      <c r="J41" s="41" t="e" cm="1">
        <f t="array" ref="J41">_xlfn.IFS($G$3='Horaire hebdomadaire équipe'!$S$8,'Horaire hebdomadaire équipe'!S41,$G$3='Horaire hebdomadaire équipe'!$T$8,'Horaire hebdomadaire équipe'!T41,$G$3='Horaire hebdomadaire équipe'!$U$8,'Horaire hebdomadaire équipe'!U41,$G$3='Horaire hebdomadaire équipe'!$V$8,'Horaire hebdomadaire équipe'!V41)</f>
        <v>#N/A</v>
      </c>
      <c r="K41" s="41" t="e" cm="1">
        <f t="array" ref="K41">_xlfn.IFS($G$3='Horaire hebdomadaire équipe'!$W$8,'Horaire hebdomadaire équipe'!W41,$G$3='Horaire hebdomadaire équipe'!$X$8,'Horaire hebdomadaire équipe'!X41,$G$3='Horaire hebdomadaire équipe'!$Y$8,'Horaire hebdomadaire équipe'!Y41,$G$3='Horaire hebdomadaire équipe'!$Z$8,'Horaire hebdomadaire équipe'!Z41)</f>
        <v>#N/A</v>
      </c>
      <c r="L41" s="27"/>
    </row>
    <row r="42" spans="1:13" x14ac:dyDescent="0.2">
      <c r="A42" s="26"/>
      <c r="B42" s="27"/>
      <c r="C42" s="72">
        <f t="shared" si="1"/>
        <v>0.65624999999999978</v>
      </c>
      <c r="D42" s="3" t="s">
        <v>14</v>
      </c>
      <c r="E42" s="70">
        <f t="shared" si="2"/>
        <v>0.66666666666666641</v>
      </c>
      <c r="F42" s="27"/>
      <c r="G42" s="42" t="e">
        <f>INDEX('Horaire hebdomadaire équipe'!G42:G80,MATCH($G$3,'Horaire hebdomadaire équipe'!G42:G80,0),1)</f>
        <v>#N/A</v>
      </c>
      <c r="H42" s="42" t="e" cm="1">
        <f t="array" ref="H42">_xlfn.IFS($G$3='Horaire hebdomadaire équipe'!$K$8,'Horaire hebdomadaire équipe'!K42,'Horaire par éducateur'!$G$3='Horaire hebdomadaire équipe'!$L$8,'Horaire hebdomadaire équipe'!L42,'Horaire par éducateur'!$G$3='Horaire hebdomadaire équipe'!$M$8,'Horaire hebdomadaire équipe'!M42,$G$3='Horaire hebdomadaire équipe'!$N$8,'Horaire hebdomadaire équipe'!N42)</f>
        <v>#N/A</v>
      </c>
      <c r="I42" s="42" t="e" cm="1">
        <f t="array" ref="I42">_xlfn.IFS($G$3='Horaire hebdomadaire équipe'!$O$8,'Horaire hebdomadaire équipe'!O42,$G$3='Horaire hebdomadaire équipe'!$P$8,'Horaire hebdomadaire équipe'!P42,$G$3='Horaire hebdomadaire équipe'!$Q$8,'Horaire hebdomadaire équipe'!Q42,$G$3='Horaire hebdomadaire équipe'!$R$8,'Horaire hebdomadaire équipe'!R42)</f>
        <v>#N/A</v>
      </c>
      <c r="J42" s="42" t="e" cm="1">
        <f t="array" ref="J42">_xlfn.IFS($G$3='Horaire hebdomadaire équipe'!$S$8,'Horaire hebdomadaire équipe'!S42,$G$3='Horaire hebdomadaire équipe'!$T$8,'Horaire hebdomadaire équipe'!T42,$G$3='Horaire hebdomadaire équipe'!$U$8,'Horaire hebdomadaire équipe'!U42,$G$3='Horaire hebdomadaire équipe'!$V$8,'Horaire hebdomadaire équipe'!V42)</f>
        <v>#N/A</v>
      </c>
      <c r="K42" s="42" t="e" cm="1">
        <f t="array" ref="K42">_xlfn.IFS($G$3='Horaire hebdomadaire équipe'!$W$8,'Horaire hebdomadaire équipe'!W42,$G$3='Horaire hebdomadaire équipe'!$X$8,'Horaire hebdomadaire équipe'!X42,$G$3='Horaire hebdomadaire équipe'!$Y$8,'Horaire hebdomadaire équipe'!Y42,$G$3='Horaire hebdomadaire équipe'!$Z$8,'Horaire hebdomadaire équipe'!Z42)</f>
        <v>#N/A</v>
      </c>
      <c r="L42" s="27"/>
    </row>
    <row r="43" spans="1:13" x14ac:dyDescent="0.2">
      <c r="A43" s="26"/>
      <c r="B43" s="27"/>
      <c r="C43" s="67">
        <f t="shared" si="1"/>
        <v>0.66666666666666641</v>
      </c>
      <c r="D43" s="4" t="s">
        <v>14</v>
      </c>
      <c r="E43" s="71">
        <f t="shared" si="2"/>
        <v>0.67708333333333304</v>
      </c>
      <c r="F43" s="27"/>
      <c r="G43" s="41" t="e">
        <f>INDEX('Horaire hebdomadaire équipe'!G43:G81,MATCH($G$3,'Horaire hebdomadaire équipe'!G43:G81,0),1)</f>
        <v>#N/A</v>
      </c>
      <c r="H43" s="41" t="e" cm="1">
        <f t="array" ref="H43">_xlfn.IFS($G$3='Horaire hebdomadaire équipe'!$K$8,'Horaire hebdomadaire équipe'!K43,'Horaire par éducateur'!$G$3='Horaire hebdomadaire équipe'!$L$8,'Horaire hebdomadaire équipe'!L43,'Horaire par éducateur'!$G$3='Horaire hebdomadaire équipe'!$M$8,'Horaire hebdomadaire équipe'!M43,$G$3='Horaire hebdomadaire équipe'!$N$8,'Horaire hebdomadaire équipe'!N43)</f>
        <v>#N/A</v>
      </c>
      <c r="I43" s="41" t="e" cm="1">
        <f t="array" ref="I43">_xlfn.IFS($G$3='Horaire hebdomadaire équipe'!$O$8,'Horaire hebdomadaire équipe'!O43,$G$3='Horaire hebdomadaire équipe'!$P$8,'Horaire hebdomadaire équipe'!P43,$G$3='Horaire hebdomadaire équipe'!$Q$8,'Horaire hebdomadaire équipe'!Q43,$G$3='Horaire hebdomadaire équipe'!$R$8,'Horaire hebdomadaire équipe'!R43)</f>
        <v>#N/A</v>
      </c>
      <c r="J43" s="41" t="e" cm="1">
        <f t="array" ref="J43">_xlfn.IFS($G$3='Horaire hebdomadaire équipe'!$S$8,'Horaire hebdomadaire équipe'!S43,$G$3='Horaire hebdomadaire équipe'!$T$8,'Horaire hebdomadaire équipe'!T43,$G$3='Horaire hebdomadaire équipe'!$U$8,'Horaire hebdomadaire équipe'!U43,$G$3='Horaire hebdomadaire équipe'!$V$8,'Horaire hebdomadaire équipe'!V43)</f>
        <v>#N/A</v>
      </c>
      <c r="K43" s="41" t="e" cm="1">
        <f t="array" ref="K43">_xlfn.IFS($G$3='Horaire hebdomadaire équipe'!$W$8,'Horaire hebdomadaire équipe'!W43,$G$3='Horaire hebdomadaire équipe'!$X$8,'Horaire hebdomadaire équipe'!X43,$G$3='Horaire hebdomadaire équipe'!$Y$8,'Horaire hebdomadaire équipe'!Y43,$G$3='Horaire hebdomadaire équipe'!$Z$8,'Horaire hebdomadaire équipe'!Z43)</f>
        <v>#N/A</v>
      </c>
      <c r="L43" s="27"/>
    </row>
    <row r="44" spans="1:13" x14ac:dyDescent="0.2">
      <c r="A44" s="26"/>
      <c r="B44" s="27"/>
      <c r="C44" s="72">
        <f t="shared" si="1"/>
        <v>0.67708333333333304</v>
      </c>
      <c r="D44" s="3" t="s">
        <v>14</v>
      </c>
      <c r="E44" s="70">
        <f t="shared" si="2"/>
        <v>0.68749999999999967</v>
      </c>
      <c r="F44" s="27"/>
      <c r="G44" s="42" t="e">
        <f>INDEX('Horaire hebdomadaire équipe'!G44:G82,MATCH($G$3,'Horaire hebdomadaire équipe'!G44:G82,0),1)</f>
        <v>#N/A</v>
      </c>
      <c r="H44" s="42" t="e" cm="1">
        <f t="array" ref="H44">_xlfn.IFS($G$3='Horaire hebdomadaire équipe'!$K$8,'Horaire hebdomadaire équipe'!K44,'Horaire par éducateur'!$G$3='Horaire hebdomadaire équipe'!$L$8,'Horaire hebdomadaire équipe'!L44,'Horaire par éducateur'!$G$3='Horaire hebdomadaire équipe'!$M$8,'Horaire hebdomadaire équipe'!M44,$G$3='Horaire hebdomadaire équipe'!$N$8,'Horaire hebdomadaire équipe'!N44)</f>
        <v>#N/A</v>
      </c>
      <c r="I44" s="42" t="e" cm="1">
        <f t="array" ref="I44">_xlfn.IFS($G$3='Horaire hebdomadaire équipe'!$O$8,'Horaire hebdomadaire équipe'!O44,$G$3='Horaire hebdomadaire équipe'!$P$8,'Horaire hebdomadaire équipe'!P44,$G$3='Horaire hebdomadaire équipe'!$Q$8,'Horaire hebdomadaire équipe'!Q44,$G$3='Horaire hebdomadaire équipe'!$R$8,'Horaire hebdomadaire équipe'!R44)</f>
        <v>#N/A</v>
      </c>
      <c r="J44" s="42" t="e" cm="1">
        <f t="array" ref="J44">_xlfn.IFS($G$3='Horaire hebdomadaire équipe'!$S$8,'Horaire hebdomadaire équipe'!S44,$G$3='Horaire hebdomadaire équipe'!$T$8,'Horaire hebdomadaire équipe'!T44,$G$3='Horaire hebdomadaire équipe'!$U$8,'Horaire hebdomadaire équipe'!U44,$G$3='Horaire hebdomadaire équipe'!$V$8,'Horaire hebdomadaire équipe'!V44)</f>
        <v>#N/A</v>
      </c>
      <c r="K44" s="42" t="e" cm="1">
        <f t="array" ref="K44">_xlfn.IFS($G$3='Horaire hebdomadaire équipe'!$W$8,'Horaire hebdomadaire équipe'!W44,$G$3='Horaire hebdomadaire équipe'!$X$8,'Horaire hebdomadaire équipe'!X44,$G$3='Horaire hebdomadaire équipe'!$Y$8,'Horaire hebdomadaire équipe'!Y44,$G$3='Horaire hebdomadaire équipe'!$Z$8,'Horaire hebdomadaire équipe'!Z44)</f>
        <v>#N/A</v>
      </c>
      <c r="L44" s="27"/>
    </row>
    <row r="45" spans="1:13" x14ac:dyDescent="0.2">
      <c r="A45" s="26"/>
      <c r="B45" s="27"/>
      <c r="C45" s="67">
        <f t="shared" si="1"/>
        <v>0.68749999999999967</v>
      </c>
      <c r="D45" s="4" t="s">
        <v>14</v>
      </c>
      <c r="E45" s="71">
        <f t="shared" si="2"/>
        <v>0.6979166666666663</v>
      </c>
      <c r="F45" s="27"/>
      <c r="G45" s="41" t="e">
        <f>INDEX('Horaire hebdomadaire équipe'!G45:G83,MATCH($G$3,'Horaire hebdomadaire équipe'!G45:G83,0),1)</f>
        <v>#N/A</v>
      </c>
      <c r="H45" s="41" t="e" cm="1">
        <f t="array" ref="H45">_xlfn.IFS($G$3='Horaire hebdomadaire équipe'!$K$8,'Horaire hebdomadaire équipe'!K45,'Horaire par éducateur'!$G$3='Horaire hebdomadaire équipe'!$L$8,'Horaire hebdomadaire équipe'!L45,'Horaire par éducateur'!$G$3='Horaire hebdomadaire équipe'!$M$8,'Horaire hebdomadaire équipe'!M45,$G$3='Horaire hebdomadaire équipe'!$N$8,'Horaire hebdomadaire équipe'!N45)</f>
        <v>#N/A</v>
      </c>
      <c r="I45" s="41" t="e" cm="1">
        <f t="array" ref="I45">_xlfn.IFS($G$3='Horaire hebdomadaire équipe'!$O$8,'Horaire hebdomadaire équipe'!O45,$G$3='Horaire hebdomadaire équipe'!$P$8,'Horaire hebdomadaire équipe'!P45,$G$3='Horaire hebdomadaire équipe'!$Q$8,'Horaire hebdomadaire équipe'!Q45,$G$3='Horaire hebdomadaire équipe'!$R$8,'Horaire hebdomadaire équipe'!R45)</f>
        <v>#N/A</v>
      </c>
      <c r="J45" s="41" t="e" cm="1">
        <f t="array" ref="J45">_xlfn.IFS($G$3='Horaire hebdomadaire équipe'!$S$8,'Horaire hebdomadaire équipe'!S45,$G$3='Horaire hebdomadaire équipe'!$T$8,'Horaire hebdomadaire équipe'!T45,$G$3='Horaire hebdomadaire équipe'!$U$8,'Horaire hebdomadaire équipe'!U45,$G$3='Horaire hebdomadaire équipe'!$V$8,'Horaire hebdomadaire équipe'!V45)</f>
        <v>#N/A</v>
      </c>
      <c r="K45" s="41" t="e" cm="1">
        <f t="array" ref="K45">_xlfn.IFS($G$3='Horaire hebdomadaire équipe'!$W$8,'Horaire hebdomadaire équipe'!W45,$G$3='Horaire hebdomadaire équipe'!$X$8,'Horaire hebdomadaire équipe'!X45,$G$3='Horaire hebdomadaire équipe'!$Y$8,'Horaire hebdomadaire équipe'!Y45,$G$3='Horaire hebdomadaire équipe'!$Z$8,'Horaire hebdomadaire équipe'!Z45)</f>
        <v>#N/A</v>
      </c>
      <c r="L45" s="27"/>
    </row>
    <row r="46" spans="1:13" x14ac:dyDescent="0.2">
      <c r="A46" s="26"/>
      <c r="B46" s="27"/>
      <c r="C46" s="72">
        <f t="shared" si="1"/>
        <v>0.6979166666666663</v>
      </c>
      <c r="D46" s="3" t="s">
        <v>14</v>
      </c>
      <c r="E46" s="70">
        <f t="shared" si="2"/>
        <v>0.70833333333333293</v>
      </c>
      <c r="F46" s="27"/>
      <c r="G46" s="42" t="e">
        <f>INDEX('Horaire hebdomadaire équipe'!G46:G84,MATCH($G$3,'Horaire hebdomadaire équipe'!G46:G84,0),1)</f>
        <v>#N/A</v>
      </c>
      <c r="H46" s="42" t="e" cm="1">
        <f t="array" ref="H46">_xlfn.IFS($G$3='Horaire hebdomadaire équipe'!$K$8,'Horaire hebdomadaire équipe'!K46,'Horaire par éducateur'!$G$3='Horaire hebdomadaire équipe'!$L$8,'Horaire hebdomadaire équipe'!L46,'Horaire par éducateur'!$G$3='Horaire hebdomadaire équipe'!$M$8,'Horaire hebdomadaire équipe'!M46,$G$3='Horaire hebdomadaire équipe'!$N$8,'Horaire hebdomadaire équipe'!N46)</f>
        <v>#N/A</v>
      </c>
      <c r="I46" s="42" t="e" cm="1">
        <f t="array" ref="I46">_xlfn.IFS($G$3='Horaire hebdomadaire équipe'!$O$8,'Horaire hebdomadaire équipe'!O46,$G$3='Horaire hebdomadaire équipe'!$P$8,'Horaire hebdomadaire équipe'!P46,$G$3='Horaire hebdomadaire équipe'!$Q$8,'Horaire hebdomadaire équipe'!Q46,$G$3='Horaire hebdomadaire équipe'!$R$8,'Horaire hebdomadaire équipe'!R46)</f>
        <v>#N/A</v>
      </c>
      <c r="J46" s="42" t="e" cm="1">
        <f t="array" ref="J46">_xlfn.IFS($G$3='Horaire hebdomadaire équipe'!$S$8,'Horaire hebdomadaire équipe'!S46,$G$3='Horaire hebdomadaire équipe'!$T$8,'Horaire hebdomadaire équipe'!T46,$G$3='Horaire hebdomadaire équipe'!$U$8,'Horaire hebdomadaire équipe'!U46,$G$3='Horaire hebdomadaire équipe'!$V$8,'Horaire hebdomadaire équipe'!V46)</f>
        <v>#N/A</v>
      </c>
      <c r="K46" s="42" t="e" cm="1">
        <f t="array" ref="K46">_xlfn.IFS($G$3='Horaire hebdomadaire équipe'!$W$8,'Horaire hebdomadaire équipe'!W46,$G$3='Horaire hebdomadaire équipe'!$X$8,'Horaire hebdomadaire équipe'!X46,$G$3='Horaire hebdomadaire équipe'!$Y$8,'Horaire hebdomadaire équipe'!Y46,$G$3='Horaire hebdomadaire équipe'!$Z$8,'Horaire hebdomadaire équipe'!Z46)</f>
        <v>#N/A</v>
      </c>
      <c r="L46" s="27"/>
    </row>
    <row r="47" spans="1:13" x14ac:dyDescent="0.2">
      <c r="A47" s="26"/>
      <c r="B47" s="27"/>
      <c r="C47" s="67">
        <f t="shared" si="1"/>
        <v>0.70833333333333293</v>
      </c>
      <c r="D47" s="4" t="s">
        <v>14</v>
      </c>
      <c r="E47" s="71">
        <f t="shared" si="2"/>
        <v>0.71874999999999956</v>
      </c>
      <c r="F47" s="27"/>
      <c r="G47" s="41" t="e">
        <f>INDEX('Horaire hebdomadaire équipe'!G47:G85,MATCH($G$3,'Horaire hebdomadaire équipe'!G47:G85,0),1)</f>
        <v>#N/A</v>
      </c>
      <c r="H47" s="41" t="e" cm="1">
        <f t="array" ref="H47">_xlfn.IFS($G$3='Horaire hebdomadaire équipe'!$K$8,'Horaire hebdomadaire équipe'!K47,'Horaire par éducateur'!$G$3='Horaire hebdomadaire équipe'!$L$8,'Horaire hebdomadaire équipe'!L47,'Horaire par éducateur'!$G$3='Horaire hebdomadaire équipe'!$M$8,'Horaire hebdomadaire équipe'!M47,$G$3='Horaire hebdomadaire équipe'!$N$8,'Horaire hebdomadaire équipe'!N47)</f>
        <v>#N/A</v>
      </c>
      <c r="I47" s="41" t="e" cm="1">
        <f t="array" ref="I47">_xlfn.IFS($G$3='Horaire hebdomadaire équipe'!$O$8,'Horaire hebdomadaire équipe'!O47,$G$3='Horaire hebdomadaire équipe'!$P$8,'Horaire hebdomadaire équipe'!P47,$G$3='Horaire hebdomadaire équipe'!$Q$8,'Horaire hebdomadaire équipe'!Q47,$G$3='Horaire hebdomadaire équipe'!$R$8,'Horaire hebdomadaire équipe'!R47)</f>
        <v>#N/A</v>
      </c>
      <c r="J47" s="41" t="e" cm="1">
        <f t="array" ref="J47">_xlfn.IFS($G$3='Horaire hebdomadaire équipe'!$S$8,'Horaire hebdomadaire équipe'!S47,$G$3='Horaire hebdomadaire équipe'!$T$8,'Horaire hebdomadaire équipe'!T47,$G$3='Horaire hebdomadaire équipe'!$U$8,'Horaire hebdomadaire équipe'!U47,$G$3='Horaire hebdomadaire équipe'!$V$8,'Horaire hebdomadaire équipe'!V47)</f>
        <v>#N/A</v>
      </c>
      <c r="K47" s="41" t="e" cm="1">
        <f t="array" ref="K47">_xlfn.IFS($G$3='Horaire hebdomadaire équipe'!$W$8,'Horaire hebdomadaire équipe'!W47,$G$3='Horaire hebdomadaire équipe'!$X$8,'Horaire hebdomadaire équipe'!X47,$G$3='Horaire hebdomadaire équipe'!$Y$8,'Horaire hebdomadaire équipe'!Y47,$G$3='Horaire hebdomadaire équipe'!$Z$8,'Horaire hebdomadaire équipe'!Z47)</f>
        <v>#N/A</v>
      </c>
      <c r="L47" s="27"/>
    </row>
    <row r="48" spans="1:13" x14ac:dyDescent="0.2">
      <c r="A48" s="26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</row>
    <row r="50" spans="2:12" ht="17" thickBot="1" x14ac:dyDescent="0.25"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</row>
    <row r="51" spans="2:12" ht="17" thickBot="1" x14ac:dyDescent="0.25">
      <c r="B51" s="27"/>
      <c r="C51" s="94" t="s">
        <v>26</v>
      </c>
      <c r="D51" s="95"/>
      <c r="E51" s="96"/>
      <c r="F51" s="27"/>
      <c r="G51" s="94" t="s">
        <v>25</v>
      </c>
      <c r="H51" s="95"/>
      <c r="I51" s="49"/>
      <c r="J51" s="49"/>
      <c r="K51" s="50"/>
      <c r="L51" s="27"/>
    </row>
    <row r="52" spans="2:12" ht="22" thickBot="1" x14ac:dyDescent="0.25">
      <c r="B52" s="27"/>
      <c r="C52" s="12" t="str">
        <f>'Horaire hebdomadaire équipe'!C52</f>
        <v>Smith</v>
      </c>
      <c r="D52" s="9" t="s">
        <v>20</v>
      </c>
      <c r="E52" s="13">
        <f>SUMIF($G$53:$K$53,C52,$G$54:$K$54)</f>
        <v>0</v>
      </c>
      <c r="F52" s="27"/>
      <c r="G52" s="52" t="s">
        <v>15</v>
      </c>
      <c r="H52" s="53" t="s">
        <v>16</v>
      </c>
      <c r="I52" s="52" t="s">
        <v>17</v>
      </c>
      <c r="J52" s="53" t="s">
        <v>18</v>
      </c>
      <c r="K52" s="54" t="s">
        <v>19</v>
      </c>
      <c r="L52" s="27"/>
    </row>
    <row r="53" spans="2:12" ht="18" thickBot="1" x14ac:dyDescent="0.25">
      <c r="B53" s="27"/>
      <c r="C53" s="14" t="str">
        <f>'Horaire hebdomadaire équipe'!C53</f>
        <v>Nadine</v>
      </c>
      <c r="D53" s="10" t="s">
        <v>20</v>
      </c>
      <c r="E53" s="15">
        <f>SUMIF($G$53:$K$53,C53,$G$54:$K$54)</f>
        <v>0</v>
      </c>
      <c r="F53" s="27"/>
      <c r="G53" s="44" t="str">
        <f>$G$3</f>
        <v>Loge</v>
      </c>
      <c r="H53" s="44" t="str">
        <f>$G$3</f>
        <v>Loge</v>
      </c>
      <c r="I53" s="44" t="str">
        <f>$G$3</f>
        <v>Loge</v>
      </c>
      <c r="J53" s="44" t="str">
        <f>$G$3</f>
        <v>Loge</v>
      </c>
      <c r="K53" s="44" t="str">
        <f>$G$3</f>
        <v>Loge</v>
      </c>
      <c r="L53" s="27"/>
    </row>
    <row r="54" spans="2:12" ht="18" thickBot="1" x14ac:dyDescent="0.25">
      <c r="B54" s="27"/>
      <c r="C54" s="16" t="str">
        <f>'Horaire hebdomadaire équipe'!C54</f>
        <v>Barbara</v>
      </c>
      <c r="D54" s="11" t="s">
        <v>20</v>
      </c>
      <c r="E54" s="17">
        <f>SUMIF($G$53:$K$53,C54,$G$54:$K$54)</f>
        <v>0</v>
      </c>
      <c r="F54" s="27"/>
      <c r="G54" s="51">
        <f>G55/4</f>
        <v>0</v>
      </c>
      <c r="H54" s="51">
        <f t="shared" ref="H54:K54" si="3">H55/4</f>
        <v>0</v>
      </c>
      <c r="I54" s="51">
        <f t="shared" si="3"/>
        <v>0</v>
      </c>
      <c r="J54" s="51">
        <f t="shared" si="3"/>
        <v>0</v>
      </c>
      <c r="K54" s="51">
        <f t="shared" si="3"/>
        <v>0</v>
      </c>
      <c r="L54" s="27"/>
    </row>
    <row r="55" spans="2:12" ht="18" thickBot="1" x14ac:dyDescent="0.25">
      <c r="B55" s="27"/>
      <c r="C55" s="45" t="str">
        <f>'Horaire hebdomadaire équipe'!C55</f>
        <v>Brandon</v>
      </c>
      <c r="D55" s="46" t="s">
        <v>20</v>
      </c>
      <c r="E55" s="47">
        <f>SUMIF($G$53:$K$53,C55,$G$54:$K$54)</f>
        <v>0</v>
      </c>
      <c r="F55" s="27"/>
      <c r="G55" s="38">
        <f>COUNTIF(G$9:G$47,G$53)</f>
        <v>0</v>
      </c>
      <c r="H55" s="38">
        <f>COUNTIF(H$9:H$47,H$53)</f>
        <v>0</v>
      </c>
      <c r="I55" s="38">
        <f>COUNTIF(I$9:I$47,I$53)</f>
        <v>0</v>
      </c>
      <c r="J55" s="38">
        <f>COUNTIF(J$9:J$47,J$53)</f>
        <v>0</v>
      </c>
      <c r="K55" s="38">
        <f>COUNTIF(K$9:K$47,K$53)</f>
        <v>0</v>
      </c>
      <c r="L55" s="27"/>
    </row>
    <row r="56" spans="2:12" x14ac:dyDescent="0.2"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</row>
    <row r="58" spans="2:12" ht="21" customHeight="1" x14ac:dyDescent="0.2"/>
  </sheetData>
  <mergeCells count="4">
    <mergeCell ref="G3:H4"/>
    <mergeCell ref="C6:E8"/>
    <mergeCell ref="C51:E51"/>
    <mergeCell ref="G51:H51"/>
  </mergeCells>
  <conditionalFormatting sqref="G53:K53">
    <cfRule type="containsText" dxfId="8" priority="7" stopIfTrue="1" operator="containsText" text="Said">
      <formula>NOT(ISERROR(SEARCH("Said",G53)))</formula>
    </cfRule>
    <cfRule type="containsText" dxfId="7" priority="8" stopIfTrue="1" operator="containsText" text="Nadia">
      <formula>NOT(ISERROR(SEARCH("Nadia",G53)))</formula>
    </cfRule>
    <cfRule type="containsText" dxfId="6" priority="9" stopIfTrue="1" operator="containsText" text="Boukhari">
      <formula>NOT(ISERROR(SEARCH("Boukhari",G53)))</formula>
    </cfRule>
    <cfRule type="containsText" dxfId="5" priority="10" stopIfTrue="1" operator="containsText" text="Ben">
      <formula>NOT(ISERROR(SEARCH("Ben",G53)))</formula>
    </cfRule>
  </conditionalFormatting>
  <conditionalFormatting sqref="G9:K47">
    <cfRule type="cellIs" priority="1" stopIfTrue="1" operator="equal">
      <formula>0</formula>
    </cfRule>
    <cfRule type="cellIs" dxfId="4" priority="2" stopIfTrue="1" operator="equal">
      <formula>"Pause"</formula>
    </cfRule>
    <cfRule type="expression" dxfId="3" priority="3">
      <formula>$G$3="Said"</formula>
    </cfRule>
    <cfRule type="expression" dxfId="2" priority="4">
      <formula>$G$3="Nadia"</formula>
    </cfRule>
    <cfRule type="expression" dxfId="1" priority="5" stopIfTrue="1">
      <formula>$G$3="Boukhari"</formula>
    </cfRule>
    <cfRule type="expression" dxfId="0" priority="6" stopIfTrue="1">
      <formula>$G$3="Ben"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343B8B3-7502-0841-9651-18C256C42C7F}">
          <x14:formula1>
            <xm:f>'Paramètres de données'!$H$3:$H$6</xm:f>
          </x14:formula1>
          <xm:sqref>G3:H4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9"/>
  </sheetPr>
  <dimension ref="A1:I27"/>
  <sheetViews>
    <sheetView showGridLines="0" workbookViewId="0">
      <selection activeCell="F6" sqref="F6"/>
    </sheetView>
  </sheetViews>
  <sheetFormatPr baseColWidth="10" defaultRowHeight="16" x14ac:dyDescent="0.2"/>
  <cols>
    <col min="1" max="1" width="2.85546875" style="73" customWidth="1"/>
    <col min="2" max="2" width="17.5703125" style="73" bestFit="1" customWidth="1"/>
    <col min="3" max="3" width="3.28515625" style="73" customWidth="1"/>
    <col min="4" max="4" width="11.28515625" style="73" bestFit="1" customWidth="1"/>
    <col min="5" max="5" width="2.42578125" style="73" customWidth="1"/>
    <col min="6" max="6" width="10.7109375" style="73"/>
    <col min="7" max="7" width="3.140625" style="73" customWidth="1"/>
    <col min="8" max="16384" width="10.7109375" style="73"/>
  </cols>
  <sheetData>
    <row r="1" spans="1:9" x14ac:dyDescent="0.2">
      <c r="A1" s="74"/>
      <c r="B1" s="74"/>
      <c r="C1" s="74"/>
      <c r="D1" s="74"/>
      <c r="E1" s="74"/>
      <c r="F1" s="74"/>
      <c r="G1" s="74"/>
      <c r="H1" s="74"/>
      <c r="I1" s="74"/>
    </row>
    <row r="2" spans="1:9" ht="38" customHeight="1" x14ac:dyDescent="0.2">
      <c r="A2" s="74"/>
      <c r="B2" s="1" t="s">
        <v>0</v>
      </c>
      <c r="C2" s="74"/>
      <c r="D2" s="1" t="s">
        <v>1</v>
      </c>
      <c r="E2" s="74"/>
      <c r="F2" s="1" t="s">
        <v>24</v>
      </c>
      <c r="G2" s="74"/>
      <c r="H2" s="1" t="s">
        <v>28</v>
      </c>
      <c r="I2" s="74"/>
    </row>
    <row r="3" spans="1:9" x14ac:dyDescent="0.2">
      <c r="A3" s="74"/>
      <c r="B3" s="75">
        <v>0.25</v>
      </c>
      <c r="C3" s="74"/>
      <c r="D3" s="76" t="s">
        <v>5</v>
      </c>
      <c r="E3" s="74"/>
      <c r="F3" s="76" t="s">
        <v>34</v>
      </c>
      <c r="G3" s="74"/>
      <c r="H3" s="76" t="s">
        <v>29</v>
      </c>
      <c r="I3" s="74"/>
    </row>
    <row r="4" spans="1:9" ht="33" customHeight="1" x14ac:dyDescent="0.2">
      <c r="A4" s="74"/>
      <c r="B4" s="75">
        <v>0.29166666666666669</v>
      </c>
      <c r="C4" s="74"/>
      <c r="D4" s="76" t="s">
        <v>6</v>
      </c>
      <c r="E4" s="74"/>
      <c r="F4" s="76" t="s">
        <v>35</v>
      </c>
      <c r="G4" s="74"/>
      <c r="H4" s="76" t="s">
        <v>30</v>
      </c>
      <c r="I4" s="74"/>
    </row>
    <row r="5" spans="1:9" ht="33" customHeight="1" x14ac:dyDescent="0.2">
      <c r="A5" s="74"/>
      <c r="B5" s="75">
        <v>0.33333333333333331</v>
      </c>
      <c r="C5" s="74"/>
      <c r="D5" s="76" t="s">
        <v>7</v>
      </c>
      <c r="E5" s="74"/>
      <c r="F5" s="76" t="s">
        <v>36</v>
      </c>
      <c r="G5" s="74"/>
      <c r="H5" s="76" t="s">
        <v>31</v>
      </c>
      <c r="I5" s="74"/>
    </row>
    <row r="6" spans="1:9" x14ac:dyDescent="0.2">
      <c r="A6" s="74"/>
      <c r="B6" s="75">
        <v>0.375</v>
      </c>
      <c r="C6" s="74"/>
      <c r="D6" s="76" t="s">
        <v>3</v>
      </c>
      <c r="E6" s="74"/>
      <c r="F6" s="76" t="s">
        <v>32</v>
      </c>
      <c r="G6" s="74"/>
      <c r="H6" s="76" t="s">
        <v>33</v>
      </c>
      <c r="I6" s="74"/>
    </row>
    <row r="7" spans="1:9" x14ac:dyDescent="0.2">
      <c r="A7" s="74"/>
      <c r="B7" s="75">
        <v>0.41666666666666669</v>
      </c>
      <c r="C7" s="74"/>
      <c r="D7" s="76" t="s">
        <v>8</v>
      </c>
      <c r="E7" s="74"/>
      <c r="F7" s="74"/>
      <c r="G7" s="74"/>
      <c r="H7" s="74"/>
      <c r="I7" s="74"/>
    </row>
    <row r="8" spans="1:9" ht="16" customHeight="1" x14ac:dyDescent="0.2">
      <c r="A8" s="74"/>
      <c r="B8" s="75">
        <v>0.45833333333333331</v>
      </c>
      <c r="C8" s="74"/>
      <c r="D8" s="76" t="s">
        <v>9</v>
      </c>
      <c r="E8" s="74"/>
      <c r="F8" s="74"/>
      <c r="G8" s="74"/>
      <c r="H8" s="74"/>
      <c r="I8" s="74"/>
    </row>
    <row r="9" spans="1:9" ht="16" customHeight="1" x14ac:dyDescent="0.2">
      <c r="A9" s="74"/>
      <c r="B9" s="75">
        <v>0.5</v>
      </c>
      <c r="C9" s="74"/>
      <c r="D9" s="76" t="s">
        <v>10</v>
      </c>
      <c r="E9" s="74"/>
      <c r="F9" s="74"/>
      <c r="G9" s="74"/>
      <c r="H9" s="74"/>
      <c r="I9" s="74"/>
    </row>
    <row r="10" spans="1:9" x14ac:dyDescent="0.2">
      <c r="A10" s="74"/>
      <c r="B10" s="75">
        <v>0.54166666666666663</v>
      </c>
      <c r="C10" s="74"/>
      <c r="D10" s="76" t="s">
        <v>11</v>
      </c>
      <c r="E10" s="74"/>
      <c r="F10" s="74"/>
      <c r="G10" s="74"/>
      <c r="H10" s="74"/>
      <c r="I10" s="74"/>
    </row>
    <row r="11" spans="1:9" x14ac:dyDescent="0.2">
      <c r="A11" s="74"/>
      <c r="B11" s="75">
        <v>0.58333333333333337</v>
      </c>
      <c r="C11" s="74"/>
      <c r="D11" s="76" t="s">
        <v>12</v>
      </c>
      <c r="E11" s="74"/>
      <c r="F11" s="74"/>
      <c r="G11" s="74"/>
      <c r="H11" s="74"/>
      <c r="I11" s="74"/>
    </row>
    <row r="12" spans="1:9" x14ac:dyDescent="0.2">
      <c r="A12" s="74"/>
      <c r="B12" s="75">
        <v>0.625</v>
      </c>
      <c r="C12" s="74"/>
      <c r="D12" s="76" t="s">
        <v>13</v>
      </c>
      <c r="E12" s="74"/>
      <c r="F12" s="74"/>
      <c r="G12" s="74"/>
      <c r="H12" s="74"/>
      <c r="I12" s="74"/>
    </row>
    <row r="13" spans="1:9" x14ac:dyDescent="0.2">
      <c r="A13" s="74"/>
      <c r="B13" s="75">
        <v>0.66666666666666663</v>
      </c>
      <c r="C13" s="74"/>
      <c r="D13" s="74"/>
      <c r="E13" s="74"/>
      <c r="F13" s="74"/>
      <c r="G13" s="74"/>
      <c r="H13" s="74"/>
      <c r="I13" s="74"/>
    </row>
    <row r="14" spans="1:9" x14ac:dyDescent="0.2">
      <c r="A14" s="74"/>
      <c r="B14" s="75">
        <v>0.70833333333333337</v>
      </c>
      <c r="C14" s="74"/>
      <c r="D14" s="74"/>
      <c r="E14" s="74"/>
      <c r="F14" s="74"/>
      <c r="G14" s="74"/>
      <c r="H14" s="74"/>
      <c r="I14" s="74"/>
    </row>
    <row r="15" spans="1:9" x14ac:dyDescent="0.2">
      <c r="A15" s="74"/>
      <c r="B15" s="75">
        <v>0.75</v>
      </c>
      <c r="C15" s="74"/>
      <c r="D15" s="74"/>
      <c r="E15" s="74"/>
      <c r="F15" s="74"/>
      <c r="G15" s="74"/>
      <c r="H15" s="74"/>
      <c r="I15" s="74"/>
    </row>
    <row r="16" spans="1:9" x14ac:dyDescent="0.2">
      <c r="A16" s="74"/>
      <c r="B16" s="75">
        <v>0.79166666666666663</v>
      </c>
      <c r="C16" s="74"/>
      <c r="D16" s="74"/>
      <c r="E16" s="74"/>
      <c r="F16" s="74"/>
      <c r="G16" s="74"/>
      <c r="H16" s="74"/>
      <c r="I16" s="74"/>
    </row>
    <row r="17" spans="1:9" x14ac:dyDescent="0.2">
      <c r="A17" s="74"/>
      <c r="B17" s="75">
        <v>0.83333333333333337</v>
      </c>
      <c r="C17" s="74"/>
      <c r="D17" s="74"/>
      <c r="E17" s="74"/>
      <c r="F17" s="74"/>
      <c r="G17" s="74"/>
      <c r="H17" s="74"/>
      <c r="I17" s="74"/>
    </row>
    <row r="18" spans="1:9" x14ac:dyDescent="0.2">
      <c r="A18" s="74"/>
      <c r="B18" s="75">
        <v>0.875</v>
      </c>
      <c r="C18" s="74"/>
      <c r="D18" s="74"/>
      <c r="E18" s="74"/>
      <c r="F18" s="74"/>
      <c r="G18" s="74"/>
      <c r="H18" s="74"/>
      <c r="I18" s="74"/>
    </row>
    <row r="19" spans="1:9" x14ac:dyDescent="0.2">
      <c r="A19" s="74"/>
      <c r="B19" s="75">
        <v>0.91666666666666663</v>
      </c>
      <c r="C19" s="74"/>
      <c r="D19" s="74"/>
      <c r="E19" s="74"/>
      <c r="F19" s="74"/>
      <c r="G19" s="74"/>
      <c r="H19" s="74"/>
      <c r="I19" s="74"/>
    </row>
    <row r="20" spans="1:9" x14ac:dyDescent="0.2">
      <c r="A20" s="74"/>
      <c r="B20" s="75">
        <v>0.95833333333333337</v>
      </c>
      <c r="C20" s="74"/>
      <c r="D20" s="74"/>
      <c r="E20" s="74"/>
      <c r="F20" s="74"/>
      <c r="G20" s="74"/>
      <c r="H20" s="74"/>
      <c r="I20" s="74"/>
    </row>
    <row r="21" spans="1:9" x14ac:dyDescent="0.2">
      <c r="A21" s="74"/>
      <c r="B21" s="75">
        <v>1</v>
      </c>
      <c r="C21" s="74"/>
      <c r="D21" s="74"/>
      <c r="E21" s="74"/>
      <c r="F21" s="74"/>
      <c r="G21" s="74"/>
      <c r="H21" s="74"/>
      <c r="I21" s="74"/>
    </row>
    <row r="22" spans="1:9" x14ac:dyDescent="0.2">
      <c r="A22" s="74"/>
      <c r="B22" s="75">
        <v>1.0416666666666701</v>
      </c>
      <c r="C22" s="74"/>
      <c r="D22" s="74"/>
      <c r="E22" s="74"/>
      <c r="F22" s="74"/>
      <c r="G22" s="74"/>
      <c r="H22" s="74"/>
      <c r="I22" s="74"/>
    </row>
    <row r="23" spans="1:9" x14ac:dyDescent="0.2">
      <c r="A23" s="74"/>
      <c r="B23" s="75">
        <v>8.3333333333333329E-2</v>
      </c>
      <c r="C23" s="74"/>
      <c r="D23" s="74"/>
      <c r="E23" s="74"/>
      <c r="F23" s="74"/>
      <c r="G23" s="74"/>
      <c r="H23" s="74"/>
      <c r="I23" s="74"/>
    </row>
    <row r="24" spans="1:9" x14ac:dyDescent="0.2">
      <c r="A24" s="74"/>
      <c r="B24" s="75">
        <v>0.125</v>
      </c>
      <c r="C24" s="74"/>
      <c r="D24" s="74"/>
      <c r="E24" s="74"/>
      <c r="F24" s="74"/>
      <c r="G24" s="74"/>
      <c r="H24" s="74"/>
      <c r="I24" s="74"/>
    </row>
    <row r="25" spans="1:9" x14ac:dyDescent="0.2">
      <c r="A25" s="74"/>
      <c r="B25" s="75">
        <v>0.16666666666666671</v>
      </c>
      <c r="C25" s="74"/>
      <c r="D25" s="74"/>
      <c r="E25" s="74"/>
      <c r="F25" s="74"/>
      <c r="G25" s="74"/>
      <c r="H25" s="74"/>
      <c r="I25" s="74"/>
    </row>
    <row r="26" spans="1:9" x14ac:dyDescent="0.2">
      <c r="A26" s="74"/>
      <c r="B26" s="75">
        <v>0.20833333333333329</v>
      </c>
      <c r="C26" s="74"/>
      <c r="D26" s="74"/>
      <c r="E26" s="74"/>
      <c r="F26" s="74"/>
      <c r="G26" s="74"/>
      <c r="H26" s="74"/>
      <c r="I26" s="74"/>
    </row>
    <row r="27" spans="1:9" x14ac:dyDescent="0.2">
      <c r="A27" s="74"/>
      <c r="B27" s="74"/>
      <c r="C27" s="74"/>
      <c r="D27" s="74"/>
      <c r="E27" s="74"/>
      <c r="F27" s="74"/>
      <c r="G27" s="74"/>
      <c r="H27" s="74"/>
      <c r="I27" s="74"/>
    </row>
  </sheetData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Horaire hebdomadaire équipe</vt:lpstr>
      <vt:lpstr>Horaire par éducateur</vt:lpstr>
      <vt:lpstr>Horaire par tâche</vt:lpstr>
      <vt:lpstr>Paramètres de données</vt:lpstr>
      <vt:lpstr>INTERVAL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2016-04-14T06:00:05Z</dcterms:created>
  <dcterms:modified xsi:type="dcterms:W3CDTF">2023-07-21T02:29:37Z</dcterms:modified>
</cp:coreProperties>
</file>