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G:\Thibault\Basket\"/>
    </mc:Choice>
  </mc:AlternateContent>
  <xr:revisionPtr revIDLastSave="0" documentId="13_ncr:1_{C9522F80-31A4-4019-85B2-467811015057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Equipes" sheetId="2" r:id="rId1"/>
    <sheet name="Matchs de poule" sheetId="1" r:id="rId2"/>
    <sheet name="Matchs de classement" sheetId="3" r:id="rId3"/>
    <sheet name="Classement" sheetId="4" r:id="rId4"/>
  </sheets>
  <definedNames>
    <definedName name="Poule_A">Equipes!$A$2:$A$7</definedName>
    <definedName name="Poule_B">Equipes!$A$11:$A$16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4" i="1" l="1"/>
  <c r="AG25" i="1"/>
  <c r="AG26" i="1"/>
  <c r="AG27" i="1"/>
  <c r="AG28" i="1"/>
  <c r="AG23" i="1"/>
  <c r="AG5" i="1"/>
  <c r="AG6" i="1"/>
  <c r="AG7" i="1"/>
  <c r="AG8" i="1"/>
  <c r="AG9" i="1"/>
  <c r="AG4" i="1"/>
  <c r="C4" i="1" s="1"/>
  <c r="BK37" i="1" l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J37" i="1"/>
  <c r="C37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J36" i="1"/>
  <c r="C36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J35" i="1"/>
  <c r="C35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J34" i="1"/>
  <c r="C34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J33" i="1"/>
  <c r="C33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J32" i="1"/>
  <c r="C32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J31" i="1"/>
  <c r="C31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J30" i="1"/>
  <c r="C30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J29" i="1"/>
  <c r="C29" i="1"/>
  <c r="BS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J28" i="1"/>
  <c r="C28" i="1"/>
  <c r="BS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J27" i="1"/>
  <c r="C27" i="1"/>
  <c r="BS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J26" i="1"/>
  <c r="C26" i="1"/>
  <c r="BS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J25" i="1"/>
  <c r="C25" i="1"/>
  <c r="BS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J24" i="1"/>
  <c r="C24" i="1"/>
  <c r="BS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J23" i="1"/>
  <c r="C23" i="1"/>
  <c r="AQ23" i="1" l="1"/>
  <c r="AQ28" i="1"/>
  <c r="AP26" i="1"/>
  <c r="AN24" i="1"/>
  <c r="AN23" i="1"/>
  <c r="AO28" i="1"/>
  <c r="AS28" i="1"/>
  <c r="AO25" i="1"/>
  <c r="AQ27" i="1"/>
  <c r="AS25" i="1"/>
  <c r="AR23" i="1"/>
  <c r="AO24" i="1"/>
  <c r="AS24" i="1"/>
  <c r="AP25" i="1"/>
  <c r="AT25" i="1"/>
  <c r="AQ26" i="1"/>
  <c r="AN27" i="1"/>
  <c r="AR27" i="1"/>
  <c r="AR24" i="1"/>
  <c r="AT26" i="1"/>
  <c r="AN28" i="1"/>
  <c r="AR28" i="1"/>
  <c r="AO23" i="1"/>
  <c r="AS23" i="1"/>
  <c r="AP24" i="1"/>
  <c r="AT24" i="1"/>
  <c r="AQ25" i="1"/>
  <c r="AN26" i="1"/>
  <c r="AR26" i="1"/>
  <c r="AO27" i="1"/>
  <c r="AS27" i="1"/>
  <c r="AP28" i="1"/>
  <c r="AT28" i="1"/>
  <c r="AU28" i="1" s="1"/>
  <c r="AP23" i="1"/>
  <c r="AT23" i="1"/>
  <c r="AQ24" i="1"/>
  <c r="AN25" i="1"/>
  <c r="AR25" i="1"/>
  <c r="AO26" i="1"/>
  <c r="AS26" i="1"/>
  <c r="AU26" i="1" s="1"/>
  <c r="AP27" i="1"/>
  <c r="AT27" i="1"/>
  <c r="BS5" i="1"/>
  <c r="BS6" i="1"/>
  <c r="BS7" i="1"/>
  <c r="BS8" i="1"/>
  <c r="BS9" i="1"/>
  <c r="BS4" i="1"/>
  <c r="BK5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4" i="1"/>
  <c r="BJ5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4" i="1"/>
  <c r="BH5" i="1"/>
  <c r="BH6" i="1"/>
  <c r="BH7" i="1"/>
  <c r="BH8" i="1"/>
  <c r="BH9" i="1"/>
  <c r="BH10" i="1"/>
  <c r="BH11" i="1"/>
  <c r="BH12" i="1"/>
  <c r="BH13" i="1"/>
  <c r="BH14" i="1"/>
  <c r="BH15" i="1"/>
  <c r="BH16" i="1"/>
  <c r="BH17" i="1"/>
  <c r="BH18" i="1"/>
  <c r="BH4" i="1"/>
  <c r="BG5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4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4" i="1"/>
  <c r="BD5" i="1"/>
  <c r="BD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D4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4" i="1"/>
  <c r="AU23" i="1" l="1"/>
  <c r="AV23" i="1" s="1"/>
  <c r="AW23" i="1" s="1"/>
  <c r="AU25" i="1"/>
  <c r="AV25" i="1" s="1"/>
  <c r="AV28" i="1"/>
  <c r="AU24" i="1"/>
  <c r="AV24" i="1" s="1"/>
  <c r="AV26" i="1"/>
  <c r="AU27" i="1"/>
  <c r="AV27" i="1" s="1"/>
  <c r="BA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4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4" i="1"/>
  <c r="AX5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4" i="1"/>
  <c r="J18" i="1"/>
  <c r="C18" i="1"/>
  <c r="J4" i="1"/>
  <c r="C5" i="1"/>
  <c r="J5" i="1"/>
  <c r="C6" i="1"/>
  <c r="J6" i="1"/>
  <c r="C7" i="1"/>
  <c r="J7" i="1"/>
  <c r="C8" i="1"/>
  <c r="J8" i="1"/>
  <c r="C9" i="1"/>
  <c r="J9" i="1"/>
  <c r="C10" i="1"/>
  <c r="J10" i="1"/>
  <c r="C11" i="1"/>
  <c r="J11" i="1"/>
  <c r="C12" i="1"/>
  <c r="J12" i="1"/>
  <c r="C13" i="1"/>
  <c r="J13" i="1"/>
  <c r="C14" i="1"/>
  <c r="J14" i="1"/>
  <c r="C15" i="1"/>
  <c r="J15" i="1"/>
  <c r="C16" i="1"/>
  <c r="J16" i="1"/>
  <c r="C17" i="1"/>
  <c r="J17" i="1"/>
  <c r="AR4" i="1" l="1"/>
  <c r="AS4" i="1"/>
  <c r="AT8" i="1"/>
  <c r="AP6" i="1"/>
  <c r="AR8" i="1"/>
  <c r="AS8" i="1"/>
  <c r="AT7" i="1"/>
  <c r="AP4" i="1"/>
  <c r="AR7" i="1"/>
  <c r="AS9" i="1"/>
  <c r="AQ5" i="1"/>
  <c r="AQ9" i="1"/>
  <c r="AT4" i="1"/>
  <c r="AP7" i="1"/>
  <c r="AP5" i="1"/>
  <c r="AR6" i="1"/>
  <c r="AS6" i="1"/>
  <c r="AQ4" i="1"/>
  <c r="AT5" i="1"/>
  <c r="AR5" i="1"/>
  <c r="AS5" i="1"/>
  <c r="AQ7" i="1"/>
  <c r="AT9" i="1"/>
  <c r="AR9" i="1"/>
  <c r="AS7" i="1"/>
  <c r="AQ8" i="1"/>
  <c r="AQ6" i="1"/>
  <c r="AT6" i="1"/>
  <c r="AP8" i="1"/>
  <c r="AP9" i="1"/>
  <c r="AL27" i="1"/>
  <c r="AW27" i="1"/>
  <c r="AL28" i="1"/>
  <c r="AW28" i="1"/>
  <c r="AW26" i="1"/>
  <c r="AL26" i="1"/>
  <c r="AW25" i="1"/>
  <c r="AL25" i="1"/>
  <c r="AL24" i="1"/>
  <c r="AW24" i="1"/>
  <c r="AL23" i="1"/>
  <c r="AO8" i="1"/>
  <c r="AO4" i="1"/>
  <c r="AO9" i="1"/>
  <c r="AO5" i="1"/>
  <c r="AO6" i="1"/>
  <c r="AO7" i="1"/>
  <c r="AN7" i="1"/>
  <c r="AN6" i="1"/>
  <c r="AN8" i="1"/>
  <c r="AN4" i="1"/>
  <c r="AN9" i="1"/>
  <c r="AN5" i="1"/>
  <c r="AU4" i="1" l="1"/>
  <c r="AV4" i="1" s="1"/>
  <c r="AW4" i="1" s="1"/>
  <c r="AU8" i="1"/>
  <c r="AV8" i="1" s="1"/>
  <c r="AW8" i="1" s="1"/>
  <c r="AU7" i="1"/>
  <c r="AV7" i="1" s="1"/>
  <c r="AW7" i="1" s="1"/>
  <c r="AU5" i="1"/>
  <c r="AV5" i="1" s="1"/>
  <c r="AW5" i="1" s="1"/>
  <c r="AU6" i="1"/>
  <c r="AV6" i="1" s="1"/>
  <c r="AW6" i="1" s="1"/>
  <c r="AU9" i="1"/>
  <c r="AV9" i="1" s="1"/>
  <c r="AM26" i="1"/>
  <c r="AF26" i="1" s="1"/>
  <c r="AM28" i="1"/>
  <c r="AF28" i="1" s="1"/>
  <c r="AM23" i="1"/>
  <c r="AF23" i="1" s="1"/>
  <c r="AM25" i="1"/>
  <c r="AF25" i="1" s="1"/>
  <c r="AM24" i="1"/>
  <c r="AF24" i="1" s="1"/>
  <c r="AM27" i="1"/>
  <c r="AF27" i="1" s="1"/>
  <c r="AW9" i="1" l="1"/>
  <c r="AM9" i="1" s="1"/>
  <c r="AF9" i="1" s="1"/>
  <c r="AL9" i="1"/>
  <c r="AL8" i="1"/>
  <c r="AL6" i="1"/>
  <c r="AL4" i="1"/>
  <c r="P28" i="1"/>
  <c r="BL25" i="1"/>
  <c r="BQ25" i="1" s="1"/>
  <c r="P24" i="1"/>
  <c r="BL26" i="1"/>
  <c r="BQ26" i="1" s="1"/>
  <c r="P25" i="1"/>
  <c r="P23" i="1"/>
  <c r="BL28" i="1"/>
  <c r="BQ28" i="1" s="1"/>
  <c r="P27" i="1"/>
  <c r="BL24" i="1"/>
  <c r="BQ24" i="1" s="1"/>
  <c r="BL27" i="1"/>
  <c r="BQ27" i="1" s="1"/>
  <c r="P26" i="1"/>
  <c r="BL23" i="1"/>
  <c r="BQ23" i="1" s="1"/>
  <c r="AL7" i="1"/>
  <c r="AL5" i="1"/>
  <c r="AM5" i="1" l="1"/>
  <c r="AF5" i="1" s="1"/>
  <c r="AM4" i="1"/>
  <c r="AF4" i="1" s="1"/>
  <c r="AM7" i="1"/>
  <c r="AF7" i="1" s="1"/>
  <c r="AM6" i="1"/>
  <c r="AF6" i="1" s="1"/>
  <c r="BR23" i="1"/>
  <c r="AM8" i="1"/>
  <c r="AF8" i="1" s="1"/>
  <c r="AA27" i="1"/>
  <c r="W27" i="1"/>
  <c r="P7" i="3" s="1"/>
  <c r="B18" i="4" s="1"/>
  <c r="Z27" i="1"/>
  <c r="V27" i="1"/>
  <c r="AB27" i="1"/>
  <c r="X27" i="1"/>
  <c r="AC27" i="1"/>
  <c r="Y27" i="1"/>
  <c r="BR28" i="1"/>
  <c r="AB24" i="1"/>
  <c r="X24" i="1"/>
  <c r="AA24" i="1"/>
  <c r="W24" i="1"/>
  <c r="C31" i="3" s="1"/>
  <c r="B6" i="4" s="1"/>
  <c r="AC24" i="1"/>
  <c r="Y24" i="1"/>
  <c r="Z24" i="1"/>
  <c r="V24" i="1"/>
  <c r="AA23" i="1"/>
  <c r="W23" i="1"/>
  <c r="P31" i="3" s="1"/>
  <c r="AB23" i="1"/>
  <c r="X23" i="1"/>
  <c r="Z23" i="1"/>
  <c r="V23" i="1"/>
  <c r="AC23" i="1"/>
  <c r="Y23" i="1"/>
  <c r="BR25" i="1"/>
  <c r="BR26" i="1"/>
  <c r="Z26" i="1"/>
  <c r="V26" i="1"/>
  <c r="AC26" i="1"/>
  <c r="Y26" i="1"/>
  <c r="AA26" i="1"/>
  <c r="W26" i="1"/>
  <c r="C19" i="3" s="1"/>
  <c r="B14" i="4" s="1"/>
  <c r="AB26" i="1"/>
  <c r="X26" i="1"/>
  <c r="BR27" i="1"/>
  <c r="BR24" i="1"/>
  <c r="AC25" i="1"/>
  <c r="Y25" i="1"/>
  <c r="AB25" i="1"/>
  <c r="X25" i="1"/>
  <c r="Z25" i="1"/>
  <c r="V25" i="1"/>
  <c r="AA25" i="1"/>
  <c r="W25" i="1"/>
  <c r="P19" i="3" s="1"/>
  <c r="B10" i="4" s="1"/>
  <c r="AB28" i="1"/>
  <c r="X28" i="1"/>
  <c r="AC28" i="1"/>
  <c r="Y28" i="1"/>
  <c r="AA28" i="1"/>
  <c r="W28" i="1"/>
  <c r="C7" i="3" s="1"/>
  <c r="Z28" i="1"/>
  <c r="V28" i="1"/>
  <c r="BL5" i="1" l="1"/>
  <c r="BQ5" i="1" s="1"/>
  <c r="P4" i="1"/>
  <c r="AC4" i="1" s="1"/>
  <c r="BL4" i="1"/>
  <c r="BQ4" i="1" s="1"/>
  <c r="U24" i="1"/>
  <c r="U25" i="1"/>
  <c r="BL6" i="1"/>
  <c r="BQ6" i="1" s="1"/>
  <c r="P5" i="1"/>
  <c r="AA5" i="1" s="1"/>
  <c r="P6" i="1"/>
  <c r="AC6" i="1" s="1"/>
  <c r="BL7" i="1"/>
  <c r="BQ7" i="1" s="1"/>
  <c r="P7" i="1"/>
  <c r="AA7" i="1" s="1"/>
  <c r="BL8" i="1"/>
  <c r="BQ8" i="1" s="1"/>
  <c r="P8" i="1"/>
  <c r="AC8" i="1" s="1"/>
  <c r="P9" i="1"/>
  <c r="AC9" i="1" s="1"/>
  <c r="BL9" i="1"/>
  <c r="BQ9" i="1" s="1"/>
  <c r="U28" i="1"/>
  <c r="U27" i="1"/>
  <c r="U26" i="1"/>
  <c r="V4" i="1" l="1"/>
  <c r="AA4" i="1"/>
  <c r="W4" i="1"/>
  <c r="P29" i="3" s="1"/>
  <c r="B2" i="4" s="1"/>
  <c r="B4" i="4" s="1"/>
  <c r="Y9" i="1"/>
  <c r="X4" i="1"/>
  <c r="Y4" i="1"/>
  <c r="AB4" i="1"/>
  <c r="Z4" i="1"/>
  <c r="X8" i="1"/>
  <c r="AB5" i="1"/>
  <c r="AC5" i="1"/>
  <c r="V5" i="1"/>
  <c r="Z5" i="1"/>
  <c r="Z6" i="1"/>
  <c r="V7" i="1"/>
  <c r="W6" i="1"/>
  <c r="P17" i="3" s="1"/>
  <c r="B12" i="4" s="1"/>
  <c r="AB7" i="1"/>
  <c r="AA6" i="1"/>
  <c r="AB6" i="1"/>
  <c r="X5" i="1"/>
  <c r="Y5" i="1"/>
  <c r="W5" i="1"/>
  <c r="C29" i="3" s="1"/>
  <c r="B8" i="4" s="1"/>
  <c r="BR9" i="1"/>
  <c r="Y7" i="1"/>
  <c r="AC7" i="1"/>
  <c r="Y6" i="1"/>
  <c r="X6" i="1"/>
  <c r="V6" i="1"/>
  <c r="V9" i="1"/>
  <c r="X9" i="1"/>
  <c r="AA9" i="1"/>
  <c r="W7" i="1"/>
  <c r="C17" i="3" s="1"/>
  <c r="B16" i="4" s="1"/>
  <c r="Z7" i="1"/>
  <c r="X7" i="1"/>
  <c r="AA8" i="1"/>
  <c r="BR6" i="1"/>
  <c r="AB9" i="1"/>
  <c r="W9" i="1"/>
  <c r="C5" i="3" s="1"/>
  <c r="B22" i="4" s="1"/>
  <c r="B24" i="4" s="1"/>
  <c r="Z9" i="1"/>
  <c r="BR7" i="1"/>
  <c r="Y8" i="1"/>
  <c r="W8" i="1"/>
  <c r="P5" i="3" s="1"/>
  <c r="B20" i="4" s="1"/>
  <c r="BR8" i="1"/>
  <c r="BR4" i="1"/>
  <c r="BR5" i="1"/>
  <c r="V8" i="1"/>
  <c r="Z8" i="1"/>
  <c r="AB8" i="1"/>
  <c r="U9" i="1" l="1"/>
  <c r="U7" i="1"/>
  <c r="U6" i="1"/>
  <c r="U8" i="1"/>
  <c r="U5" i="1"/>
</calcChain>
</file>

<file path=xl/sharedStrings.xml><?xml version="1.0" encoding="utf-8"?>
<sst xmlns="http://schemas.openxmlformats.org/spreadsheetml/2006/main" count="140" uniqueCount="42">
  <si>
    <t>Terrain</t>
  </si>
  <si>
    <t>Heure</t>
  </si>
  <si>
    <t>EQUIPES</t>
  </si>
  <si>
    <t>POULE A</t>
  </si>
  <si>
    <t>POULE B</t>
  </si>
  <si>
    <t>Place</t>
  </si>
  <si>
    <t>Pts</t>
  </si>
  <si>
    <t>J</t>
  </si>
  <si>
    <t>G</t>
  </si>
  <si>
    <t>N</t>
  </si>
  <si>
    <t>P</t>
  </si>
  <si>
    <t xml:space="preserve">B + </t>
  </si>
  <si>
    <t>B -</t>
  </si>
  <si>
    <t>Diff.</t>
  </si>
  <si>
    <t>CLASSEMENT POULE A</t>
  </si>
  <si>
    <t>R</t>
  </si>
  <si>
    <t>B +</t>
  </si>
  <si>
    <t>%</t>
  </si>
  <si>
    <t>CLASSEMENT POULE B</t>
  </si>
  <si>
    <t>Terrain 1</t>
  </si>
  <si>
    <t>Terrain 2</t>
  </si>
  <si>
    <t>FINALE</t>
  </si>
  <si>
    <r>
      <t>11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12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</si>
  <si>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9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10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</si>
  <si>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5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6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</si>
  <si>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7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8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</si>
  <si>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3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4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</si>
  <si>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t>Equipe 1A</t>
  </si>
  <si>
    <t>Equipe 2A</t>
  </si>
  <si>
    <t>Equipe 3A</t>
  </si>
  <si>
    <t>Equipe 4A</t>
  </si>
  <si>
    <t>Equipe 5A</t>
  </si>
  <si>
    <t>Equipe 6A</t>
  </si>
  <si>
    <t>Equipe 1B</t>
  </si>
  <si>
    <t>Equipe 2B</t>
  </si>
  <si>
    <t>Equipe 3B</t>
  </si>
  <si>
    <t>Equipe 4B</t>
  </si>
  <si>
    <t>Equipe 5B</t>
  </si>
  <si>
    <t>Equipe 6B</t>
  </si>
  <si>
    <t>Terrain 3</t>
  </si>
  <si>
    <t>Terrain 4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</si>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</sst>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&quot;h&quot;:mm;@"/>
    <numFmt numFmtId="165" formatCode="#,##0.0000000"/>
    <numFmt numFmtId="166" formatCode="h&quot;h&quot;\ mm;@"/>
  </numFmts>
  <fonts count="2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 Black"/>
      <family val="2"/>
    </font>
    <font>
      <sz val="18"/>
      <color theme="1"/>
      <name val="Arial Black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Arial Black"/>
      <family val="2"/>
    </font>
    <font>
      <sz val="18"/>
      <color rgb="FF0000FF"/>
      <name val="Arial Black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 Black"/>
      <family val="2"/>
    </font>
    <font>
      <b/>
      <sz val="12"/>
      <color theme="1"/>
      <name val="Arial"/>
      <family val="2"/>
    </font>
    <font>
      <sz val="18"/>
      <color rgb="FF00B0F0"/>
      <name val="Arial Black"/>
      <family val="2"/>
    </font>
    <font>
      <sz val="14"/>
      <color theme="1"/>
      <name val="Arial Black"/>
      <family val="2"/>
    </font>
    <font>
      <sz val="16"/>
      <color rgb="FF0000FF"/>
      <name val="Arial Black"/>
      <family val="2"/>
    </font>
    <font>
      <sz val="18"/>
      <color rgb="FFFF33CC"/>
      <name val="Arial Black"/>
      <family val="2"/>
    </font>
    <font>
      <vertAlign val="superscript"/>
      <sz val="18"/>
      <color rgb="FFFF33CC"/>
      <name val="Arial Black"/>
      <family val="2"/>
    </font>
    <font>
      <sz val="24"/>
      <color rgb="FFFF33CC"/>
      <name val="Arial Black"/>
      <family val="2"/>
    </font>
    <font>
      <sz val="16"/>
      <color rgb="FFFF0000"/>
      <name val="Arial Black"/>
      <family val="2"/>
    </font>
    <font>
      <sz val="16"/>
      <color rgb="FF00B050"/>
      <name val="Arial Black"/>
      <family val="2"/>
    </font>
    <font>
      <sz val="18"/>
      <color rgb="FFFF0000"/>
      <name val="Arial Black"/>
      <family val="2"/>
    </font>
    <font>
      <b/>
      <sz val="10"/>
      <color theme="5" tint="-0.49998474074526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7" tint="0.59999389629810485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165" fontId="10" fillId="0" borderId="9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 vertical="center"/>
    </xf>
    <xf numFmtId="165" fontId="10" fillId="0" borderId="14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center" vertical="center"/>
    </xf>
    <xf numFmtId="165" fontId="10" fillId="0" borderId="21" xfId="0" applyNumberFormat="1" applyFont="1" applyBorder="1" applyAlignment="1">
      <alignment horizontal="center" vertical="center"/>
    </xf>
    <xf numFmtId="0" fontId="13" fillId="2" borderId="42" xfId="0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164" fontId="13" fillId="2" borderId="45" xfId="0" applyNumberFormat="1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4" fillId="0" borderId="31" xfId="0" applyFont="1" applyBorder="1" applyAlignment="1" applyProtection="1">
      <alignment horizontal="center" vertical="center"/>
      <protection locked="0"/>
    </xf>
    <xf numFmtId="164" fontId="5" fillId="0" borderId="32" xfId="0" applyNumberFormat="1" applyFont="1" applyBorder="1" applyAlignment="1" applyProtection="1">
      <alignment horizontal="center" vertical="center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164" fontId="5" fillId="0" borderId="40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164" fontId="5" fillId="0" borderId="36" xfId="0" applyNumberFormat="1" applyFont="1" applyBorder="1" applyAlignment="1" applyProtection="1">
      <alignment horizontal="center" vertical="center"/>
      <protection locked="0"/>
    </xf>
    <xf numFmtId="0" fontId="7" fillId="0" borderId="38" xfId="0" applyFont="1" applyBorder="1" applyAlignment="1" applyProtection="1">
      <alignment horizontal="center" vertical="center"/>
      <protection locked="0"/>
    </xf>
    <xf numFmtId="0" fontId="4" fillId="0" borderId="46" xfId="0" applyFont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vertical="center"/>
    </xf>
    <xf numFmtId="0" fontId="3" fillId="4" borderId="25" xfId="0" applyFont="1" applyFill="1" applyBorder="1" applyAlignment="1">
      <alignment vertical="center"/>
    </xf>
    <xf numFmtId="0" fontId="3" fillId="4" borderId="27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3" fillId="4" borderId="22" xfId="0" applyFont="1" applyFill="1" applyBorder="1" applyAlignment="1">
      <alignment vertical="center"/>
    </xf>
    <xf numFmtId="0" fontId="3" fillId="4" borderId="26" xfId="0" applyFont="1" applyFill="1" applyBorder="1" applyAlignment="1">
      <alignment vertical="center"/>
    </xf>
    <xf numFmtId="0" fontId="10" fillId="4" borderId="23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/>
    </xf>
    <xf numFmtId="0" fontId="10" fillId="4" borderId="22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1" xfId="0" applyBorder="1" applyAlignment="1">
      <alignment horizontal="left" vertical="center"/>
    </xf>
    <xf numFmtId="0" fontId="12" fillId="1" borderId="5" xfId="0" applyFont="1" applyFill="1" applyBorder="1" applyAlignment="1">
      <alignment horizontal="center" vertical="center"/>
    </xf>
    <xf numFmtId="0" fontId="12" fillId="1" borderId="6" xfId="0" applyFont="1" applyFill="1" applyBorder="1" applyAlignment="1">
      <alignment horizontal="center" vertical="center"/>
    </xf>
    <xf numFmtId="0" fontId="12" fillId="1" borderId="7" xfId="0" applyFont="1" applyFill="1" applyBorder="1" applyAlignment="1">
      <alignment horizontal="center" vertical="center"/>
    </xf>
    <xf numFmtId="0" fontId="12" fillId="1" borderId="29" xfId="0" applyFont="1" applyFill="1" applyBorder="1" applyAlignment="1">
      <alignment horizontal="center" vertical="center"/>
    </xf>
    <xf numFmtId="0" fontId="12" fillId="1" borderId="3" xfId="0" applyFont="1" applyFill="1" applyBorder="1" applyAlignment="1">
      <alignment horizontal="center" vertical="center"/>
    </xf>
    <xf numFmtId="0" fontId="12" fillId="1" borderId="3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40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6" fillId="3" borderId="51" xfId="0" applyFont="1" applyFill="1" applyBorder="1" applyAlignment="1">
      <alignment horizontal="center" vertical="center"/>
    </xf>
    <xf numFmtId="0" fontId="6" fillId="3" borderId="52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6" fillId="3" borderId="54" xfId="0" applyFont="1" applyFill="1" applyBorder="1" applyAlignment="1">
      <alignment horizontal="center" vertical="center"/>
    </xf>
    <xf numFmtId="0" fontId="6" fillId="3" borderId="55" xfId="0" applyFont="1" applyFill="1" applyBorder="1" applyAlignment="1">
      <alignment horizontal="center" vertical="center"/>
    </xf>
    <xf numFmtId="0" fontId="6" fillId="3" borderId="56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6" xfId="0" applyFont="1" applyBorder="1" applyAlignment="1">
      <alignment horizontal="left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3" fillId="6" borderId="23" xfId="0" applyFont="1" applyFill="1" applyBorder="1" applyAlignment="1" applyProtection="1">
      <alignment horizontal="center" vertical="center"/>
      <protection locked="0"/>
    </xf>
    <xf numFmtId="0" fontId="23" fillId="6" borderId="47" xfId="0" applyFont="1" applyFill="1" applyBorder="1" applyAlignment="1" applyProtection="1">
      <alignment horizontal="center" vertical="center"/>
      <protection locked="0"/>
    </xf>
    <xf numFmtId="0" fontId="23" fillId="6" borderId="26" xfId="0" applyFont="1" applyFill="1" applyBorder="1" applyAlignment="1" applyProtection="1">
      <alignment horizontal="center" vertical="center"/>
      <protection locked="0"/>
    </xf>
    <xf numFmtId="0" fontId="23" fillId="6" borderId="28" xfId="0" applyFont="1" applyFill="1" applyBorder="1" applyAlignment="1" applyProtection="1">
      <alignment horizontal="center" vertical="center"/>
      <protection locked="0"/>
    </xf>
    <xf numFmtId="0" fontId="16" fillId="6" borderId="23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4" fillId="6" borderId="23" xfId="0" applyFont="1" applyFill="1" applyBorder="1" applyAlignment="1" applyProtection="1">
      <alignment horizontal="center" vertical="center"/>
      <protection locked="0"/>
    </xf>
    <xf numFmtId="0" fontId="24" fillId="6" borderId="47" xfId="0" applyFont="1" applyFill="1" applyBorder="1" applyAlignment="1" applyProtection="1">
      <alignment horizontal="center" vertical="center"/>
      <protection locked="0"/>
    </xf>
    <xf numFmtId="0" fontId="24" fillId="6" borderId="26" xfId="0" applyFont="1" applyFill="1" applyBorder="1" applyAlignment="1" applyProtection="1">
      <alignment horizontal="center" vertical="center"/>
      <protection locked="0"/>
    </xf>
    <xf numFmtId="0" fontId="24" fillId="6" borderId="28" xfId="0" applyFont="1" applyFill="1" applyBorder="1" applyAlignment="1" applyProtection="1">
      <alignment horizontal="center" vertical="center"/>
      <protection locked="0"/>
    </xf>
    <xf numFmtId="0" fontId="17" fillId="6" borderId="0" xfId="0" applyFont="1" applyFill="1" applyAlignment="1" applyProtection="1">
      <alignment horizontal="center" vertical="center" textRotation="90"/>
      <protection locked="0"/>
    </xf>
    <xf numFmtId="166" fontId="17" fillId="6" borderId="25" xfId="0" applyNumberFormat="1" applyFont="1" applyFill="1" applyBorder="1" applyAlignment="1" applyProtection="1">
      <alignment horizontal="center" vertical="center" textRotation="90"/>
      <protection locked="0"/>
    </xf>
    <xf numFmtId="0" fontId="19" fillId="6" borderId="23" xfId="0" applyFont="1" applyFill="1" applyBorder="1" applyAlignment="1">
      <alignment horizontal="center" vertical="center"/>
    </xf>
    <xf numFmtId="0" fontId="19" fillId="6" borderId="24" xfId="0" applyFont="1" applyFill="1" applyBorder="1" applyAlignment="1">
      <alignment horizontal="center" vertical="center"/>
    </xf>
    <xf numFmtId="0" fontId="19" fillId="6" borderId="47" xfId="0" applyFont="1" applyFill="1" applyBorder="1" applyAlignment="1">
      <alignment horizontal="center" vertical="center"/>
    </xf>
    <xf numFmtId="0" fontId="19" fillId="6" borderId="26" xfId="0" applyFont="1" applyFill="1" applyBorder="1" applyAlignment="1">
      <alignment horizontal="center" vertical="center"/>
    </xf>
    <xf numFmtId="0" fontId="19" fillId="6" borderId="27" xfId="0" applyFont="1" applyFill="1" applyBorder="1" applyAlignment="1">
      <alignment horizontal="center" vertical="center"/>
    </xf>
    <xf numFmtId="0" fontId="19" fillId="6" borderId="28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/>
    </xf>
    <xf numFmtId="0" fontId="22" fillId="6" borderId="0" xfId="0" applyFont="1" applyFill="1" applyAlignment="1">
      <alignment horizontal="center" vertical="center"/>
    </xf>
    <xf numFmtId="0" fontId="17" fillId="6" borderId="0" xfId="0" applyFont="1" applyFill="1" applyAlignment="1" applyProtection="1">
      <alignment horizontal="center" vertical="center" textRotation="180"/>
      <protection locked="0"/>
    </xf>
    <xf numFmtId="166" fontId="17" fillId="6" borderId="22" xfId="0" applyNumberFormat="1" applyFont="1" applyFill="1" applyBorder="1" applyAlignment="1" applyProtection="1">
      <alignment horizontal="center" vertical="center" textRotation="180"/>
      <protection locked="0"/>
    </xf>
    <xf numFmtId="0" fontId="18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5" fillId="1" borderId="5" xfId="0" applyFont="1" applyFill="1" applyBorder="1" applyAlignment="1">
      <alignment horizontal="center" vertical="center"/>
    </xf>
    <xf numFmtId="0" fontId="25" fillId="1" borderId="6" xfId="0" applyFont="1" applyFill="1" applyBorder="1" applyAlignment="1">
      <alignment horizontal="center" vertical="center"/>
    </xf>
    <xf numFmtId="0" fontId="25" fillId="1" borderId="7" xfId="0" applyFont="1" applyFill="1" applyBorder="1" applyAlignment="1">
      <alignment horizontal="center" vertical="center"/>
    </xf>
    <xf numFmtId="0" fontId="25" fillId="1" borderId="29" xfId="0" applyFont="1" applyFill="1" applyBorder="1" applyAlignment="1">
      <alignment horizontal="center" vertical="center"/>
    </xf>
    <xf numFmtId="0" fontId="25" fillId="1" borderId="3" xfId="0" applyFont="1" applyFill="1" applyBorder="1" applyAlignment="1">
      <alignment horizontal="center" vertical="center"/>
    </xf>
    <xf numFmtId="0" fontId="25" fillId="1" borderId="30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left" vertical="center"/>
    </xf>
    <xf numFmtId="0" fontId="14" fillId="0" borderId="34" xfId="0" applyFont="1" applyBorder="1" applyAlignment="1">
      <alignment horizontal="left" vertical="center"/>
    </xf>
    <xf numFmtId="0" fontId="14" fillId="0" borderId="4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37" xfId="0" applyFont="1" applyBorder="1" applyAlignment="1">
      <alignment horizontal="left" vertical="center"/>
    </xf>
    <xf numFmtId="0" fontId="14" fillId="0" borderId="38" xfId="0" applyFont="1" applyBorder="1" applyAlignment="1">
      <alignment horizontal="left" vertical="center"/>
    </xf>
    <xf numFmtId="0" fontId="14" fillId="0" borderId="32" xfId="0" applyFont="1" applyBorder="1" applyAlignment="1">
      <alignment horizontal="left" vertical="center"/>
    </xf>
    <xf numFmtId="0" fontId="14" fillId="0" borderId="40" xfId="0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0" fontId="13" fillId="7" borderId="44" xfId="0" applyFont="1" applyFill="1" applyBorder="1" applyAlignment="1">
      <alignment horizontal="center" vertical="center"/>
    </xf>
    <xf numFmtId="164" fontId="13" fillId="7" borderId="45" xfId="0" applyNumberFormat="1" applyFont="1" applyFill="1" applyBorder="1" applyAlignment="1">
      <alignment horizontal="center" vertical="center"/>
    </xf>
    <xf numFmtId="0" fontId="13" fillId="7" borderId="18" xfId="0" applyFont="1" applyFill="1" applyBorder="1" applyAlignment="1">
      <alignment horizontal="center" vertical="center"/>
    </xf>
    <xf numFmtId="0" fontId="13" fillId="7" borderId="16" xfId="0" applyFont="1" applyFill="1" applyBorder="1" applyAlignment="1">
      <alignment horizontal="center" vertical="center"/>
    </xf>
    <xf numFmtId="0" fontId="13" fillId="7" borderId="43" xfId="0" applyFont="1" applyFill="1" applyBorder="1" applyAlignment="1">
      <alignment horizontal="center" vertical="center"/>
    </xf>
    <xf numFmtId="0" fontId="13" fillId="7" borderId="42" xfId="0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29" xfId="0" applyFont="1" applyFill="1" applyBorder="1" applyAlignment="1">
      <alignment horizontal="center" vertical="center"/>
    </xf>
    <xf numFmtId="0" fontId="25" fillId="5" borderId="3" xfId="0" applyFont="1" applyFill="1" applyBorder="1" applyAlignment="1">
      <alignment horizontal="center" vertical="center"/>
    </xf>
    <xf numFmtId="0" fontId="25" fillId="5" borderId="30" xfId="0" applyFont="1" applyFill="1" applyBorder="1" applyAlignment="1">
      <alignment horizontal="center" vertical="center"/>
    </xf>
    <xf numFmtId="0" fontId="26" fillId="3" borderId="15" xfId="0" applyFont="1" applyFill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/>
    </xf>
    <xf numFmtId="0" fontId="26" fillId="3" borderId="43" xfId="0" applyFont="1" applyFill="1" applyBorder="1" applyAlignment="1">
      <alignment horizontal="center" vertical="center"/>
    </xf>
    <xf numFmtId="0" fontId="26" fillId="3" borderId="15" xfId="0" applyFont="1" applyFill="1" applyBorder="1" applyAlignment="1">
      <alignment horizontal="center" vertical="center"/>
    </xf>
    <xf numFmtId="0" fontId="26" fillId="3" borderId="17" xfId="0" applyFont="1" applyFill="1" applyBorder="1" applyAlignment="1">
      <alignment horizontal="center" vertical="center"/>
    </xf>
    <xf numFmtId="0" fontId="26" fillId="3" borderId="18" xfId="0" applyFont="1" applyFill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3" fillId="6" borderId="23" xfId="0" applyFont="1" applyFill="1" applyBorder="1" applyAlignment="1">
      <alignment horizontal="center" vertical="center"/>
    </xf>
    <xf numFmtId="0" fontId="23" fillId="6" borderId="24" xfId="0" applyFont="1" applyFill="1" applyBorder="1" applyAlignment="1">
      <alignment horizontal="center" vertical="center"/>
    </xf>
    <xf numFmtId="0" fontId="23" fillId="6" borderId="47" xfId="0" applyFont="1" applyFill="1" applyBorder="1" applyAlignment="1">
      <alignment horizontal="center" vertical="center"/>
    </xf>
    <xf numFmtId="0" fontId="23" fillId="6" borderId="26" xfId="0" applyFont="1" applyFill="1" applyBorder="1" applyAlignment="1">
      <alignment horizontal="center" vertical="center"/>
    </xf>
    <xf numFmtId="0" fontId="23" fillId="6" borderId="27" xfId="0" applyFont="1" applyFill="1" applyBorder="1" applyAlignment="1">
      <alignment horizontal="center" vertical="center"/>
    </xf>
    <xf numFmtId="0" fontId="23" fillId="6" borderId="2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6"/>
  <sheetViews>
    <sheetView workbookViewId="0">
      <selection activeCell="B8" sqref="B8"/>
    </sheetView>
  </sheetViews>
  <sheetFormatPr baseColWidth="10" defaultRowHeight="15" x14ac:dyDescent="0.25"/>
  <cols>
    <col min="1" max="1" width="20.140625" style="5" bestFit="1" customWidth="1"/>
  </cols>
  <sheetData>
    <row r="1" spans="1:1" x14ac:dyDescent="0.25">
      <c r="A1" s="208" t="s">
        <v>3</v>
      </c>
    </row>
    <row r="2" spans="1:1" x14ac:dyDescent="0.25">
      <c r="A2" s="7" t="s">
        <v>27</v>
      </c>
    </row>
    <row r="3" spans="1:1" x14ac:dyDescent="0.25">
      <c r="A3" s="7" t="s">
        <v>28</v>
      </c>
    </row>
    <row r="4" spans="1:1" x14ac:dyDescent="0.25">
      <c r="A4" s="7" t="s">
        <v>29</v>
      </c>
    </row>
    <row r="5" spans="1:1" x14ac:dyDescent="0.25">
      <c r="A5" s="7" t="s">
        <v>30</v>
      </c>
    </row>
    <row r="6" spans="1:1" x14ac:dyDescent="0.25">
      <c r="A6" s="7" t="s">
        <v>31</v>
      </c>
    </row>
    <row r="7" spans="1:1" x14ac:dyDescent="0.25">
      <c r="A7" s="84" t="s">
        <v>32</v>
      </c>
    </row>
    <row r="10" spans="1:1" x14ac:dyDescent="0.25">
      <c r="A10" s="6" t="s">
        <v>4</v>
      </c>
    </row>
    <row r="11" spans="1:1" x14ac:dyDescent="0.25">
      <c r="A11" s="7" t="s">
        <v>33</v>
      </c>
    </row>
    <row r="12" spans="1:1" x14ac:dyDescent="0.25">
      <c r="A12" s="7" t="s">
        <v>34</v>
      </c>
    </row>
    <row r="13" spans="1:1" x14ac:dyDescent="0.25">
      <c r="A13" s="7" t="s">
        <v>35</v>
      </c>
    </row>
    <row r="14" spans="1:1" x14ac:dyDescent="0.25">
      <c r="A14" s="7" t="s">
        <v>36</v>
      </c>
    </row>
    <row r="15" spans="1:1" x14ac:dyDescent="0.25">
      <c r="A15" s="7" t="s">
        <v>37</v>
      </c>
    </row>
    <row r="16" spans="1:1" x14ac:dyDescent="0.25">
      <c r="A16" s="84" t="s">
        <v>38</v>
      </c>
    </row>
  </sheetData>
  <sortState xmlns:xlrd2="http://schemas.microsoft.com/office/spreadsheetml/2017/richdata2" ref="A11:A16">
    <sortCondition ref="A11:A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AA332"/>
  <sheetViews>
    <sheetView tabSelected="1" workbookViewId="0">
      <selection activeCell="W33" sqref="W33"/>
    </sheetView>
  </sheetViews>
  <sheetFormatPr baseColWidth="10" defaultRowHeight="15" x14ac:dyDescent="0.25"/>
  <cols>
    <col min="1" max="1" width="6.7109375" style="1" customWidth="1"/>
    <col min="2" max="2" width="6.7109375" style="4" customWidth="1"/>
    <col min="3" max="29" width="6.7109375" style="1" customWidth="1"/>
    <col min="30" max="47" width="6.7109375" style="1" hidden="1" customWidth="1"/>
    <col min="48" max="49" width="15.7109375" style="1" hidden="1" customWidth="1"/>
    <col min="50" max="63" width="6.7109375" style="1" hidden="1" customWidth="1"/>
    <col min="64" max="68" width="6.7109375" style="8" hidden="1" customWidth="1"/>
    <col min="69" max="69" width="15.7109375" style="8" hidden="1" customWidth="1"/>
    <col min="70" max="75" width="6.7109375" style="8" hidden="1" customWidth="1"/>
    <col min="76" max="2055" width="6.7109375" style="1" customWidth="1"/>
  </cols>
  <sheetData>
    <row r="1" spans="1:2055" ht="15" customHeight="1" x14ac:dyDescent="0.25">
      <c r="A1" s="173" t="s">
        <v>3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5"/>
      <c r="O1" s="68"/>
      <c r="P1" s="195" t="s">
        <v>14</v>
      </c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7"/>
      <c r="AD1" s="68"/>
      <c r="AE1" s="68"/>
      <c r="AF1" s="69"/>
      <c r="AG1" s="117" t="s">
        <v>14</v>
      </c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9"/>
      <c r="AV1" s="72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</row>
    <row r="2" spans="1:2055" ht="15" customHeight="1" thickBot="1" x14ac:dyDescent="0.3">
      <c r="A2" s="176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8"/>
      <c r="O2" s="68"/>
      <c r="P2" s="198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200"/>
      <c r="AD2" s="68"/>
      <c r="AE2" s="70"/>
      <c r="AF2" s="71"/>
      <c r="AG2" s="120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2"/>
      <c r="AV2" s="73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</row>
    <row r="3" spans="1:2055" s="3" customFormat="1" ht="15.75" thickBot="1" x14ac:dyDescent="0.3">
      <c r="A3" s="188" t="s">
        <v>0</v>
      </c>
      <c r="B3" s="189" t="s">
        <v>1</v>
      </c>
      <c r="C3" s="190" t="s">
        <v>2</v>
      </c>
      <c r="D3" s="191"/>
      <c r="E3" s="191"/>
      <c r="F3" s="191"/>
      <c r="G3" s="192"/>
      <c r="H3" s="193" t="s">
        <v>6</v>
      </c>
      <c r="I3" s="193" t="s">
        <v>6</v>
      </c>
      <c r="J3" s="190" t="s">
        <v>2</v>
      </c>
      <c r="K3" s="191"/>
      <c r="L3" s="191"/>
      <c r="M3" s="191"/>
      <c r="N3" s="194"/>
      <c r="O3" s="68"/>
      <c r="P3" s="201" t="s">
        <v>2</v>
      </c>
      <c r="Q3" s="202"/>
      <c r="R3" s="202"/>
      <c r="S3" s="202"/>
      <c r="T3" s="203"/>
      <c r="U3" s="204" t="s">
        <v>5</v>
      </c>
      <c r="V3" s="205" t="s">
        <v>6</v>
      </c>
      <c r="W3" s="206" t="s">
        <v>7</v>
      </c>
      <c r="X3" s="207" t="s">
        <v>8</v>
      </c>
      <c r="Y3" s="207" t="s">
        <v>9</v>
      </c>
      <c r="Z3" s="207" t="s">
        <v>10</v>
      </c>
      <c r="AA3" s="207" t="s">
        <v>11</v>
      </c>
      <c r="AB3" s="207" t="s">
        <v>12</v>
      </c>
      <c r="AC3" s="205" t="s">
        <v>13</v>
      </c>
      <c r="AD3" s="68"/>
      <c r="AE3" s="93" t="s">
        <v>15</v>
      </c>
      <c r="AF3" s="95"/>
      <c r="AG3" s="93" t="s">
        <v>2</v>
      </c>
      <c r="AH3" s="94"/>
      <c r="AI3" s="94"/>
      <c r="AJ3" s="94"/>
      <c r="AK3" s="94"/>
      <c r="AL3" s="19" t="s">
        <v>15</v>
      </c>
      <c r="AM3" s="19" t="s">
        <v>5</v>
      </c>
      <c r="AN3" s="19" t="s">
        <v>6</v>
      </c>
      <c r="AO3" s="19" t="s">
        <v>7</v>
      </c>
      <c r="AP3" s="19" t="s">
        <v>8</v>
      </c>
      <c r="AQ3" s="19" t="s">
        <v>9</v>
      </c>
      <c r="AR3" s="19" t="s">
        <v>10</v>
      </c>
      <c r="AS3" s="19" t="s">
        <v>11</v>
      </c>
      <c r="AT3" s="19" t="s">
        <v>12</v>
      </c>
      <c r="AU3" s="20" t="s">
        <v>13</v>
      </c>
      <c r="AV3" s="32" t="s">
        <v>17</v>
      </c>
      <c r="AW3" s="31" t="s">
        <v>17</v>
      </c>
      <c r="AX3" s="18" t="s">
        <v>6</v>
      </c>
      <c r="AY3" s="20" t="s">
        <v>6</v>
      </c>
      <c r="AZ3" s="21" t="s">
        <v>7</v>
      </c>
      <c r="BA3" s="20" t="s">
        <v>7</v>
      </c>
      <c r="BB3" s="21" t="s">
        <v>8</v>
      </c>
      <c r="BC3" s="20" t="s">
        <v>8</v>
      </c>
      <c r="BD3" s="21" t="s">
        <v>9</v>
      </c>
      <c r="BE3" s="20" t="s">
        <v>9</v>
      </c>
      <c r="BF3" s="21" t="s">
        <v>10</v>
      </c>
      <c r="BG3" s="20" t="s">
        <v>10</v>
      </c>
      <c r="BH3" s="21" t="s">
        <v>16</v>
      </c>
      <c r="BI3" s="20" t="s">
        <v>16</v>
      </c>
      <c r="BJ3" s="21" t="s">
        <v>12</v>
      </c>
      <c r="BK3" s="20" t="s">
        <v>12</v>
      </c>
      <c r="BL3" s="93" t="s">
        <v>2</v>
      </c>
      <c r="BM3" s="94"/>
      <c r="BN3" s="94"/>
      <c r="BO3" s="94"/>
      <c r="BP3" s="94"/>
      <c r="BQ3" s="19" t="s">
        <v>17</v>
      </c>
      <c r="BR3" s="19" t="s">
        <v>15</v>
      </c>
      <c r="BS3" s="94" t="s">
        <v>2</v>
      </c>
      <c r="BT3" s="94"/>
      <c r="BU3" s="94"/>
      <c r="BV3" s="94"/>
      <c r="BW3" s="95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</row>
    <row r="4" spans="1:2055" x14ac:dyDescent="0.25">
      <c r="A4" s="58">
        <v>1</v>
      </c>
      <c r="B4" s="59"/>
      <c r="C4" s="179" t="str">
        <f>AG4</f>
        <v>Equipe 1A</v>
      </c>
      <c r="D4" s="180"/>
      <c r="E4" s="180"/>
      <c r="F4" s="180"/>
      <c r="G4" s="180"/>
      <c r="H4" s="60"/>
      <c r="I4" s="60"/>
      <c r="J4" s="180" t="str">
        <f>AG5</f>
        <v>Equipe 2A</v>
      </c>
      <c r="K4" s="180"/>
      <c r="L4" s="180"/>
      <c r="M4" s="180"/>
      <c r="N4" s="185"/>
      <c r="O4" s="68"/>
      <c r="P4" s="126" t="str">
        <f>VLOOKUP(AE4,AF4:AK9,2,0)</f>
        <v>Equipe 1A</v>
      </c>
      <c r="Q4" s="127"/>
      <c r="R4" s="127"/>
      <c r="S4" s="127"/>
      <c r="T4" s="128"/>
      <c r="U4" s="43">
        <v>1</v>
      </c>
      <c r="V4" s="44">
        <f>VLOOKUP(P4,AG4:AU9,8,0)</f>
        <v>0</v>
      </c>
      <c r="W4" s="45">
        <f>VLOOKUP(P4,AG4:AU9,9,0)</f>
        <v>0</v>
      </c>
      <c r="X4" s="46">
        <f>VLOOKUP(P4,AG4:AU9,10,0)</f>
        <v>0</v>
      </c>
      <c r="Y4" s="46">
        <f>VLOOKUP(P4,AG4:AU9,11,0)</f>
        <v>0</v>
      </c>
      <c r="Z4" s="46">
        <f>VLOOKUP(P4,AG4:AU9,12,0)</f>
        <v>0</v>
      </c>
      <c r="AA4" s="46">
        <f>VLOOKUP(P4,AG4:AU9,13,0)</f>
        <v>0</v>
      </c>
      <c r="AB4" s="46">
        <f>VLOOKUP(P4,AG4:AU9,14,0)</f>
        <v>0</v>
      </c>
      <c r="AC4" s="47">
        <f>VLOOKUP(P4,AG4:AU9,15,0)</f>
        <v>0</v>
      </c>
      <c r="AD4" s="68"/>
      <c r="AE4" s="15">
        <v>1</v>
      </c>
      <c r="AF4" s="17">
        <f>AM4</f>
        <v>1</v>
      </c>
      <c r="AG4" s="96" t="str">
        <f>Equipes!A2</f>
        <v>Equipe 1A</v>
      </c>
      <c r="AH4" s="97"/>
      <c r="AI4" s="97"/>
      <c r="AJ4" s="97"/>
      <c r="AK4" s="97"/>
      <c r="AL4" s="16">
        <f>RANK(AV4,AV4:AV9)</f>
        <v>1</v>
      </c>
      <c r="AM4" s="16">
        <f>RANK(AW4,AW4:AW9)</f>
        <v>1</v>
      </c>
      <c r="AN4" s="16">
        <f>SUMPRODUCT((C4:G18=AG4)*(AX4:AX18))+SUMPRODUCT((J4:N18=AG4)*(AY4:AY18))</f>
        <v>0</v>
      </c>
      <c r="AO4" s="16">
        <f>SUMPRODUCT((C4:G18=AG4)*(AZ4:AZ18))+SUMPRODUCT((J4:N18=AG4)*(BA4:BA18))</f>
        <v>0</v>
      </c>
      <c r="AP4" s="16">
        <f>SUMPRODUCT((C4:G18=AG4)*(BB4:BB18))+SUMPRODUCT((J4:N18=AG4)*(BC4:BC18))</f>
        <v>0</v>
      </c>
      <c r="AQ4" s="16">
        <f>SUMPRODUCT((C4:G18=AG4)*(BD4:BD18))+SUMPRODUCT((J4:N18=AG4)*(BE4:BE18))</f>
        <v>0</v>
      </c>
      <c r="AR4" s="16">
        <f>SUMPRODUCT((C4:G18=AG4)*(BF4:BF18))+SUMPRODUCT((J4:N18=AG4)*(BG4:BG18))</f>
        <v>0</v>
      </c>
      <c r="AS4" s="16">
        <f>SUMPRODUCT((C4:G18=AG4)*(BH4:BH18))+SUMPRODUCT((J4:N18=AG4)*(BI4:BI18))</f>
        <v>0</v>
      </c>
      <c r="AT4" s="16">
        <f>SUMPRODUCT((C4:G18=AG4)*(BJ4:BJ18))+SUMPRODUCT((J4:N18=AG4)*(BK4:BK18))</f>
        <v>0</v>
      </c>
      <c r="AU4" s="17">
        <f>AS4-AT4</f>
        <v>0</v>
      </c>
      <c r="AV4" s="33">
        <f>SUM(AN4*1000+(AU4)/10+(AS4)/100)</f>
        <v>0</v>
      </c>
      <c r="AW4" s="30">
        <f>AV4+0.0000006</f>
        <v>5.9999999999999997E-7</v>
      </c>
      <c r="AX4" s="15">
        <f>IF(H4="",0,IF(H4&gt;I4,3,IF(H4=I4,1,IF(H4&lt;I4,0))))</f>
        <v>0</v>
      </c>
      <c r="AY4" s="17">
        <f>IF(I4="",0,IF(I4&gt;H4,3,IF(I4=H4,1,IF(I4&lt;H4,0))))</f>
        <v>0</v>
      </c>
      <c r="AZ4" s="22">
        <f>IF(H4="",0,1)</f>
        <v>0</v>
      </c>
      <c r="BA4" s="17">
        <f>IF(I4="",0,1)</f>
        <v>0</v>
      </c>
      <c r="BB4" s="22" t="b">
        <f>IF(H4&lt;&gt;"",IF(H4&gt;I4,1))</f>
        <v>0</v>
      </c>
      <c r="BC4" s="17" t="b">
        <f>IF(I4&lt;&gt;"",IF(I4&gt;H4,1))</f>
        <v>0</v>
      </c>
      <c r="BD4" s="22" t="b">
        <f>IF(H4&lt;&gt;"",IF(H4=I4,1))</f>
        <v>0</v>
      </c>
      <c r="BE4" s="17" t="b">
        <f>IF(I4&lt;&gt;"",IF(I4=H4,1))</f>
        <v>0</v>
      </c>
      <c r="BF4" s="22" t="b">
        <f>IF(H4&lt;&gt;"",IF(H4&lt;I4,1))</f>
        <v>0</v>
      </c>
      <c r="BG4" s="17" t="b">
        <f>IF(I4&lt;&gt;"",IF(I4&lt;H4,1))</f>
        <v>0</v>
      </c>
      <c r="BH4" s="22">
        <f>H4</f>
        <v>0</v>
      </c>
      <c r="BI4" s="17">
        <f>I4</f>
        <v>0</v>
      </c>
      <c r="BJ4" s="22">
        <f>I4</f>
        <v>0</v>
      </c>
      <c r="BK4" s="17">
        <f>H4</f>
        <v>0</v>
      </c>
      <c r="BL4" s="96" t="str">
        <f>VLOOKUP(AE4,AF4:AK9,2,0)</f>
        <v>Equipe 1A</v>
      </c>
      <c r="BM4" s="97"/>
      <c r="BN4" s="97"/>
      <c r="BO4" s="97"/>
      <c r="BP4" s="97"/>
      <c r="BQ4" s="27">
        <f>VLOOKUP(BL4,AG4:AV9,16,0)</f>
        <v>0</v>
      </c>
      <c r="BR4" s="16">
        <f>RANK(BQ4,BQ4:BQ9)</f>
        <v>1</v>
      </c>
      <c r="BS4" s="97" t="str">
        <f>AG4</f>
        <v>Equipe 1A</v>
      </c>
      <c r="BT4" s="97"/>
      <c r="BU4" s="97"/>
      <c r="BV4" s="97"/>
      <c r="BW4" s="102"/>
      <c r="BX4" s="78"/>
      <c r="BY4" s="78"/>
      <c r="BZ4" s="78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78"/>
      <c r="CP4" s="78"/>
      <c r="CQ4" s="78"/>
      <c r="CR4" s="78"/>
      <c r="CS4" s="78"/>
      <c r="CT4" s="78"/>
      <c r="CU4" s="78"/>
      <c r="CV4" s="78"/>
      <c r="CW4" s="78"/>
      <c r="CX4" s="78"/>
      <c r="CY4" s="78"/>
      <c r="CZ4" s="78"/>
      <c r="DA4" s="78"/>
      <c r="DB4" s="78"/>
      <c r="DC4" s="78"/>
      <c r="DD4" s="78"/>
      <c r="DE4" s="78"/>
      <c r="DF4" s="78"/>
      <c r="DG4" s="78"/>
      <c r="DH4" s="78"/>
      <c r="DI4" s="78"/>
      <c r="DJ4" s="78"/>
    </row>
    <row r="5" spans="1:2055" x14ac:dyDescent="0.25">
      <c r="A5" s="61">
        <v>3</v>
      </c>
      <c r="B5" s="62"/>
      <c r="C5" s="181" t="str">
        <f>AG6</f>
        <v>Equipe 3A</v>
      </c>
      <c r="D5" s="182"/>
      <c r="E5" s="182"/>
      <c r="F5" s="182"/>
      <c r="G5" s="182"/>
      <c r="H5" s="63"/>
      <c r="I5" s="63"/>
      <c r="J5" s="182" t="str">
        <f>AG7</f>
        <v>Equipe 4A</v>
      </c>
      <c r="K5" s="182"/>
      <c r="L5" s="182"/>
      <c r="M5" s="182"/>
      <c r="N5" s="186"/>
      <c r="O5" s="68"/>
      <c r="P5" s="105" t="str">
        <f>VLOOKUP(AE5,AF4:AK9,2,0)</f>
        <v>Equipe 2A</v>
      </c>
      <c r="Q5" s="106"/>
      <c r="R5" s="106"/>
      <c r="S5" s="106"/>
      <c r="T5" s="107"/>
      <c r="U5" s="48">
        <f>IF(BQ5=BQ4,BR4,BR5)</f>
        <v>1</v>
      </c>
      <c r="V5" s="49">
        <f>VLOOKUP(P5,AG4:AU9,8,0)</f>
        <v>0</v>
      </c>
      <c r="W5" s="50">
        <f>VLOOKUP(P5,AG4:AU9,9,0)</f>
        <v>0</v>
      </c>
      <c r="X5" s="51">
        <f>VLOOKUP(P5,AG4:AU9,10,0)</f>
        <v>0</v>
      </c>
      <c r="Y5" s="51">
        <f>VLOOKUP(P5,AG4:AU9,11,0)</f>
        <v>0</v>
      </c>
      <c r="Z5" s="51">
        <f>VLOOKUP(P5,AG4:AU9,12,0)</f>
        <v>0</v>
      </c>
      <c r="AA5" s="51">
        <f>VLOOKUP(P5,AG4:AU9,13,0)</f>
        <v>0</v>
      </c>
      <c r="AB5" s="51">
        <f>VLOOKUP(P5,AG4:AU9,14,0)</f>
        <v>0</v>
      </c>
      <c r="AC5" s="52">
        <f>VLOOKUP(P5,AG4:AU9,15,0)</f>
        <v>0</v>
      </c>
      <c r="AD5" s="68"/>
      <c r="AE5" s="10">
        <v>2</v>
      </c>
      <c r="AF5" s="11">
        <f t="shared" ref="AF5:AF9" si="0">AM5</f>
        <v>2</v>
      </c>
      <c r="AG5" s="96" t="str">
        <f>Equipes!A3</f>
        <v>Equipe 2A</v>
      </c>
      <c r="AH5" s="97"/>
      <c r="AI5" s="97"/>
      <c r="AJ5" s="97"/>
      <c r="AK5" s="97"/>
      <c r="AL5" s="9">
        <f>RANK(AV5,AV4:AV9)</f>
        <v>1</v>
      </c>
      <c r="AM5" s="9">
        <f>RANK(AW5,AW4:AW9)</f>
        <v>2</v>
      </c>
      <c r="AN5" s="9">
        <f>SUMPRODUCT((C4:G18=AG5)*(AX4:AX18))+SUMPRODUCT((J4:N18=AG5)*(AY4:AY18))</f>
        <v>0</v>
      </c>
      <c r="AO5" s="9">
        <f>SUMPRODUCT((C4:G18=AG5)*(AZ4:AZ18))+SUMPRODUCT((J4:N18=AG5)*(BA4:BA18))</f>
        <v>0</v>
      </c>
      <c r="AP5" s="9">
        <f>SUMPRODUCT((C4:G18=AG5)*(BB4:BB18))+SUMPRODUCT((J4:N18=AG5)*(BC4:BC18))</f>
        <v>0</v>
      </c>
      <c r="AQ5" s="9">
        <f>SUMPRODUCT((C4:G18=AG5)*(BD4:BD18))+SUMPRODUCT((J4:N18=AG5)*(BE4:BE18))</f>
        <v>0</v>
      </c>
      <c r="AR5" s="9">
        <f>SUMPRODUCT((C4:G18=AG5)*(BF4:BF18))+SUMPRODUCT((J4:N18=AG5)*(BG4:BG18))</f>
        <v>0</v>
      </c>
      <c r="AS5" s="9">
        <f>SUMPRODUCT((C4:G18=AG5)*(BH4:BH18))+SUMPRODUCT((J4:N18=AG5)*(BI4:BI18))</f>
        <v>0</v>
      </c>
      <c r="AT5" s="9">
        <f>SUMPRODUCT((C4:G18=AG5)*(BJ4:BJ18))+SUMPRODUCT((J4:N18=AG5)*(BK4:BK18))</f>
        <v>0</v>
      </c>
      <c r="AU5" s="11">
        <f t="shared" ref="AU5:AU9" si="1">AS5-AT5</f>
        <v>0</v>
      </c>
      <c r="AV5" s="34">
        <f t="shared" ref="AV5:AV9" si="2">SUM(AN5*1000+(AU5)/10+(AS5)/100)</f>
        <v>0</v>
      </c>
      <c r="AW5" s="28">
        <f>AV5+0.0000005</f>
        <v>4.9999999999999998E-7</v>
      </c>
      <c r="AX5" s="10">
        <f t="shared" ref="AX5:AX18" si="3">IF(H5="",0,IF(H5&gt;I5,3,IF(H5=I5,1,IF(H5&lt;I5,0))))</f>
        <v>0</v>
      </c>
      <c r="AY5" s="11">
        <f t="shared" ref="AY5:AY18" si="4">IF(I5="",0,IF(I5&gt;H5,3,IF(I5=H5,1,IF(I5&lt;H5,0))))</f>
        <v>0</v>
      </c>
      <c r="AZ5" s="23">
        <f t="shared" ref="AZ5:AZ18" si="5">IF(H5="",0,1)</f>
        <v>0</v>
      </c>
      <c r="BA5" s="11">
        <f t="shared" ref="BA5:BA18" si="6">IF(I5="",0,1)</f>
        <v>0</v>
      </c>
      <c r="BB5" s="23" t="b">
        <f t="shared" ref="BB5:BB18" si="7">IF(H5&lt;&gt;"",IF(H5&gt;I5,1))</f>
        <v>0</v>
      </c>
      <c r="BC5" s="11" t="b">
        <f t="shared" ref="BC5:BC18" si="8">IF(I5&lt;&gt;"",IF(I5&gt;H5,1))</f>
        <v>0</v>
      </c>
      <c r="BD5" s="23" t="b">
        <f t="shared" ref="BD5:BD18" si="9">IF(H5&lt;&gt;"",IF(H5=I5,1))</f>
        <v>0</v>
      </c>
      <c r="BE5" s="11" t="b">
        <f t="shared" ref="BE5:BE18" si="10">IF(I5&lt;&gt;"",IF(I5=H5,1))</f>
        <v>0</v>
      </c>
      <c r="BF5" s="23" t="b">
        <f t="shared" ref="BF5:BF18" si="11">IF(H5&lt;&gt;"",IF(H5&lt;I5,1))</f>
        <v>0</v>
      </c>
      <c r="BG5" s="11" t="b">
        <f t="shared" ref="BG5:BG18" si="12">IF(I5&lt;&gt;"",IF(I5&lt;H5,1))</f>
        <v>0</v>
      </c>
      <c r="BH5" s="23">
        <f t="shared" ref="BH5:BH18" si="13">H5</f>
        <v>0</v>
      </c>
      <c r="BI5" s="11">
        <f t="shared" ref="BI5:BI18" si="14">I5</f>
        <v>0</v>
      </c>
      <c r="BJ5" s="23">
        <f t="shared" ref="BJ5:BJ18" si="15">I5</f>
        <v>0</v>
      </c>
      <c r="BK5" s="11">
        <f t="shared" ref="BK5:BK18" si="16">H5</f>
        <v>0</v>
      </c>
      <c r="BL5" s="98" t="str">
        <f>VLOOKUP(AE5,AF4:AK9,2,0)</f>
        <v>Equipe 2A</v>
      </c>
      <c r="BM5" s="99"/>
      <c r="BN5" s="99"/>
      <c r="BO5" s="99"/>
      <c r="BP5" s="99"/>
      <c r="BQ5" s="25">
        <f>VLOOKUP(BL5,AG4:AV9,16,0)</f>
        <v>0</v>
      </c>
      <c r="BR5" s="9">
        <f>RANK(BQ5,BQ4:BQ9)</f>
        <v>1</v>
      </c>
      <c r="BS5" s="99" t="str">
        <f t="shared" ref="BS5:BS9" si="17">AG5</f>
        <v>Equipe 2A</v>
      </c>
      <c r="BT5" s="99"/>
      <c r="BU5" s="99"/>
      <c r="BV5" s="99"/>
      <c r="BW5" s="103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  <c r="DG5" s="78"/>
      <c r="DH5" s="78"/>
      <c r="DI5" s="78"/>
      <c r="DJ5" s="78"/>
    </row>
    <row r="6" spans="1:2055" x14ac:dyDescent="0.25">
      <c r="A6" s="61">
        <v>1</v>
      </c>
      <c r="B6" s="62"/>
      <c r="C6" s="181" t="str">
        <f>AG8</f>
        <v>Equipe 5A</v>
      </c>
      <c r="D6" s="182"/>
      <c r="E6" s="182"/>
      <c r="F6" s="182"/>
      <c r="G6" s="182"/>
      <c r="H6" s="63"/>
      <c r="I6" s="63"/>
      <c r="J6" s="182" t="str">
        <f>AG9</f>
        <v>Equipe 6A</v>
      </c>
      <c r="K6" s="182"/>
      <c r="L6" s="182"/>
      <c r="M6" s="182"/>
      <c r="N6" s="186"/>
      <c r="O6" s="68"/>
      <c r="P6" s="105" t="str">
        <f>VLOOKUP(AE6,AF4:AK9,2,0)</f>
        <v>Equipe 3A</v>
      </c>
      <c r="Q6" s="106"/>
      <c r="R6" s="106"/>
      <c r="S6" s="106"/>
      <c r="T6" s="107"/>
      <c r="U6" s="48">
        <f t="shared" ref="U6:U9" si="18">IF(BQ6=BQ5,BR5,BR6)</f>
        <v>1</v>
      </c>
      <c r="V6" s="49">
        <f>VLOOKUP(P6,AG4:AU9,8,0)</f>
        <v>0</v>
      </c>
      <c r="W6" s="50">
        <f>VLOOKUP(P6,AG4:AU9,9,0)</f>
        <v>0</v>
      </c>
      <c r="X6" s="51">
        <f>VLOOKUP(P6,AG4:AU9,10,0)</f>
        <v>0</v>
      </c>
      <c r="Y6" s="51">
        <f>VLOOKUP(P6,AG4:AU9,11,0)</f>
        <v>0</v>
      </c>
      <c r="Z6" s="51">
        <f>VLOOKUP(P6,AG4:AU9,12,0)</f>
        <v>0</v>
      </c>
      <c r="AA6" s="51">
        <f>VLOOKUP(P6,AG4:AU9,13,0)</f>
        <v>0</v>
      </c>
      <c r="AB6" s="51">
        <f>VLOOKUP(P6,AG4:AU9,14,0)</f>
        <v>0</v>
      </c>
      <c r="AC6" s="52">
        <f>VLOOKUP(P6,AG4:AU9,15,0)</f>
        <v>0</v>
      </c>
      <c r="AD6" s="68"/>
      <c r="AE6" s="10">
        <v>3</v>
      </c>
      <c r="AF6" s="11">
        <f t="shared" si="0"/>
        <v>3</v>
      </c>
      <c r="AG6" s="96" t="str">
        <f>Equipes!A4</f>
        <v>Equipe 3A</v>
      </c>
      <c r="AH6" s="97"/>
      <c r="AI6" s="97"/>
      <c r="AJ6" s="97"/>
      <c r="AK6" s="97"/>
      <c r="AL6" s="9">
        <f>RANK(AV6,AV4:AV9)</f>
        <v>1</v>
      </c>
      <c r="AM6" s="9">
        <f>RANK(AW6,AW4:AW9)</f>
        <v>3</v>
      </c>
      <c r="AN6" s="9">
        <f>SUMPRODUCT((C4:G18=AG6)*(AX4:AX18))+SUMPRODUCT((J4:N18=AG6)*(AY4:AY18))</f>
        <v>0</v>
      </c>
      <c r="AO6" s="9">
        <f>SUMPRODUCT((C4:G18=AG6)*(AZ4:AZ18))+SUMPRODUCT((J4:N18=AG6)*(BA4:BA18))</f>
        <v>0</v>
      </c>
      <c r="AP6" s="9">
        <f>SUMPRODUCT((C4:G18=AG6)*(BB4:BB18))+SUMPRODUCT((J4:N18=AG6)*(BC4:BC18))</f>
        <v>0</v>
      </c>
      <c r="AQ6" s="9">
        <f>SUMPRODUCT((C4:G18=AG6)*(BD4:BD18))+SUMPRODUCT((J4:N18=AG6)*(BE4:BE18))</f>
        <v>0</v>
      </c>
      <c r="AR6" s="9">
        <f>SUMPRODUCT((C4:G18=AG6)*(BF4:BF18))+SUMPRODUCT((J4:N18=AG6)*(BG4:BG18))</f>
        <v>0</v>
      </c>
      <c r="AS6" s="9">
        <f>SUMPRODUCT((C4:G18=AG6)*(BH4:BH18))+SUMPRODUCT((J4:N18=AG6)*(BI4:BI18))</f>
        <v>0</v>
      </c>
      <c r="AT6" s="9">
        <f>SUMPRODUCT((C4:G18=AG6)*(BJ4:BJ18))+SUMPRODUCT((J4:N18=AG6)*(BK4:BK18))</f>
        <v>0</v>
      </c>
      <c r="AU6" s="11">
        <f t="shared" si="1"/>
        <v>0</v>
      </c>
      <c r="AV6" s="34">
        <f t="shared" si="2"/>
        <v>0</v>
      </c>
      <c r="AW6" s="28">
        <f>AV6+0.0000004</f>
        <v>3.9999999999999998E-7</v>
      </c>
      <c r="AX6" s="10">
        <f t="shared" si="3"/>
        <v>0</v>
      </c>
      <c r="AY6" s="11">
        <f t="shared" si="4"/>
        <v>0</v>
      </c>
      <c r="AZ6" s="23">
        <f t="shared" si="5"/>
        <v>0</v>
      </c>
      <c r="BA6" s="11">
        <f t="shared" si="6"/>
        <v>0</v>
      </c>
      <c r="BB6" s="23" t="b">
        <f t="shared" si="7"/>
        <v>0</v>
      </c>
      <c r="BC6" s="11" t="b">
        <f t="shared" si="8"/>
        <v>0</v>
      </c>
      <c r="BD6" s="23" t="b">
        <f t="shared" si="9"/>
        <v>0</v>
      </c>
      <c r="BE6" s="11" t="b">
        <f t="shared" si="10"/>
        <v>0</v>
      </c>
      <c r="BF6" s="23" t="b">
        <f t="shared" si="11"/>
        <v>0</v>
      </c>
      <c r="BG6" s="11" t="b">
        <f t="shared" si="12"/>
        <v>0</v>
      </c>
      <c r="BH6" s="23">
        <f t="shared" si="13"/>
        <v>0</v>
      </c>
      <c r="BI6" s="11">
        <f t="shared" si="14"/>
        <v>0</v>
      </c>
      <c r="BJ6" s="23">
        <f t="shared" si="15"/>
        <v>0</v>
      </c>
      <c r="BK6" s="11">
        <f t="shared" si="16"/>
        <v>0</v>
      </c>
      <c r="BL6" s="98" t="str">
        <f>VLOOKUP(AE6,AF4:AK9,2,0)</f>
        <v>Equipe 3A</v>
      </c>
      <c r="BM6" s="99"/>
      <c r="BN6" s="99"/>
      <c r="BO6" s="99"/>
      <c r="BP6" s="99"/>
      <c r="BQ6" s="25">
        <f>VLOOKUP(BL6,AG4:AV9,16,0)</f>
        <v>0</v>
      </c>
      <c r="BR6" s="9">
        <f>RANK(BQ6,BQ4:BQ9)</f>
        <v>1</v>
      </c>
      <c r="BS6" s="99" t="str">
        <f t="shared" si="17"/>
        <v>Equipe 3A</v>
      </c>
      <c r="BT6" s="99"/>
      <c r="BU6" s="99"/>
      <c r="BV6" s="99"/>
      <c r="BW6" s="103"/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  <c r="DG6" s="78"/>
      <c r="DH6" s="78"/>
      <c r="DI6" s="78"/>
      <c r="DJ6" s="78"/>
    </row>
    <row r="7" spans="1:2055" x14ac:dyDescent="0.25">
      <c r="A7" s="61">
        <v>3</v>
      </c>
      <c r="B7" s="62"/>
      <c r="C7" s="181" t="str">
        <f>AG4</f>
        <v>Equipe 1A</v>
      </c>
      <c r="D7" s="182"/>
      <c r="E7" s="182"/>
      <c r="F7" s="182"/>
      <c r="G7" s="182"/>
      <c r="H7" s="63"/>
      <c r="I7" s="63"/>
      <c r="J7" s="182" t="str">
        <f>AG8</f>
        <v>Equipe 5A</v>
      </c>
      <c r="K7" s="182"/>
      <c r="L7" s="182"/>
      <c r="M7" s="182"/>
      <c r="N7" s="186"/>
      <c r="O7" s="68"/>
      <c r="P7" s="105" t="str">
        <f>VLOOKUP(AE7,AF4:AK9,2,0)</f>
        <v>Equipe 4A</v>
      </c>
      <c r="Q7" s="106"/>
      <c r="R7" s="106"/>
      <c r="S7" s="106"/>
      <c r="T7" s="107"/>
      <c r="U7" s="48">
        <f t="shared" si="18"/>
        <v>1</v>
      </c>
      <c r="V7" s="49">
        <f>VLOOKUP(P7,AG4:AU9,8,0)</f>
        <v>0</v>
      </c>
      <c r="W7" s="50">
        <f>VLOOKUP(P7,AG4:AU9,9,0)</f>
        <v>0</v>
      </c>
      <c r="X7" s="51">
        <f>VLOOKUP(P7,AG4:AU9,10,0)</f>
        <v>0</v>
      </c>
      <c r="Y7" s="51">
        <f>VLOOKUP(P7,AG4:AU9,11,0)</f>
        <v>0</v>
      </c>
      <c r="Z7" s="51">
        <f>VLOOKUP(P7,AG4:AU9,12,0)</f>
        <v>0</v>
      </c>
      <c r="AA7" s="51">
        <f>VLOOKUP(P7,AG4:AU9,13,0)</f>
        <v>0</v>
      </c>
      <c r="AB7" s="51">
        <f>VLOOKUP(P7,AG4:AU9,14,0)</f>
        <v>0</v>
      </c>
      <c r="AC7" s="52">
        <f>VLOOKUP(P7,AG4:AU9,15,0)</f>
        <v>0</v>
      </c>
      <c r="AD7" s="68"/>
      <c r="AE7" s="10">
        <v>4</v>
      </c>
      <c r="AF7" s="11">
        <f t="shared" si="0"/>
        <v>4</v>
      </c>
      <c r="AG7" s="96" t="str">
        <f>Equipes!A5</f>
        <v>Equipe 4A</v>
      </c>
      <c r="AH7" s="97"/>
      <c r="AI7" s="97"/>
      <c r="AJ7" s="97"/>
      <c r="AK7" s="97"/>
      <c r="AL7" s="9">
        <f>RANK(AV7,AV4:AV9)</f>
        <v>1</v>
      </c>
      <c r="AM7" s="9">
        <f>RANK(AW7,AW4:AW9)</f>
        <v>4</v>
      </c>
      <c r="AN7" s="9">
        <f>SUMPRODUCT((C4:G18=AG7)*(AX4:AX18))+SUMPRODUCT((J4:N18=AG7)*(AY4:AY18))</f>
        <v>0</v>
      </c>
      <c r="AO7" s="9">
        <f>SUMPRODUCT((C4:G18=AG7)*(AZ4:AZ18))+SUMPRODUCT((J4:N18=AG7)*(BA4:BA18))</f>
        <v>0</v>
      </c>
      <c r="AP7" s="9">
        <f>SUMPRODUCT((C4:G18=AG7)*(BB4:BB18))+SUMPRODUCT((J4:N18=AG7)*(BC4:BC18))</f>
        <v>0</v>
      </c>
      <c r="AQ7" s="9">
        <f>SUMPRODUCT((C4:G18=AG7)*(BD4:BD18))+SUMPRODUCT((J4:N18=AG7)*(BE4:BE18))</f>
        <v>0</v>
      </c>
      <c r="AR7" s="9">
        <f>SUMPRODUCT((C4:G18=AG7)*(BF4:BF18))+SUMPRODUCT((J4:N18=AG7)*(BG4:BG18))</f>
        <v>0</v>
      </c>
      <c r="AS7" s="9">
        <f>SUMPRODUCT((C4:G18=AG7)*(BH4:BH18))+SUMPRODUCT((J4:N18=AG7)*(BI4:BI18))</f>
        <v>0</v>
      </c>
      <c r="AT7" s="9">
        <f>SUMPRODUCT((C4:G18=AG7)*(BJ4:BJ18))+SUMPRODUCT((J4:N18=AG7)*(BK4:BK18))</f>
        <v>0</v>
      </c>
      <c r="AU7" s="11">
        <f t="shared" si="1"/>
        <v>0</v>
      </c>
      <c r="AV7" s="34">
        <f t="shared" si="2"/>
        <v>0</v>
      </c>
      <c r="AW7" s="28">
        <f>AV7+0.0000003</f>
        <v>2.9999999999999999E-7</v>
      </c>
      <c r="AX7" s="10">
        <f t="shared" si="3"/>
        <v>0</v>
      </c>
      <c r="AY7" s="11">
        <f t="shared" si="4"/>
        <v>0</v>
      </c>
      <c r="AZ7" s="23">
        <f t="shared" si="5"/>
        <v>0</v>
      </c>
      <c r="BA7" s="11">
        <f t="shared" si="6"/>
        <v>0</v>
      </c>
      <c r="BB7" s="23" t="b">
        <f t="shared" si="7"/>
        <v>0</v>
      </c>
      <c r="BC7" s="11" t="b">
        <f t="shared" si="8"/>
        <v>0</v>
      </c>
      <c r="BD7" s="23" t="b">
        <f t="shared" si="9"/>
        <v>0</v>
      </c>
      <c r="BE7" s="11" t="b">
        <f t="shared" si="10"/>
        <v>0</v>
      </c>
      <c r="BF7" s="23" t="b">
        <f t="shared" si="11"/>
        <v>0</v>
      </c>
      <c r="BG7" s="11" t="b">
        <f t="shared" si="12"/>
        <v>0</v>
      </c>
      <c r="BH7" s="23">
        <f t="shared" si="13"/>
        <v>0</v>
      </c>
      <c r="BI7" s="11">
        <f t="shared" si="14"/>
        <v>0</v>
      </c>
      <c r="BJ7" s="23">
        <f t="shared" si="15"/>
        <v>0</v>
      </c>
      <c r="BK7" s="11">
        <f t="shared" si="16"/>
        <v>0</v>
      </c>
      <c r="BL7" s="98" t="str">
        <f>VLOOKUP(AE7,AF4:AK9,2,0)</f>
        <v>Equipe 4A</v>
      </c>
      <c r="BM7" s="99"/>
      <c r="BN7" s="99"/>
      <c r="BO7" s="99"/>
      <c r="BP7" s="99"/>
      <c r="BQ7" s="25">
        <f>VLOOKUP(BL7,AG4:AV9,16,0)</f>
        <v>0</v>
      </c>
      <c r="BR7" s="9">
        <f>RANK(BQ7,BQ4:BQ9)</f>
        <v>1</v>
      </c>
      <c r="BS7" s="99" t="str">
        <f t="shared" si="17"/>
        <v>Equipe 4A</v>
      </c>
      <c r="BT7" s="99"/>
      <c r="BU7" s="99"/>
      <c r="BV7" s="99"/>
      <c r="BW7" s="103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</row>
    <row r="8" spans="1:2055" x14ac:dyDescent="0.25">
      <c r="A8" s="61">
        <v>1</v>
      </c>
      <c r="B8" s="62"/>
      <c r="C8" s="181" t="str">
        <f>AG5</f>
        <v>Equipe 2A</v>
      </c>
      <c r="D8" s="182"/>
      <c r="E8" s="182"/>
      <c r="F8" s="182"/>
      <c r="G8" s="182"/>
      <c r="H8" s="63"/>
      <c r="I8" s="63"/>
      <c r="J8" s="182" t="str">
        <f>AG7</f>
        <v>Equipe 4A</v>
      </c>
      <c r="K8" s="182"/>
      <c r="L8" s="182"/>
      <c r="M8" s="182"/>
      <c r="N8" s="186"/>
      <c r="O8" s="68"/>
      <c r="P8" s="105" t="str">
        <f>VLOOKUP(AE8,AF4:AK9,2,0)</f>
        <v>Equipe 5A</v>
      </c>
      <c r="Q8" s="106"/>
      <c r="R8" s="106"/>
      <c r="S8" s="106"/>
      <c r="T8" s="107"/>
      <c r="U8" s="48">
        <f t="shared" si="18"/>
        <v>1</v>
      </c>
      <c r="V8" s="49">
        <f>VLOOKUP(P8,AG4:AU9,8,0)</f>
        <v>0</v>
      </c>
      <c r="W8" s="50">
        <f>VLOOKUP(P8,AG4:AU9,9,0)</f>
        <v>0</v>
      </c>
      <c r="X8" s="51">
        <f>VLOOKUP(P8,AG4:AU9,10,0)</f>
        <v>0</v>
      </c>
      <c r="Y8" s="51">
        <f>VLOOKUP(P8,AG4:AU9,11,0)</f>
        <v>0</v>
      </c>
      <c r="Z8" s="51">
        <f>VLOOKUP(P8,AG4:AU9,12,0)</f>
        <v>0</v>
      </c>
      <c r="AA8" s="51">
        <f>VLOOKUP(P8,AG4:AU9,13,0)</f>
        <v>0</v>
      </c>
      <c r="AB8" s="51">
        <f>VLOOKUP(P8,AG4:AU9,14,0)</f>
        <v>0</v>
      </c>
      <c r="AC8" s="52">
        <f>VLOOKUP(P8,AG4:AU9,15,0)</f>
        <v>0</v>
      </c>
      <c r="AD8" s="68"/>
      <c r="AE8" s="10">
        <v>5</v>
      </c>
      <c r="AF8" s="11">
        <f t="shared" si="0"/>
        <v>5</v>
      </c>
      <c r="AG8" s="96" t="str">
        <f>Equipes!A6</f>
        <v>Equipe 5A</v>
      </c>
      <c r="AH8" s="97"/>
      <c r="AI8" s="97"/>
      <c r="AJ8" s="97"/>
      <c r="AK8" s="97"/>
      <c r="AL8" s="9">
        <f>RANK(AV8,AV4:AV9)</f>
        <v>1</v>
      </c>
      <c r="AM8" s="9">
        <f>RANK(AW8,AW4:AW9)</f>
        <v>5</v>
      </c>
      <c r="AN8" s="9">
        <f>SUMPRODUCT((C4:G18=AG8)*(AX4:AX18))+SUMPRODUCT((J4:N18=AG8)*(AY4:AY18))</f>
        <v>0</v>
      </c>
      <c r="AO8" s="9">
        <f>SUMPRODUCT((C4:G18=AG8)*(AZ4:AZ18))+SUMPRODUCT((J4:N18=AG8)*(BA4:BA18))</f>
        <v>0</v>
      </c>
      <c r="AP8" s="9">
        <f>SUMPRODUCT((C4:G18=AG8)*(BB4:BB18))+SUMPRODUCT((J4:N18=AG8)*(BC4:BC18))</f>
        <v>0</v>
      </c>
      <c r="AQ8" s="9">
        <f>SUMPRODUCT((C4:G18=AG8)*(BD4:BD18))+SUMPRODUCT((J4:N18=AG8)*(BE4:BE18))</f>
        <v>0</v>
      </c>
      <c r="AR8" s="9">
        <f>SUMPRODUCT((C4:G18=AG8)*(BF4:BF18))+SUMPRODUCT((J4:N18=AG8)*(BG4:BG18))</f>
        <v>0</v>
      </c>
      <c r="AS8" s="9">
        <f>SUMPRODUCT((C4:G18=AG8)*(BH4:BH18))+SUMPRODUCT((J4:N18=AG8)*(BI4:BI18))</f>
        <v>0</v>
      </c>
      <c r="AT8" s="9">
        <f>SUMPRODUCT((C4:G18=AG8)*(BJ4:BJ18))+SUMPRODUCT((J4:N18=AG8)*(BK4:BK18))</f>
        <v>0</v>
      </c>
      <c r="AU8" s="11">
        <f t="shared" si="1"/>
        <v>0</v>
      </c>
      <c r="AV8" s="34">
        <f t="shared" si="2"/>
        <v>0</v>
      </c>
      <c r="AW8" s="28">
        <f>AV8+0.0000002</f>
        <v>1.9999999999999999E-7</v>
      </c>
      <c r="AX8" s="10">
        <f t="shared" si="3"/>
        <v>0</v>
      </c>
      <c r="AY8" s="11">
        <f t="shared" si="4"/>
        <v>0</v>
      </c>
      <c r="AZ8" s="23">
        <f t="shared" si="5"/>
        <v>0</v>
      </c>
      <c r="BA8" s="11">
        <f t="shared" si="6"/>
        <v>0</v>
      </c>
      <c r="BB8" s="23" t="b">
        <f t="shared" si="7"/>
        <v>0</v>
      </c>
      <c r="BC8" s="11" t="b">
        <f t="shared" si="8"/>
        <v>0</v>
      </c>
      <c r="BD8" s="23" t="b">
        <f t="shared" si="9"/>
        <v>0</v>
      </c>
      <c r="BE8" s="11" t="b">
        <f t="shared" si="10"/>
        <v>0</v>
      </c>
      <c r="BF8" s="23" t="b">
        <f t="shared" si="11"/>
        <v>0</v>
      </c>
      <c r="BG8" s="11" t="b">
        <f t="shared" si="12"/>
        <v>0</v>
      </c>
      <c r="BH8" s="23">
        <f t="shared" si="13"/>
        <v>0</v>
      </c>
      <c r="BI8" s="11">
        <f t="shared" si="14"/>
        <v>0</v>
      </c>
      <c r="BJ8" s="23">
        <f t="shared" si="15"/>
        <v>0</v>
      </c>
      <c r="BK8" s="11">
        <f t="shared" si="16"/>
        <v>0</v>
      </c>
      <c r="BL8" s="98" t="str">
        <f>VLOOKUP(AE8,AF4:AK9,2,0)</f>
        <v>Equipe 5A</v>
      </c>
      <c r="BM8" s="99"/>
      <c r="BN8" s="99"/>
      <c r="BO8" s="99"/>
      <c r="BP8" s="99"/>
      <c r="BQ8" s="25">
        <f>VLOOKUP(BL8,AG4:AV9,16,0)</f>
        <v>0</v>
      </c>
      <c r="BR8" s="9">
        <f>RANK(BQ8,BQ4:BQ9)</f>
        <v>1</v>
      </c>
      <c r="BS8" s="99" t="str">
        <f t="shared" si="17"/>
        <v>Equipe 5A</v>
      </c>
      <c r="BT8" s="99"/>
      <c r="BU8" s="99"/>
      <c r="BV8" s="99"/>
      <c r="BW8" s="103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8"/>
      <c r="DB8" s="78"/>
      <c r="DC8" s="78"/>
      <c r="DD8" s="78"/>
      <c r="DE8" s="78"/>
      <c r="DF8" s="78"/>
      <c r="DG8" s="78"/>
      <c r="DH8" s="78"/>
      <c r="DI8" s="78"/>
      <c r="DJ8" s="78"/>
    </row>
    <row r="9" spans="1:2055" ht="15.75" thickBot="1" x14ac:dyDescent="0.3">
      <c r="A9" s="61">
        <v>3</v>
      </c>
      <c r="B9" s="62"/>
      <c r="C9" s="181" t="str">
        <f>AG6</f>
        <v>Equipe 3A</v>
      </c>
      <c r="D9" s="182"/>
      <c r="E9" s="182"/>
      <c r="F9" s="182"/>
      <c r="G9" s="182"/>
      <c r="H9" s="63"/>
      <c r="I9" s="63"/>
      <c r="J9" s="182" t="str">
        <f>AG9</f>
        <v>Equipe 6A</v>
      </c>
      <c r="K9" s="182"/>
      <c r="L9" s="182"/>
      <c r="M9" s="182"/>
      <c r="N9" s="186"/>
      <c r="O9" s="68"/>
      <c r="P9" s="108" t="str">
        <f>VLOOKUP(AE9,AF4:AK9,2,0)</f>
        <v>Equipe 6A</v>
      </c>
      <c r="Q9" s="109"/>
      <c r="R9" s="109"/>
      <c r="S9" s="109"/>
      <c r="T9" s="110"/>
      <c r="U9" s="53">
        <f t="shared" si="18"/>
        <v>1</v>
      </c>
      <c r="V9" s="54">
        <f>VLOOKUP(P9,AG4:AU9,8,0)</f>
        <v>0</v>
      </c>
      <c r="W9" s="55">
        <f>VLOOKUP(P9,AG4:AU9,9,0)</f>
        <v>0</v>
      </c>
      <c r="X9" s="56">
        <f>VLOOKUP(P9,AG4:AU9,10,0)</f>
        <v>0</v>
      </c>
      <c r="Y9" s="56">
        <f>VLOOKUP(P9,AG4:AU9,11,0)</f>
        <v>0</v>
      </c>
      <c r="Z9" s="56">
        <f>VLOOKUP(P9,AG4:AU9,12,0)</f>
        <v>0</v>
      </c>
      <c r="AA9" s="56">
        <f>VLOOKUP(P9,AG4:AU9,13,0)</f>
        <v>0</v>
      </c>
      <c r="AB9" s="56">
        <f>VLOOKUP(P9,AG4:AU9,14,0)</f>
        <v>0</v>
      </c>
      <c r="AC9" s="57">
        <f>VLOOKUP(P9,AG4:AU9,15,0)</f>
        <v>0</v>
      </c>
      <c r="AD9" s="68"/>
      <c r="AE9" s="12">
        <v>6</v>
      </c>
      <c r="AF9" s="14">
        <f t="shared" si="0"/>
        <v>6</v>
      </c>
      <c r="AG9" s="100" t="str">
        <f>Equipes!A7</f>
        <v>Equipe 6A</v>
      </c>
      <c r="AH9" s="101"/>
      <c r="AI9" s="101"/>
      <c r="AJ9" s="101"/>
      <c r="AK9" s="101"/>
      <c r="AL9" s="13">
        <f>RANK(AV9,AV4:AV9)</f>
        <v>1</v>
      </c>
      <c r="AM9" s="13">
        <f>RANK(AW9,AW4:AW9)</f>
        <v>6</v>
      </c>
      <c r="AN9" s="13">
        <f>SUMPRODUCT((C4:G18=AG9)*(AX4:AX18))+SUMPRODUCT((J4:N18=AG9)*(AY4:AY18))</f>
        <v>0</v>
      </c>
      <c r="AO9" s="13">
        <f>SUMPRODUCT((C4:G18=AG9)*(AZ4:AZ18))+SUMPRODUCT((J4:N18=AG9)*(BA4:BA18))</f>
        <v>0</v>
      </c>
      <c r="AP9" s="13">
        <f>SUMPRODUCT((C4:G18=AG9)*(BB4:BB18))+SUMPRODUCT((J4:N18=AG9)*(BC4:BC18))</f>
        <v>0</v>
      </c>
      <c r="AQ9" s="13">
        <f>SUMPRODUCT((C4:G18=AG9)*(BD4:BD18))+SUMPRODUCT((J4:N18=AG9)*(BE4:BE18))</f>
        <v>0</v>
      </c>
      <c r="AR9" s="13">
        <f>SUMPRODUCT((C4:G18=AG9)*(BF4:BF18))+SUMPRODUCT((J4:N18=AG9)*(BG4:BG18))</f>
        <v>0</v>
      </c>
      <c r="AS9" s="13">
        <f>SUMPRODUCT((C4:G18=AG9)*(BH4:BH18))+SUMPRODUCT((J4:N18=AG9)*(BI4:BI18))</f>
        <v>0</v>
      </c>
      <c r="AT9" s="13">
        <f>SUMPRODUCT((C4:G18=AG9)*(BJ4:BJ18))+SUMPRODUCT((J4:N18=AG9)*(BK4:BK18))</f>
        <v>0</v>
      </c>
      <c r="AU9" s="14">
        <f t="shared" si="1"/>
        <v>0</v>
      </c>
      <c r="AV9" s="35">
        <f t="shared" si="2"/>
        <v>0</v>
      </c>
      <c r="AW9" s="29">
        <f>AV9+0.0000001</f>
        <v>9.9999999999999995E-8</v>
      </c>
      <c r="AX9" s="10">
        <f t="shared" si="3"/>
        <v>0</v>
      </c>
      <c r="AY9" s="11">
        <f t="shared" si="4"/>
        <v>0</v>
      </c>
      <c r="AZ9" s="23">
        <f t="shared" si="5"/>
        <v>0</v>
      </c>
      <c r="BA9" s="11">
        <f t="shared" si="6"/>
        <v>0</v>
      </c>
      <c r="BB9" s="23" t="b">
        <f t="shared" si="7"/>
        <v>0</v>
      </c>
      <c r="BC9" s="11" t="b">
        <f t="shared" si="8"/>
        <v>0</v>
      </c>
      <c r="BD9" s="23" t="b">
        <f t="shared" si="9"/>
        <v>0</v>
      </c>
      <c r="BE9" s="11" t="b">
        <f t="shared" si="10"/>
        <v>0</v>
      </c>
      <c r="BF9" s="23" t="b">
        <f t="shared" si="11"/>
        <v>0</v>
      </c>
      <c r="BG9" s="11" t="b">
        <f t="shared" si="12"/>
        <v>0</v>
      </c>
      <c r="BH9" s="23">
        <f t="shared" si="13"/>
        <v>0</v>
      </c>
      <c r="BI9" s="11">
        <f t="shared" si="14"/>
        <v>0</v>
      </c>
      <c r="BJ9" s="23">
        <f t="shared" si="15"/>
        <v>0</v>
      </c>
      <c r="BK9" s="11">
        <f t="shared" si="16"/>
        <v>0</v>
      </c>
      <c r="BL9" s="100" t="str">
        <f>VLOOKUP(AE9,AF4:AK9,2,0)</f>
        <v>Equipe 6A</v>
      </c>
      <c r="BM9" s="101"/>
      <c r="BN9" s="101"/>
      <c r="BO9" s="101"/>
      <c r="BP9" s="101"/>
      <c r="BQ9" s="26">
        <f>VLOOKUP(BL9,AG4:AV9,16,0)</f>
        <v>0</v>
      </c>
      <c r="BR9" s="13">
        <f>RANK(BQ9,BQ4:BQ9)</f>
        <v>1</v>
      </c>
      <c r="BS9" s="101" t="str">
        <f t="shared" si="17"/>
        <v>Equipe 6A</v>
      </c>
      <c r="BT9" s="101"/>
      <c r="BU9" s="101"/>
      <c r="BV9" s="101"/>
      <c r="BW9" s="104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/>
      <c r="DG9" s="78"/>
      <c r="DH9" s="78"/>
      <c r="DI9" s="78"/>
      <c r="DJ9" s="78"/>
    </row>
    <row r="10" spans="1:2055" x14ac:dyDescent="0.25">
      <c r="A10" s="61">
        <v>1</v>
      </c>
      <c r="B10" s="62"/>
      <c r="C10" s="181" t="str">
        <f>AG4</f>
        <v>Equipe 1A</v>
      </c>
      <c r="D10" s="182"/>
      <c r="E10" s="182"/>
      <c r="F10" s="182"/>
      <c r="G10" s="182"/>
      <c r="H10" s="63"/>
      <c r="I10" s="63"/>
      <c r="J10" s="182" t="str">
        <f>AG7</f>
        <v>Equipe 4A</v>
      </c>
      <c r="K10" s="182"/>
      <c r="L10" s="182"/>
      <c r="M10" s="182"/>
      <c r="N10" s="186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9"/>
      <c r="AX10" s="10">
        <f t="shared" si="3"/>
        <v>0</v>
      </c>
      <c r="AY10" s="11">
        <f t="shared" si="4"/>
        <v>0</v>
      </c>
      <c r="AZ10" s="23">
        <f t="shared" si="5"/>
        <v>0</v>
      </c>
      <c r="BA10" s="11">
        <f t="shared" si="6"/>
        <v>0</v>
      </c>
      <c r="BB10" s="23" t="b">
        <f t="shared" si="7"/>
        <v>0</v>
      </c>
      <c r="BC10" s="11" t="b">
        <f t="shared" si="8"/>
        <v>0</v>
      </c>
      <c r="BD10" s="23" t="b">
        <f t="shared" si="9"/>
        <v>0</v>
      </c>
      <c r="BE10" s="11" t="b">
        <f t="shared" si="10"/>
        <v>0</v>
      </c>
      <c r="BF10" s="23" t="b">
        <f t="shared" si="11"/>
        <v>0</v>
      </c>
      <c r="BG10" s="11" t="b">
        <f t="shared" si="12"/>
        <v>0</v>
      </c>
      <c r="BH10" s="23">
        <f t="shared" si="13"/>
        <v>0</v>
      </c>
      <c r="BI10" s="11">
        <f t="shared" si="14"/>
        <v>0</v>
      </c>
      <c r="BJ10" s="23">
        <f t="shared" si="15"/>
        <v>0</v>
      </c>
      <c r="BK10" s="11">
        <f t="shared" si="16"/>
        <v>0</v>
      </c>
      <c r="BL10" s="74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  <c r="DJ10" s="78"/>
    </row>
    <row r="11" spans="1:2055" x14ac:dyDescent="0.25">
      <c r="A11" s="61">
        <v>3</v>
      </c>
      <c r="B11" s="62"/>
      <c r="C11" s="181" t="str">
        <f>AG5</f>
        <v>Equipe 2A</v>
      </c>
      <c r="D11" s="182"/>
      <c r="E11" s="182"/>
      <c r="F11" s="182"/>
      <c r="G11" s="182"/>
      <c r="H11" s="63"/>
      <c r="I11" s="63"/>
      <c r="J11" s="182" t="str">
        <f>AG9</f>
        <v>Equipe 6A</v>
      </c>
      <c r="K11" s="182"/>
      <c r="L11" s="182"/>
      <c r="M11" s="182"/>
      <c r="N11" s="186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9"/>
      <c r="AX11" s="10">
        <f t="shared" si="3"/>
        <v>0</v>
      </c>
      <c r="AY11" s="11">
        <f t="shared" si="4"/>
        <v>0</v>
      </c>
      <c r="AZ11" s="23">
        <f t="shared" si="5"/>
        <v>0</v>
      </c>
      <c r="BA11" s="11">
        <f t="shared" si="6"/>
        <v>0</v>
      </c>
      <c r="BB11" s="23" t="b">
        <f t="shared" si="7"/>
        <v>0</v>
      </c>
      <c r="BC11" s="11" t="b">
        <f t="shared" si="8"/>
        <v>0</v>
      </c>
      <c r="BD11" s="23" t="b">
        <f t="shared" si="9"/>
        <v>0</v>
      </c>
      <c r="BE11" s="11" t="b">
        <f t="shared" si="10"/>
        <v>0</v>
      </c>
      <c r="BF11" s="23" t="b">
        <f t="shared" si="11"/>
        <v>0</v>
      </c>
      <c r="BG11" s="11" t="b">
        <f t="shared" si="12"/>
        <v>0</v>
      </c>
      <c r="BH11" s="23">
        <f t="shared" si="13"/>
        <v>0</v>
      </c>
      <c r="BI11" s="11">
        <f t="shared" si="14"/>
        <v>0</v>
      </c>
      <c r="BJ11" s="23">
        <f t="shared" si="15"/>
        <v>0</v>
      </c>
      <c r="BK11" s="11">
        <f t="shared" si="16"/>
        <v>0</v>
      </c>
      <c r="BL11" s="76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</row>
    <row r="12" spans="1:2055" x14ac:dyDescent="0.25">
      <c r="A12" s="61">
        <v>1</v>
      </c>
      <c r="B12" s="62"/>
      <c r="C12" s="181" t="str">
        <f>AG6</f>
        <v>Equipe 3A</v>
      </c>
      <c r="D12" s="182"/>
      <c r="E12" s="182"/>
      <c r="F12" s="182"/>
      <c r="G12" s="182"/>
      <c r="H12" s="63"/>
      <c r="I12" s="63"/>
      <c r="J12" s="182" t="str">
        <f>AG8</f>
        <v>Equipe 5A</v>
      </c>
      <c r="K12" s="182"/>
      <c r="L12" s="182"/>
      <c r="M12" s="182"/>
      <c r="N12" s="186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9"/>
      <c r="AX12" s="10">
        <f t="shared" si="3"/>
        <v>0</v>
      </c>
      <c r="AY12" s="11">
        <f t="shared" si="4"/>
        <v>0</v>
      </c>
      <c r="AZ12" s="23">
        <f t="shared" si="5"/>
        <v>0</v>
      </c>
      <c r="BA12" s="11">
        <f t="shared" si="6"/>
        <v>0</v>
      </c>
      <c r="BB12" s="23" t="b">
        <f t="shared" si="7"/>
        <v>0</v>
      </c>
      <c r="BC12" s="11" t="b">
        <f t="shared" si="8"/>
        <v>0</v>
      </c>
      <c r="BD12" s="23" t="b">
        <f t="shared" si="9"/>
        <v>0</v>
      </c>
      <c r="BE12" s="11" t="b">
        <f t="shared" si="10"/>
        <v>0</v>
      </c>
      <c r="BF12" s="23" t="b">
        <f t="shared" si="11"/>
        <v>0</v>
      </c>
      <c r="BG12" s="11" t="b">
        <f t="shared" si="12"/>
        <v>0</v>
      </c>
      <c r="BH12" s="23">
        <f t="shared" si="13"/>
        <v>0</v>
      </c>
      <c r="BI12" s="11">
        <f t="shared" si="14"/>
        <v>0</v>
      </c>
      <c r="BJ12" s="23">
        <f t="shared" si="15"/>
        <v>0</v>
      </c>
      <c r="BK12" s="11">
        <f t="shared" si="16"/>
        <v>0</v>
      </c>
      <c r="BL12" s="76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  <c r="DJ12" s="78"/>
    </row>
    <row r="13" spans="1:2055" x14ac:dyDescent="0.25">
      <c r="A13" s="61">
        <v>3</v>
      </c>
      <c r="B13" s="62"/>
      <c r="C13" s="181" t="str">
        <f>AG4</f>
        <v>Equipe 1A</v>
      </c>
      <c r="D13" s="182"/>
      <c r="E13" s="182"/>
      <c r="F13" s="182"/>
      <c r="G13" s="182"/>
      <c r="H13" s="63"/>
      <c r="I13" s="63"/>
      <c r="J13" s="182" t="str">
        <f>AG9</f>
        <v>Equipe 6A</v>
      </c>
      <c r="K13" s="182"/>
      <c r="L13" s="182"/>
      <c r="M13" s="182"/>
      <c r="N13" s="186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9"/>
      <c r="AX13" s="10">
        <f t="shared" si="3"/>
        <v>0</v>
      </c>
      <c r="AY13" s="11">
        <f t="shared" si="4"/>
        <v>0</v>
      </c>
      <c r="AZ13" s="23">
        <f t="shared" si="5"/>
        <v>0</v>
      </c>
      <c r="BA13" s="11">
        <f t="shared" si="6"/>
        <v>0</v>
      </c>
      <c r="BB13" s="23" t="b">
        <f t="shared" si="7"/>
        <v>0</v>
      </c>
      <c r="BC13" s="11" t="b">
        <f t="shared" si="8"/>
        <v>0</v>
      </c>
      <c r="BD13" s="23" t="b">
        <f t="shared" si="9"/>
        <v>0</v>
      </c>
      <c r="BE13" s="11" t="b">
        <f t="shared" si="10"/>
        <v>0</v>
      </c>
      <c r="BF13" s="23" t="b">
        <f t="shared" si="11"/>
        <v>0</v>
      </c>
      <c r="BG13" s="11" t="b">
        <f t="shared" si="12"/>
        <v>0</v>
      </c>
      <c r="BH13" s="23">
        <f t="shared" si="13"/>
        <v>0</v>
      </c>
      <c r="BI13" s="11">
        <f t="shared" si="14"/>
        <v>0</v>
      </c>
      <c r="BJ13" s="23">
        <f t="shared" si="15"/>
        <v>0</v>
      </c>
      <c r="BK13" s="11">
        <f t="shared" si="16"/>
        <v>0</v>
      </c>
      <c r="BL13" s="76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</row>
    <row r="14" spans="1:2055" x14ac:dyDescent="0.25">
      <c r="A14" s="61">
        <v>1</v>
      </c>
      <c r="B14" s="62"/>
      <c r="C14" s="181" t="str">
        <f>AG5</f>
        <v>Equipe 2A</v>
      </c>
      <c r="D14" s="182"/>
      <c r="E14" s="182"/>
      <c r="F14" s="182"/>
      <c r="G14" s="182"/>
      <c r="H14" s="63"/>
      <c r="I14" s="63"/>
      <c r="J14" s="182" t="str">
        <f>AG6</f>
        <v>Equipe 3A</v>
      </c>
      <c r="K14" s="182"/>
      <c r="L14" s="182"/>
      <c r="M14" s="182"/>
      <c r="N14" s="186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9"/>
      <c r="AX14" s="10">
        <f t="shared" si="3"/>
        <v>0</v>
      </c>
      <c r="AY14" s="11">
        <f t="shared" si="4"/>
        <v>0</v>
      </c>
      <c r="AZ14" s="23">
        <f t="shared" si="5"/>
        <v>0</v>
      </c>
      <c r="BA14" s="11">
        <f t="shared" si="6"/>
        <v>0</v>
      </c>
      <c r="BB14" s="23" t="b">
        <f t="shared" si="7"/>
        <v>0</v>
      </c>
      <c r="BC14" s="11" t="b">
        <f t="shared" si="8"/>
        <v>0</v>
      </c>
      <c r="BD14" s="23" t="b">
        <f t="shared" si="9"/>
        <v>0</v>
      </c>
      <c r="BE14" s="11" t="b">
        <f t="shared" si="10"/>
        <v>0</v>
      </c>
      <c r="BF14" s="23" t="b">
        <f t="shared" si="11"/>
        <v>0</v>
      </c>
      <c r="BG14" s="11" t="b">
        <f t="shared" si="12"/>
        <v>0</v>
      </c>
      <c r="BH14" s="23">
        <f t="shared" si="13"/>
        <v>0</v>
      </c>
      <c r="BI14" s="11">
        <f t="shared" si="14"/>
        <v>0</v>
      </c>
      <c r="BJ14" s="23">
        <f t="shared" si="15"/>
        <v>0</v>
      </c>
      <c r="BK14" s="11">
        <f t="shared" si="16"/>
        <v>0</v>
      </c>
      <c r="BL14" s="76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</row>
    <row r="15" spans="1:2055" x14ac:dyDescent="0.25">
      <c r="A15" s="61">
        <v>3</v>
      </c>
      <c r="B15" s="62"/>
      <c r="C15" s="181" t="str">
        <f>AG7</f>
        <v>Equipe 4A</v>
      </c>
      <c r="D15" s="182"/>
      <c r="E15" s="182"/>
      <c r="F15" s="182"/>
      <c r="G15" s="182"/>
      <c r="H15" s="63"/>
      <c r="I15" s="63"/>
      <c r="J15" s="182" t="str">
        <f>AG8</f>
        <v>Equipe 5A</v>
      </c>
      <c r="K15" s="182"/>
      <c r="L15" s="182"/>
      <c r="M15" s="182"/>
      <c r="N15" s="186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9"/>
      <c r="AX15" s="10">
        <f t="shared" si="3"/>
        <v>0</v>
      </c>
      <c r="AY15" s="11">
        <f t="shared" si="4"/>
        <v>0</v>
      </c>
      <c r="AZ15" s="23">
        <f t="shared" si="5"/>
        <v>0</v>
      </c>
      <c r="BA15" s="11">
        <f t="shared" si="6"/>
        <v>0</v>
      </c>
      <c r="BB15" s="23" t="b">
        <f t="shared" si="7"/>
        <v>0</v>
      </c>
      <c r="BC15" s="11" t="b">
        <f t="shared" si="8"/>
        <v>0</v>
      </c>
      <c r="BD15" s="23" t="b">
        <f t="shared" si="9"/>
        <v>0</v>
      </c>
      <c r="BE15" s="11" t="b">
        <f t="shared" si="10"/>
        <v>0</v>
      </c>
      <c r="BF15" s="23" t="b">
        <f t="shared" si="11"/>
        <v>0</v>
      </c>
      <c r="BG15" s="11" t="b">
        <f t="shared" si="12"/>
        <v>0</v>
      </c>
      <c r="BH15" s="23">
        <f t="shared" si="13"/>
        <v>0</v>
      </c>
      <c r="BI15" s="11">
        <f t="shared" si="14"/>
        <v>0</v>
      </c>
      <c r="BJ15" s="23">
        <f t="shared" si="15"/>
        <v>0</v>
      </c>
      <c r="BK15" s="11">
        <f t="shared" si="16"/>
        <v>0</v>
      </c>
      <c r="BL15" s="76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</row>
    <row r="16" spans="1:2055" x14ac:dyDescent="0.25">
      <c r="A16" s="61">
        <v>1</v>
      </c>
      <c r="B16" s="62"/>
      <c r="C16" s="181" t="str">
        <f>AG5</f>
        <v>Equipe 2A</v>
      </c>
      <c r="D16" s="182"/>
      <c r="E16" s="182"/>
      <c r="F16" s="182"/>
      <c r="G16" s="182"/>
      <c r="H16" s="63"/>
      <c r="I16" s="63"/>
      <c r="J16" s="182" t="str">
        <f>AG8</f>
        <v>Equipe 5A</v>
      </c>
      <c r="K16" s="182"/>
      <c r="L16" s="182"/>
      <c r="M16" s="182"/>
      <c r="N16" s="186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9"/>
      <c r="AX16" s="10">
        <f t="shared" si="3"/>
        <v>0</v>
      </c>
      <c r="AY16" s="11">
        <f t="shared" si="4"/>
        <v>0</v>
      </c>
      <c r="AZ16" s="23">
        <f t="shared" si="5"/>
        <v>0</v>
      </c>
      <c r="BA16" s="11">
        <f t="shared" si="6"/>
        <v>0</v>
      </c>
      <c r="BB16" s="23" t="b">
        <f t="shared" si="7"/>
        <v>0</v>
      </c>
      <c r="BC16" s="11" t="b">
        <f t="shared" si="8"/>
        <v>0</v>
      </c>
      <c r="BD16" s="23" t="b">
        <f t="shared" si="9"/>
        <v>0</v>
      </c>
      <c r="BE16" s="11" t="b">
        <f t="shared" si="10"/>
        <v>0</v>
      </c>
      <c r="BF16" s="23" t="b">
        <f t="shared" si="11"/>
        <v>0</v>
      </c>
      <c r="BG16" s="11" t="b">
        <f t="shared" si="12"/>
        <v>0</v>
      </c>
      <c r="BH16" s="23">
        <f t="shared" si="13"/>
        <v>0</v>
      </c>
      <c r="BI16" s="11">
        <f t="shared" si="14"/>
        <v>0</v>
      </c>
      <c r="BJ16" s="23">
        <f t="shared" si="15"/>
        <v>0</v>
      </c>
      <c r="BK16" s="11">
        <f t="shared" si="16"/>
        <v>0</v>
      </c>
      <c r="BL16" s="76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</row>
    <row r="17" spans="1:2055" x14ac:dyDescent="0.25">
      <c r="A17" s="61">
        <v>3</v>
      </c>
      <c r="B17" s="62"/>
      <c r="C17" s="181" t="str">
        <f>AG4</f>
        <v>Equipe 1A</v>
      </c>
      <c r="D17" s="182"/>
      <c r="E17" s="182"/>
      <c r="F17" s="182"/>
      <c r="G17" s="182"/>
      <c r="H17" s="63"/>
      <c r="I17" s="63"/>
      <c r="J17" s="182" t="str">
        <f>AG6</f>
        <v>Equipe 3A</v>
      </c>
      <c r="K17" s="182"/>
      <c r="L17" s="182"/>
      <c r="M17" s="182"/>
      <c r="N17" s="186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9"/>
      <c r="AX17" s="10">
        <f t="shared" si="3"/>
        <v>0</v>
      </c>
      <c r="AY17" s="11">
        <f t="shared" si="4"/>
        <v>0</v>
      </c>
      <c r="AZ17" s="23">
        <f t="shared" si="5"/>
        <v>0</v>
      </c>
      <c r="BA17" s="11">
        <f t="shared" si="6"/>
        <v>0</v>
      </c>
      <c r="BB17" s="23" t="b">
        <f t="shared" si="7"/>
        <v>0</v>
      </c>
      <c r="BC17" s="11" t="b">
        <f t="shared" si="8"/>
        <v>0</v>
      </c>
      <c r="BD17" s="23" t="b">
        <f t="shared" si="9"/>
        <v>0</v>
      </c>
      <c r="BE17" s="11" t="b">
        <f t="shared" si="10"/>
        <v>0</v>
      </c>
      <c r="BF17" s="23" t="b">
        <f t="shared" si="11"/>
        <v>0</v>
      </c>
      <c r="BG17" s="11" t="b">
        <f t="shared" si="12"/>
        <v>0</v>
      </c>
      <c r="BH17" s="23">
        <f t="shared" si="13"/>
        <v>0</v>
      </c>
      <c r="BI17" s="11">
        <f t="shared" si="14"/>
        <v>0</v>
      </c>
      <c r="BJ17" s="23">
        <f t="shared" si="15"/>
        <v>0</v>
      </c>
      <c r="BK17" s="11">
        <f t="shared" si="16"/>
        <v>0</v>
      </c>
      <c r="BL17" s="76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</row>
    <row r="18" spans="1:2055" ht="15.75" thickBot="1" x14ac:dyDescent="0.3">
      <c r="A18" s="64">
        <v>1</v>
      </c>
      <c r="B18" s="65"/>
      <c r="C18" s="183" t="str">
        <f>AG7</f>
        <v>Equipe 4A</v>
      </c>
      <c r="D18" s="184"/>
      <c r="E18" s="184"/>
      <c r="F18" s="184"/>
      <c r="G18" s="184"/>
      <c r="H18" s="66"/>
      <c r="I18" s="66"/>
      <c r="J18" s="184" t="str">
        <f>AG9</f>
        <v>Equipe 6A</v>
      </c>
      <c r="K18" s="184"/>
      <c r="L18" s="184"/>
      <c r="M18" s="184"/>
      <c r="N18" s="187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9"/>
      <c r="AX18" s="12">
        <f t="shared" si="3"/>
        <v>0</v>
      </c>
      <c r="AY18" s="14">
        <f t="shared" si="4"/>
        <v>0</v>
      </c>
      <c r="AZ18" s="24">
        <f t="shared" si="5"/>
        <v>0</v>
      </c>
      <c r="BA18" s="14">
        <f t="shared" si="6"/>
        <v>0</v>
      </c>
      <c r="BB18" s="24" t="b">
        <f t="shared" si="7"/>
        <v>0</v>
      </c>
      <c r="BC18" s="14" t="b">
        <f t="shared" si="8"/>
        <v>0</v>
      </c>
      <c r="BD18" s="24" t="b">
        <f t="shared" si="9"/>
        <v>0</v>
      </c>
      <c r="BE18" s="14" t="b">
        <f t="shared" si="10"/>
        <v>0</v>
      </c>
      <c r="BF18" s="24" t="b">
        <f t="shared" si="11"/>
        <v>0</v>
      </c>
      <c r="BG18" s="14" t="b">
        <f t="shared" si="12"/>
        <v>0</v>
      </c>
      <c r="BH18" s="24">
        <f t="shared" si="13"/>
        <v>0</v>
      </c>
      <c r="BI18" s="14">
        <f t="shared" si="14"/>
        <v>0</v>
      </c>
      <c r="BJ18" s="24">
        <f t="shared" si="15"/>
        <v>0</v>
      </c>
      <c r="BK18" s="14">
        <f t="shared" si="16"/>
        <v>0</v>
      </c>
      <c r="BL18" s="76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</row>
    <row r="19" spans="1:2055" ht="15.75" thickBot="1" x14ac:dyDescent="0.3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</row>
    <row r="20" spans="1:2055" ht="15" customHeight="1" x14ac:dyDescent="0.25">
      <c r="A20" s="85" t="s">
        <v>4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7"/>
      <c r="O20" s="68"/>
      <c r="P20" s="111" t="s">
        <v>18</v>
      </c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3"/>
      <c r="AD20" s="68"/>
      <c r="AE20" s="68"/>
      <c r="AF20" s="69"/>
      <c r="AG20" s="117" t="s">
        <v>18</v>
      </c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8"/>
      <c r="AS20" s="118"/>
      <c r="AT20" s="118"/>
      <c r="AU20" s="119"/>
      <c r="AV20" s="72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78"/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</row>
    <row r="21" spans="1:2055" ht="15" customHeight="1" thickBot="1" x14ac:dyDescent="0.3">
      <c r="A21" s="88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90"/>
      <c r="O21" s="68"/>
      <c r="P21" s="114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6"/>
      <c r="AD21" s="68"/>
      <c r="AE21" s="70"/>
      <c r="AF21" s="71"/>
      <c r="AG21" s="120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  <c r="AS21" s="121"/>
      <c r="AT21" s="121"/>
      <c r="AU21" s="122"/>
      <c r="AV21" s="73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8"/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78"/>
      <c r="CK21" s="78"/>
      <c r="CL21" s="78"/>
      <c r="CM21" s="78"/>
      <c r="CN21" s="78"/>
      <c r="CO21" s="78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</row>
    <row r="22" spans="1:2055" s="3" customFormat="1" ht="15.75" thickBot="1" x14ac:dyDescent="0.3">
      <c r="A22" s="37" t="s">
        <v>0</v>
      </c>
      <c r="B22" s="38" t="s">
        <v>1</v>
      </c>
      <c r="C22" s="132" t="s">
        <v>2</v>
      </c>
      <c r="D22" s="133"/>
      <c r="E22" s="133"/>
      <c r="F22" s="133"/>
      <c r="G22" s="134"/>
      <c r="H22" s="36" t="s">
        <v>6</v>
      </c>
      <c r="I22" s="36" t="s">
        <v>6</v>
      </c>
      <c r="J22" s="132" t="s">
        <v>2</v>
      </c>
      <c r="K22" s="133"/>
      <c r="L22" s="133"/>
      <c r="M22" s="133"/>
      <c r="N22" s="135"/>
      <c r="O22" s="68"/>
      <c r="P22" s="123" t="s">
        <v>2</v>
      </c>
      <c r="Q22" s="124"/>
      <c r="R22" s="124"/>
      <c r="S22" s="124"/>
      <c r="T22" s="125"/>
      <c r="U22" s="39" t="s">
        <v>5</v>
      </c>
      <c r="V22" s="40" t="s">
        <v>6</v>
      </c>
      <c r="W22" s="41" t="s">
        <v>7</v>
      </c>
      <c r="X22" s="42" t="s">
        <v>8</v>
      </c>
      <c r="Y22" s="42" t="s">
        <v>9</v>
      </c>
      <c r="Z22" s="42" t="s">
        <v>10</v>
      </c>
      <c r="AA22" s="42" t="s">
        <v>11</v>
      </c>
      <c r="AB22" s="42" t="s">
        <v>12</v>
      </c>
      <c r="AC22" s="40" t="s">
        <v>13</v>
      </c>
      <c r="AD22" s="68"/>
      <c r="AE22" s="93" t="s">
        <v>15</v>
      </c>
      <c r="AF22" s="95"/>
      <c r="AG22" s="93" t="s">
        <v>2</v>
      </c>
      <c r="AH22" s="94"/>
      <c r="AI22" s="94"/>
      <c r="AJ22" s="94"/>
      <c r="AK22" s="94"/>
      <c r="AL22" s="19" t="s">
        <v>15</v>
      </c>
      <c r="AM22" s="19" t="s">
        <v>5</v>
      </c>
      <c r="AN22" s="19" t="s">
        <v>6</v>
      </c>
      <c r="AO22" s="19" t="s">
        <v>7</v>
      </c>
      <c r="AP22" s="19" t="s">
        <v>8</v>
      </c>
      <c r="AQ22" s="19" t="s">
        <v>9</v>
      </c>
      <c r="AR22" s="19" t="s">
        <v>10</v>
      </c>
      <c r="AS22" s="19" t="s">
        <v>11</v>
      </c>
      <c r="AT22" s="19" t="s">
        <v>12</v>
      </c>
      <c r="AU22" s="20" t="s">
        <v>13</v>
      </c>
      <c r="AV22" s="32" t="s">
        <v>17</v>
      </c>
      <c r="AW22" s="31" t="s">
        <v>17</v>
      </c>
      <c r="AX22" s="18" t="s">
        <v>6</v>
      </c>
      <c r="AY22" s="20" t="s">
        <v>6</v>
      </c>
      <c r="AZ22" s="21" t="s">
        <v>7</v>
      </c>
      <c r="BA22" s="20" t="s">
        <v>7</v>
      </c>
      <c r="BB22" s="21" t="s">
        <v>8</v>
      </c>
      <c r="BC22" s="20" t="s">
        <v>8</v>
      </c>
      <c r="BD22" s="21" t="s">
        <v>9</v>
      </c>
      <c r="BE22" s="20" t="s">
        <v>9</v>
      </c>
      <c r="BF22" s="21" t="s">
        <v>10</v>
      </c>
      <c r="BG22" s="20" t="s">
        <v>10</v>
      </c>
      <c r="BH22" s="21" t="s">
        <v>16</v>
      </c>
      <c r="BI22" s="20" t="s">
        <v>16</v>
      </c>
      <c r="BJ22" s="21" t="s">
        <v>12</v>
      </c>
      <c r="BK22" s="20" t="s">
        <v>12</v>
      </c>
      <c r="BL22" s="93" t="s">
        <v>2</v>
      </c>
      <c r="BM22" s="94"/>
      <c r="BN22" s="94"/>
      <c r="BO22" s="94"/>
      <c r="BP22" s="94"/>
      <c r="BQ22" s="19" t="s">
        <v>17</v>
      </c>
      <c r="BR22" s="19" t="s">
        <v>15</v>
      </c>
      <c r="BS22" s="94" t="s">
        <v>2</v>
      </c>
      <c r="BT22" s="94"/>
      <c r="BU22" s="94"/>
      <c r="BV22" s="94"/>
      <c r="BW22" s="95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</row>
    <row r="23" spans="1:2055" x14ac:dyDescent="0.25">
      <c r="A23" s="58">
        <v>2</v>
      </c>
      <c r="B23" s="59"/>
      <c r="C23" s="136" t="str">
        <f>AG23</f>
        <v>Equipe 1B</v>
      </c>
      <c r="D23" s="137"/>
      <c r="E23" s="137"/>
      <c r="F23" s="137"/>
      <c r="G23" s="137"/>
      <c r="H23" s="60"/>
      <c r="I23" s="60"/>
      <c r="J23" s="137" t="str">
        <f>AG24</f>
        <v>Equipe 2B</v>
      </c>
      <c r="K23" s="137"/>
      <c r="L23" s="137"/>
      <c r="M23" s="137"/>
      <c r="N23" s="138"/>
      <c r="O23" s="68"/>
      <c r="P23" s="126" t="str">
        <f>VLOOKUP(AE23,AF23:AK28,2,0)</f>
        <v>Equipe 1B</v>
      </c>
      <c r="Q23" s="127"/>
      <c r="R23" s="127"/>
      <c r="S23" s="127"/>
      <c r="T23" s="128"/>
      <c r="U23" s="43">
        <v>1</v>
      </c>
      <c r="V23" s="44">
        <f>VLOOKUP(P23,AG23:AU28,8,0)</f>
        <v>0</v>
      </c>
      <c r="W23" s="45">
        <f>VLOOKUP(P23,AG23:AU28,9,0)</f>
        <v>0</v>
      </c>
      <c r="X23" s="46">
        <f>VLOOKUP(P23,AG23:AU28,10,0)</f>
        <v>0</v>
      </c>
      <c r="Y23" s="46">
        <f>VLOOKUP(P23,AG23:AU28,11,0)</f>
        <v>0</v>
      </c>
      <c r="Z23" s="46">
        <f>VLOOKUP(P23,AG23:AU28,12,0)</f>
        <v>0</v>
      </c>
      <c r="AA23" s="46">
        <f>VLOOKUP(P23,AG23:AU28,13,0)</f>
        <v>0</v>
      </c>
      <c r="AB23" s="46">
        <f>VLOOKUP(P23,AG23:AU28,14,0)</f>
        <v>0</v>
      </c>
      <c r="AC23" s="47">
        <f>VLOOKUP(P23,AG23:AU28,15,0)</f>
        <v>0</v>
      </c>
      <c r="AD23" s="68"/>
      <c r="AE23" s="15">
        <v>1</v>
      </c>
      <c r="AF23" s="17">
        <f>AM23</f>
        <v>1</v>
      </c>
      <c r="AG23" s="96" t="str">
        <f>Equipes!A11</f>
        <v>Equipe 1B</v>
      </c>
      <c r="AH23" s="97"/>
      <c r="AI23" s="97"/>
      <c r="AJ23" s="97"/>
      <c r="AK23" s="97"/>
      <c r="AL23" s="16">
        <f>RANK(AV23,AV23:AV28)</f>
        <v>1</v>
      </c>
      <c r="AM23" s="16">
        <f>RANK(AW23,AW23:AW28)</f>
        <v>1</v>
      </c>
      <c r="AN23" s="16">
        <f>SUMPRODUCT((C23:G37=AG23)*(AX23:AX37))+SUMPRODUCT((J23:N37=AG23)*(AY23:AY37))</f>
        <v>0</v>
      </c>
      <c r="AO23" s="16">
        <f>SUMPRODUCT((C23:G37=AG23)*(AZ23:AZ37))+SUMPRODUCT((J23:N37=AG23)*(BA23:BA37))</f>
        <v>0</v>
      </c>
      <c r="AP23" s="16">
        <f>SUMPRODUCT((C23:G37=AG23)*(BB23:BB37))+SUMPRODUCT((J23:N37=AG23)*(BC23:BC37))</f>
        <v>0</v>
      </c>
      <c r="AQ23" s="16">
        <f>SUMPRODUCT((C23:G37=AG23)*(BD23:BD37))+SUMPRODUCT((J23:N37=AG23)*(BE23:BE37))</f>
        <v>0</v>
      </c>
      <c r="AR23" s="16">
        <f>SUMPRODUCT((C23:G37=AG23)*(BF23:BF37))+SUMPRODUCT((J23:N37=AG23)*(BG23:BG37))</f>
        <v>0</v>
      </c>
      <c r="AS23" s="16">
        <f>SUMPRODUCT((C23:G37=AG23)*(BH23:BH37))+SUMPRODUCT((J23:N37=AG23)*(BI23:BI37))</f>
        <v>0</v>
      </c>
      <c r="AT23" s="16">
        <f>SUMPRODUCT((C23:G37=AG23)*(BJ23:BJ37))+SUMPRODUCT((J23:N37=AG23)*(BK23:BK37))</f>
        <v>0</v>
      </c>
      <c r="AU23" s="17">
        <f>AS23-AT23</f>
        <v>0</v>
      </c>
      <c r="AV23" s="33">
        <f>SUM(AN23*1000+(AU23)/10+(AS23)/100)</f>
        <v>0</v>
      </c>
      <c r="AW23" s="30">
        <f>AV23+0.0000006</f>
        <v>5.9999999999999997E-7</v>
      </c>
      <c r="AX23" s="15">
        <f>IF(H23="",0,IF(H23&gt;I23,3,IF(H23=I23,1,IF(H23&lt;I23,0))))</f>
        <v>0</v>
      </c>
      <c r="AY23" s="17">
        <f>IF(I23="",0,IF(I23&gt;H23,3,IF(I23=H23,1,IF(I23&lt;H23,0))))</f>
        <v>0</v>
      </c>
      <c r="AZ23" s="22">
        <f>IF(H23="",0,1)</f>
        <v>0</v>
      </c>
      <c r="BA23" s="17">
        <f>IF(I23="",0,1)</f>
        <v>0</v>
      </c>
      <c r="BB23" s="22" t="b">
        <f>IF(H23&lt;&gt;"",IF(H23&gt;I23,1))</f>
        <v>0</v>
      </c>
      <c r="BC23" s="17" t="b">
        <f>IF(I23&lt;&gt;"",IF(I23&gt;H23,1))</f>
        <v>0</v>
      </c>
      <c r="BD23" s="22" t="b">
        <f>IF(H23&lt;&gt;"",IF(H23=I23,1))</f>
        <v>0</v>
      </c>
      <c r="BE23" s="17" t="b">
        <f>IF(I23&lt;&gt;"",IF(I23=H23,1))</f>
        <v>0</v>
      </c>
      <c r="BF23" s="22" t="b">
        <f>IF(H23&lt;&gt;"",IF(H23&lt;I23,1))</f>
        <v>0</v>
      </c>
      <c r="BG23" s="17" t="b">
        <f>IF(I23&lt;&gt;"",IF(I23&lt;H23,1))</f>
        <v>0</v>
      </c>
      <c r="BH23" s="22">
        <f>H23</f>
        <v>0</v>
      </c>
      <c r="BI23" s="17">
        <f>I23</f>
        <v>0</v>
      </c>
      <c r="BJ23" s="22">
        <f>I23</f>
        <v>0</v>
      </c>
      <c r="BK23" s="17">
        <f>H23</f>
        <v>0</v>
      </c>
      <c r="BL23" s="96" t="str">
        <f>VLOOKUP(AE23,AF23:AK28,2,0)</f>
        <v>Equipe 1B</v>
      </c>
      <c r="BM23" s="97"/>
      <c r="BN23" s="97"/>
      <c r="BO23" s="97"/>
      <c r="BP23" s="97"/>
      <c r="BQ23" s="27">
        <f>VLOOKUP(BL23,AG23:AV28,16,0)</f>
        <v>0</v>
      </c>
      <c r="BR23" s="16">
        <f>RANK(BQ23,BQ23:BQ28)</f>
        <v>1</v>
      </c>
      <c r="BS23" s="97" t="str">
        <f>AG23</f>
        <v>Equipe 1B</v>
      </c>
      <c r="BT23" s="97"/>
      <c r="BU23" s="97"/>
      <c r="BV23" s="97"/>
      <c r="BW23" s="102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78"/>
      <c r="CK23" s="78"/>
      <c r="CL23" s="78"/>
      <c r="CM23" s="78"/>
      <c r="CN23" s="78"/>
      <c r="CO23" s="78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</row>
    <row r="24" spans="1:2055" x14ac:dyDescent="0.25">
      <c r="A24" s="61">
        <v>4</v>
      </c>
      <c r="B24" s="62"/>
      <c r="C24" s="129" t="str">
        <f>AG25</f>
        <v>Equipe 3B</v>
      </c>
      <c r="D24" s="91"/>
      <c r="E24" s="91"/>
      <c r="F24" s="91"/>
      <c r="G24" s="91"/>
      <c r="H24" s="63"/>
      <c r="I24" s="63"/>
      <c r="J24" s="91" t="str">
        <f>AG26</f>
        <v>Equipe 4B</v>
      </c>
      <c r="K24" s="91"/>
      <c r="L24" s="91"/>
      <c r="M24" s="91"/>
      <c r="N24" s="92"/>
      <c r="O24" s="68"/>
      <c r="P24" s="105" t="str">
        <f>VLOOKUP(AE24,AF23:AK28,2,0)</f>
        <v>Equipe 2B</v>
      </c>
      <c r="Q24" s="106"/>
      <c r="R24" s="106"/>
      <c r="S24" s="106"/>
      <c r="T24" s="107"/>
      <c r="U24" s="48">
        <f>IF(BQ24=BQ23,BR23,BR24)</f>
        <v>1</v>
      </c>
      <c r="V24" s="49">
        <f>VLOOKUP(P24,AG23:AU28,8,0)</f>
        <v>0</v>
      </c>
      <c r="W24" s="50">
        <f>VLOOKUP(P24,AG23:AU28,9,0)</f>
        <v>0</v>
      </c>
      <c r="X24" s="51">
        <f>VLOOKUP(P24,AG23:AU28,10,0)</f>
        <v>0</v>
      </c>
      <c r="Y24" s="51">
        <f>VLOOKUP(P24,AG23:AU28,11,0)</f>
        <v>0</v>
      </c>
      <c r="Z24" s="51">
        <f>VLOOKUP(P24,AG23:AU28,12,0)</f>
        <v>0</v>
      </c>
      <c r="AA24" s="51">
        <f>VLOOKUP(P24,AG23:AU28,13,0)</f>
        <v>0</v>
      </c>
      <c r="AB24" s="51">
        <f>VLOOKUP(P24,AG23:AU28,14,0)</f>
        <v>0</v>
      </c>
      <c r="AC24" s="52">
        <f>VLOOKUP(P24,AG23:AU28,15,0)</f>
        <v>0</v>
      </c>
      <c r="AD24" s="68"/>
      <c r="AE24" s="10">
        <v>2</v>
      </c>
      <c r="AF24" s="11">
        <f t="shared" ref="AF24:AF28" si="19">AM24</f>
        <v>2</v>
      </c>
      <c r="AG24" s="96" t="str">
        <f>Equipes!A12</f>
        <v>Equipe 2B</v>
      </c>
      <c r="AH24" s="97"/>
      <c r="AI24" s="97"/>
      <c r="AJ24" s="97"/>
      <c r="AK24" s="97"/>
      <c r="AL24" s="9">
        <f>RANK(AV24,AV23:AV28)</f>
        <v>1</v>
      </c>
      <c r="AM24" s="9">
        <f>RANK(AW24,AW23:AW28)</f>
        <v>2</v>
      </c>
      <c r="AN24" s="9">
        <f>SUMPRODUCT((C23:G37=AG24)*(AX23:AX37))+SUMPRODUCT((J23:N37=AG24)*(AY23:AY37))</f>
        <v>0</v>
      </c>
      <c r="AO24" s="9">
        <f>SUMPRODUCT((C23:G37=AG24)*(AZ23:AZ37))+SUMPRODUCT((J23:N37=AG24)*(BA23:BA37))</f>
        <v>0</v>
      </c>
      <c r="AP24" s="9">
        <f>SUMPRODUCT((C23:G37=AG24)*(BB23:BB37))+SUMPRODUCT((J23:N37=AG24)*(BC23:BC37))</f>
        <v>0</v>
      </c>
      <c r="AQ24" s="9">
        <f>SUMPRODUCT((C23:G37=AG24)*(BD23:BD37))+SUMPRODUCT((J23:N37=AG24)*(BE23:BE37))</f>
        <v>0</v>
      </c>
      <c r="AR24" s="9">
        <f>SUMPRODUCT((C23:G37=AG24)*(BF23:BF37))+SUMPRODUCT((J23:N37=AG24)*(BG23:BG37))</f>
        <v>0</v>
      </c>
      <c r="AS24" s="9">
        <f>SUMPRODUCT((C23:G37=AG24)*(BH23:BH37))+SUMPRODUCT((J23:N37=AG24)*(BI23:BI37))</f>
        <v>0</v>
      </c>
      <c r="AT24" s="9">
        <f>SUMPRODUCT((C23:G37=AG24)*(BJ23:BJ37))+SUMPRODUCT((J23:N37=AG24)*(BK23:BK37))</f>
        <v>0</v>
      </c>
      <c r="AU24" s="11">
        <f t="shared" ref="AU24:AU28" si="20">AS24-AT24</f>
        <v>0</v>
      </c>
      <c r="AV24" s="34">
        <f t="shared" ref="AV24:AV28" si="21">SUM(AN24*1000+(AU24)/10+(AS24)/100)</f>
        <v>0</v>
      </c>
      <c r="AW24" s="28">
        <f>AV24+0.0000005</f>
        <v>4.9999999999999998E-7</v>
      </c>
      <c r="AX24" s="10">
        <f t="shared" ref="AX24:AX37" si="22">IF(H24="",0,IF(H24&gt;I24,3,IF(H24=I24,1,IF(H24&lt;I24,0))))</f>
        <v>0</v>
      </c>
      <c r="AY24" s="11">
        <f t="shared" ref="AY24:AY37" si="23">IF(I24="",0,IF(I24&gt;H24,3,IF(I24=H24,1,IF(I24&lt;H24,0))))</f>
        <v>0</v>
      </c>
      <c r="AZ24" s="23">
        <f t="shared" ref="AZ24:AZ37" si="24">IF(H24="",0,1)</f>
        <v>0</v>
      </c>
      <c r="BA24" s="11">
        <f t="shared" ref="BA24:BA37" si="25">IF(I24="",0,1)</f>
        <v>0</v>
      </c>
      <c r="BB24" s="23" t="b">
        <f t="shared" ref="BB24:BB37" si="26">IF(H24&lt;&gt;"",IF(H24&gt;I24,1))</f>
        <v>0</v>
      </c>
      <c r="BC24" s="11" t="b">
        <f t="shared" ref="BC24:BC37" si="27">IF(I24&lt;&gt;"",IF(I24&gt;H24,1))</f>
        <v>0</v>
      </c>
      <c r="BD24" s="23" t="b">
        <f t="shared" ref="BD24:BD37" si="28">IF(H24&lt;&gt;"",IF(H24=I24,1))</f>
        <v>0</v>
      </c>
      <c r="BE24" s="11" t="b">
        <f t="shared" ref="BE24:BE37" si="29">IF(I24&lt;&gt;"",IF(I24=H24,1))</f>
        <v>0</v>
      </c>
      <c r="BF24" s="23" t="b">
        <f t="shared" ref="BF24:BF37" si="30">IF(H24&lt;&gt;"",IF(H24&lt;I24,1))</f>
        <v>0</v>
      </c>
      <c r="BG24" s="11" t="b">
        <f t="shared" ref="BG24:BG37" si="31">IF(I24&lt;&gt;"",IF(I24&lt;H24,1))</f>
        <v>0</v>
      </c>
      <c r="BH24" s="23">
        <f t="shared" ref="BH24:BH37" si="32">H24</f>
        <v>0</v>
      </c>
      <c r="BI24" s="11">
        <f t="shared" ref="BI24:BI37" si="33">I24</f>
        <v>0</v>
      </c>
      <c r="BJ24" s="23">
        <f t="shared" ref="BJ24:BJ37" si="34">I24</f>
        <v>0</v>
      </c>
      <c r="BK24" s="11">
        <f t="shared" ref="BK24:BK37" si="35">H24</f>
        <v>0</v>
      </c>
      <c r="BL24" s="98" t="str">
        <f>VLOOKUP(AE24,AF23:AK28,2,0)</f>
        <v>Equipe 2B</v>
      </c>
      <c r="BM24" s="99"/>
      <c r="BN24" s="99"/>
      <c r="BO24" s="99"/>
      <c r="BP24" s="99"/>
      <c r="BQ24" s="25">
        <f>VLOOKUP(BL24,AG23:AV28,16,0)</f>
        <v>0</v>
      </c>
      <c r="BR24" s="9">
        <f>RANK(BQ24,BQ23:BQ28)</f>
        <v>1</v>
      </c>
      <c r="BS24" s="99" t="str">
        <f t="shared" ref="BS24:BS28" si="36">AG24</f>
        <v>Equipe 2B</v>
      </c>
      <c r="BT24" s="99"/>
      <c r="BU24" s="99"/>
      <c r="BV24" s="99"/>
      <c r="BW24" s="103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</row>
    <row r="25" spans="1:2055" x14ac:dyDescent="0.25">
      <c r="A25" s="61">
        <v>2</v>
      </c>
      <c r="B25" s="62"/>
      <c r="C25" s="129" t="str">
        <f>AG27</f>
        <v>Equipe 5B</v>
      </c>
      <c r="D25" s="91"/>
      <c r="E25" s="91"/>
      <c r="F25" s="91"/>
      <c r="G25" s="91"/>
      <c r="H25" s="63"/>
      <c r="I25" s="63"/>
      <c r="J25" s="91" t="str">
        <f>AG28</f>
        <v>Equipe 6B</v>
      </c>
      <c r="K25" s="91"/>
      <c r="L25" s="91"/>
      <c r="M25" s="91"/>
      <c r="N25" s="92"/>
      <c r="O25" s="68"/>
      <c r="P25" s="105" t="str">
        <f>VLOOKUP(AE25,AF23:AK28,2,0)</f>
        <v>Equipe 3B</v>
      </c>
      <c r="Q25" s="106"/>
      <c r="R25" s="106"/>
      <c r="S25" s="106"/>
      <c r="T25" s="107"/>
      <c r="U25" s="48">
        <f t="shared" ref="U25:U28" si="37">IF(BQ25=BQ24,BR24,BR25)</f>
        <v>1</v>
      </c>
      <c r="V25" s="49">
        <f>VLOOKUP(P25,AG23:AU28,8,0)</f>
        <v>0</v>
      </c>
      <c r="W25" s="50">
        <f>VLOOKUP(P25,AG23:AU28,9,0)</f>
        <v>0</v>
      </c>
      <c r="X25" s="51">
        <f>VLOOKUP(P25,AG23:AU28,10,0)</f>
        <v>0</v>
      </c>
      <c r="Y25" s="51">
        <f>VLOOKUP(P25,AG23:AU28,11,0)</f>
        <v>0</v>
      </c>
      <c r="Z25" s="51">
        <f>VLOOKUP(P25,AG23:AU28,12,0)</f>
        <v>0</v>
      </c>
      <c r="AA25" s="51">
        <f>VLOOKUP(P25,AG23:AU28,13,0)</f>
        <v>0</v>
      </c>
      <c r="AB25" s="51">
        <f>VLOOKUP(P25,AG23:AU28,14,0)</f>
        <v>0</v>
      </c>
      <c r="AC25" s="52">
        <f>VLOOKUP(P25,AG23:AU28,15,0)</f>
        <v>0</v>
      </c>
      <c r="AD25" s="68"/>
      <c r="AE25" s="10">
        <v>3</v>
      </c>
      <c r="AF25" s="11">
        <f t="shared" si="19"/>
        <v>3</v>
      </c>
      <c r="AG25" s="96" t="str">
        <f>Equipes!A13</f>
        <v>Equipe 3B</v>
      </c>
      <c r="AH25" s="97"/>
      <c r="AI25" s="97"/>
      <c r="AJ25" s="97"/>
      <c r="AK25" s="97"/>
      <c r="AL25" s="9">
        <f>RANK(AV25,AV23:AV28)</f>
        <v>1</v>
      </c>
      <c r="AM25" s="9">
        <f>RANK(AW25,AW23:AW28)</f>
        <v>3</v>
      </c>
      <c r="AN25" s="9">
        <f>SUMPRODUCT((C23:G37=AG25)*(AX23:AX37))+SUMPRODUCT((J23:N37=AG25)*(AY23:AY37))</f>
        <v>0</v>
      </c>
      <c r="AO25" s="9">
        <f>SUMPRODUCT((C23:G37=AG25)*(AZ23:AZ37))+SUMPRODUCT((J23:N37=AG25)*(BA23:BA37))</f>
        <v>0</v>
      </c>
      <c r="AP25" s="9">
        <f>SUMPRODUCT((C23:G37=AG25)*(BB23:BB37))+SUMPRODUCT((J23:N37=AG25)*(BC23:BC37))</f>
        <v>0</v>
      </c>
      <c r="AQ25" s="9">
        <f>SUMPRODUCT((C23:G37=AG25)*(BD23:BD37))+SUMPRODUCT((J23:N37=AG25)*(BE23:BE37))</f>
        <v>0</v>
      </c>
      <c r="AR25" s="9">
        <f>SUMPRODUCT((C23:G37=AG25)*(BF23:BF37))+SUMPRODUCT((J23:N37=AG25)*(BG23:BG37))</f>
        <v>0</v>
      </c>
      <c r="AS25" s="9">
        <f>SUMPRODUCT((C23:G37=AG25)*(BH23:BH37))+SUMPRODUCT((J23:N37=AG25)*(BI23:BI37))</f>
        <v>0</v>
      </c>
      <c r="AT25" s="9">
        <f>SUMPRODUCT((C23:G37=AG25)*(BJ23:BJ37))+SUMPRODUCT((J23:N37=AG25)*(BK23:BK37))</f>
        <v>0</v>
      </c>
      <c r="AU25" s="11">
        <f t="shared" si="20"/>
        <v>0</v>
      </c>
      <c r="AV25" s="34">
        <f t="shared" si="21"/>
        <v>0</v>
      </c>
      <c r="AW25" s="28">
        <f>AV25+0.0000004</f>
        <v>3.9999999999999998E-7</v>
      </c>
      <c r="AX25" s="10">
        <f t="shared" si="22"/>
        <v>0</v>
      </c>
      <c r="AY25" s="11">
        <f t="shared" si="23"/>
        <v>0</v>
      </c>
      <c r="AZ25" s="23">
        <f t="shared" si="24"/>
        <v>0</v>
      </c>
      <c r="BA25" s="11">
        <f t="shared" si="25"/>
        <v>0</v>
      </c>
      <c r="BB25" s="23" t="b">
        <f t="shared" si="26"/>
        <v>0</v>
      </c>
      <c r="BC25" s="11" t="b">
        <f t="shared" si="27"/>
        <v>0</v>
      </c>
      <c r="BD25" s="23" t="b">
        <f t="shared" si="28"/>
        <v>0</v>
      </c>
      <c r="BE25" s="11" t="b">
        <f t="shared" si="29"/>
        <v>0</v>
      </c>
      <c r="BF25" s="23" t="b">
        <f t="shared" si="30"/>
        <v>0</v>
      </c>
      <c r="BG25" s="11" t="b">
        <f t="shared" si="31"/>
        <v>0</v>
      </c>
      <c r="BH25" s="23">
        <f t="shared" si="32"/>
        <v>0</v>
      </c>
      <c r="BI25" s="11">
        <f t="shared" si="33"/>
        <v>0</v>
      </c>
      <c r="BJ25" s="23">
        <f t="shared" si="34"/>
        <v>0</v>
      </c>
      <c r="BK25" s="11">
        <f t="shared" si="35"/>
        <v>0</v>
      </c>
      <c r="BL25" s="98" t="str">
        <f>VLOOKUP(AE25,AF23:AK28,2,0)</f>
        <v>Equipe 3B</v>
      </c>
      <c r="BM25" s="99"/>
      <c r="BN25" s="99"/>
      <c r="BO25" s="99"/>
      <c r="BP25" s="99"/>
      <c r="BQ25" s="25">
        <f>VLOOKUP(BL25,AG23:AV28,16,0)</f>
        <v>0</v>
      </c>
      <c r="BR25" s="9">
        <f>RANK(BQ25,BQ23:BQ28)</f>
        <v>1</v>
      </c>
      <c r="BS25" s="99" t="str">
        <f t="shared" si="36"/>
        <v>Equipe 3B</v>
      </c>
      <c r="BT25" s="99"/>
      <c r="BU25" s="99"/>
      <c r="BV25" s="99"/>
      <c r="BW25" s="103"/>
      <c r="BX25" s="78"/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78"/>
      <c r="CK25" s="78"/>
      <c r="CL25" s="78"/>
      <c r="CM25" s="78"/>
      <c r="CN25" s="78"/>
      <c r="CO25" s="78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</row>
    <row r="26" spans="1:2055" x14ac:dyDescent="0.25">
      <c r="A26" s="61">
        <v>4</v>
      </c>
      <c r="B26" s="62"/>
      <c r="C26" s="129" t="str">
        <f>AG23</f>
        <v>Equipe 1B</v>
      </c>
      <c r="D26" s="91"/>
      <c r="E26" s="91"/>
      <c r="F26" s="91"/>
      <c r="G26" s="91"/>
      <c r="H26" s="63"/>
      <c r="I26" s="63"/>
      <c r="J26" s="91" t="str">
        <f>AG27</f>
        <v>Equipe 5B</v>
      </c>
      <c r="K26" s="91"/>
      <c r="L26" s="91"/>
      <c r="M26" s="91"/>
      <c r="N26" s="92"/>
      <c r="O26" s="68"/>
      <c r="P26" s="105" t="str">
        <f>VLOOKUP(AE26,AF23:AK28,2,0)</f>
        <v>Equipe 4B</v>
      </c>
      <c r="Q26" s="106"/>
      <c r="R26" s="106"/>
      <c r="S26" s="106"/>
      <c r="T26" s="107"/>
      <c r="U26" s="48">
        <f t="shared" si="37"/>
        <v>1</v>
      </c>
      <c r="V26" s="49">
        <f>VLOOKUP(P26,AG23:AU28,8,0)</f>
        <v>0</v>
      </c>
      <c r="W26" s="50">
        <f>VLOOKUP(P26,AG23:AU28,9,0)</f>
        <v>0</v>
      </c>
      <c r="X26" s="51">
        <f>VLOOKUP(P26,AG23:AU28,10,0)</f>
        <v>0</v>
      </c>
      <c r="Y26" s="51">
        <f>VLOOKUP(P26,AG23:AU28,11,0)</f>
        <v>0</v>
      </c>
      <c r="Z26" s="51">
        <f>VLOOKUP(P26,AG23:AU28,12,0)</f>
        <v>0</v>
      </c>
      <c r="AA26" s="51">
        <f>VLOOKUP(P26,AG23:AU28,13,0)</f>
        <v>0</v>
      </c>
      <c r="AB26" s="51">
        <f>VLOOKUP(P26,AG23:AU28,14,0)</f>
        <v>0</v>
      </c>
      <c r="AC26" s="52">
        <f>VLOOKUP(P26,AG23:AU28,15,0)</f>
        <v>0</v>
      </c>
      <c r="AD26" s="68"/>
      <c r="AE26" s="10">
        <v>4</v>
      </c>
      <c r="AF26" s="11">
        <f t="shared" si="19"/>
        <v>4</v>
      </c>
      <c r="AG26" s="96" t="str">
        <f>Equipes!A14</f>
        <v>Equipe 4B</v>
      </c>
      <c r="AH26" s="97"/>
      <c r="AI26" s="97"/>
      <c r="AJ26" s="97"/>
      <c r="AK26" s="97"/>
      <c r="AL26" s="9">
        <f>RANK(AV26,AV23:AV28)</f>
        <v>1</v>
      </c>
      <c r="AM26" s="9">
        <f>RANK(AW26,AW23:AW28)</f>
        <v>4</v>
      </c>
      <c r="AN26" s="9">
        <f>SUMPRODUCT((C23:G37=AG26)*(AX23:AX37))+SUMPRODUCT((J23:N37=AG26)*(AY23:AY37))</f>
        <v>0</v>
      </c>
      <c r="AO26" s="9">
        <f>SUMPRODUCT((C23:G37=AG26)*(AZ23:AZ37))+SUMPRODUCT((J23:N37=AG26)*(BA23:BA37))</f>
        <v>0</v>
      </c>
      <c r="AP26" s="9">
        <f>SUMPRODUCT((C23:G37=AG26)*(BB23:BB37))+SUMPRODUCT((J23:N37=AG26)*(BC23:BC37))</f>
        <v>0</v>
      </c>
      <c r="AQ26" s="9">
        <f>SUMPRODUCT((C23:G37=AG26)*(BD23:BD37))+SUMPRODUCT((J23:N37=AG26)*(BE23:BE37))</f>
        <v>0</v>
      </c>
      <c r="AR26" s="9">
        <f>SUMPRODUCT((C23:G37=AG26)*(BF23:BF37))+SUMPRODUCT((J23:N37=AG26)*(BG23:BG37))</f>
        <v>0</v>
      </c>
      <c r="AS26" s="9">
        <f>SUMPRODUCT((C23:G37=AG26)*(BH23:BH37))+SUMPRODUCT((J23:N37=AG26)*(BI23:BI37))</f>
        <v>0</v>
      </c>
      <c r="AT26" s="9">
        <f>SUMPRODUCT((C23:G37=AG26)*(BJ23:BJ37))+SUMPRODUCT((J23:N37=AG26)*(BK23:BK37))</f>
        <v>0</v>
      </c>
      <c r="AU26" s="11">
        <f t="shared" si="20"/>
        <v>0</v>
      </c>
      <c r="AV26" s="34">
        <f t="shared" si="21"/>
        <v>0</v>
      </c>
      <c r="AW26" s="28">
        <f>AV26+0.0000003</f>
        <v>2.9999999999999999E-7</v>
      </c>
      <c r="AX26" s="10">
        <f t="shared" si="22"/>
        <v>0</v>
      </c>
      <c r="AY26" s="11">
        <f t="shared" si="23"/>
        <v>0</v>
      </c>
      <c r="AZ26" s="23">
        <f t="shared" si="24"/>
        <v>0</v>
      </c>
      <c r="BA26" s="11">
        <f t="shared" si="25"/>
        <v>0</v>
      </c>
      <c r="BB26" s="23" t="b">
        <f t="shared" si="26"/>
        <v>0</v>
      </c>
      <c r="BC26" s="11" t="b">
        <f t="shared" si="27"/>
        <v>0</v>
      </c>
      <c r="BD26" s="23" t="b">
        <f t="shared" si="28"/>
        <v>0</v>
      </c>
      <c r="BE26" s="11" t="b">
        <f t="shared" si="29"/>
        <v>0</v>
      </c>
      <c r="BF26" s="23" t="b">
        <f t="shared" si="30"/>
        <v>0</v>
      </c>
      <c r="BG26" s="11" t="b">
        <f t="shared" si="31"/>
        <v>0</v>
      </c>
      <c r="BH26" s="23">
        <f t="shared" si="32"/>
        <v>0</v>
      </c>
      <c r="BI26" s="11">
        <f t="shared" si="33"/>
        <v>0</v>
      </c>
      <c r="BJ26" s="23">
        <f t="shared" si="34"/>
        <v>0</v>
      </c>
      <c r="BK26" s="11">
        <f t="shared" si="35"/>
        <v>0</v>
      </c>
      <c r="BL26" s="98" t="str">
        <f>VLOOKUP(AE26,AF23:AK28,2,0)</f>
        <v>Equipe 4B</v>
      </c>
      <c r="BM26" s="99"/>
      <c r="BN26" s="99"/>
      <c r="BO26" s="99"/>
      <c r="BP26" s="99"/>
      <c r="BQ26" s="25">
        <f>VLOOKUP(BL26,AG23:AV28,16,0)</f>
        <v>0</v>
      </c>
      <c r="BR26" s="9">
        <f>RANK(BQ26,BQ23:BQ28)</f>
        <v>1</v>
      </c>
      <c r="BS26" s="99" t="str">
        <f t="shared" si="36"/>
        <v>Equipe 4B</v>
      </c>
      <c r="BT26" s="99"/>
      <c r="BU26" s="99"/>
      <c r="BV26" s="99"/>
      <c r="BW26" s="103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</row>
    <row r="27" spans="1:2055" x14ac:dyDescent="0.25">
      <c r="A27" s="61">
        <v>2</v>
      </c>
      <c r="B27" s="62"/>
      <c r="C27" s="129" t="str">
        <f>AG24</f>
        <v>Equipe 2B</v>
      </c>
      <c r="D27" s="91"/>
      <c r="E27" s="91"/>
      <c r="F27" s="91"/>
      <c r="G27" s="91"/>
      <c r="H27" s="63"/>
      <c r="I27" s="63"/>
      <c r="J27" s="91" t="str">
        <f>AG26</f>
        <v>Equipe 4B</v>
      </c>
      <c r="K27" s="91"/>
      <c r="L27" s="91"/>
      <c r="M27" s="91"/>
      <c r="N27" s="92"/>
      <c r="O27" s="68"/>
      <c r="P27" s="105" t="str">
        <f>VLOOKUP(AE27,AF23:AK28,2,0)</f>
        <v>Equipe 5B</v>
      </c>
      <c r="Q27" s="106"/>
      <c r="R27" s="106"/>
      <c r="S27" s="106"/>
      <c r="T27" s="107"/>
      <c r="U27" s="48">
        <f t="shared" si="37"/>
        <v>1</v>
      </c>
      <c r="V27" s="49">
        <f>VLOOKUP(P27,AG23:AU28,8,0)</f>
        <v>0</v>
      </c>
      <c r="W27" s="50">
        <f>VLOOKUP(P27,AG23:AU28,9,0)</f>
        <v>0</v>
      </c>
      <c r="X27" s="51">
        <f>VLOOKUP(P27,AG23:AU28,10,0)</f>
        <v>0</v>
      </c>
      <c r="Y27" s="51">
        <f>VLOOKUP(P27,AG23:AU28,11,0)</f>
        <v>0</v>
      </c>
      <c r="Z27" s="51">
        <f>VLOOKUP(P27,AG23:AU28,12,0)</f>
        <v>0</v>
      </c>
      <c r="AA27" s="51">
        <f>VLOOKUP(P27,AG23:AU28,13,0)</f>
        <v>0</v>
      </c>
      <c r="AB27" s="51">
        <f>VLOOKUP(P27,AG23:AU28,14,0)</f>
        <v>0</v>
      </c>
      <c r="AC27" s="52">
        <f>VLOOKUP(P27,AG23:AU28,15,0)</f>
        <v>0</v>
      </c>
      <c r="AD27" s="68"/>
      <c r="AE27" s="10">
        <v>5</v>
      </c>
      <c r="AF27" s="11">
        <f t="shared" si="19"/>
        <v>5</v>
      </c>
      <c r="AG27" s="96" t="str">
        <f>Equipes!A15</f>
        <v>Equipe 5B</v>
      </c>
      <c r="AH27" s="97"/>
      <c r="AI27" s="97"/>
      <c r="AJ27" s="97"/>
      <c r="AK27" s="97"/>
      <c r="AL27" s="9">
        <f>RANK(AV27,AV23:AV28)</f>
        <v>1</v>
      </c>
      <c r="AM27" s="9">
        <f>RANK(AW27,AW23:AW28)</f>
        <v>5</v>
      </c>
      <c r="AN27" s="9">
        <f>SUMPRODUCT((C23:G37=AG27)*(AX23:AX37))+SUMPRODUCT((J23:N37=AG27)*(AY23:AY37))</f>
        <v>0</v>
      </c>
      <c r="AO27" s="9">
        <f>SUMPRODUCT((C23:G37=AG27)*(AZ23:AZ37))+SUMPRODUCT((J23:N37=AG27)*(BA23:BA37))</f>
        <v>0</v>
      </c>
      <c r="AP27" s="9">
        <f>SUMPRODUCT((C23:G37=AG27)*(BB23:BB37))+SUMPRODUCT((J23:N37=AG27)*(BC23:BC37))</f>
        <v>0</v>
      </c>
      <c r="AQ27" s="9">
        <f>SUMPRODUCT((C23:G37=AG27)*(BD23:BD37))+SUMPRODUCT((J23:N37=AG27)*(BE23:BE37))</f>
        <v>0</v>
      </c>
      <c r="AR27" s="9">
        <f>SUMPRODUCT((C23:G37=AG27)*(BF23:BF37))+SUMPRODUCT((J23:N37=AG27)*(BG23:BG37))</f>
        <v>0</v>
      </c>
      <c r="AS27" s="9">
        <f>SUMPRODUCT((C23:G37=AG27)*(BH23:BH37))+SUMPRODUCT((J23:N37=AG27)*(BI23:BI37))</f>
        <v>0</v>
      </c>
      <c r="AT27" s="9">
        <f>SUMPRODUCT((C23:G37=AG27)*(BJ23:BJ37))+SUMPRODUCT((J23:N37=AG27)*(BK23:BK37))</f>
        <v>0</v>
      </c>
      <c r="AU27" s="11">
        <f t="shared" si="20"/>
        <v>0</v>
      </c>
      <c r="AV27" s="34">
        <f t="shared" si="21"/>
        <v>0</v>
      </c>
      <c r="AW27" s="28">
        <f>AV27+0.0000002</f>
        <v>1.9999999999999999E-7</v>
      </c>
      <c r="AX27" s="10">
        <f t="shared" si="22"/>
        <v>0</v>
      </c>
      <c r="AY27" s="11">
        <f t="shared" si="23"/>
        <v>0</v>
      </c>
      <c r="AZ27" s="23">
        <f t="shared" si="24"/>
        <v>0</v>
      </c>
      <c r="BA27" s="11">
        <f t="shared" si="25"/>
        <v>0</v>
      </c>
      <c r="BB27" s="23" t="b">
        <f t="shared" si="26"/>
        <v>0</v>
      </c>
      <c r="BC27" s="11" t="b">
        <f t="shared" si="27"/>
        <v>0</v>
      </c>
      <c r="BD27" s="23" t="b">
        <f t="shared" si="28"/>
        <v>0</v>
      </c>
      <c r="BE27" s="11" t="b">
        <f t="shared" si="29"/>
        <v>0</v>
      </c>
      <c r="BF27" s="23" t="b">
        <f t="shared" si="30"/>
        <v>0</v>
      </c>
      <c r="BG27" s="11" t="b">
        <f t="shared" si="31"/>
        <v>0</v>
      </c>
      <c r="BH27" s="23">
        <f t="shared" si="32"/>
        <v>0</v>
      </c>
      <c r="BI27" s="11">
        <f t="shared" si="33"/>
        <v>0</v>
      </c>
      <c r="BJ27" s="23">
        <f t="shared" si="34"/>
        <v>0</v>
      </c>
      <c r="BK27" s="11">
        <f t="shared" si="35"/>
        <v>0</v>
      </c>
      <c r="BL27" s="98" t="str">
        <f>VLOOKUP(AE27,AF23:AK28,2,0)</f>
        <v>Equipe 5B</v>
      </c>
      <c r="BM27" s="99"/>
      <c r="BN27" s="99"/>
      <c r="BO27" s="99"/>
      <c r="BP27" s="99"/>
      <c r="BQ27" s="25">
        <f>VLOOKUP(BL27,AG23:AV28,16,0)</f>
        <v>0</v>
      </c>
      <c r="BR27" s="9">
        <f>RANK(BQ27,BQ23:BQ28)</f>
        <v>1</v>
      </c>
      <c r="BS27" s="99" t="str">
        <f t="shared" si="36"/>
        <v>Equipe 5B</v>
      </c>
      <c r="BT27" s="99"/>
      <c r="BU27" s="99"/>
      <c r="BV27" s="99"/>
      <c r="BW27" s="103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</row>
    <row r="28" spans="1:2055" ht="15.75" thickBot="1" x14ac:dyDescent="0.3">
      <c r="A28" s="61">
        <v>4</v>
      </c>
      <c r="B28" s="62"/>
      <c r="C28" s="129" t="str">
        <f>AG25</f>
        <v>Equipe 3B</v>
      </c>
      <c r="D28" s="91"/>
      <c r="E28" s="91"/>
      <c r="F28" s="91"/>
      <c r="G28" s="91"/>
      <c r="H28" s="63"/>
      <c r="I28" s="63"/>
      <c r="J28" s="91" t="str">
        <f>AG28</f>
        <v>Equipe 6B</v>
      </c>
      <c r="K28" s="91"/>
      <c r="L28" s="91"/>
      <c r="M28" s="91"/>
      <c r="N28" s="92"/>
      <c r="O28" s="68"/>
      <c r="P28" s="108" t="str">
        <f>VLOOKUP(AE28,AF23:AK28,2,0)</f>
        <v>Equipe 6B</v>
      </c>
      <c r="Q28" s="109"/>
      <c r="R28" s="109"/>
      <c r="S28" s="109"/>
      <c r="T28" s="110"/>
      <c r="U28" s="53">
        <f t="shared" si="37"/>
        <v>1</v>
      </c>
      <c r="V28" s="54">
        <f>VLOOKUP(P28,AG23:AU28,8,0)</f>
        <v>0</v>
      </c>
      <c r="W28" s="55">
        <f>VLOOKUP(P28,AG23:AU28,9,0)</f>
        <v>0</v>
      </c>
      <c r="X28" s="56">
        <f>VLOOKUP(P28,AG23:AU28,10,0)</f>
        <v>0</v>
      </c>
      <c r="Y28" s="56">
        <f>VLOOKUP(P28,AG23:AU28,11,0)</f>
        <v>0</v>
      </c>
      <c r="Z28" s="56">
        <f>VLOOKUP(P28,AG23:AU28,12,0)</f>
        <v>0</v>
      </c>
      <c r="AA28" s="56">
        <f>VLOOKUP(P28,AG23:AU28,13,0)</f>
        <v>0</v>
      </c>
      <c r="AB28" s="56">
        <f>VLOOKUP(P28,AG23:AU28,14,0)</f>
        <v>0</v>
      </c>
      <c r="AC28" s="57">
        <f>VLOOKUP(P28,AG23:AU28,15,0)</f>
        <v>0</v>
      </c>
      <c r="AD28" s="68"/>
      <c r="AE28" s="12">
        <v>6</v>
      </c>
      <c r="AF28" s="14">
        <f t="shared" si="19"/>
        <v>6</v>
      </c>
      <c r="AG28" s="100" t="str">
        <f>Equipes!A16</f>
        <v>Equipe 6B</v>
      </c>
      <c r="AH28" s="101"/>
      <c r="AI28" s="101"/>
      <c r="AJ28" s="101"/>
      <c r="AK28" s="101"/>
      <c r="AL28" s="13">
        <f>RANK(AV28,AV23:AV28)</f>
        <v>1</v>
      </c>
      <c r="AM28" s="13">
        <f>RANK(AW28,AW23:AW28)</f>
        <v>6</v>
      </c>
      <c r="AN28" s="13">
        <f>SUMPRODUCT((C23:G37=AG28)*(AX23:AX37))+SUMPRODUCT((J23:N37=AG28)*(AY23:AY37))</f>
        <v>0</v>
      </c>
      <c r="AO28" s="13">
        <f>SUMPRODUCT((C23:G37=AG28)*(AZ23:AZ37))+SUMPRODUCT((J23:N37=AG28)*(BA23:BA37))</f>
        <v>0</v>
      </c>
      <c r="AP28" s="13">
        <f>SUMPRODUCT((C23:G37=AG28)*(BB23:BB37))+SUMPRODUCT((J23:N37=AG28)*(BC23:BC37))</f>
        <v>0</v>
      </c>
      <c r="AQ28" s="13">
        <f>SUMPRODUCT((C23:G37=AG28)*(BD23:BD37))+SUMPRODUCT((J23:N37=AG28)*(BE23:BE37))</f>
        <v>0</v>
      </c>
      <c r="AR28" s="13">
        <f>SUMPRODUCT((C23:G37=AG28)*(BF23:BF37))+SUMPRODUCT((J23:N37=AG28)*(BG23:BG37))</f>
        <v>0</v>
      </c>
      <c r="AS28" s="13">
        <f>SUMPRODUCT((C23:G37=AG28)*(BH23:BH37))+SUMPRODUCT((J23:N37=AG28)*(BI23:BI37))</f>
        <v>0</v>
      </c>
      <c r="AT28" s="13">
        <f>SUMPRODUCT((C23:G37=AG28)*(BJ23:BJ37))+SUMPRODUCT((J23:N37=AG28)*(BK23:BK37))</f>
        <v>0</v>
      </c>
      <c r="AU28" s="14">
        <f t="shared" si="20"/>
        <v>0</v>
      </c>
      <c r="AV28" s="35">
        <f t="shared" si="21"/>
        <v>0</v>
      </c>
      <c r="AW28" s="29">
        <f>AV28+0.0000001</f>
        <v>9.9999999999999995E-8</v>
      </c>
      <c r="AX28" s="10">
        <f t="shared" si="22"/>
        <v>0</v>
      </c>
      <c r="AY28" s="11">
        <f t="shared" si="23"/>
        <v>0</v>
      </c>
      <c r="AZ28" s="23">
        <f t="shared" si="24"/>
        <v>0</v>
      </c>
      <c r="BA28" s="11">
        <f t="shared" si="25"/>
        <v>0</v>
      </c>
      <c r="BB28" s="23" t="b">
        <f t="shared" si="26"/>
        <v>0</v>
      </c>
      <c r="BC28" s="11" t="b">
        <f t="shared" si="27"/>
        <v>0</v>
      </c>
      <c r="BD28" s="23" t="b">
        <f t="shared" si="28"/>
        <v>0</v>
      </c>
      <c r="BE28" s="11" t="b">
        <f t="shared" si="29"/>
        <v>0</v>
      </c>
      <c r="BF28" s="23" t="b">
        <f t="shared" si="30"/>
        <v>0</v>
      </c>
      <c r="BG28" s="11" t="b">
        <f t="shared" si="31"/>
        <v>0</v>
      </c>
      <c r="BH28" s="23">
        <f t="shared" si="32"/>
        <v>0</v>
      </c>
      <c r="BI28" s="11">
        <f t="shared" si="33"/>
        <v>0</v>
      </c>
      <c r="BJ28" s="23">
        <f t="shared" si="34"/>
        <v>0</v>
      </c>
      <c r="BK28" s="11">
        <f t="shared" si="35"/>
        <v>0</v>
      </c>
      <c r="BL28" s="100" t="str">
        <f>VLOOKUP(AE28,AF23:AK28,2,0)</f>
        <v>Equipe 6B</v>
      </c>
      <c r="BM28" s="101"/>
      <c r="BN28" s="101"/>
      <c r="BO28" s="101"/>
      <c r="BP28" s="101"/>
      <c r="BQ28" s="26">
        <f>VLOOKUP(BL28,AG23:AV28,16,0)</f>
        <v>0</v>
      </c>
      <c r="BR28" s="13">
        <f>RANK(BQ28,BQ23:BQ28)</f>
        <v>1</v>
      </c>
      <c r="BS28" s="101" t="str">
        <f t="shared" si="36"/>
        <v>Equipe 6B</v>
      </c>
      <c r="BT28" s="101"/>
      <c r="BU28" s="101"/>
      <c r="BV28" s="101"/>
      <c r="BW28" s="104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</row>
    <row r="29" spans="1:2055" x14ac:dyDescent="0.25">
      <c r="A29" s="61">
        <v>2</v>
      </c>
      <c r="B29" s="62"/>
      <c r="C29" s="129" t="str">
        <f>AG23</f>
        <v>Equipe 1B</v>
      </c>
      <c r="D29" s="91"/>
      <c r="E29" s="91"/>
      <c r="F29" s="91"/>
      <c r="G29" s="91"/>
      <c r="H29" s="63"/>
      <c r="I29" s="63"/>
      <c r="J29" s="91" t="str">
        <f>AG26</f>
        <v>Equipe 4B</v>
      </c>
      <c r="K29" s="91"/>
      <c r="L29" s="91"/>
      <c r="M29" s="91"/>
      <c r="N29" s="92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9"/>
      <c r="AX29" s="10">
        <f t="shared" si="22"/>
        <v>0</v>
      </c>
      <c r="AY29" s="11">
        <f t="shared" si="23"/>
        <v>0</v>
      </c>
      <c r="AZ29" s="23">
        <f t="shared" si="24"/>
        <v>0</v>
      </c>
      <c r="BA29" s="11">
        <f t="shared" si="25"/>
        <v>0</v>
      </c>
      <c r="BB29" s="23" t="b">
        <f t="shared" si="26"/>
        <v>0</v>
      </c>
      <c r="BC29" s="11" t="b">
        <f t="shared" si="27"/>
        <v>0</v>
      </c>
      <c r="BD29" s="23" t="b">
        <f t="shared" si="28"/>
        <v>0</v>
      </c>
      <c r="BE29" s="11" t="b">
        <f t="shared" si="29"/>
        <v>0</v>
      </c>
      <c r="BF29" s="23" t="b">
        <f t="shared" si="30"/>
        <v>0</v>
      </c>
      <c r="BG29" s="11" t="b">
        <f t="shared" si="31"/>
        <v>0</v>
      </c>
      <c r="BH29" s="23">
        <f t="shared" si="32"/>
        <v>0</v>
      </c>
      <c r="BI29" s="11">
        <f t="shared" si="33"/>
        <v>0</v>
      </c>
      <c r="BJ29" s="23">
        <f t="shared" si="34"/>
        <v>0</v>
      </c>
      <c r="BK29" s="11">
        <f t="shared" si="35"/>
        <v>0</v>
      </c>
      <c r="BL29" s="74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</row>
    <row r="30" spans="1:2055" x14ac:dyDescent="0.25">
      <c r="A30" s="61">
        <v>4</v>
      </c>
      <c r="B30" s="62"/>
      <c r="C30" s="129" t="str">
        <f>AG24</f>
        <v>Equipe 2B</v>
      </c>
      <c r="D30" s="91"/>
      <c r="E30" s="91"/>
      <c r="F30" s="91"/>
      <c r="G30" s="91"/>
      <c r="H30" s="63"/>
      <c r="I30" s="63"/>
      <c r="J30" s="91" t="str">
        <f>AG28</f>
        <v>Equipe 6B</v>
      </c>
      <c r="K30" s="91"/>
      <c r="L30" s="91"/>
      <c r="M30" s="91"/>
      <c r="N30" s="92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9"/>
      <c r="AX30" s="10">
        <f t="shared" si="22"/>
        <v>0</v>
      </c>
      <c r="AY30" s="11">
        <f t="shared" si="23"/>
        <v>0</v>
      </c>
      <c r="AZ30" s="23">
        <f t="shared" si="24"/>
        <v>0</v>
      </c>
      <c r="BA30" s="11">
        <f t="shared" si="25"/>
        <v>0</v>
      </c>
      <c r="BB30" s="23" t="b">
        <f t="shared" si="26"/>
        <v>0</v>
      </c>
      <c r="BC30" s="11" t="b">
        <f t="shared" si="27"/>
        <v>0</v>
      </c>
      <c r="BD30" s="23" t="b">
        <f t="shared" si="28"/>
        <v>0</v>
      </c>
      <c r="BE30" s="11" t="b">
        <f t="shared" si="29"/>
        <v>0</v>
      </c>
      <c r="BF30" s="23" t="b">
        <f t="shared" si="30"/>
        <v>0</v>
      </c>
      <c r="BG30" s="11" t="b">
        <f t="shared" si="31"/>
        <v>0</v>
      </c>
      <c r="BH30" s="23">
        <f t="shared" si="32"/>
        <v>0</v>
      </c>
      <c r="BI30" s="11">
        <f t="shared" si="33"/>
        <v>0</v>
      </c>
      <c r="BJ30" s="23">
        <f t="shared" si="34"/>
        <v>0</v>
      </c>
      <c r="BK30" s="11">
        <f t="shared" si="35"/>
        <v>0</v>
      </c>
      <c r="BL30" s="76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</row>
    <row r="31" spans="1:2055" x14ac:dyDescent="0.25">
      <c r="A31" s="61">
        <v>2</v>
      </c>
      <c r="B31" s="62"/>
      <c r="C31" s="129" t="str">
        <f>AG25</f>
        <v>Equipe 3B</v>
      </c>
      <c r="D31" s="91"/>
      <c r="E31" s="91"/>
      <c r="F31" s="91"/>
      <c r="G31" s="91"/>
      <c r="H31" s="63"/>
      <c r="I31" s="63"/>
      <c r="J31" s="91" t="str">
        <f>AG27</f>
        <v>Equipe 5B</v>
      </c>
      <c r="K31" s="91"/>
      <c r="L31" s="91"/>
      <c r="M31" s="91"/>
      <c r="N31" s="92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9"/>
      <c r="AX31" s="10">
        <f t="shared" si="22"/>
        <v>0</v>
      </c>
      <c r="AY31" s="11">
        <f t="shared" si="23"/>
        <v>0</v>
      </c>
      <c r="AZ31" s="23">
        <f t="shared" si="24"/>
        <v>0</v>
      </c>
      <c r="BA31" s="11">
        <f t="shared" si="25"/>
        <v>0</v>
      </c>
      <c r="BB31" s="23" t="b">
        <f t="shared" si="26"/>
        <v>0</v>
      </c>
      <c r="BC31" s="11" t="b">
        <f t="shared" si="27"/>
        <v>0</v>
      </c>
      <c r="BD31" s="23" t="b">
        <f t="shared" si="28"/>
        <v>0</v>
      </c>
      <c r="BE31" s="11" t="b">
        <f t="shared" si="29"/>
        <v>0</v>
      </c>
      <c r="BF31" s="23" t="b">
        <f t="shared" si="30"/>
        <v>0</v>
      </c>
      <c r="BG31" s="11" t="b">
        <f t="shared" si="31"/>
        <v>0</v>
      </c>
      <c r="BH31" s="23">
        <f t="shared" si="32"/>
        <v>0</v>
      </c>
      <c r="BI31" s="11">
        <f t="shared" si="33"/>
        <v>0</v>
      </c>
      <c r="BJ31" s="23">
        <f t="shared" si="34"/>
        <v>0</v>
      </c>
      <c r="BK31" s="11">
        <f t="shared" si="35"/>
        <v>0</v>
      </c>
      <c r="BL31" s="76"/>
      <c r="BM31" s="77"/>
      <c r="BN31" s="77"/>
      <c r="BO31" s="77"/>
      <c r="BP31" s="77"/>
      <c r="BQ31" s="77"/>
      <c r="BR31" s="77"/>
      <c r="BS31" s="77"/>
      <c r="BT31" s="77"/>
      <c r="BU31" s="77"/>
      <c r="BV31" s="77"/>
      <c r="BW31" s="77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</row>
    <row r="32" spans="1:2055" x14ac:dyDescent="0.25">
      <c r="A32" s="61">
        <v>4</v>
      </c>
      <c r="B32" s="62"/>
      <c r="C32" s="129" t="str">
        <f>AG23</f>
        <v>Equipe 1B</v>
      </c>
      <c r="D32" s="91"/>
      <c r="E32" s="91"/>
      <c r="F32" s="91"/>
      <c r="G32" s="91"/>
      <c r="H32" s="63"/>
      <c r="I32" s="63"/>
      <c r="J32" s="91" t="str">
        <f>AG28</f>
        <v>Equipe 6B</v>
      </c>
      <c r="K32" s="91"/>
      <c r="L32" s="91"/>
      <c r="M32" s="91"/>
      <c r="N32" s="92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9"/>
      <c r="AX32" s="10">
        <f t="shared" si="22"/>
        <v>0</v>
      </c>
      <c r="AY32" s="11">
        <f t="shared" si="23"/>
        <v>0</v>
      </c>
      <c r="AZ32" s="23">
        <f t="shared" si="24"/>
        <v>0</v>
      </c>
      <c r="BA32" s="11">
        <f t="shared" si="25"/>
        <v>0</v>
      </c>
      <c r="BB32" s="23" t="b">
        <f t="shared" si="26"/>
        <v>0</v>
      </c>
      <c r="BC32" s="11" t="b">
        <f t="shared" si="27"/>
        <v>0</v>
      </c>
      <c r="BD32" s="23" t="b">
        <f t="shared" si="28"/>
        <v>0</v>
      </c>
      <c r="BE32" s="11" t="b">
        <f t="shared" si="29"/>
        <v>0</v>
      </c>
      <c r="BF32" s="23" t="b">
        <f t="shared" si="30"/>
        <v>0</v>
      </c>
      <c r="BG32" s="11" t="b">
        <f t="shared" si="31"/>
        <v>0</v>
      </c>
      <c r="BH32" s="23">
        <f t="shared" si="32"/>
        <v>0</v>
      </c>
      <c r="BI32" s="11">
        <f t="shared" si="33"/>
        <v>0</v>
      </c>
      <c r="BJ32" s="23">
        <f t="shared" si="34"/>
        <v>0</v>
      </c>
      <c r="BK32" s="11">
        <f t="shared" si="35"/>
        <v>0</v>
      </c>
      <c r="BL32" s="76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8"/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</row>
    <row r="33" spans="1:114" x14ac:dyDescent="0.25">
      <c r="A33" s="61">
        <v>2</v>
      </c>
      <c r="B33" s="62"/>
      <c r="C33" s="129" t="str">
        <f>AG24</f>
        <v>Equipe 2B</v>
      </c>
      <c r="D33" s="91"/>
      <c r="E33" s="91"/>
      <c r="F33" s="91"/>
      <c r="G33" s="91"/>
      <c r="H33" s="63"/>
      <c r="I33" s="63"/>
      <c r="J33" s="91" t="str">
        <f>AG25</f>
        <v>Equipe 3B</v>
      </c>
      <c r="K33" s="91"/>
      <c r="L33" s="91"/>
      <c r="M33" s="91"/>
      <c r="N33" s="92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9"/>
      <c r="AX33" s="10">
        <f t="shared" si="22"/>
        <v>0</v>
      </c>
      <c r="AY33" s="11">
        <f t="shared" si="23"/>
        <v>0</v>
      </c>
      <c r="AZ33" s="23">
        <f t="shared" si="24"/>
        <v>0</v>
      </c>
      <c r="BA33" s="11">
        <f t="shared" si="25"/>
        <v>0</v>
      </c>
      <c r="BB33" s="23" t="b">
        <f t="shared" si="26"/>
        <v>0</v>
      </c>
      <c r="BC33" s="11" t="b">
        <f t="shared" si="27"/>
        <v>0</v>
      </c>
      <c r="BD33" s="23" t="b">
        <f t="shared" si="28"/>
        <v>0</v>
      </c>
      <c r="BE33" s="11" t="b">
        <f t="shared" si="29"/>
        <v>0</v>
      </c>
      <c r="BF33" s="23" t="b">
        <f t="shared" si="30"/>
        <v>0</v>
      </c>
      <c r="BG33" s="11" t="b">
        <f t="shared" si="31"/>
        <v>0</v>
      </c>
      <c r="BH33" s="23">
        <f t="shared" si="32"/>
        <v>0</v>
      </c>
      <c r="BI33" s="11">
        <f t="shared" si="33"/>
        <v>0</v>
      </c>
      <c r="BJ33" s="23">
        <f t="shared" si="34"/>
        <v>0</v>
      </c>
      <c r="BK33" s="11">
        <f t="shared" si="35"/>
        <v>0</v>
      </c>
      <c r="BL33" s="76"/>
      <c r="BM33" s="77"/>
      <c r="BN33" s="77"/>
      <c r="BO33" s="77"/>
      <c r="BP33" s="77"/>
      <c r="BQ33" s="77"/>
      <c r="BR33" s="77"/>
      <c r="BS33" s="77"/>
      <c r="BT33" s="77"/>
      <c r="BU33" s="77"/>
      <c r="BV33" s="77"/>
      <c r="BW33" s="77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</row>
    <row r="34" spans="1:114" x14ac:dyDescent="0.25">
      <c r="A34" s="61">
        <v>4</v>
      </c>
      <c r="B34" s="62"/>
      <c r="C34" s="129" t="str">
        <f>AG26</f>
        <v>Equipe 4B</v>
      </c>
      <c r="D34" s="91"/>
      <c r="E34" s="91"/>
      <c r="F34" s="91"/>
      <c r="G34" s="91"/>
      <c r="H34" s="63"/>
      <c r="I34" s="63"/>
      <c r="J34" s="91" t="str">
        <f>AG27</f>
        <v>Equipe 5B</v>
      </c>
      <c r="K34" s="91"/>
      <c r="L34" s="91"/>
      <c r="M34" s="91"/>
      <c r="N34" s="92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9"/>
      <c r="AX34" s="10">
        <f t="shared" si="22"/>
        <v>0</v>
      </c>
      <c r="AY34" s="11">
        <f t="shared" si="23"/>
        <v>0</v>
      </c>
      <c r="AZ34" s="23">
        <f t="shared" si="24"/>
        <v>0</v>
      </c>
      <c r="BA34" s="11">
        <f t="shared" si="25"/>
        <v>0</v>
      </c>
      <c r="BB34" s="23" t="b">
        <f t="shared" si="26"/>
        <v>0</v>
      </c>
      <c r="BC34" s="11" t="b">
        <f t="shared" si="27"/>
        <v>0</v>
      </c>
      <c r="BD34" s="23" t="b">
        <f t="shared" si="28"/>
        <v>0</v>
      </c>
      <c r="BE34" s="11" t="b">
        <f t="shared" si="29"/>
        <v>0</v>
      </c>
      <c r="BF34" s="23" t="b">
        <f t="shared" si="30"/>
        <v>0</v>
      </c>
      <c r="BG34" s="11" t="b">
        <f t="shared" si="31"/>
        <v>0</v>
      </c>
      <c r="BH34" s="23">
        <f t="shared" si="32"/>
        <v>0</v>
      </c>
      <c r="BI34" s="11">
        <f t="shared" si="33"/>
        <v>0</v>
      </c>
      <c r="BJ34" s="23">
        <f t="shared" si="34"/>
        <v>0</v>
      </c>
      <c r="BK34" s="11">
        <f t="shared" si="35"/>
        <v>0</v>
      </c>
      <c r="BL34" s="76"/>
      <c r="BM34" s="77"/>
      <c r="BN34" s="77"/>
      <c r="BO34" s="77"/>
      <c r="BP34" s="77"/>
      <c r="BQ34" s="77"/>
      <c r="BR34" s="77"/>
      <c r="BS34" s="77"/>
      <c r="BT34" s="77"/>
      <c r="BU34" s="77"/>
      <c r="BV34" s="77"/>
      <c r="BW34" s="77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</row>
    <row r="35" spans="1:114" x14ac:dyDescent="0.25">
      <c r="A35" s="61">
        <v>2</v>
      </c>
      <c r="B35" s="62"/>
      <c r="C35" s="129" t="str">
        <f>AG24</f>
        <v>Equipe 2B</v>
      </c>
      <c r="D35" s="91"/>
      <c r="E35" s="91"/>
      <c r="F35" s="91"/>
      <c r="G35" s="91"/>
      <c r="H35" s="63"/>
      <c r="I35" s="63"/>
      <c r="J35" s="91" t="str">
        <f>AG27</f>
        <v>Equipe 5B</v>
      </c>
      <c r="K35" s="91"/>
      <c r="L35" s="91"/>
      <c r="M35" s="91"/>
      <c r="N35" s="92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9"/>
      <c r="AX35" s="10">
        <f t="shared" si="22"/>
        <v>0</v>
      </c>
      <c r="AY35" s="11">
        <f t="shared" si="23"/>
        <v>0</v>
      </c>
      <c r="AZ35" s="23">
        <f t="shared" si="24"/>
        <v>0</v>
      </c>
      <c r="BA35" s="11">
        <f t="shared" si="25"/>
        <v>0</v>
      </c>
      <c r="BB35" s="23" t="b">
        <f t="shared" si="26"/>
        <v>0</v>
      </c>
      <c r="BC35" s="11" t="b">
        <f t="shared" si="27"/>
        <v>0</v>
      </c>
      <c r="BD35" s="23" t="b">
        <f t="shared" si="28"/>
        <v>0</v>
      </c>
      <c r="BE35" s="11" t="b">
        <f t="shared" si="29"/>
        <v>0</v>
      </c>
      <c r="BF35" s="23" t="b">
        <f t="shared" si="30"/>
        <v>0</v>
      </c>
      <c r="BG35" s="11" t="b">
        <f t="shared" si="31"/>
        <v>0</v>
      </c>
      <c r="BH35" s="23">
        <f t="shared" si="32"/>
        <v>0</v>
      </c>
      <c r="BI35" s="11">
        <f t="shared" si="33"/>
        <v>0</v>
      </c>
      <c r="BJ35" s="23">
        <f t="shared" si="34"/>
        <v>0</v>
      </c>
      <c r="BK35" s="11">
        <f t="shared" si="35"/>
        <v>0</v>
      </c>
      <c r="BL35" s="76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</row>
    <row r="36" spans="1:114" x14ac:dyDescent="0.25">
      <c r="A36" s="61">
        <v>4</v>
      </c>
      <c r="B36" s="62"/>
      <c r="C36" s="129" t="str">
        <f>AG23</f>
        <v>Equipe 1B</v>
      </c>
      <c r="D36" s="91"/>
      <c r="E36" s="91"/>
      <c r="F36" s="91"/>
      <c r="G36" s="91"/>
      <c r="H36" s="63"/>
      <c r="I36" s="63"/>
      <c r="J36" s="91" t="str">
        <f>AG25</f>
        <v>Equipe 3B</v>
      </c>
      <c r="K36" s="91"/>
      <c r="L36" s="91"/>
      <c r="M36" s="91"/>
      <c r="N36" s="92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9"/>
      <c r="AX36" s="10">
        <f t="shared" si="22"/>
        <v>0</v>
      </c>
      <c r="AY36" s="11">
        <f t="shared" si="23"/>
        <v>0</v>
      </c>
      <c r="AZ36" s="23">
        <f t="shared" si="24"/>
        <v>0</v>
      </c>
      <c r="BA36" s="11">
        <f t="shared" si="25"/>
        <v>0</v>
      </c>
      <c r="BB36" s="23" t="b">
        <f t="shared" si="26"/>
        <v>0</v>
      </c>
      <c r="BC36" s="11" t="b">
        <f t="shared" si="27"/>
        <v>0</v>
      </c>
      <c r="BD36" s="23" t="b">
        <f t="shared" si="28"/>
        <v>0</v>
      </c>
      <c r="BE36" s="11" t="b">
        <f t="shared" si="29"/>
        <v>0</v>
      </c>
      <c r="BF36" s="23" t="b">
        <f t="shared" si="30"/>
        <v>0</v>
      </c>
      <c r="BG36" s="11" t="b">
        <f t="shared" si="31"/>
        <v>0</v>
      </c>
      <c r="BH36" s="23">
        <f t="shared" si="32"/>
        <v>0</v>
      </c>
      <c r="BI36" s="11">
        <f t="shared" si="33"/>
        <v>0</v>
      </c>
      <c r="BJ36" s="23">
        <f t="shared" si="34"/>
        <v>0</v>
      </c>
      <c r="BK36" s="11">
        <f t="shared" si="35"/>
        <v>0</v>
      </c>
      <c r="BL36" s="76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</row>
    <row r="37" spans="1:114" ht="15.75" thickBot="1" x14ac:dyDescent="0.3">
      <c r="A37" s="67">
        <v>2</v>
      </c>
      <c r="B37" s="65"/>
      <c r="C37" s="139" t="str">
        <f>AG26</f>
        <v>Equipe 4B</v>
      </c>
      <c r="D37" s="130"/>
      <c r="E37" s="130"/>
      <c r="F37" s="130"/>
      <c r="G37" s="130"/>
      <c r="H37" s="66"/>
      <c r="I37" s="66"/>
      <c r="J37" s="130" t="str">
        <f>AG28</f>
        <v>Equipe 6B</v>
      </c>
      <c r="K37" s="130"/>
      <c r="L37" s="130"/>
      <c r="M37" s="130"/>
      <c r="N37" s="131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9"/>
      <c r="AX37" s="12">
        <f t="shared" si="22"/>
        <v>0</v>
      </c>
      <c r="AY37" s="14">
        <f t="shared" si="23"/>
        <v>0</v>
      </c>
      <c r="AZ37" s="24">
        <f t="shared" si="24"/>
        <v>0</v>
      </c>
      <c r="BA37" s="14">
        <f t="shared" si="25"/>
        <v>0</v>
      </c>
      <c r="BB37" s="24" t="b">
        <f t="shared" si="26"/>
        <v>0</v>
      </c>
      <c r="BC37" s="14" t="b">
        <f t="shared" si="27"/>
        <v>0</v>
      </c>
      <c r="BD37" s="24" t="b">
        <f t="shared" si="28"/>
        <v>0</v>
      </c>
      <c r="BE37" s="14" t="b">
        <f t="shared" si="29"/>
        <v>0</v>
      </c>
      <c r="BF37" s="24" t="b">
        <f t="shared" si="30"/>
        <v>0</v>
      </c>
      <c r="BG37" s="14" t="b">
        <f t="shared" si="31"/>
        <v>0</v>
      </c>
      <c r="BH37" s="24">
        <f t="shared" si="32"/>
        <v>0</v>
      </c>
      <c r="BI37" s="14">
        <f t="shared" si="33"/>
        <v>0</v>
      </c>
      <c r="BJ37" s="24">
        <f t="shared" si="34"/>
        <v>0</v>
      </c>
      <c r="BK37" s="14">
        <f t="shared" si="35"/>
        <v>0</v>
      </c>
      <c r="BL37" s="76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</row>
    <row r="38" spans="1:114" x14ac:dyDescent="0.25">
      <c r="A38" s="68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78"/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</row>
    <row r="39" spans="1:114" x14ac:dyDescent="0.25">
      <c r="A39" s="68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78"/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</row>
    <row r="40" spans="1:114" x14ac:dyDescent="0.25"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</row>
    <row r="41" spans="1:114" x14ac:dyDescent="0.25"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</row>
    <row r="42" spans="1:114" x14ac:dyDescent="0.25"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</row>
    <row r="43" spans="1:114" x14ac:dyDescent="0.25"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</row>
    <row r="44" spans="1:114" x14ac:dyDescent="0.25"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</row>
    <row r="45" spans="1:114" x14ac:dyDescent="0.25"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</row>
    <row r="46" spans="1:114" x14ac:dyDescent="0.25"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</row>
    <row r="47" spans="1:114" x14ac:dyDescent="0.25"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</row>
    <row r="48" spans="1:114" x14ac:dyDescent="0.25"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</row>
    <row r="49" spans="50:63" x14ac:dyDescent="0.25"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</row>
    <row r="50" spans="50:63" x14ac:dyDescent="0.25"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</row>
    <row r="51" spans="50:63" x14ac:dyDescent="0.25"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</row>
    <row r="52" spans="50:63" x14ac:dyDescent="0.25"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</row>
    <row r="53" spans="50:63" x14ac:dyDescent="0.25"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</row>
    <row r="54" spans="50:63" x14ac:dyDescent="0.25"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</row>
    <row r="55" spans="50:63" x14ac:dyDescent="0.25"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</row>
    <row r="56" spans="50:63" x14ac:dyDescent="0.25"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</row>
    <row r="57" spans="50:63" x14ac:dyDescent="0.25"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</row>
    <row r="58" spans="50:63" x14ac:dyDescent="0.25"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</row>
    <row r="59" spans="50:63" x14ac:dyDescent="0.25"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</row>
    <row r="60" spans="50:63" x14ac:dyDescent="0.25"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</row>
    <row r="61" spans="50:63" x14ac:dyDescent="0.25"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</row>
    <row r="62" spans="50:63" x14ac:dyDescent="0.25"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</row>
    <row r="63" spans="50:63" x14ac:dyDescent="0.25"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</row>
    <row r="64" spans="50:63" x14ac:dyDescent="0.25"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</row>
    <row r="65" spans="50:63" x14ac:dyDescent="0.25"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</row>
    <row r="66" spans="50:63" x14ac:dyDescent="0.25"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</row>
    <row r="67" spans="50:63" x14ac:dyDescent="0.25"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</row>
    <row r="68" spans="50:63" x14ac:dyDescent="0.25"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</row>
    <row r="69" spans="50:63" x14ac:dyDescent="0.25"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</row>
    <row r="70" spans="50:63" x14ac:dyDescent="0.25"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</row>
    <row r="71" spans="50:63" x14ac:dyDescent="0.25"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</row>
    <row r="72" spans="50:63" x14ac:dyDescent="0.25"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</row>
    <row r="73" spans="50:63" x14ac:dyDescent="0.25"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</row>
    <row r="74" spans="50:63" x14ac:dyDescent="0.25"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</row>
    <row r="75" spans="50:63" x14ac:dyDescent="0.25"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</row>
    <row r="76" spans="50:63" x14ac:dyDescent="0.25"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</row>
    <row r="77" spans="50:63" x14ac:dyDescent="0.25"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</row>
    <row r="78" spans="50:63" x14ac:dyDescent="0.25"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</row>
    <row r="79" spans="50:63" x14ac:dyDescent="0.25"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</row>
    <row r="80" spans="50:63" x14ac:dyDescent="0.25"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</row>
    <row r="81" spans="50:63" x14ac:dyDescent="0.25"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</row>
    <row r="82" spans="50:63" x14ac:dyDescent="0.25"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</row>
    <row r="83" spans="50:63" x14ac:dyDescent="0.25"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</row>
    <row r="84" spans="50:63" x14ac:dyDescent="0.25"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</row>
    <row r="85" spans="50:63" x14ac:dyDescent="0.25"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</row>
    <row r="86" spans="50:63" x14ac:dyDescent="0.25"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</row>
    <row r="87" spans="50:63" x14ac:dyDescent="0.25"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</row>
    <row r="88" spans="50:63" x14ac:dyDescent="0.25"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</row>
    <row r="89" spans="50:63" x14ac:dyDescent="0.25"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</row>
    <row r="90" spans="50:63" x14ac:dyDescent="0.25"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</row>
    <row r="91" spans="50:63" x14ac:dyDescent="0.25"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</row>
    <row r="92" spans="50:63" x14ac:dyDescent="0.25"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</row>
    <row r="93" spans="50:63" x14ac:dyDescent="0.25"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</row>
    <row r="94" spans="50:63" x14ac:dyDescent="0.25"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</row>
    <row r="95" spans="50:63" x14ac:dyDescent="0.25"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</row>
    <row r="96" spans="50:63" x14ac:dyDescent="0.25"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</row>
    <row r="97" spans="50:63" x14ac:dyDescent="0.25"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</row>
    <row r="98" spans="50:63" x14ac:dyDescent="0.25"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</row>
    <row r="99" spans="50:63" x14ac:dyDescent="0.25"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</row>
    <row r="100" spans="50:63" x14ac:dyDescent="0.25"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</row>
    <row r="101" spans="50:63" x14ac:dyDescent="0.25"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</row>
    <row r="102" spans="50:63" x14ac:dyDescent="0.25"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</row>
    <row r="103" spans="50:63" x14ac:dyDescent="0.25"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</row>
    <row r="104" spans="50:63" x14ac:dyDescent="0.25"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</row>
    <row r="105" spans="50:63" x14ac:dyDescent="0.25"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</row>
    <row r="106" spans="50:63" x14ac:dyDescent="0.25"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</row>
    <row r="107" spans="50:63" x14ac:dyDescent="0.25"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</row>
    <row r="108" spans="50:63" x14ac:dyDescent="0.25"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</row>
    <row r="109" spans="50:63" x14ac:dyDescent="0.25"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</row>
    <row r="110" spans="50:63" x14ac:dyDescent="0.25"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</row>
    <row r="111" spans="50:63" x14ac:dyDescent="0.25"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</row>
    <row r="112" spans="50:63" x14ac:dyDescent="0.25"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</row>
    <row r="113" spans="50:63" x14ac:dyDescent="0.25"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</row>
    <row r="114" spans="50:63" x14ac:dyDescent="0.25"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</row>
    <row r="115" spans="50:63" x14ac:dyDescent="0.25"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</row>
    <row r="116" spans="50:63" x14ac:dyDescent="0.25"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</row>
    <row r="117" spans="50:63" x14ac:dyDescent="0.25"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</row>
    <row r="118" spans="50:63" x14ac:dyDescent="0.25"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</row>
    <row r="119" spans="50:63" x14ac:dyDescent="0.25"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</row>
    <row r="120" spans="50:63" x14ac:dyDescent="0.25"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</row>
    <row r="121" spans="50:63" x14ac:dyDescent="0.25"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</row>
    <row r="122" spans="50:63" x14ac:dyDescent="0.25"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</row>
    <row r="123" spans="50:63" x14ac:dyDescent="0.25"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</row>
    <row r="124" spans="50:63" x14ac:dyDescent="0.25"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</row>
    <row r="125" spans="50:63" x14ac:dyDescent="0.25"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</row>
    <row r="126" spans="50:63" x14ac:dyDescent="0.25"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</row>
    <row r="127" spans="50:63" x14ac:dyDescent="0.25"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</row>
    <row r="128" spans="50:63" x14ac:dyDescent="0.25"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</row>
    <row r="129" spans="50:63" x14ac:dyDescent="0.25"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</row>
    <row r="130" spans="50:63" x14ac:dyDescent="0.25"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</row>
    <row r="131" spans="50:63" x14ac:dyDescent="0.25"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</row>
    <row r="132" spans="50:63" x14ac:dyDescent="0.25"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</row>
    <row r="133" spans="50:63" x14ac:dyDescent="0.25"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</row>
    <row r="134" spans="50:63" x14ac:dyDescent="0.25"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</row>
    <row r="135" spans="50:63" x14ac:dyDescent="0.25"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</row>
    <row r="136" spans="50:63" x14ac:dyDescent="0.25"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</row>
    <row r="137" spans="50:63" x14ac:dyDescent="0.25"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</row>
    <row r="138" spans="50:63" x14ac:dyDescent="0.25"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</row>
    <row r="139" spans="50:63" x14ac:dyDescent="0.25"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</row>
    <row r="140" spans="50:63" x14ac:dyDescent="0.25"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</row>
    <row r="141" spans="50:63" x14ac:dyDescent="0.25"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</row>
    <row r="142" spans="50:63" x14ac:dyDescent="0.25"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</row>
    <row r="143" spans="50:63" x14ac:dyDescent="0.25"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</row>
    <row r="144" spans="50:63" x14ac:dyDescent="0.25"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</row>
    <row r="145" spans="50:63" x14ac:dyDescent="0.25"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</row>
    <row r="146" spans="50:63" x14ac:dyDescent="0.25"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</row>
    <row r="147" spans="50:63" x14ac:dyDescent="0.25"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</row>
    <row r="148" spans="50:63" x14ac:dyDescent="0.25"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</row>
    <row r="149" spans="50:63" x14ac:dyDescent="0.25"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</row>
    <row r="150" spans="50:63" x14ac:dyDescent="0.25"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</row>
    <row r="151" spans="50:63" x14ac:dyDescent="0.25"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</row>
    <row r="152" spans="50:63" x14ac:dyDescent="0.25"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</row>
    <row r="153" spans="50:63" x14ac:dyDescent="0.25"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</row>
    <row r="154" spans="50:63" x14ac:dyDescent="0.25"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</row>
    <row r="155" spans="50:63" x14ac:dyDescent="0.25"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</row>
    <row r="156" spans="50:63" x14ac:dyDescent="0.25"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</row>
    <row r="157" spans="50:63" x14ac:dyDescent="0.25"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</row>
    <row r="158" spans="50:63" x14ac:dyDescent="0.25"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</row>
    <row r="159" spans="50:63" x14ac:dyDescent="0.25"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</row>
    <row r="160" spans="50:63" x14ac:dyDescent="0.25"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</row>
    <row r="161" spans="50:63" x14ac:dyDescent="0.25"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</row>
    <row r="162" spans="50:63" x14ac:dyDescent="0.25"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</row>
    <row r="163" spans="50:63" x14ac:dyDescent="0.25"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</row>
    <row r="164" spans="50:63" x14ac:dyDescent="0.25"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</row>
    <row r="165" spans="50:63" x14ac:dyDescent="0.25"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</row>
    <row r="166" spans="50:63" x14ac:dyDescent="0.25"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</row>
    <row r="167" spans="50:63" x14ac:dyDescent="0.25"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</row>
    <row r="168" spans="50:63" x14ac:dyDescent="0.25"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</row>
    <row r="169" spans="50:63" x14ac:dyDescent="0.25"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</row>
    <row r="170" spans="50:63" x14ac:dyDescent="0.25"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</row>
    <row r="171" spans="50:63" x14ac:dyDescent="0.25"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</row>
    <row r="172" spans="50:63" x14ac:dyDescent="0.25"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</row>
    <row r="173" spans="50:63" x14ac:dyDescent="0.25"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</row>
    <row r="174" spans="50:63" x14ac:dyDescent="0.25"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</row>
    <row r="175" spans="50:63" x14ac:dyDescent="0.25"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</row>
    <row r="176" spans="50:63" x14ac:dyDescent="0.25"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</row>
    <row r="177" spans="50:63" x14ac:dyDescent="0.25"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</row>
    <row r="178" spans="50:63" x14ac:dyDescent="0.25"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</row>
    <row r="179" spans="50:63" x14ac:dyDescent="0.25"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</row>
    <row r="180" spans="50:63" x14ac:dyDescent="0.25"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</row>
    <row r="181" spans="50:63" x14ac:dyDescent="0.25"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</row>
    <row r="182" spans="50:63" x14ac:dyDescent="0.25"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</row>
    <row r="183" spans="50:63" x14ac:dyDescent="0.25"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</row>
    <row r="184" spans="50:63" x14ac:dyDescent="0.25"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</row>
    <row r="185" spans="50:63" x14ac:dyDescent="0.25"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</row>
    <row r="186" spans="50:63" x14ac:dyDescent="0.25"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</row>
    <row r="187" spans="50:63" x14ac:dyDescent="0.25"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</row>
    <row r="188" spans="50:63" x14ac:dyDescent="0.25"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</row>
    <row r="189" spans="50:63" x14ac:dyDescent="0.25"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</row>
    <row r="190" spans="50:63" x14ac:dyDescent="0.25"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</row>
    <row r="191" spans="50:63" x14ac:dyDescent="0.25"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</row>
    <row r="192" spans="50:63" x14ac:dyDescent="0.25"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</row>
    <row r="193" spans="50:63" x14ac:dyDescent="0.25"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</row>
    <row r="194" spans="50:63" x14ac:dyDescent="0.25"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</row>
    <row r="195" spans="50:63" x14ac:dyDescent="0.25"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</row>
    <row r="196" spans="50:63" x14ac:dyDescent="0.25"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</row>
    <row r="197" spans="50:63" x14ac:dyDescent="0.25"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</row>
    <row r="198" spans="50:63" x14ac:dyDescent="0.25"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</row>
    <row r="199" spans="50:63" x14ac:dyDescent="0.25"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</row>
    <row r="200" spans="50:63" x14ac:dyDescent="0.25"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</row>
    <row r="201" spans="50:63" x14ac:dyDescent="0.25"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</row>
    <row r="202" spans="50:63" x14ac:dyDescent="0.25"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</row>
    <row r="203" spans="50:63" x14ac:dyDescent="0.25"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</row>
    <row r="204" spans="50:63" x14ac:dyDescent="0.25"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</row>
    <row r="205" spans="50:63" x14ac:dyDescent="0.25"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</row>
    <row r="206" spans="50:63" x14ac:dyDescent="0.25"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</row>
    <row r="207" spans="50:63" x14ac:dyDescent="0.25"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</row>
    <row r="208" spans="50:63" x14ac:dyDescent="0.25"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</row>
    <row r="209" spans="50:63" x14ac:dyDescent="0.25"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</row>
    <row r="210" spans="50:63" x14ac:dyDescent="0.25"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</row>
    <row r="211" spans="50:63" x14ac:dyDescent="0.25"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</row>
    <row r="212" spans="50:63" x14ac:dyDescent="0.25"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</row>
    <row r="213" spans="50:63" x14ac:dyDescent="0.25"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</row>
    <row r="214" spans="50:63" x14ac:dyDescent="0.25"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</row>
    <row r="215" spans="50:63" x14ac:dyDescent="0.25"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</row>
    <row r="216" spans="50:63" x14ac:dyDescent="0.25"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</row>
    <row r="217" spans="50:63" x14ac:dyDescent="0.25"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</row>
    <row r="218" spans="50:63" x14ac:dyDescent="0.25"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</row>
    <row r="219" spans="50:63" x14ac:dyDescent="0.25"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</row>
    <row r="220" spans="50:63" x14ac:dyDescent="0.25"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</row>
    <row r="221" spans="50:63" x14ac:dyDescent="0.25"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</row>
    <row r="222" spans="50:63" x14ac:dyDescent="0.25"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</row>
    <row r="223" spans="50:63" x14ac:dyDescent="0.25"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</row>
    <row r="224" spans="50:63" x14ac:dyDescent="0.25"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</row>
    <row r="225" spans="50:63" x14ac:dyDescent="0.25"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</row>
    <row r="226" spans="50:63" x14ac:dyDescent="0.25"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</row>
    <row r="227" spans="50:63" x14ac:dyDescent="0.25"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</row>
    <row r="228" spans="50:63" x14ac:dyDescent="0.25"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</row>
    <row r="229" spans="50:63" x14ac:dyDescent="0.25"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</row>
    <row r="230" spans="50:63" x14ac:dyDescent="0.25"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</row>
    <row r="231" spans="50:63" x14ac:dyDescent="0.25"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</row>
    <row r="232" spans="50:63" x14ac:dyDescent="0.25"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</row>
    <row r="233" spans="50:63" x14ac:dyDescent="0.25"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</row>
    <row r="234" spans="50:63" x14ac:dyDescent="0.25"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</row>
    <row r="235" spans="50:63" x14ac:dyDescent="0.25"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</row>
    <row r="236" spans="50:63" x14ac:dyDescent="0.25"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</row>
    <row r="237" spans="50:63" x14ac:dyDescent="0.25"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</row>
    <row r="238" spans="50:63" x14ac:dyDescent="0.25"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</row>
    <row r="239" spans="50:63" x14ac:dyDescent="0.25"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</row>
    <row r="240" spans="50:63" x14ac:dyDescent="0.25"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</row>
    <row r="241" spans="50:63" x14ac:dyDescent="0.25"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</row>
    <row r="242" spans="50:63" x14ac:dyDescent="0.25"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</row>
    <row r="243" spans="50:63" x14ac:dyDescent="0.25"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</row>
    <row r="244" spans="50:63" x14ac:dyDescent="0.25"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</row>
    <row r="245" spans="50:63" x14ac:dyDescent="0.25"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</row>
    <row r="246" spans="50:63" x14ac:dyDescent="0.25"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</row>
    <row r="247" spans="50:63" x14ac:dyDescent="0.25"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</row>
    <row r="248" spans="50:63" x14ac:dyDescent="0.25"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</row>
    <row r="249" spans="50:63" x14ac:dyDescent="0.25"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</row>
    <row r="250" spans="50:63" x14ac:dyDescent="0.25"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</row>
    <row r="251" spans="50:63" x14ac:dyDescent="0.25"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</row>
    <row r="252" spans="50:63" x14ac:dyDescent="0.25"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</row>
    <row r="253" spans="50:63" x14ac:dyDescent="0.25"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</row>
    <row r="254" spans="50:63" x14ac:dyDescent="0.25"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</row>
    <row r="255" spans="50:63" x14ac:dyDescent="0.25"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</row>
    <row r="256" spans="50:63" x14ac:dyDescent="0.25"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</row>
    <row r="257" spans="50:63" x14ac:dyDescent="0.25"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</row>
    <row r="258" spans="50:63" x14ac:dyDescent="0.25"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</row>
    <row r="259" spans="50:63" x14ac:dyDescent="0.25"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</row>
    <row r="260" spans="50:63" x14ac:dyDescent="0.25"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</row>
    <row r="261" spans="50:63" x14ac:dyDescent="0.25"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</row>
    <row r="262" spans="50:63" x14ac:dyDescent="0.25"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</row>
    <row r="263" spans="50:63" x14ac:dyDescent="0.25"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</row>
    <row r="264" spans="50:63" x14ac:dyDescent="0.25"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</row>
    <row r="265" spans="50:63" x14ac:dyDescent="0.25"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</row>
    <row r="266" spans="50:63" x14ac:dyDescent="0.25"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</row>
    <row r="267" spans="50:63" x14ac:dyDescent="0.25"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</row>
    <row r="268" spans="50:63" x14ac:dyDescent="0.25"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</row>
    <row r="269" spans="50:63" x14ac:dyDescent="0.25"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</row>
    <row r="270" spans="50:63" x14ac:dyDescent="0.25"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</row>
    <row r="271" spans="50:63" x14ac:dyDescent="0.25"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</row>
    <row r="272" spans="50:63" x14ac:dyDescent="0.25"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</row>
    <row r="273" spans="50:63" x14ac:dyDescent="0.25"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</row>
    <row r="274" spans="50:63" x14ac:dyDescent="0.25"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</row>
    <row r="275" spans="50:63" x14ac:dyDescent="0.25"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</row>
    <row r="276" spans="50:63" x14ac:dyDescent="0.25"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</row>
    <row r="277" spans="50:63" x14ac:dyDescent="0.25"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</row>
    <row r="278" spans="50:63" x14ac:dyDescent="0.25"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</row>
    <row r="279" spans="50:63" x14ac:dyDescent="0.25"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</row>
    <row r="280" spans="50:63" x14ac:dyDescent="0.25"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</row>
    <row r="281" spans="50:63" x14ac:dyDescent="0.25"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</row>
    <row r="282" spans="50:63" x14ac:dyDescent="0.25"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</row>
    <row r="283" spans="50:63" x14ac:dyDescent="0.25"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</row>
    <row r="284" spans="50:63" x14ac:dyDescent="0.25"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</row>
    <row r="285" spans="50:63" x14ac:dyDescent="0.25"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</row>
    <row r="286" spans="50:63" x14ac:dyDescent="0.25"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</row>
    <row r="287" spans="50:63" x14ac:dyDescent="0.25"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</row>
    <row r="288" spans="50:63" x14ac:dyDescent="0.25"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</row>
    <row r="289" spans="50:63" x14ac:dyDescent="0.25"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</row>
    <row r="290" spans="50:63" x14ac:dyDescent="0.25"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</row>
    <row r="291" spans="50:63" x14ac:dyDescent="0.25"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</row>
    <row r="292" spans="50:63" x14ac:dyDescent="0.25"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</row>
    <row r="293" spans="50:63" x14ac:dyDescent="0.25"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</row>
    <row r="294" spans="50:63" x14ac:dyDescent="0.25"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</row>
    <row r="295" spans="50:63" x14ac:dyDescent="0.25"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</row>
    <row r="296" spans="50:63" x14ac:dyDescent="0.25"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</row>
    <row r="297" spans="50:63" x14ac:dyDescent="0.25"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</row>
    <row r="298" spans="50:63" x14ac:dyDescent="0.25"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</row>
    <row r="299" spans="50:63" x14ac:dyDescent="0.25"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</row>
    <row r="300" spans="50:63" x14ac:dyDescent="0.25"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</row>
    <row r="301" spans="50:63" x14ac:dyDescent="0.25"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</row>
    <row r="302" spans="50:63" x14ac:dyDescent="0.25"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</row>
    <row r="303" spans="50:63" x14ac:dyDescent="0.25"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</row>
    <row r="304" spans="50:63" x14ac:dyDescent="0.25"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</row>
    <row r="305" spans="50:63" x14ac:dyDescent="0.25"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</row>
    <row r="306" spans="50:63" x14ac:dyDescent="0.25"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</row>
    <row r="307" spans="50:63" x14ac:dyDescent="0.25"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</row>
    <row r="308" spans="50:63" x14ac:dyDescent="0.25"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</row>
    <row r="309" spans="50:63" x14ac:dyDescent="0.25"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</row>
    <row r="310" spans="50:63" x14ac:dyDescent="0.25"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</row>
    <row r="311" spans="50:63" x14ac:dyDescent="0.25"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</row>
    <row r="312" spans="50:63" x14ac:dyDescent="0.25"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</row>
    <row r="313" spans="50:63" x14ac:dyDescent="0.25"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</row>
    <row r="314" spans="50:63" x14ac:dyDescent="0.25"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</row>
    <row r="315" spans="50:63" x14ac:dyDescent="0.25"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</row>
    <row r="316" spans="50:63" x14ac:dyDescent="0.25"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</row>
    <row r="317" spans="50:63" x14ac:dyDescent="0.25"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</row>
    <row r="318" spans="50:63" x14ac:dyDescent="0.25"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</row>
    <row r="319" spans="50:63" x14ac:dyDescent="0.25"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</row>
    <row r="320" spans="50:63" x14ac:dyDescent="0.25"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</row>
    <row r="321" spans="50:63" x14ac:dyDescent="0.25"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</row>
    <row r="322" spans="50:63" x14ac:dyDescent="0.25"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</row>
    <row r="323" spans="50:63" x14ac:dyDescent="0.25"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</row>
    <row r="324" spans="50:63" x14ac:dyDescent="0.25"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</row>
    <row r="325" spans="50:63" x14ac:dyDescent="0.25"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</row>
    <row r="326" spans="50:63" x14ac:dyDescent="0.25"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</row>
    <row r="327" spans="50:63" x14ac:dyDescent="0.25"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</row>
    <row r="328" spans="50:63" x14ac:dyDescent="0.25"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</row>
    <row r="329" spans="50:63" x14ac:dyDescent="0.25"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</row>
    <row r="330" spans="50:63" x14ac:dyDescent="0.25"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</row>
    <row r="331" spans="50:63" x14ac:dyDescent="0.25"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</row>
    <row r="332" spans="50:63" x14ac:dyDescent="0.25"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</row>
  </sheetData>
  <mergeCells count="128">
    <mergeCell ref="C37:G37"/>
    <mergeCell ref="J37:N37"/>
    <mergeCell ref="C30:G30"/>
    <mergeCell ref="J30:N30"/>
    <mergeCell ref="C31:G31"/>
    <mergeCell ref="J31:N31"/>
    <mergeCell ref="C32:G32"/>
    <mergeCell ref="J32:N32"/>
    <mergeCell ref="C33:G33"/>
    <mergeCell ref="J33:N33"/>
    <mergeCell ref="C34:G34"/>
    <mergeCell ref="J34:N34"/>
    <mergeCell ref="C35:G35"/>
    <mergeCell ref="J35:N35"/>
    <mergeCell ref="C36:G36"/>
    <mergeCell ref="J36:N36"/>
    <mergeCell ref="AG27:AK27"/>
    <mergeCell ref="BL27:BP27"/>
    <mergeCell ref="BS27:BW27"/>
    <mergeCell ref="C28:G28"/>
    <mergeCell ref="J28:N28"/>
    <mergeCell ref="P28:T28"/>
    <mergeCell ref="AG28:AK28"/>
    <mergeCell ref="BL28:BP28"/>
    <mergeCell ref="BS28:BW28"/>
    <mergeCell ref="C27:G27"/>
    <mergeCell ref="J27:N27"/>
    <mergeCell ref="P27:T27"/>
    <mergeCell ref="AG25:AK25"/>
    <mergeCell ref="BL25:BP25"/>
    <mergeCell ref="BS25:BW25"/>
    <mergeCell ref="C26:G26"/>
    <mergeCell ref="J26:N26"/>
    <mergeCell ref="P26:T26"/>
    <mergeCell ref="AG26:AK26"/>
    <mergeCell ref="BL26:BP26"/>
    <mergeCell ref="BS26:BW26"/>
    <mergeCell ref="C25:G25"/>
    <mergeCell ref="J25:N25"/>
    <mergeCell ref="P25:T25"/>
    <mergeCell ref="C18:G18"/>
    <mergeCell ref="BL22:BP22"/>
    <mergeCell ref="BS22:BW22"/>
    <mergeCell ref="A20:N21"/>
    <mergeCell ref="P20:AC21"/>
    <mergeCell ref="AG23:AK23"/>
    <mergeCell ref="BL23:BP23"/>
    <mergeCell ref="BS23:BW23"/>
    <mergeCell ref="C24:G24"/>
    <mergeCell ref="J24:N24"/>
    <mergeCell ref="P24:T24"/>
    <mergeCell ref="AG24:AK24"/>
    <mergeCell ref="BL24:BP24"/>
    <mergeCell ref="BS24:BW24"/>
    <mergeCell ref="C23:G23"/>
    <mergeCell ref="J23:N23"/>
    <mergeCell ref="P23:T23"/>
    <mergeCell ref="J3:N3"/>
    <mergeCell ref="C3:G3"/>
    <mergeCell ref="C4:G4"/>
    <mergeCell ref="C5:G5"/>
    <mergeCell ref="C6:G6"/>
    <mergeCell ref="C7:G7"/>
    <mergeCell ref="C8:G8"/>
    <mergeCell ref="C9:G9"/>
    <mergeCell ref="C10:G10"/>
    <mergeCell ref="J4:N4"/>
    <mergeCell ref="J5:N5"/>
    <mergeCell ref="J6:N6"/>
    <mergeCell ref="J7:N7"/>
    <mergeCell ref="J8:N8"/>
    <mergeCell ref="AG9:AK9"/>
    <mergeCell ref="AG7:AK7"/>
    <mergeCell ref="AG8:AK8"/>
    <mergeCell ref="J13:N13"/>
    <mergeCell ref="J14:N14"/>
    <mergeCell ref="C14:G14"/>
    <mergeCell ref="C15:G15"/>
    <mergeCell ref="C29:G29"/>
    <mergeCell ref="J29:N29"/>
    <mergeCell ref="C13:G13"/>
    <mergeCell ref="C11:G11"/>
    <mergeCell ref="C12:G12"/>
    <mergeCell ref="J15:N15"/>
    <mergeCell ref="J16:N16"/>
    <mergeCell ref="J17:N17"/>
    <mergeCell ref="J18:N18"/>
    <mergeCell ref="C16:G16"/>
    <mergeCell ref="AG20:AU21"/>
    <mergeCell ref="C22:G22"/>
    <mergeCell ref="J22:N22"/>
    <mergeCell ref="P22:T22"/>
    <mergeCell ref="AE22:AF22"/>
    <mergeCell ref="AG22:AK22"/>
    <mergeCell ref="C17:G17"/>
    <mergeCell ref="AG3:AK3"/>
    <mergeCell ref="AG4:AK4"/>
    <mergeCell ref="AG5:AK5"/>
    <mergeCell ref="AG6:AK6"/>
    <mergeCell ref="P3:T3"/>
    <mergeCell ref="P4:T4"/>
    <mergeCell ref="P5:T5"/>
    <mergeCell ref="P6:T6"/>
    <mergeCell ref="P7:T7"/>
    <mergeCell ref="A1:N2"/>
    <mergeCell ref="J9:N9"/>
    <mergeCell ref="J10:N10"/>
    <mergeCell ref="J11:N11"/>
    <mergeCell ref="J12:N12"/>
    <mergeCell ref="BL3:BP3"/>
    <mergeCell ref="BS3:BW3"/>
    <mergeCell ref="BL4:BP4"/>
    <mergeCell ref="BL5:BP5"/>
    <mergeCell ref="BL6:BP6"/>
    <mergeCell ref="BL7:BP7"/>
    <mergeCell ref="BL8:BP8"/>
    <mergeCell ref="BL9:BP9"/>
    <mergeCell ref="BS4:BW4"/>
    <mergeCell ref="BS5:BW5"/>
    <mergeCell ref="BS6:BW6"/>
    <mergeCell ref="BS7:BW7"/>
    <mergeCell ref="BS8:BW8"/>
    <mergeCell ref="BS9:BW9"/>
    <mergeCell ref="P8:T8"/>
    <mergeCell ref="P9:T9"/>
    <mergeCell ref="AE3:AF3"/>
    <mergeCell ref="P1:AC2"/>
    <mergeCell ref="AG1:AU2"/>
  </mergeCells>
  <dataValidations count="2">
    <dataValidation type="list" allowBlank="1" showInputMessage="1" showErrorMessage="1" sqref="AG4:AK9" xr:uid="{00000000-0002-0000-0100-000000000000}">
      <formula1>Poule_A</formula1>
    </dataValidation>
    <dataValidation type="list" allowBlank="1" showInputMessage="1" showErrorMessage="1" sqref="AG23:AK28" xr:uid="{00000000-0002-0000-0100-000001000000}">
      <formula1>Poule_B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Z73"/>
  <sheetViews>
    <sheetView topLeftCell="A10" workbookViewId="0">
      <selection activeCell="L24" sqref="L24"/>
    </sheetView>
  </sheetViews>
  <sheetFormatPr baseColWidth="10" defaultRowHeight="15" x14ac:dyDescent="0.25"/>
  <cols>
    <col min="1" max="130" width="6.7109375" style="1" customWidth="1"/>
  </cols>
  <sheetData>
    <row r="1" spans="1:66" ht="17.100000000000001" customHeight="1" x14ac:dyDescent="0.25">
      <c r="A1" s="80"/>
      <c r="B1" s="80"/>
      <c r="C1" s="160" t="s">
        <v>22</v>
      </c>
      <c r="D1" s="160"/>
      <c r="E1" s="160"/>
      <c r="F1" s="160"/>
      <c r="G1" s="160"/>
      <c r="H1" s="160"/>
      <c r="I1" s="160"/>
      <c r="J1" s="160"/>
      <c r="K1" s="160"/>
      <c r="L1" s="160"/>
      <c r="M1" s="80"/>
      <c r="N1" s="80"/>
      <c r="O1" s="80"/>
      <c r="P1" s="160" t="s">
        <v>23</v>
      </c>
      <c r="Q1" s="160"/>
      <c r="R1" s="160"/>
      <c r="S1" s="160"/>
      <c r="T1" s="160"/>
      <c r="U1" s="160"/>
      <c r="V1" s="160"/>
      <c r="W1" s="160"/>
      <c r="X1" s="160"/>
      <c r="Y1" s="160"/>
      <c r="Z1" s="80"/>
      <c r="AA1" s="80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</row>
    <row r="2" spans="1:66" ht="17.100000000000001" customHeight="1" thickBot="1" x14ac:dyDescent="0.3">
      <c r="A2" s="80"/>
      <c r="B2" s="8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80"/>
      <c r="N2" s="80"/>
      <c r="O2" s="8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80"/>
      <c r="AA2" s="80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</row>
    <row r="3" spans="1:66" ht="17.100000000000001" customHeight="1" x14ac:dyDescent="0.25">
      <c r="A3" s="152" t="s">
        <v>19</v>
      </c>
      <c r="B3" s="153"/>
      <c r="C3" s="144" t="s">
        <v>41</v>
      </c>
      <c r="D3" s="145"/>
      <c r="E3" s="148">
        <v>21</v>
      </c>
      <c r="F3" s="149"/>
      <c r="G3" s="80"/>
      <c r="H3" s="80"/>
      <c r="I3" s="144"/>
      <c r="J3" s="145"/>
      <c r="K3" s="140"/>
      <c r="L3" s="141"/>
      <c r="M3" s="80"/>
      <c r="N3" s="80"/>
      <c r="O3" s="80"/>
      <c r="P3" s="144" t="s">
        <v>41</v>
      </c>
      <c r="Q3" s="145"/>
      <c r="R3" s="148"/>
      <c r="S3" s="149"/>
      <c r="T3" s="80"/>
      <c r="U3" s="80"/>
      <c r="V3" s="144"/>
      <c r="W3" s="145"/>
      <c r="X3" s="140"/>
      <c r="Y3" s="141"/>
      <c r="Z3" s="163"/>
      <c r="AA3" s="162" t="s">
        <v>20</v>
      </c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</row>
    <row r="4" spans="1:66" ht="17.100000000000001" customHeight="1" thickBot="1" x14ac:dyDescent="0.3">
      <c r="A4" s="152"/>
      <c r="B4" s="153"/>
      <c r="C4" s="146"/>
      <c r="D4" s="147"/>
      <c r="E4" s="150"/>
      <c r="F4" s="151"/>
      <c r="G4" s="80"/>
      <c r="H4" s="80"/>
      <c r="I4" s="146"/>
      <c r="J4" s="147"/>
      <c r="K4" s="142"/>
      <c r="L4" s="143"/>
      <c r="M4" s="80"/>
      <c r="N4" s="80"/>
      <c r="O4" s="80"/>
      <c r="P4" s="146"/>
      <c r="Q4" s="147"/>
      <c r="R4" s="150"/>
      <c r="S4" s="151"/>
      <c r="T4" s="80"/>
      <c r="U4" s="80"/>
      <c r="V4" s="146"/>
      <c r="W4" s="147"/>
      <c r="X4" s="142"/>
      <c r="Y4" s="143"/>
      <c r="Z4" s="163"/>
      <c r="AA4" s="162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</row>
    <row r="5" spans="1:66" ht="17.100000000000001" customHeight="1" x14ac:dyDescent="0.25">
      <c r="A5" s="152"/>
      <c r="B5" s="153"/>
      <c r="C5" s="209" t="str">
        <f>IF('Matchs de poule'!W9=5,'Matchs de poule'!P9,"")</f>
        <v/>
      </c>
      <c r="D5" s="210"/>
      <c r="E5" s="210"/>
      <c r="F5" s="210"/>
      <c r="G5" s="210"/>
      <c r="H5" s="210"/>
      <c r="I5" s="210"/>
      <c r="J5" s="210"/>
      <c r="K5" s="210"/>
      <c r="L5" s="211"/>
      <c r="M5" s="80"/>
      <c r="N5" s="80"/>
      <c r="O5" s="80"/>
      <c r="P5" s="209" t="str">
        <f>IF('Matchs de poule'!W8=5,'Matchs de poule'!P8,"")</f>
        <v/>
      </c>
      <c r="Q5" s="210"/>
      <c r="R5" s="210"/>
      <c r="S5" s="210"/>
      <c r="T5" s="210"/>
      <c r="U5" s="210"/>
      <c r="V5" s="210"/>
      <c r="W5" s="210"/>
      <c r="X5" s="210"/>
      <c r="Y5" s="211"/>
      <c r="Z5" s="163"/>
      <c r="AA5" s="162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</row>
    <row r="6" spans="1:66" ht="17.100000000000001" customHeight="1" thickBot="1" x14ac:dyDescent="0.3">
      <c r="A6" s="152"/>
      <c r="B6" s="153"/>
      <c r="C6" s="212"/>
      <c r="D6" s="213"/>
      <c r="E6" s="213"/>
      <c r="F6" s="213"/>
      <c r="G6" s="213"/>
      <c r="H6" s="213"/>
      <c r="I6" s="213"/>
      <c r="J6" s="213"/>
      <c r="K6" s="213"/>
      <c r="L6" s="214"/>
      <c r="M6" s="80"/>
      <c r="N6" s="80"/>
      <c r="O6" s="80"/>
      <c r="P6" s="212"/>
      <c r="Q6" s="213"/>
      <c r="R6" s="213"/>
      <c r="S6" s="213"/>
      <c r="T6" s="213"/>
      <c r="U6" s="213"/>
      <c r="V6" s="213"/>
      <c r="W6" s="213"/>
      <c r="X6" s="213"/>
      <c r="Y6" s="214"/>
      <c r="Z6" s="163"/>
      <c r="AA6" s="162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</row>
    <row r="7" spans="1:66" ht="17.100000000000001" customHeight="1" x14ac:dyDescent="0.25">
      <c r="A7" s="152"/>
      <c r="B7" s="153"/>
      <c r="C7" s="154" t="str">
        <f>IF('Matchs de poule'!W28=5,'Matchs de poule'!P28,"")</f>
        <v/>
      </c>
      <c r="D7" s="155"/>
      <c r="E7" s="155"/>
      <c r="F7" s="155"/>
      <c r="G7" s="155"/>
      <c r="H7" s="155"/>
      <c r="I7" s="155"/>
      <c r="J7" s="155"/>
      <c r="K7" s="155"/>
      <c r="L7" s="156"/>
      <c r="M7" s="80"/>
      <c r="N7" s="80"/>
      <c r="O7" s="80"/>
      <c r="P7" s="154" t="str">
        <f>IF('Matchs de poule'!W27=5,'Matchs de poule'!P27,"")</f>
        <v/>
      </c>
      <c r="Q7" s="155"/>
      <c r="R7" s="155"/>
      <c r="S7" s="155"/>
      <c r="T7" s="155"/>
      <c r="U7" s="155"/>
      <c r="V7" s="155"/>
      <c r="W7" s="155"/>
      <c r="X7" s="155"/>
      <c r="Y7" s="156"/>
      <c r="Z7" s="163"/>
      <c r="AA7" s="162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</row>
    <row r="8" spans="1:66" ht="17.100000000000001" customHeight="1" thickBot="1" x14ac:dyDescent="0.3">
      <c r="A8" s="152"/>
      <c r="B8" s="153"/>
      <c r="C8" s="157"/>
      <c r="D8" s="158"/>
      <c r="E8" s="158"/>
      <c r="F8" s="158"/>
      <c r="G8" s="158"/>
      <c r="H8" s="158"/>
      <c r="I8" s="158"/>
      <c r="J8" s="158"/>
      <c r="K8" s="158"/>
      <c r="L8" s="159"/>
      <c r="M8" s="80"/>
      <c r="N8" s="80"/>
      <c r="O8" s="80"/>
      <c r="P8" s="157"/>
      <c r="Q8" s="158"/>
      <c r="R8" s="158"/>
      <c r="S8" s="158"/>
      <c r="T8" s="158"/>
      <c r="U8" s="158"/>
      <c r="V8" s="158"/>
      <c r="W8" s="158"/>
      <c r="X8" s="158"/>
      <c r="Y8" s="159"/>
      <c r="Z8" s="163"/>
      <c r="AA8" s="162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</row>
    <row r="9" spans="1:66" ht="17.100000000000001" customHeight="1" x14ac:dyDescent="0.25">
      <c r="A9" s="152"/>
      <c r="B9" s="153"/>
      <c r="C9" s="144" t="s">
        <v>41</v>
      </c>
      <c r="D9" s="145"/>
      <c r="E9" s="148">
        <v>15</v>
      </c>
      <c r="F9" s="149"/>
      <c r="G9" s="80"/>
      <c r="H9" s="80"/>
      <c r="I9" s="144"/>
      <c r="J9" s="145"/>
      <c r="K9" s="140"/>
      <c r="L9" s="141"/>
      <c r="M9" s="80"/>
      <c r="N9" s="80"/>
      <c r="O9" s="80"/>
      <c r="P9" s="144" t="s">
        <v>41</v>
      </c>
      <c r="Q9" s="145"/>
      <c r="R9" s="148"/>
      <c r="S9" s="149"/>
      <c r="T9" s="80"/>
      <c r="U9" s="80"/>
      <c r="V9" s="144"/>
      <c r="W9" s="145"/>
      <c r="X9" s="140"/>
      <c r="Y9" s="141"/>
      <c r="Z9" s="163"/>
      <c r="AA9" s="162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</row>
    <row r="10" spans="1:66" ht="17.100000000000001" customHeight="1" thickBot="1" x14ac:dyDescent="0.3">
      <c r="A10" s="152"/>
      <c r="B10" s="153"/>
      <c r="C10" s="146"/>
      <c r="D10" s="147"/>
      <c r="E10" s="150"/>
      <c r="F10" s="151"/>
      <c r="G10" s="80"/>
      <c r="H10" s="80"/>
      <c r="I10" s="146"/>
      <c r="J10" s="147"/>
      <c r="K10" s="142"/>
      <c r="L10" s="143"/>
      <c r="M10" s="80"/>
      <c r="N10" s="80"/>
      <c r="O10" s="80"/>
      <c r="P10" s="146"/>
      <c r="Q10" s="147"/>
      <c r="R10" s="150"/>
      <c r="S10" s="151"/>
      <c r="T10" s="80"/>
      <c r="U10" s="80"/>
      <c r="V10" s="146"/>
      <c r="W10" s="147"/>
      <c r="X10" s="142"/>
      <c r="Y10" s="143"/>
      <c r="Z10" s="163"/>
      <c r="AA10" s="162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</row>
    <row r="11" spans="1:66" ht="17.100000000000001" customHeight="1" x14ac:dyDescent="0.25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</row>
    <row r="12" spans="1:66" ht="17.100000000000001" customHeight="1" x14ac:dyDescent="0.25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</row>
    <row r="13" spans="1:66" ht="17.100000000000001" customHeight="1" x14ac:dyDescent="0.25">
      <c r="A13" s="80"/>
      <c r="B13" s="80"/>
      <c r="C13" s="160" t="s">
        <v>25</v>
      </c>
      <c r="D13" s="160"/>
      <c r="E13" s="160"/>
      <c r="F13" s="160"/>
      <c r="G13" s="160"/>
      <c r="H13" s="160"/>
      <c r="I13" s="160"/>
      <c r="J13" s="160"/>
      <c r="K13" s="160"/>
      <c r="L13" s="160"/>
      <c r="M13" s="80"/>
      <c r="N13" s="80"/>
      <c r="O13" s="80"/>
      <c r="P13" s="160" t="s">
        <v>24</v>
      </c>
      <c r="Q13" s="160"/>
      <c r="R13" s="160"/>
      <c r="S13" s="160"/>
      <c r="T13" s="160"/>
      <c r="U13" s="160"/>
      <c r="V13" s="160"/>
      <c r="W13" s="160"/>
      <c r="X13" s="160"/>
      <c r="Y13" s="160"/>
      <c r="Z13" s="80"/>
      <c r="AA13" s="80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</row>
    <row r="14" spans="1:66" ht="17.100000000000001" customHeight="1" thickBot="1" x14ac:dyDescent="0.3">
      <c r="A14" s="80"/>
      <c r="B14" s="8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80"/>
      <c r="N14" s="80"/>
      <c r="O14" s="8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80"/>
      <c r="AA14" s="80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</row>
    <row r="15" spans="1:66" ht="17.100000000000001" customHeight="1" x14ac:dyDescent="0.25">
      <c r="A15" s="152" t="s">
        <v>39</v>
      </c>
      <c r="B15" s="153"/>
      <c r="C15" s="144" t="s">
        <v>41</v>
      </c>
      <c r="D15" s="145"/>
      <c r="E15" s="148"/>
      <c r="F15" s="149"/>
      <c r="G15" s="80"/>
      <c r="H15" s="80"/>
      <c r="I15" s="144"/>
      <c r="J15" s="145"/>
      <c r="K15" s="140"/>
      <c r="L15" s="141"/>
      <c r="M15" s="80"/>
      <c r="N15" s="80"/>
      <c r="O15" s="80"/>
      <c r="P15" s="144" t="s">
        <v>41</v>
      </c>
      <c r="Q15" s="145"/>
      <c r="R15" s="148"/>
      <c r="S15" s="149"/>
      <c r="T15" s="80"/>
      <c r="U15" s="80"/>
      <c r="V15" s="144"/>
      <c r="W15" s="145"/>
      <c r="X15" s="140"/>
      <c r="Y15" s="141"/>
      <c r="Z15" s="163"/>
      <c r="AA15" s="162" t="s">
        <v>40</v>
      </c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</row>
    <row r="16" spans="1:66" ht="17.100000000000001" customHeight="1" thickBot="1" x14ac:dyDescent="0.3">
      <c r="A16" s="152"/>
      <c r="B16" s="153"/>
      <c r="C16" s="146"/>
      <c r="D16" s="147"/>
      <c r="E16" s="150"/>
      <c r="F16" s="151"/>
      <c r="G16" s="80"/>
      <c r="H16" s="80"/>
      <c r="I16" s="146"/>
      <c r="J16" s="147"/>
      <c r="K16" s="142"/>
      <c r="L16" s="143"/>
      <c r="M16" s="80"/>
      <c r="N16" s="80"/>
      <c r="O16" s="80"/>
      <c r="P16" s="146"/>
      <c r="Q16" s="147"/>
      <c r="R16" s="150"/>
      <c r="S16" s="151"/>
      <c r="T16" s="80"/>
      <c r="U16" s="80"/>
      <c r="V16" s="146"/>
      <c r="W16" s="147"/>
      <c r="X16" s="142"/>
      <c r="Y16" s="143"/>
      <c r="Z16" s="163"/>
      <c r="AA16" s="162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</row>
    <row r="17" spans="1:66" ht="17.100000000000001" customHeight="1" x14ac:dyDescent="0.25">
      <c r="A17" s="152"/>
      <c r="B17" s="153"/>
      <c r="C17" s="209" t="str">
        <f>IF('Matchs de poule'!W7=5,'Matchs de poule'!P7,"")</f>
        <v/>
      </c>
      <c r="D17" s="210"/>
      <c r="E17" s="210"/>
      <c r="F17" s="210"/>
      <c r="G17" s="210"/>
      <c r="H17" s="210"/>
      <c r="I17" s="210"/>
      <c r="J17" s="210"/>
      <c r="K17" s="210"/>
      <c r="L17" s="211"/>
      <c r="M17" s="80"/>
      <c r="N17" s="80"/>
      <c r="O17" s="80"/>
      <c r="P17" s="209" t="str">
        <f>IF('Matchs de poule'!W6=5,'Matchs de poule'!P6,"")</f>
        <v/>
      </c>
      <c r="Q17" s="210"/>
      <c r="R17" s="210"/>
      <c r="S17" s="210"/>
      <c r="T17" s="210"/>
      <c r="U17" s="210"/>
      <c r="V17" s="210"/>
      <c r="W17" s="210"/>
      <c r="X17" s="210"/>
      <c r="Y17" s="211"/>
      <c r="Z17" s="163"/>
      <c r="AA17" s="162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</row>
    <row r="18" spans="1:66" ht="17.100000000000001" customHeight="1" thickBot="1" x14ac:dyDescent="0.3">
      <c r="A18" s="152"/>
      <c r="B18" s="153"/>
      <c r="C18" s="212"/>
      <c r="D18" s="213"/>
      <c r="E18" s="213"/>
      <c r="F18" s="213"/>
      <c r="G18" s="213"/>
      <c r="H18" s="213"/>
      <c r="I18" s="213"/>
      <c r="J18" s="213"/>
      <c r="K18" s="213"/>
      <c r="L18" s="214"/>
      <c r="M18" s="80"/>
      <c r="N18" s="80"/>
      <c r="O18" s="80"/>
      <c r="P18" s="212"/>
      <c r="Q18" s="213"/>
      <c r="R18" s="213"/>
      <c r="S18" s="213"/>
      <c r="T18" s="213"/>
      <c r="U18" s="213"/>
      <c r="V18" s="213"/>
      <c r="W18" s="213"/>
      <c r="X18" s="213"/>
      <c r="Y18" s="214"/>
      <c r="Z18" s="163"/>
      <c r="AA18" s="162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</row>
    <row r="19" spans="1:66" ht="17.100000000000001" customHeight="1" x14ac:dyDescent="0.25">
      <c r="A19" s="152"/>
      <c r="B19" s="153"/>
      <c r="C19" s="154" t="str">
        <f>IF('Matchs de poule'!W26=5,'Matchs de poule'!P26,"")</f>
        <v/>
      </c>
      <c r="D19" s="155"/>
      <c r="E19" s="155"/>
      <c r="F19" s="155"/>
      <c r="G19" s="155"/>
      <c r="H19" s="155"/>
      <c r="I19" s="155"/>
      <c r="J19" s="155"/>
      <c r="K19" s="155"/>
      <c r="L19" s="156"/>
      <c r="M19" s="80"/>
      <c r="N19" s="80"/>
      <c r="O19" s="80"/>
      <c r="P19" s="154" t="str">
        <f>IF('Matchs de poule'!W25=5,'Matchs de poule'!P25,"")</f>
        <v/>
      </c>
      <c r="Q19" s="155"/>
      <c r="R19" s="155"/>
      <c r="S19" s="155"/>
      <c r="T19" s="155"/>
      <c r="U19" s="155"/>
      <c r="V19" s="155"/>
      <c r="W19" s="155"/>
      <c r="X19" s="155"/>
      <c r="Y19" s="156"/>
      <c r="Z19" s="163"/>
      <c r="AA19" s="162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</row>
    <row r="20" spans="1:66" ht="17.100000000000001" customHeight="1" thickBot="1" x14ac:dyDescent="0.3">
      <c r="A20" s="152"/>
      <c r="B20" s="153"/>
      <c r="C20" s="157"/>
      <c r="D20" s="158"/>
      <c r="E20" s="158"/>
      <c r="F20" s="158"/>
      <c r="G20" s="158"/>
      <c r="H20" s="158"/>
      <c r="I20" s="158"/>
      <c r="J20" s="158"/>
      <c r="K20" s="158"/>
      <c r="L20" s="159"/>
      <c r="M20" s="80"/>
      <c r="N20" s="80"/>
      <c r="O20" s="80"/>
      <c r="P20" s="157"/>
      <c r="Q20" s="158"/>
      <c r="R20" s="158"/>
      <c r="S20" s="158"/>
      <c r="T20" s="158"/>
      <c r="U20" s="158"/>
      <c r="V20" s="158"/>
      <c r="W20" s="158"/>
      <c r="X20" s="158"/>
      <c r="Y20" s="159"/>
      <c r="Z20" s="163"/>
      <c r="AA20" s="162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</row>
    <row r="21" spans="1:66" ht="17.100000000000001" customHeight="1" x14ac:dyDescent="0.25">
      <c r="A21" s="152"/>
      <c r="B21" s="153"/>
      <c r="C21" s="144" t="s">
        <v>41</v>
      </c>
      <c r="D21" s="145"/>
      <c r="E21" s="148"/>
      <c r="F21" s="149"/>
      <c r="G21" s="80"/>
      <c r="H21" s="80"/>
      <c r="I21" s="144"/>
      <c r="J21" s="145"/>
      <c r="K21" s="140"/>
      <c r="L21" s="141"/>
      <c r="M21" s="80"/>
      <c r="N21" s="80"/>
      <c r="O21" s="80"/>
      <c r="P21" s="144" t="s">
        <v>41</v>
      </c>
      <c r="Q21" s="145"/>
      <c r="R21" s="148"/>
      <c r="S21" s="149"/>
      <c r="T21" s="80"/>
      <c r="U21" s="80"/>
      <c r="V21" s="144"/>
      <c r="W21" s="145"/>
      <c r="X21" s="140"/>
      <c r="Y21" s="141"/>
      <c r="Z21" s="163"/>
      <c r="AA21" s="162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</row>
    <row r="22" spans="1:66" ht="17.100000000000001" customHeight="1" thickBot="1" x14ac:dyDescent="0.3">
      <c r="A22" s="152"/>
      <c r="B22" s="153"/>
      <c r="C22" s="146"/>
      <c r="D22" s="147"/>
      <c r="E22" s="150"/>
      <c r="F22" s="151"/>
      <c r="G22" s="80"/>
      <c r="H22" s="80"/>
      <c r="I22" s="146"/>
      <c r="J22" s="147"/>
      <c r="K22" s="142"/>
      <c r="L22" s="143"/>
      <c r="M22" s="80"/>
      <c r="N22" s="80"/>
      <c r="O22" s="80"/>
      <c r="P22" s="146"/>
      <c r="Q22" s="147"/>
      <c r="R22" s="150"/>
      <c r="S22" s="151"/>
      <c r="T22" s="80"/>
      <c r="U22" s="80"/>
      <c r="V22" s="146"/>
      <c r="W22" s="147"/>
      <c r="X22" s="142"/>
      <c r="Y22" s="143"/>
      <c r="Z22" s="163"/>
      <c r="AA22" s="162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</row>
    <row r="23" spans="1:66" ht="17.100000000000001" customHeight="1" x14ac:dyDescent="0.25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</row>
    <row r="24" spans="1:66" ht="17.100000000000001" customHeight="1" x14ac:dyDescent="0.25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</row>
    <row r="25" spans="1:66" ht="17.100000000000001" customHeight="1" x14ac:dyDescent="0.25">
      <c r="A25" s="80"/>
      <c r="B25" s="80"/>
      <c r="C25" s="160" t="s">
        <v>26</v>
      </c>
      <c r="D25" s="160"/>
      <c r="E25" s="160"/>
      <c r="F25" s="160"/>
      <c r="G25" s="160"/>
      <c r="H25" s="160"/>
      <c r="I25" s="160"/>
      <c r="J25" s="160"/>
      <c r="K25" s="160"/>
      <c r="L25" s="160"/>
      <c r="M25" s="80"/>
      <c r="N25" s="80"/>
      <c r="O25" s="80"/>
      <c r="P25" s="161" t="s">
        <v>21</v>
      </c>
      <c r="Q25" s="161"/>
      <c r="R25" s="161"/>
      <c r="S25" s="161"/>
      <c r="T25" s="161"/>
      <c r="U25" s="161"/>
      <c r="V25" s="161"/>
      <c r="W25" s="161"/>
      <c r="X25" s="161"/>
      <c r="Y25" s="161"/>
      <c r="Z25" s="80"/>
      <c r="AA25" s="80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</row>
    <row r="26" spans="1:66" ht="17.100000000000001" customHeight="1" thickBot="1" x14ac:dyDescent="0.3">
      <c r="A26" s="80"/>
      <c r="B26" s="8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80"/>
      <c r="N26" s="80"/>
      <c r="O26" s="80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80"/>
      <c r="AA26" s="80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</row>
    <row r="27" spans="1:66" ht="17.100000000000001" customHeight="1" x14ac:dyDescent="0.25">
      <c r="A27" s="152" t="s">
        <v>19</v>
      </c>
      <c r="B27" s="153"/>
      <c r="C27" s="144" t="s">
        <v>41</v>
      </c>
      <c r="D27" s="145"/>
      <c r="E27" s="148"/>
      <c r="F27" s="149"/>
      <c r="G27" s="80"/>
      <c r="H27" s="80"/>
      <c r="I27" s="144"/>
      <c r="J27" s="145"/>
      <c r="K27" s="140"/>
      <c r="L27" s="141"/>
      <c r="M27" s="80"/>
      <c r="N27" s="80"/>
      <c r="O27" s="80"/>
      <c r="P27" s="144" t="s">
        <v>41</v>
      </c>
      <c r="Q27" s="145"/>
      <c r="R27" s="148"/>
      <c r="S27" s="149"/>
      <c r="T27" s="80"/>
      <c r="U27" s="80"/>
      <c r="V27" s="144"/>
      <c r="W27" s="145"/>
      <c r="X27" s="140"/>
      <c r="Y27" s="141"/>
      <c r="Z27" s="163"/>
      <c r="AA27" s="162" t="s">
        <v>19</v>
      </c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</row>
    <row r="28" spans="1:66" ht="17.100000000000001" customHeight="1" thickBot="1" x14ac:dyDescent="0.3">
      <c r="A28" s="152"/>
      <c r="B28" s="153"/>
      <c r="C28" s="146"/>
      <c r="D28" s="147"/>
      <c r="E28" s="150"/>
      <c r="F28" s="151"/>
      <c r="G28" s="80"/>
      <c r="H28" s="80"/>
      <c r="I28" s="146"/>
      <c r="J28" s="147"/>
      <c r="K28" s="142"/>
      <c r="L28" s="143"/>
      <c r="M28" s="80"/>
      <c r="N28" s="80"/>
      <c r="O28" s="80"/>
      <c r="P28" s="146"/>
      <c r="Q28" s="147"/>
      <c r="R28" s="150"/>
      <c r="S28" s="151"/>
      <c r="T28" s="80"/>
      <c r="U28" s="80"/>
      <c r="V28" s="146"/>
      <c r="W28" s="147"/>
      <c r="X28" s="142"/>
      <c r="Y28" s="143"/>
      <c r="Z28" s="163"/>
      <c r="AA28" s="162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</row>
    <row r="29" spans="1:66" ht="17.100000000000001" customHeight="1" x14ac:dyDescent="0.25">
      <c r="A29" s="152"/>
      <c r="B29" s="153"/>
      <c r="C29" s="209" t="str">
        <f>IF('Matchs de poule'!W5=5,'Matchs de poule'!P5,"")</f>
        <v/>
      </c>
      <c r="D29" s="210"/>
      <c r="E29" s="210"/>
      <c r="F29" s="210"/>
      <c r="G29" s="210"/>
      <c r="H29" s="210"/>
      <c r="I29" s="210"/>
      <c r="J29" s="210"/>
      <c r="K29" s="210"/>
      <c r="L29" s="211"/>
      <c r="M29" s="80"/>
      <c r="N29" s="80"/>
      <c r="O29" s="80"/>
      <c r="P29" s="209" t="str">
        <f>IF('Matchs de poule'!W4=5,'Matchs de poule'!P4,"")</f>
        <v/>
      </c>
      <c r="Q29" s="210"/>
      <c r="R29" s="210"/>
      <c r="S29" s="210"/>
      <c r="T29" s="210"/>
      <c r="U29" s="210"/>
      <c r="V29" s="210"/>
      <c r="W29" s="210"/>
      <c r="X29" s="210"/>
      <c r="Y29" s="211"/>
      <c r="Z29" s="163"/>
      <c r="AA29" s="162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</row>
    <row r="30" spans="1:66" ht="17.100000000000001" customHeight="1" thickBot="1" x14ac:dyDescent="0.3">
      <c r="A30" s="152"/>
      <c r="B30" s="153"/>
      <c r="C30" s="212"/>
      <c r="D30" s="213"/>
      <c r="E30" s="213"/>
      <c r="F30" s="213"/>
      <c r="G30" s="213"/>
      <c r="H30" s="213"/>
      <c r="I30" s="213"/>
      <c r="J30" s="213"/>
      <c r="K30" s="213"/>
      <c r="L30" s="214"/>
      <c r="M30" s="80"/>
      <c r="N30" s="80"/>
      <c r="O30" s="80"/>
      <c r="P30" s="212"/>
      <c r="Q30" s="213"/>
      <c r="R30" s="213"/>
      <c r="S30" s="213"/>
      <c r="T30" s="213"/>
      <c r="U30" s="213"/>
      <c r="V30" s="213"/>
      <c r="W30" s="213"/>
      <c r="X30" s="213"/>
      <c r="Y30" s="214"/>
      <c r="Z30" s="163"/>
      <c r="AA30" s="162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</row>
    <row r="31" spans="1:66" ht="17.100000000000001" customHeight="1" x14ac:dyDescent="0.25">
      <c r="A31" s="152"/>
      <c r="B31" s="153"/>
      <c r="C31" s="154" t="str">
        <f>IF('Matchs de poule'!W24=5,'Matchs de poule'!P24,"")</f>
        <v/>
      </c>
      <c r="D31" s="155"/>
      <c r="E31" s="155"/>
      <c r="F31" s="155"/>
      <c r="G31" s="155"/>
      <c r="H31" s="155"/>
      <c r="I31" s="155"/>
      <c r="J31" s="155"/>
      <c r="K31" s="155"/>
      <c r="L31" s="156"/>
      <c r="M31" s="80"/>
      <c r="N31" s="80"/>
      <c r="O31" s="80"/>
      <c r="P31" s="154" t="str">
        <f>IF('Matchs de poule'!W23=5,'Matchs de poule'!P23,"")</f>
        <v/>
      </c>
      <c r="Q31" s="155"/>
      <c r="R31" s="155"/>
      <c r="S31" s="155"/>
      <c r="T31" s="155"/>
      <c r="U31" s="155"/>
      <c r="V31" s="155"/>
      <c r="W31" s="155"/>
      <c r="X31" s="155"/>
      <c r="Y31" s="156"/>
      <c r="Z31" s="163"/>
      <c r="AA31" s="162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</row>
    <row r="32" spans="1:66" ht="17.100000000000001" customHeight="1" thickBot="1" x14ac:dyDescent="0.3">
      <c r="A32" s="152"/>
      <c r="B32" s="153"/>
      <c r="C32" s="157"/>
      <c r="D32" s="158"/>
      <c r="E32" s="158"/>
      <c r="F32" s="158"/>
      <c r="G32" s="158"/>
      <c r="H32" s="158"/>
      <c r="I32" s="158"/>
      <c r="J32" s="158"/>
      <c r="K32" s="158"/>
      <c r="L32" s="159"/>
      <c r="M32" s="80"/>
      <c r="N32" s="80"/>
      <c r="O32" s="80"/>
      <c r="P32" s="157"/>
      <c r="Q32" s="158"/>
      <c r="R32" s="158"/>
      <c r="S32" s="158"/>
      <c r="T32" s="158"/>
      <c r="U32" s="158"/>
      <c r="V32" s="158"/>
      <c r="W32" s="158"/>
      <c r="X32" s="158"/>
      <c r="Y32" s="159"/>
      <c r="Z32" s="163"/>
      <c r="AA32" s="162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</row>
    <row r="33" spans="1:66" ht="17.100000000000001" customHeight="1" x14ac:dyDescent="0.25">
      <c r="A33" s="152"/>
      <c r="B33" s="153"/>
      <c r="C33" s="144" t="s">
        <v>41</v>
      </c>
      <c r="D33" s="145"/>
      <c r="E33" s="148"/>
      <c r="F33" s="149"/>
      <c r="G33" s="80"/>
      <c r="H33" s="80"/>
      <c r="I33" s="144"/>
      <c r="J33" s="145"/>
      <c r="K33" s="140"/>
      <c r="L33" s="141"/>
      <c r="M33" s="80"/>
      <c r="N33" s="80"/>
      <c r="O33" s="80"/>
      <c r="P33" s="144" t="s">
        <v>41</v>
      </c>
      <c r="Q33" s="145"/>
      <c r="R33" s="148"/>
      <c r="S33" s="149"/>
      <c r="T33" s="80"/>
      <c r="U33" s="80"/>
      <c r="V33" s="144"/>
      <c r="W33" s="145"/>
      <c r="X33" s="140"/>
      <c r="Y33" s="141"/>
      <c r="Z33" s="163"/>
      <c r="AA33" s="162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</row>
    <row r="34" spans="1:66" ht="17.100000000000001" customHeight="1" thickBot="1" x14ac:dyDescent="0.3">
      <c r="A34" s="152"/>
      <c r="B34" s="153"/>
      <c r="C34" s="146"/>
      <c r="D34" s="147"/>
      <c r="E34" s="150"/>
      <c r="F34" s="151"/>
      <c r="G34" s="80"/>
      <c r="H34" s="80"/>
      <c r="I34" s="146"/>
      <c r="J34" s="147"/>
      <c r="K34" s="142"/>
      <c r="L34" s="143"/>
      <c r="M34" s="80"/>
      <c r="N34" s="80"/>
      <c r="O34" s="80"/>
      <c r="P34" s="146"/>
      <c r="Q34" s="147"/>
      <c r="R34" s="150"/>
      <c r="S34" s="151"/>
      <c r="T34" s="80"/>
      <c r="U34" s="80"/>
      <c r="V34" s="146"/>
      <c r="W34" s="147"/>
      <c r="X34" s="142"/>
      <c r="Y34" s="143"/>
      <c r="Z34" s="163"/>
      <c r="AA34" s="162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</row>
    <row r="35" spans="1:66" ht="17.100000000000001" customHeight="1" x14ac:dyDescent="0.2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</row>
    <row r="36" spans="1:66" ht="17.100000000000001" customHeight="1" x14ac:dyDescent="0.2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</row>
    <row r="37" spans="1:66" x14ac:dyDescent="0.25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</row>
    <row r="38" spans="1:66" x14ac:dyDescent="0.25">
      <c r="A38" s="78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</row>
    <row r="39" spans="1:66" x14ac:dyDescent="0.25">
      <c r="A39" s="78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</row>
    <row r="40" spans="1:66" x14ac:dyDescent="0.25">
      <c r="A40" s="78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</row>
    <row r="41" spans="1:66" x14ac:dyDescent="0.25">
      <c r="A41" s="78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</row>
    <row r="42" spans="1:66" x14ac:dyDescent="0.25">
      <c r="A42" s="78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8"/>
      <c r="BK42" s="78"/>
      <c r="BL42" s="78"/>
      <c r="BM42" s="78"/>
      <c r="BN42" s="78"/>
    </row>
    <row r="43" spans="1:66" x14ac:dyDescent="0.25">
      <c r="A43" s="78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</row>
    <row r="44" spans="1:66" x14ac:dyDescent="0.25">
      <c r="A44" s="78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</row>
    <row r="45" spans="1:66" x14ac:dyDescent="0.25">
      <c r="A45" s="78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</row>
    <row r="46" spans="1:66" x14ac:dyDescent="0.25">
      <c r="A46" s="78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</row>
    <row r="47" spans="1:66" x14ac:dyDescent="0.25">
      <c r="A47" s="78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</row>
    <row r="48" spans="1:66" x14ac:dyDescent="0.25">
      <c r="A48" s="78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78"/>
      <c r="AZ48" s="78"/>
      <c r="BA48" s="78"/>
      <c r="BB48" s="78"/>
      <c r="BC48" s="78"/>
      <c r="BD48" s="78"/>
      <c r="BE48" s="78"/>
      <c r="BF48" s="78"/>
      <c r="BG48" s="78"/>
      <c r="BH48" s="78"/>
      <c r="BI48" s="78"/>
      <c r="BJ48" s="78"/>
      <c r="BK48" s="78"/>
      <c r="BL48" s="78"/>
      <c r="BM48" s="78"/>
      <c r="BN48" s="78"/>
    </row>
    <row r="49" spans="1:66" x14ac:dyDescent="0.25">
      <c r="A49" s="78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8"/>
      <c r="BM49" s="78"/>
      <c r="BN49" s="78"/>
    </row>
    <row r="50" spans="1:66" x14ac:dyDescent="0.25">
      <c r="A50" s="78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</row>
    <row r="51" spans="1:66" x14ac:dyDescent="0.25">
      <c r="A51" s="78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</row>
    <row r="52" spans="1:66" x14ac:dyDescent="0.25">
      <c r="A52" s="78"/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</row>
    <row r="53" spans="1:66" x14ac:dyDescent="0.25">
      <c r="A53" s="78"/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  <c r="BM53" s="78"/>
      <c r="BN53" s="78"/>
    </row>
    <row r="54" spans="1:66" x14ac:dyDescent="0.25">
      <c r="A54" s="78"/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</row>
    <row r="55" spans="1:66" x14ac:dyDescent="0.25">
      <c r="A55" s="78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</row>
    <row r="56" spans="1:66" x14ac:dyDescent="0.25">
      <c r="A56" s="78"/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  <c r="BC56" s="78"/>
      <c r="BD56" s="78"/>
      <c r="BE56" s="78"/>
      <c r="BF56" s="78"/>
      <c r="BG56" s="78"/>
      <c r="BH56" s="78"/>
      <c r="BI56" s="78"/>
      <c r="BJ56" s="78"/>
      <c r="BK56" s="78"/>
      <c r="BL56" s="78"/>
      <c r="BM56" s="78"/>
      <c r="BN56" s="78"/>
    </row>
    <row r="57" spans="1:66" x14ac:dyDescent="0.25">
      <c r="A57" s="78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</row>
    <row r="58" spans="1:66" x14ac:dyDescent="0.25">
      <c r="A58" s="78"/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</row>
    <row r="59" spans="1:66" x14ac:dyDescent="0.25">
      <c r="A59" s="78"/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</row>
    <row r="60" spans="1:66" x14ac:dyDescent="0.25">
      <c r="A60" s="78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</row>
    <row r="61" spans="1:66" x14ac:dyDescent="0.25">
      <c r="A61" s="78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78"/>
      <c r="BL61" s="78"/>
      <c r="BM61" s="78"/>
      <c r="BN61" s="78"/>
    </row>
    <row r="62" spans="1:66" x14ac:dyDescent="0.25">
      <c r="A62" s="78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</row>
    <row r="63" spans="1:66" x14ac:dyDescent="0.25">
      <c r="A63" s="78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  <c r="BI63" s="78"/>
      <c r="BJ63" s="78"/>
      <c r="BK63" s="78"/>
      <c r="BL63" s="78"/>
      <c r="BM63" s="78"/>
      <c r="BN63" s="78"/>
    </row>
    <row r="64" spans="1:66" x14ac:dyDescent="0.25">
      <c r="A64" s="78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</row>
    <row r="65" spans="1:66" x14ac:dyDescent="0.25">
      <c r="A65" s="78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  <c r="BM65" s="78"/>
      <c r="BN65" s="78"/>
    </row>
    <row r="66" spans="1:66" x14ac:dyDescent="0.25">
      <c r="A66" s="78"/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</row>
    <row r="67" spans="1:66" x14ac:dyDescent="0.25">
      <c r="A67" s="78"/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/>
      <c r="BM67" s="78"/>
      <c r="BN67" s="78"/>
    </row>
    <row r="68" spans="1:66" x14ac:dyDescent="0.25">
      <c r="A68" s="78"/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8"/>
      <c r="BK68" s="78"/>
      <c r="BL68" s="78"/>
      <c r="BM68" s="78"/>
      <c r="BN68" s="78"/>
    </row>
    <row r="69" spans="1:66" x14ac:dyDescent="0.25">
      <c r="A69" s="78"/>
      <c r="B69" s="78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  <c r="BI69" s="78"/>
      <c r="BJ69" s="78"/>
      <c r="BK69" s="78"/>
      <c r="BL69" s="78"/>
      <c r="BM69" s="78"/>
      <c r="BN69" s="78"/>
    </row>
    <row r="70" spans="1:66" x14ac:dyDescent="0.25">
      <c r="A70" s="78"/>
      <c r="B70" s="78"/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/>
      <c r="BF70" s="78"/>
      <c r="BG70" s="78"/>
      <c r="BH70" s="78"/>
      <c r="BI70" s="78"/>
      <c r="BJ70" s="78"/>
      <c r="BK70" s="78"/>
      <c r="BL70" s="78"/>
      <c r="BM70" s="78"/>
      <c r="BN70" s="78"/>
    </row>
    <row r="71" spans="1:66" x14ac:dyDescent="0.25">
      <c r="A71" s="78"/>
      <c r="B71" s="78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/>
      <c r="BF71" s="78"/>
      <c r="BG71" s="78"/>
      <c r="BH71" s="78"/>
      <c r="BI71" s="78"/>
      <c r="BJ71" s="78"/>
      <c r="BK71" s="78"/>
      <c r="BL71" s="78"/>
      <c r="BM71" s="78"/>
      <c r="BN71" s="78"/>
    </row>
    <row r="72" spans="1:66" x14ac:dyDescent="0.25">
      <c r="A72" s="78"/>
      <c r="B72" s="78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</row>
    <row r="73" spans="1:66" x14ac:dyDescent="0.25">
      <c r="A73" s="78"/>
      <c r="B73" s="78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</row>
  </sheetData>
  <mergeCells count="78">
    <mergeCell ref="AA15:AA22"/>
    <mergeCell ref="Z15:Z22"/>
    <mergeCell ref="AA3:AA10"/>
    <mergeCell ref="Z3:Z10"/>
    <mergeCell ref="V9:W10"/>
    <mergeCell ref="X9:Y10"/>
    <mergeCell ref="P5:Y6"/>
    <mergeCell ref="P7:Y8"/>
    <mergeCell ref="P15:Q16"/>
    <mergeCell ref="R15:S16"/>
    <mergeCell ref="V15:W16"/>
    <mergeCell ref="X15:Y16"/>
    <mergeCell ref="P3:Q4"/>
    <mergeCell ref="R3:S4"/>
    <mergeCell ref="V3:W4"/>
    <mergeCell ref="X3:Y4"/>
    <mergeCell ref="C1:L2"/>
    <mergeCell ref="P1:Y2"/>
    <mergeCell ref="C13:L14"/>
    <mergeCell ref="P13:Y14"/>
    <mergeCell ref="P33:Q34"/>
    <mergeCell ref="R33:S34"/>
    <mergeCell ref="V33:W34"/>
    <mergeCell ref="X33:Y34"/>
    <mergeCell ref="P17:Y18"/>
    <mergeCell ref="P19:Y20"/>
    <mergeCell ref="P21:Q22"/>
    <mergeCell ref="R21:S22"/>
    <mergeCell ref="V21:W22"/>
    <mergeCell ref="X21:Y22"/>
    <mergeCell ref="P9:Q10"/>
    <mergeCell ref="R9:S10"/>
    <mergeCell ref="AA27:AA34"/>
    <mergeCell ref="Z27:Z34"/>
    <mergeCell ref="P27:Q28"/>
    <mergeCell ref="R27:S28"/>
    <mergeCell ref="V27:W28"/>
    <mergeCell ref="X27:Y28"/>
    <mergeCell ref="P29:Y30"/>
    <mergeCell ref="P31:Y32"/>
    <mergeCell ref="C31:L32"/>
    <mergeCell ref="C33:D34"/>
    <mergeCell ref="E33:F34"/>
    <mergeCell ref="I33:J34"/>
    <mergeCell ref="K33:L34"/>
    <mergeCell ref="E21:F22"/>
    <mergeCell ref="I21:J22"/>
    <mergeCell ref="K21:L22"/>
    <mergeCell ref="K27:L28"/>
    <mergeCell ref="C29:L30"/>
    <mergeCell ref="K15:L16"/>
    <mergeCell ref="C25:L26"/>
    <mergeCell ref="P25:Y26"/>
    <mergeCell ref="A27:A34"/>
    <mergeCell ref="B27:B34"/>
    <mergeCell ref="C27:D28"/>
    <mergeCell ref="E27:F28"/>
    <mergeCell ref="I27:J28"/>
    <mergeCell ref="A15:A22"/>
    <mergeCell ref="B15:B22"/>
    <mergeCell ref="C15:D16"/>
    <mergeCell ref="E15:F16"/>
    <mergeCell ref="I15:J16"/>
    <mergeCell ref="C17:L18"/>
    <mergeCell ref="C19:L20"/>
    <mergeCell ref="C21:D22"/>
    <mergeCell ref="K3:L4"/>
    <mergeCell ref="I3:J4"/>
    <mergeCell ref="E3:F4"/>
    <mergeCell ref="C3:D4"/>
    <mergeCell ref="A3:A10"/>
    <mergeCell ref="B3:B10"/>
    <mergeCell ref="K9:L10"/>
    <mergeCell ref="I9:J10"/>
    <mergeCell ref="E9:F10"/>
    <mergeCell ref="C9:D10"/>
    <mergeCell ref="C7:L8"/>
    <mergeCell ref="C5:L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51"/>
  <sheetViews>
    <sheetView workbookViewId="0">
      <selection activeCell="B2" sqref="B2:K3"/>
    </sheetView>
  </sheetViews>
  <sheetFormatPr baseColWidth="10" defaultRowHeight="22.5" x14ac:dyDescent="0.25"/>
  <cols>
    <col min="1" max="28" width="6.7109375" style="81" customWidth="1"/>
    <col min="29" max="34" width="11.42578125" style="81"/>
  </cols>
  <sheetData>
    <row r="1" spans="1:41" ht="23.25" thickBot="1" x14ac:dyDescent="0.3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3"/>
      <c r="AJ1" s="83"/>
      <c r="AK1" s="83"/>
      <c r="AL1" s="83"/>
      <c r="AM1" s="83"/>
      <c r="AN1" s="83"/>
      <c r="AO1" s="83"/>
    </row>
    <row r="2" spans="1:41" ht="20.100000000000001" customHeight="1" x14ac:dyDescent="0.25">
      <c r="A2" s="164">
        <v>1</v>
      </c>
      <c r="B2" s="171" t="str">
        <f>IF('Matchs de classement'!R27="","",IF('Matchs de classement'!R27&gt;'Matchs de classement'!R33,'Matchs de classement'!P29,IF('Matchs de classement'!R33&gt;'Matchs de classement'!R27,'Matchs de classement'!P31,IF('Matchs de classement'!R27='Matchs de classement'!R33,IF('Matchs de classement'!X27&gt;'Matchs de classement'!X33,'Matchs de classement'!P29,IF('Matchs de classement'!R33='Matchs de classement'!R27,IF('Matchs de classement'!X33&gt;'Matchs de classement'!X27,'Matchs de classement'!P31)))))))</f>
        <v/>
      </c>
      <c r="C2" s="171"/>
      <c r="D2" s="171"/>
      <c r="E2" s="171"/>
      <c r="F2" s="171"/>
      <c r="G2" s="171"/>
      <c r="H2" s="171"/>
      <c r="I2" s="171"/>
      <c r="J2" s="171"/>
      <c r="K2" s="17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3"/>
      <c r="AJ2" s="83"/>
      <c r="AK2" s="83"/>
      <c r="AL2" s="83"/>
      <c r="AM2" s="83"/>
      <c r="AN2" s="83"/>
      <c r="AO2" s="83"/>
    </row>
    <row r="3" spans="1:41" ht="20.100000000000001" customHeight="1" x14ac:dyDescent="0.25">
      <c r="A3" s="165"/>
      <c r="B3" s="167"/>
      <c r="C3" s="167"/>
      <c r="D3" s="167"/>
      <c r="E3" s="167"/>
      <c r="F3" s="167"/>
      <c r="G3" s="167"/>
      <c r="H3" s="167"/>
      <c r="I3" s="167"/>
      <c r="J3" s="167"/>
      <c r="K3" s="168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3"/>
      <c r="AJ3" s="83"/>
      <c r="AK3" s="83"/>
      <c r="AL3" s="83"/>
      <c r="AM3" s="83"/>
      <c r="AN3" s="83"/>
      <c r="AO3" s="83"/>
    </row>
    <row r="4" spans="1:41" ht="20.100000000000001" customHeight="1" x14ac:dyDescent="0.25">
      <c r="A4" s="165">
        <v>2</v>
      </c>
      <c r="B4" s="167" t="str">
        <f>IF('Matchs de classement'!R27="","",IF(Classement!B2='Matchs de classement'!P29,'Matchs de classement'!P31,'Matchs de classement'!P29))</f>
        <v/>
      </c>
      <c r="C4" s="167"/>
      <c r="D4" s="167"/>
      <c r="E4" s="167"/>
      <c r="F4" s="167"/>
      <c r="G4" s="167"/>
      <c r="H4" s="167"/>
      <c r="I4" s="167"/>
      <c r="J4" s="167"/>
      <c r="K4" s="168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3"/>
      <c r="AJ4" s="83"/>
      <c r="AK4" s="83"/>
      <c r="AL4" s="83"/>
      <c r="AM4" s="83"/>
      <c r="AN4" s="83"/>
      <c r="AO4" s="83"/>
    </row>
    <row r="5" spans="1:41" ht="20.100000000000001" customHeight="1" x14ac:dyDescent="0.25">
      <c r="A5" s="165"/>
      <c r="B5" s="167"/>
      <c r="C5" s="167"/>
      <c r="D5" s="167"/>
      <c r="E5" s="167"/>
      <c r="F5" s="167"/>
      <c r="G5" s="167"/>
      <c r="H5" s="167"/>
      <c r="I5" s="167"/>
      <c r="J5" s="167"/>
      <c r="K5" s="168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3"/>
      <c r="AJ5" s="83"/>
      <c r="AK5" s="83"/>
      <c r="AL5" s="83"/>
      <c r="AM5" s="83"/>
      <c r="AN5" s="83"/>
      <c r="AO5" s="83"/>
    </row>
    <row r="6" spans="1:41" ht="20.100000000000001" customHeight="1" x14ac:dyDescent="0.25">
      <c r="A6" s="165">
        <v>3</v>
      </c>
      <c r="B6" s="167" t="str">
        <f>IF('Matchs de classement'!E27="","",IF('Matchs de classement'!E27&gt;'Matchs de classement'!E33,'Matchs de classement'!C29,IF('Matchs de classement'!E33&gt;'Matchs de classement'!E27,'Matchs de classement'!C31,IF('Matchs de classement'!E27='Matchs de classement'!E33,IF('Matchs de classement'!K27&gt;'Matchs de classement'!K33,'Matchs de classement'!C29,IF('Matchs de classement'!E33='Matchs de classement'!E27,IF('Matchs de classement'!K33&gt;'Matchs de classement'!K27,'Matchs de classement'!C31)))))))</f>
        <v/>
      </c>
      <c r="C6" s="167"/>
      <c r="D6" s="167"/>
      <c r="E6" s="167"/>
      <c r="F6" s="167"/>
      <c r="G6" s="167"/>
      <c r="H6" s="167"/>
      <c r="I6" s="167"/>
      <c r="J6" s="167"/>
      <c r="K6" s="168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3"/>
      <c r="AJ6" s="83"/>
      <c r="AK6" s="83"/>
      <c r="AL6" s="83"/>
      <c r="AM6" s="83"/>
      <c r="AN6" s="83"/>
      <c r="AO6" s="83"/>
    </row>
    <row r="7" spans="1:41" ht="20.100000000000001" customHeight="1" x14ac:dyDescent="0.25">
      <c r="A7" s="165"/>
      <c r="B7" s="167"/>
      <c r="C7" s="167"/>
      <c r="D7" s="167"/>
      <c r="E7" s="167"/>
      <c r="F7" s="167"/>
      <c r="G7" s="167"/>
      <c r="H7" s="167"/>
      <c r="I7" s="167"/>
      <c r="J7" s="167"/>
      <c r="K7" s="168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3"/>
      <c r="AJ7" s="83"/>
      <c r="AK7" s="83"/>
      <c r="AL7" s="83"/>
      <c r="AM7" s="83"/>
      <c r="AN7" s="83"/>
      <c r="AO7" s="83"/>
    </row>
    <row r="8" spans="1:41" ht="20.100000000000001" customHeight="1" x14ac:dyDescent="0.25">
      <c r="A8" s="165">
        <v>4</v>
      </c>
      <c r="B8" s="167" t="str">
        <f>IF('Matchs de classement'!E27="","",IF(Classement!B6='Matchs de classement'!C29,'Matchs de classement'!C31,'Matchs de classement'!C29))</f>
        <v/>
      </c>
      <c r="C8" s="167"/>
      <c r="D8" s="167"/>
      <c r="E8" s="167"/>
      <c r="F8" s="167"/>
      <c r="G8" s="167"/>
      <c r="H8" s="167"/>
      <c r="I8" s="167"/>
      <c r="J8" s="167"/>
      <c r="K8" s="168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3"/>
      <c r="AJ8" s="83"/>
      <c r="AK8" s="83"/>
      <c r="AL8" s="83"/>
      <c r="AM8" s="83"/>
      <c r="AN8" s="83"/>
      <c r="AO8" s="83"/>
    </row>
    <row r="9" spans="1:41" ht="20.100000000000001" customHeight="1" x14ac:dyDescent="0.25">
      <c r="A9" s="165"/>
      <c r="B9" s="167"/>
      <c r="C9" s="167"/>
      <c r="D9" s="167"/>
      <c r="E9" s="167"/>
      <c r="F9" s="167"/>
      <c r="G9" s="167"/>
      <c r="H9" s="167"/>
      <c r="I9" s="167"/>
      <c r="J9" s="167"/>
      <c r="K9" s="168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3"/>
      <c r="AJ9" s="83"/>
      <c r="AK9" s="83"/>
      <c r="AL9" s="83"/>
      <c r="AM9" s="83"/>
      <c r="AN9" s="83"/>
      <c r="AO9" s="83"/>
    </row>
    <row r="10" spans="1:41" ht="20.100000000000001" customHeight="1" x14ac:dyDescent="0.25">
      <c r="A10" s="165">
        <v>5</v>
      </c>
      <c r="B10" s="167" t="str">
        <f>IF('Matchs de classement'!R15="","",IF('Matchs de classement'!R15&gt;'Matchs de classement'!R21,'Matchs de classement'!P17,IF('Matchs de classement'!R21&gt;'Matchs de classement'!R15,'Matchs de classement'!P19,IF('Matchs de classement'!R15='Matchs de classement'!R21,IF('Matchs de classement'!X15&gt;'Matchs de classement'!X21,'Matchs de classement'!P17,IF('Matchs de classement'!R21='Matchs de classement'!R15,IF('Matchs de classement'!X21&gt;'Matchs de classement'!X15,'Matchs de classement'!P19)))))))</f>
        <v/>
      </c>
      <c r="C10" s="167"/>
      <c r="D10" s="167"/>
      <c r="E10" s="167"/>
      <c r="F10" s="167"/>
      <c r="G10" s="167"/>
      <c r="H10" s="167"/>
      <c r="I10" s="167"/>
      <c r="J10" s="167"/>
      <c r="K10" s="168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3"/>
      <c r="AJ10" s="83"/>
      <c r="AK10" s="83"/>
      <c r="AL10" s="83"/>
      <c r="AM10" s="83"/>
      <c r="AN10" s="83"/>
      <c r="AO10" s="83"/>
    </row>
    <row r="11" spans="1:41" ht="20.100000000000001" customHeight="1" x14ac:dyDescent="0.25">
      <c r="A11" s="165"/>
      <c r="B11" s="167"/>
      <c r="C11" s="167"/>
      <c r="D11" s="167"/>
      <c r="E11" s="167"/>
      <c r="F11" s="167"/>
      <c r="G11" s="167"/>
      <c r="H11" s="167"/>
      <c r="I11" s="167"/>
      <c r="J11" s="167"/>
      <c r="K11" s="168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3"/>
      <c r="AJ11" s="83"/>
      <c r="AK11" s="83"/>
      <c r="AL11" s="83"/>
      <c r="AM11" s="83"/>
      <c r="AN11" s="83"/>
      <c r="AO11" s="83"/>
    </row>
    <row r="12" spans="1:41" ht="20.100000000000001" customHeight="1" x14ac:dyDescent="0.25">
      <c r="A12" s="165">
        <v>6</v>
      </c>
      <c r="B12" s="167" t="str">
        <f>IF('Matchs de classement'!R15="","",IF(Classement!B10='Matchs de classement'!P17,'Matchs de classement'!P19,'Matchs de classement'!P17))</f>
        <v/>
      </c>
      <c r="C12" s="167"/>
      <c r="D12" s="167"/>
      <c r="E12" s="167"/>
      <c r="F12" s="167"/>
      <c r="G12" s="167"/>
      <c r="H12" s="167"/>
      <c r="I12" s="167"/>
      <c r="J12" s="167"/>
      <c r="K12" s="168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3"/>
      <c r="AJ12" s="83"/>
      <c r="AK12" s="83"/>
      <c r="AL12" s="83"/>
      <c r="AM12" s="83"/>
      <c r="AN12" s="83"/>
      <c r="AO12" s="83"/>
    </row>
    <row r="13" spans="1:41" ht="20.100000000000001" customHeight="1" x14ac:dyDescent="0.25">
      <c r="A13" s="165"/>
      <c r="B13" s="167"/>
      <c r="C13" s="167"/>
      <c r="D13" s="167"/>
      <c r="E13" s="167"/>
      <c r="F13" s="167"/>
      <c r="G13" s="167"/>
      <c r="H13" s="167"/>
      <c r="I13" s="167"/>
      <c r="J13" s="167"/>
      <c r="K13" s="168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3"/>
      <c r="AJ13" s="83"/>
      <c r="AK13" s="83"/>
      <c r="AL13" s="83"/>
      <c r="AM13" s="83"/>
      <c r="AN13" s="83"/>
      <c r="AO13" s="83"/>
    </row>
    <row r="14" spans="1:41" ht="20.100000000000001" customHeight="1" x14ac:dyDescent="0.25">
      <c r="A14" s="165">
        <v>7</v>
      </c>
      <c r="B14" s="167" t="str">
        <f>IF('Matchs de classement'!E15="","",IF('Matchs de classement'!E15&gt;'Matchs de classement'!E21,'Matchs de classement'!C17,IF('Matchs de classement'!E21&gt;'Matchs de classement'!E15,'Matchs de classement'!C19,IF('Matchs de classement'!E15='Matchs de classement'!E21,IF('Matchs de classement'!K15&gt;'Matchs de classement'!K21,'Matchs de classement'!C17,IF('Matchs de classement'!E21='Matchs de classement'!E15,IF('Matchs de classement'!K21&gt;'Matchs de classement'!K15,'Matchs de classement'!C19)))))))</f>
        <v/>
      </c>
      <c r="C14" s="167"/>
      <c r="D14" s="167"/>
      <c r="E14" s="167"/>
      <c r="F14" s="167"/>
      <c r="G14" s="167"/>
      <c r="H14" s="167"/>
      <c r="I14" s="167"/>
      <c r="J14" s="167"/>
      <c r="K14" s="168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3"/>
      <c r="AJ14" s="83"/>
      <c r="AK14" s="83"/>
      <c r="AL14" s="83"/>
      <c r="AM14" s="83"/>
      <c r="AN14" s="83"/>
      <c r="AO14" s="83"/>
    </row>
    <row r="15" spans="1:41" ht="20.100000000000001" customHeight="1" x14ac:dyDescent="0.25">
      <c r="A15" s="165"/>
      <c r="B15" s="167"/>
      <c r="C15" s="167"/>
      <c r="D15" s="167"/>
      <c r="E15" s="167"/>
      <c r="F15" s="167"/>
      <c r="G15" s="167"/>
      <c r="H15" s="167"/>
      <c r="I15" s="167"/>
      <c r="J15" s="167"/>
      <c r="K15" s="168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3"/>
      <c r="AJ15" s="83"/>
      <c r="AK15" s="83"/>
      <c r="AL15" s="83"/>
      <c r="AM15" s="83"/>
      <c r="AN15" s="83"/>
      <c r="AO15" s="83"/>
    </row>
    <row r="16" spans="1:41" ht="20.100000000000001" customHeight="1" x14ac:dyDescent="0.25">
      <c r="A16" s="165">
        <v>8</v>
      </c>
      <c r="B16" s="167" t="str">
        <f>IF('Matchs de classement'!E15="","",IF(Classement!B14='Matchs de classement'!C17,'Matchs de classement'!C19,'Matchs de classement'!C17))</f>
        <v/>
      </c>
      <c r="C16" s="167"/>
      <c r="D16" s="167"/>
      <c r="E16" s="167"/>
      <c r="F16" s="167"/>
      <c r="G16" s="167"/>
      <c r="H16" s="167"/>
      <c r="I16" s="167"/>
      <c r="J16" s="167"/>
      <c r="K16" s="168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3"/>
      <c r="AJ16" s="83"/>
      <c r="AK16" s="83"/>
      <c r="AL16" s="83"/>
      <c r="AM16" s="83"/>
      <c r="AN16" s="83"/>
      <c r="AO16" s="83"/>
    </row>
    <row r="17" spans="1:41" ht="20.100000000000001" customHeight="1" x14ac:dyDescent="0.25">
      <c r="A17" s="165"/>
      <c r="B17" s="167"/>
      <c r="C17" s="167"/>
      <c r="D17" s="167"/>
      <c r="E17" s="167"/>
      <c r="F17" s="167"/>
      <c r="G17" s="167"/>
      <c r="H17" s="167"/>
      <c r="I17" s="167"/>
      <c r="J17" s="167"/>
      <c r="K17" s="168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3"/>
      <c r="AJ17" s="83"/>
      <c r="AK17" s="83"/>
      <c r="AL17" s="83"/>
      <c r="AM17" s="83"/>
      <c r="AN17" s="83"/>
      <c r="AO17" s="83"/>
    </row>
    <row r="18" spans="1:41" ht="20.100000000000001" customHeight="1" x14ac:dyDescent="0.25">
      <c r="A18" s="165">
        <v>9</v>
      </c>
      <c r="B18" s="167" t="str">
        <f>IF('Matchs de classement'!R3="","",IF('Matchs de classement'!R3&gt;'Matchs de classement'!R9,'Matchs de classement'!P5,IF('Matchs de classement'!R9&gt;'Matchs de classement'!R3,'Matchs de classement'!P7,IF('Matchs de classement'!R3='Matchs de classement'!R9,IF('Matchs de classement'!X3&gt;'Matchs de classement'!X9,'Matchs de classement'!P5,IF('Matchs de classement'!R9='Matchs de classement'!R3,IF('Matchs de classement'!X9&gt;'Matchs de classement'!X3,'Matchs de classement'!P7)))))))</f>
        <v/>
      </c>
      <c r="C18" s="167"/>
      <c r="D18" s="167"/>
      <c r="E18" s="167"/>
      <c r="F18" s="167"/>
      <c r="G18" s="167"/>
      <c r="H18" s="167"/>
      <c r="I18" s="167"/>
      <c r="J18" s="167"/>
      <c r="K18" s="168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3"/>
      <c r="AJ18" s="83"/>
      <c r="AK18" s="83"/>
      <c r="AL18" s="83"/>
      <c r="AM18" s="83"/>
      <c r="AN18" s="83"/>
      <c r="AO18" s="83"/>
    </row>
    <row r="19" spans="1:41" ht="20.100000000000001" customHeight="1" x14ac:dyDescent="0.25">
      <c r="A19" s="165"/>
      <c r="B19" s="167"/>
      <c r="C19" s="167"/>
      <c r="D19" s="167"/>
      <c r="E19" s="167"/>
      <c r="F19" s="167"/>
      <c r="G19" s="167"/>
      <c r="H19" s="167"/>
      <c r="I19" s="167"/>
      <c r="J19" s="167"/>
      <c r="K19" s="168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3"/>
      <c r="AJ19" s="83"/>
      <c r="AK19" s="83"/>
      <c r="AL19" s="83"/>
      <c r="AM19" s="83"/>
      <c r="AN19" s="83"/>
      <c r="AO19" s="83"/>
    </row>
    <row r="20" spans="1:41" ht="20.100000000000001" customHeight="1" x14ac:dyDescent="0.25">
      <c r="A20" s="165">
        <v>10</v>
      </c>
      <c r="B20" s="167" t="str">
        <f>IF('Matchs de classement'!R3="","",IF(Classement!B18='Matchs de classement'!P5,'Matchs de classement'!P7,'Matchs de classement'!P5))</f>
        <v/>
      </c>
      <c r="C20" s="167"/>
      <c r="D20" s="167"/>
      <c r="E20" s="167"/>
      <c r="F20" s="167"/>
      <c r="G20" s="167"/>
      <c r="H20" s="167"/>
      <c r="I20" s="167"/>
      <c r="J20" s="167"/>
      <c r="K20" s="168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3"/>
      <c r="AJ20" s="83"/>
      <c r="AK20" s="83"/>
      <c r="AL20" s="83"/>
      <c r="AM20" s="83"/>
      <c r="AN20" s="83"/>
      <c r="AO20" s="83"/>
    </row>
    <row r="21" spans="1:41" ht="20.100000000000001" customHeight="1" x14ac:dyDescent="0.25">
      <c r="A21" s="165"/>
      <c r="B21" s="167"/>
      <c r="C21" s="167"/>
      <c r="D21" s="167"/>
      <c r="E21" s="167"/>
      <c r="F21" s="167"/>
      <c r="G21" s="167"/>
      <c r="H21" s="167"/>
      <c r="I21" s="167"/>
      <c r="J21" s="167"/>
      <c r="K21" s="168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3"/>
      <c r="AJ21" s="83"/>
      <c r="AK21" s="83"/>
      <c r="AL21" s="83"/>
      <c r="AM21" s="83"/>
      <c r="AN21" s="83"/>
      <c r="AO21" s="83"/>
    </row>
    <row r="22" spans="1:41" ht="20.100000000000001" customHeight="1" x14ac:dyDescent="0.25">
      <c r="A22" s="165">
        <v>11</v>
      </c>
      <c r="B22" s="167" t="str">
        <f>IF('Matchs de classement'!E3="","",IF('Matchs de classement'!E3&gt;'Matchs de classement'!E9,'Matchs de classement'!C5,IF('Matchs de classement'!E9&gt;'Matchs de classement'!E3,'Matchs de classement'!C7,IF('Matchs de classement'!E3='Matchs de classement'!E9,IF('Matchs de classement'!K3&gt;'Matchs de classement'!K9,'Matchs de classement'!C5,IF('Matchs de classement'!K9&gt;'Matchs de classement'!K3,'Matchs de classement'!C7))))))</f>
        <v/>
      </c>
      <c r="C22" s="167"/>
      <c r="D22" s="167"/>
      <c r="E22" s="167"/>
      <c r="F22" s="167"/>
      <c r="G22" s="167"/>
      <c r="H22" s="167"/>
      <c r="I22" s="167"/>
      <c r="J22" s="167"/>
      <c r="K22" s="168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3"/>
      <c r="AJ22" s="83"/>
      <c r="AK22" s="83"/>
      <c r="AL22" s="83"/>
      <c r="AM22" s="83"/>
      <c r="AN22" s="83"/>
      <c r="AO22" s="83"/>
    </row>
    <row r="23" spans="1:41" ht="20.100000000000001" customHeight="1" x14ac:dyDescent="0.25">
      <c r="A23" s="165"/>
      <c r="B23" s="167"/>
      <c r="C23" s="167"/>
      <c r="D23" s="167"/>
      <c r="E23" s="167"/>
      <c r="F23" s="167"/>
      <c r="G23" s="167"/>
      <c r="H23" s="167"/>
      <c r="I23" s="167"/>
      <c r="J23" s="167"/>
      <c r="K23" s="168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3"/>
      <c r="AJ23" s="83"/>
      <c r="AK23" s="83"/>
      <c r="AL23" s="83"/>
      <c r="AM23" s="83"/>
      <c r="AN23" s="83"/>
      <c r="AO23" s="83"/>
    </row>
    <row r="24" spans="1:41" ht="20.100000000000001" customHeight="1" x14ac:dyDescent="0.25">
      <c r="A24" s="165">
        <v>12</v>
      </c>
      <c r="B24" s="167" t="str">
        <f>IF('Matchs de classement'!E3="","",IF(Classement!B22='Matchs de classement'!C5,'Matchs de classement'!C7,'Matchs de classement'!C5))</f>
        <v/>
      </c>
      <c r="C24" s="167"/>
      <c r="D24" s="167"/>
      <c r="E24" s="167"/>
      <c r="F24" s="167"/>
      <c r="G24" s="167"/>
      <c r="H24" s="167"/>
      <c r="I24" s="167"/>
      <c r="J24" s="167"/>
      <c r="K24" s="168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3"/>
      <c r="AJ24" s="83"/>
      <c r="AK24" s="83"/>
      <c r="AL24" s="83"/>
      <c r="AM24" s="83"/>
      <c r="AN24" s="83"/>
      <c r="AO24" s="83"/>
    </row>
    <row r="25" spans="1:41" ht="20.100000000000001" customHeight="1" thickBot="1" x14ac:dyDescent="0.3">
      <c r="A25" s="166"/>
      <c r="B25" s="169"/>
      <c r="C25" s="169"/>
      <c r="D25" s="169"/>
      <c r="E25" s="169"/>
      <c r="F25" s="169"/>
      <c r="G25" s="169"/>
      <c r="H25" s="169"/>
      <c r="I25" s="169"/>
      <c r="J25" s="169"/>
      <c r="K25" s="170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3"/>
      <c r="AJ25" s="83"/>
      <c r="AK25" s="83"/>
      <c r="AL25" s="83"/>
      <c r="AM25" s="83"/>
      <c r="AN25" s="83"/>
      <c r="AO25" s="83"/>
    </row>
    <row r="26" spans="1:41" x14ac:dyDescent="0.25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3"/>
      <c r="AJ26" s="83"/>
      <c r="AK26" s="83"/>
      <c r="AL26" s="83"/>
      <c r="AM26" s="83"/>
      <c r="AN26" s="83"/>
      <c r="AO26" s="83"/>
    </row>
    <row r="27" spans="1:41" x14ac:dyDescent="0.25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3"/>
      <c r="AJ27" s="83"/>
      <c r="AK27" s="83"/>
      <c r="AL27" s="83"/>
      <c r="AM27" s="83"/>
      <c r="AN27" s="83"/>
      <c r="AO27" s="83"/>
    </row>
    <row r="28" spans="1:41" x14ac:dyDescent="0.25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3"/>
      <c r="AJ28" s="83"/>
      <c r="AK28" s="83"/>
      <c r="AL28" s="83"/>
      <c r="AM28" s="83"/>
      <c r="AN28" s="83"/>
      <c r="AO28" s="83"/>
    </row>
    <row r="29" spans="1:41" x14ac:dyDescent="0.25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3"/>
      <c r="AJ29" s="83"/>
      <c r="AK29" s="83"/>
      <c r="AL29" s="83"/>
      <c r="AM29" s="83"/>
      <c r="AN29" s="83"/>
      <c r="AO29" s="83"/>
    </row>
    <row r="30" spans="1:41" x14ac:dyDescent="0.25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3"/>
      <c r="AJ30" s="83"/>
      <c r="AK30" s="83"/>
      <c r="AL30" s="83"/>
      <c r="AM30" s="83"/>
      <c r="AN30" s="83"/>
      <c r="AO30" s="83"/>
    </row>
    <row r="31" spans="1:41" x14ac:dyDescent="0.25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3"/>
      <c r="AJ31" s="83"/>
      <c r="AK31" s="83"/>
      <c r="AL31" s="83"/>
      <c r="AM31" s="83"/>
      <c r="AN31" s="83"/>
      <c r="AO31" s="83"/>
    </row>
    <row r="32" spans="1:41" x14ac:dyDescent="0.25">
      <c r="A32" s="82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3"/>
      <c r="AJ32" s="83"/>
      <c r="AK32" s="83"/>
      <c r="AL32" s="83"/>
      <c r="AM32" s="83"/>
      <c r="AN32" s="83"/>
      <c r="AO32" s="83"/>
    </row>
    <row r="33" spans="1:41" x14ac:dyDescent="0.25">
      <c r="A33" s="82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3"/>
      <c r="AJ33" s="83"/>
      <c r="AK33" s="83"/>
      <c r="AL33" s="83"/>
      <c r="AM33" s="83"/>
      <c r="AN33" s="83"/>
      <c r="AO33" s="83"/>
    </row>
    <row r="34" spans="1:41" x14ac:dyDescent="0.25">
      <c r="A34" s="82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3"/>
      <c r="AJ34" s="83"/>
      <c r="AK34" s="83"/>
      <c r="AL34" s="83"/>
      <c r="AM34" s="83"/>
      <c r="AN34" s="83"/>
      <c r="AO34" s="83"/>
    </row>
    <row r="35" spans="1:41" x14ac:dyDescent="0.25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3"/>
      <c r="AJ35" s="83"/>
      <c r="AK35" s="83"/>
      <c r="AL35" s="83"/>
      <c r="AM35" s="83"/>
      <c r="AN35" s="83"/>
      <c r="AO35" s="83"/>
    </row>
    <row r="36" spans="1:41" x14ac:dyDescent="0.25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3"/>
      <c r="AJ36" s="83"/>
      <c r="AK36" s="83"/>
      <c r="AL36" s="83"/>
      <c r="AM36" s="83"/>
      <c r="AN36" s="83"/>
      <c r="AO36" s="83"/>
    </row>
    <row r="37" spans="1:41" x14ac:dyDescent="0.25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3"/>
      <c r="AJ37" s="83"/>
      <c r="AK37" s="83"/>
      <c r="AL37" s="83"/>
      <c r="AM37" s="83"/>
      <c r="AN37" s="83"/>
      <c r="AO37" s="83"/>
    </row>
    <row r="38" spans="1:41" x14ac:dyDescent="0.25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3"/>
      <c r="AJ38" s="83"/>
      <c r="AK38" s="83"/>
      <c r="AL38" s="83"/>
      <c r="AM38" s="83"/>
      <c r="AN38" s="83"/>
      <c r="AO38" s="83"/>
    </row>
    <row r="39" spans="1:41" x14ac:dyDescent="0.25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3"/>
      <c r="AJ39" s="83"/>
      <c r="AK39" s="83"/>
      <c r="AL39" s="83"/>
      <c r="AM39" s="83"/>
      <c r="AN39" s="83"/>
      <c r="AO39" s="83"/>
    </row>
    <row r="40" spans="1:41" x14ac:dyDescent="0.25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3"/>
      <c r="AJ40" s="83"/>
      <c r="AK40" s="83"/>
      <c r="AL40" s="83"/>
      <c r="AM40" s="83"/>
      <c r="AN40" s="83"/>
      <c r="AO40" s="83"/>
    </row>
    <row r="41" spans="1:41" x14ac:dyDescent="0.25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3"/>
      <c r="AJ41" s="83"/>
      <c r="AK41" s="83"/>
      <c r="AL41" s="83"/>
      <c r="AM41" s="83"/>
      <c r="AN41" s="83"/>
      <c r="AO41" s="83"/>
    </row>
    <row r="42" spans="1:41" x14ac:dyDescent="0.25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3"/>
      <c r="AJ42" s="83"/>
      <c r="AK42" s="83"/>
      <c r="AL42" s="83"/>
      <c r="AM42" s="83"/>
      <c r="AN42" s="83"/>
      <c r="AO42" s="83"/>
    </row>
    <row r="43" spans="1:41" x14ac:dyDescent="0.25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3"/>
      <c r="AJ43" s="83"/>
      <c r="AK43" s="83"/>
      <c r="AL43" s="83"/>
      <c r="AM43" s="83"/>
      <c r="AN43" s="83"/>
      <c r="AO43" s="83"/>
    </row>
    <row r="44" spans="1:41" x14ac:dyDescent="0.25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3"/>
      <c r="AJ44" s="83"/>
      <c r="AK44" s="83"/>
      <c r="AL44" s="83"/>
      <c r="AM44" s="83"/>
      <c r="AN44" s="83"/>
      <c r="AO44" s="83"/>
    </row>
    <row r="45" spans="1:41" x14ac:dyDescent="0.25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3"/>
      <c r="AJ45" s="83"/>
      <c r="AK45" s="83"/>
      <c r="AL45" s="83"/>
      <c r="AM45" s="83"/>
      <c r="AN45" s="83"/>
      <c r="AO45" s="83"/>
    </row>
    <row r="46" spans="1:41" x14ac:dyDescent="0.25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3"/>
      <c r="AJ46" s="83"/>
      <c r="AK46" s="83"/>
      <c r="AL46" s="83"/>
      <c r="AM46" s="83"/>
      <c r="AN46" s="83"/>
      <c r="AO46" s="83"/>
    </row>
    <row r="47" spans="1:41" x14ac:dyDescent="0.25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3"/>
      <c r="AJ47" s="83"/>
      <c r="AK47" s="83"/>
      <c r="AL47" s="83"/>
      <c r="AM47" s="83"/>
      <c r="AN47" s="83"/>
      <c r="AO47" s="83"/>
    </row>
    <row r="48" spans="1:41" x14ac:dyDescent="0.25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3"/>
      <c r="AJ48" s="83"/>
      <c r="AK48" s="83"/>
      <c r="AL48" s="83"/>
      <c r="AM48" s="83"/>
      <c r="AN48" s="83"/>
      <c r="AO48" s="83"/>
    </row>
    <row r="49" spans="1:41" x14ac:dyDescent="0.25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3"/>
      <c r="AJ49" s="83"/>
      <c r="AK49" s="83"/>
      <c r="AL49" s="83"/>
      <c r="AM49" s="83"/>
      <c r="AN49" s="83"/>
      <c r="AO49" s="83"/>
    </row>
    <row r="50" spans="1:41" x14ac:dyDescent="0.25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3"/>
      <c r="AJ50" s="83"/>
      <c r="AK50" s="83"/>
      <c r="AL50" s="83"/>
      <c r="AM50" s="83"/>
      <c r="AN50" s="83"/>
      <c r="AO50" s="83"/>
    </row>
    <row r="51" spans="1:41" x14ac:dyDescent="0.25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3"/>
      <c r="AJ51" s="83"/>
      <c r="AK51" s="83"/>
      <c r="AL51" s="83"/>
      <c r="AM51" s="83"/>
      <c r="AN51" s="83"/>
      <c r="AO51" s="83"/>
    </row>
  </sheetData>
  <sheetProtection sheet="1" objects="1" scenarios="1"/>
  <mergeCells count="24">
    <mergeCell ref="B24:K25"/>
    <mergeCell ref="B2:K3"/>
    <mergeCell ref="B4:K5"/>
    <mergeCell ref="B6:K7"/>
    <mergeCell ref="B8:K9"/>
    <mergeCell ref="B10:K11"/>
    <mergeCell ref="B12:K13"/>
    <mergeCell ref="B14:K15"/>
    <mergeCell ref="B16:K17"/>
    <mergeCell ref="B18:K19"/>
    <mergeCell ref="B20:K21"/>
    <mergeCell ref="B22:K23"/>
    <mergeCell ref="A2:A3"/>
    <mergeCell ref="A24:A25"/>
    <mergeCell ref="A22:A23"/>
    <mergeCell ref="A20:A21"/>
    <mergeCell ref="A18:A19"/>
    <mergeCell ref="A16:A17"/>
    <mergeCell ref="A14:A15"/>
    <mergeCell ref="A12:A13"/>
    <mergeCell ref="A10:A11"/>
    <mergeCell ref="A8:A9"/>
    <mergeCell ref="A6:A7"/>
    <mergeCell ref="A4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Equipes</vt:lpstr>
      <vt:lpstr>Matchs de poule</vt:lpstr>
      <vt:lpstr>Matchs de classement</vt:lpstr>
      <vt:lpstr>Classement</vt:lpstr>
      <vt:lpstr>Poule_A</vt:lpstr>
      <vt:lpstr>Poule_B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Jean Marie</cp:lastModifiedBy>
  <dcterms:created xsi:type="dcterms:W3CDTF">2017-09-16T09:38:32Z</dcterms:created>
  <dcterms:modified xsi:type="dcterms:W3CDTF">2023-07-17T15:28:16Z</dcterms:modified>
</cp:coreProperties>
</file>