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726"/>
  <workbookPr/>
  <mc:AlternateContent xmlns:mc="http://schemas.openxmlformats.org/markup-compatibility/2006">
    <mc:Choice Requires="x15">
      <x15ac:absPath xmlns:x15ac="http://schemas.microsoft.com/office/spreadsheetml/2010/11/ac" url="X:\DOSSIER BE\ABT\ABT-072-4 - FRAMERIES - STEP Noirchain élimination H2S\10 - CTX\4 - Etats\1 - Registres\EA 01\"/>
    </mc:Choice>
  </mc:AlternateContent>
  <xr:revisionPtr revIDLastSave="0" documentId="13_ncr:1_{07ACC621-BAE6-43C0-A369-CCD487AC36F8}" xr6:coauthVersionLast="47" xr6:coauthVersionMax="47" xr10:uidLastSave="{00000000-0000-0000-0000-000000000000}"/>
  <workbookProtection lockStructure="1"/>
  <bookViews>
    <workbookView xWindow="-108" yWindow="-108" windowWidth="23256" windowHeight="12576" activeTab="1" xr2:uid="{00000000-000D-0000-FFFF-FFFF00000000}"/>
  </bookViews>
  <sheets>
    <sheet name="Aperçu" sheetId="1" r:id="rId1"/>
    <sheet name="Postes" sheetId="2" r:id="rId2"/>
    <sheet name="Révision" sheetId="3" r:id="rId3"/>
    <sheet name="Rectifications" sheetId="4" state="hidden" r:id="rId4"/>
    <sheet name="Historique" sheetId="5" r:id="rId5"/>
    <sheet name="Légende" sheetId="6" r:id="rId6"/>
    <sheet name="3P" sheetId="7" r:id="rId7"/>
  </sheets>
  <definedNames>
    <definedName name="_xlnm.Print_Titles" localSheetId="1">Postes!$3:$3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7" i="5" l="1"/>
  <c r="G9" i="5" s="1"/>
  <c r="E7" i="5"/>
  <c r="E9" i="5" s="1"/>
  <c r="A24" i="3"/>
  <c r="C4" i="3"/>
  <c r="R139" i="2"/>
  <c r="L139" i="2"/>
  <c r="J139" i="2"/>
  <c r="N139" i="2" s="1"/>
  <c r="R137" i="2"/>
  <c r="A25" i="3" s="1"/>
  <c r="L137" i="2"/>
  <c r="J137" i="2"/>
  <c r="N137" i="2" s="1"/>
  <c r="J135" i="2"/>
  <c r="W128" i="2"/>
  <c r="O128" i="2"/>
  <c r="P128" i="2" s="1"/>
  <c r="N128" i="2"/>
  <c r="M128" i="2"/>
  <c r="R128" i="2" s="1"/>
  <c r="L128" i="2"/>
  <c r="J128" i="2"/>
  <c r="H128" i="2"/>
  <c r="W127" i="2"/>
  <c r="M127" i="2"/>
  <c r="J127" i="2"/>
  <c r="H127" i="2"/>
  <c r="W126" i="2"/>
  <c r="R126" i="2"/>
  <c r="P126" i="2"/>
  <c r="O126" i="2"/>
  <c r="N126" i="2"/>
  <c r="M126" i="2"/>
  <c r="L126" i="2"/>
  <c r="J126" i="2"/>
  <c r="H126" i="2"/>
  <c r="W125" i="2"/>
  <c r="R125" i="2"/>
  <c r="O125" i="2"/>
  <c r="P125" i="2" s="1"/>
  <c r="M125" i="2"/>
  <c r="N125" i="2" s="1"/>
  <c r="J125" i="2"/>
  <c r="H125" i="2"/>
  <c r="W124" i="2"/>
  <c r="R124" i="2"/>
  <c r="P124" i="2"/>
  <c r="N124" i="2"/>
  <c r="M124" i="2"/>
  <c r="O124" i="2" s="1"/>
  <c r="L124" i="2"/>
  <c r="J124" i="2"/>
  <c r="H124" i="2"/>
  <c r="W123" i="2"/>
  <c r="R123" i="2"/>
  <c r="O123" i="2"/>
  <c r="P123" i="2" s="1"/>
  <c r="M123" i="2"/>
  <c r="N123" i="2" s="1"/>
  <c r="L123" i="2"/>
  <c r="J123" i="2"/>
  <c r="H123" i="2"/>
  <c r="W122" i="2"/>
  <c r="M122" i="2"/>
  <c r="R122" i="2" s="1"/>
  <c r="J122" i="2"/>
  <c r="H122" i="2"/>
  <c r="W121" i="2"/>
  <c r="N121" i="2"/>
  <c r="M121" i="2"/>
  <c r="L121" i="2" s="1"/>
  <c r="J121" i="2"/>
  <c r="H121" i="2"/>
  <c r="W120" i="2"/>
  <c r="O120" i="2"/>
  <c r="P120" i="2" s="1"/>
  <c r="N120" i="2"/>
  <c r="M120" i="2"/>
  <c r="R120" i="2" s="1"/>
  <c r="L120" i="2"/>
  <c r="J120" i="2"/>
  <c r="H120" i="2"/>
  <c r="W118" i="2"/>
  <c r="M118" i="2"/>
  <c r="J118" i="2"/>
  <c r="H118" i="2"/>
  <c r="W117" i="2"/>
  <c r="R117" i="2"/>
  <c r="P117" i="2"/>
  <c r="O117" i="2"/>
  <c r="N117" i="2"/>
  <c r="M117" i="2"/>
  <c r="L117" i="2"/>
  <c r="J117" i="2"/>
  <c r="H117" i="2"/>
  <c r="W116" i="2"/>
  <c r="R116" i="2"/>
  <c r="O116" i="2"/>
  <c r="P116" i="2" s="1"/>
  <c r="M116" i="2"/>
  <c r="N116" i="2" s="1"/>
  <c r="J116" i="2"/>
  <c r="H116" i="2"/>
  <c r="W115" i="2"/>
  <c r="R115" i="2"/>
  <c r="N115" i="2"/>
  <c r="M115" i="2"/>
  <c r="O115" i="2" s="1"/>
  <c r="P115" i="2" s="1"/>
  <c r="L115" i="2"/>
  <c r="J115" i="2"/>
  <c r="H115" i="2"/>
  <c r="W113" i="2"/>
  <c r="R113" i="2"/>
  <c r="O113" i="2"/>
  <c r="P113" i="2" s="1"/>
  <c r="M113" i="2"/>
  <c r="N113" i="2" s="1"/>
  <c r="L113" i="2"/>
  <c r="J113" i="2"/>
  <c r="H113" i="2"/>
  <c r="W112" i="2"/>
  <c r="M112" i="2"/>
  <c r="R112" i="2" s="1"/>
  <c r="J112" i="2"/>
  <c r="H112" i="2"/>
  <c r="W111" i="2"/>
  <c r="N111" i="2"/>
  <c r="M111" i="2"/>
  <c r="L111" i="2" s="1"/>
  <c r="J111" i="2"/>
  <c r="H111" i="2"/>
  <c r="W108" i="2"/>
  <c r="O108" i="2"/>
  <c r="P108" i="2" s="1"/>
  <c r="N108" i="2"/>
  <c r="M108" i="2"/>
  <c r="R108" i="2" s="1"/>
  <c r="L108" i="2"/>
  <c r="J108" i="2"/>
  <c r="H108" i="2"/>
  <c r="W107" i="2"/>
  <c r="M107" i="2"/>
  <c r="J107" i="2"/>
  <c r="H107" i="2"/>
  <c r="W106" i="2"/>
  <c r="R106" i="2"/>
  <c r="P106" i="2"/>
  <c r="O106" i="2"/>
  <c r="N106" i="2"/>
  <c r="M106" i="2"/>
  <c r="L106" i="2"/>
  <c r="J106" i="2"/>
  <c r="H106" i="2"/>
  <c r="W104" i="2"/>
  <c r="R104" i="2"/>
  <c r="O104" i="2"/>
  <c r="P104" i="2" s="1"/>
  <c r="M104" i="2"/>
  <c r="N104" i="2" s="1"/>
  <c r="J104" i="2"/>
  <c r="H104" i="2"/>
  <c r="W103" i="2"/>
  <c r="R103" i="2"/>
  <c r="P103" i="2"/>
  <c r="N103" i="2"/>
  <c r="M103" i="2"/>
  <c r="O103" i="2" s="1"/>
  <c r="L103" i="2"/>
  <c r="J103" i="2"/>
  <c r="H103" i="2"/>
  <c r="W102" i="2"/>
  <c r="R102" i="2"/>
  <c r="O102" i="2"/>
  <c r="P102" i="2" s="1"/>
  <c r="M102" i="2"/>
  <c r="N102" i="2" s="1"/>
  <c r="L102" i="2"/>
  <c r="J102" i="2"/>
  <c r="H102" i="2"/>
  <c r="W101" i="2"/>
  <c r="M101" i="2"/>
  <c r="R101" i="2" s="1"/>
  <c r="J101" i="2"/>
  <c r="H101" i="2"/>
  <c r="W98" i="2"/>
  <c r="N98" i="2"/>
  <c r="M98" i="2"/>
  <c r="L98" i="2" s="1"/>
  <c r="J98" i="2"/>
  <c r="H98" i="2"/>
  <c r="W97" i="2"/>
  <c r="O97" i="2"/>
  <c r="P97" i="2" s="1"/>
  <c r="N97" i="2"/>
  <c r="M97" i="2"/>
  <c r="R97" i="2" s="1"/>
  <c r="L97" i="2"/>
  <c r="J97" i="2"/>
  <c r="H97" i="2"/>
  <c r="W96" i="2"/>
  <c r="M96" i="2"/>
  <c r="J96" i="2"/>
  <c r="H96" i="2"/>
  <c r="W95" i="2"/>
  <c r="R95" i="2"/>
  <c r="P95" i="2"/>
  <c r="O95" i="2"/>
  <c r="N95" i="2"/>
  <c r="M95" i="2"/>
  <c r="L95" i="2"/>
  <c r="J95" i="2"/>
  <c r="H95" i="2"/>
  <c r="W94" i="2"/>
  <c r="R94" i="2"/>
  <c r="O94" i="2"/>
  <c r="P94" i="2" s="1"/>
  <c r="M94" i="2"/>
  <c r="N94" i="2" s="1"/>
  <c r="J94" i="2"/>
  <c r="H94" i="2"/>
  <c r="W93" i="2"/>
  <c r="R93" i="2"/>
  <c r="P93" i="2"/>
  <c r="N93" i="2"/>
  <c r="M93" i="2"/>
  <c r="O93" i="2" s="1"/>
  <c r="L93" i="2"/>
  <c r="J93" i="2"/>
  <c r="H93" i="2"/>
  <c r="W92" i="2"/>
  <c r="R92" i="2"/>
  <c r="O92" i="2"/>
  <c r="P92" i="2" s="1"/>
  <c r="M92" i="2"/>
  <c r="N92" i="2" s="1"/>
  <c r="L92" i="2"/>
  <c r="J92" i="2"/>
  <c r="H92" i="2"/>
  <c r="W91" i="2"/>
  <c r="M91" i="2"/>
  <c r="R91" i="2" s="1"/>
  <c r="J91" i="2"/>
  <c r="H91" i="2"/>
  <c r="W90" i="2"/>
  <c r="N90" i="2"/>
  <c r="M90" i="2"/>
  <c r="L90" i="2" s="1"/>
  <c r="J90" i="2"/>
  <c r="H90" i="2"/>
  <c r="W89" i="2"/>
  <c r="O89" i="2"/>
  <c r="P89" i="2" s="1"/>
  <c r="N89" i="2"/>
  <c r="M89" i="2"/>
  <c r="R89" i="2" s="1"/>
  <c r="L89" i="2"/>
  <c r="J89" i="2"/>
  <c r="H89" i="2"/>
  <c r="W88" i="2"/>
  <c r="M88" i="2"/>
  <c r="J88" i="2"/>
  <c r="H88" i="2"/>
  <c r="W87" i="2"/>
  <c r="R87" i="2"/>
  <c r="P87" i="2"/>
  <c r="O87" i="2"/>
  <c r="N87" i="2"/>
  <c r="M87" i="2"/>
  <c r="L87" i="2"/>
  <c r="J87" i="2"/>
  <c r="H87" i="2"/>
  <c r="W86" i="2"/>
  <c r="R86" i="2"/>
  <c r="O86" i="2"/>
  <c r="P86" i="2" s="1"/>
  <c r="M86" i="2"/>
  <c r="N86" i="2" s="1"/>
  <c r="J86" i="2"/>
  <c r="H86" i="2"/>
  <c r="W85" i="2"/>
  <c r="R85" i="2"/>
  <c r="P85" i="2"/>
  <c r="O85" i="2"/>
  <c r="N85" i="2"/>
  <c r="M85" i="2"/>
  <c r="L85" i="2"/>
  <c r="J85" i="2"/>
  <c r="H85" i="2"/>
  <c r="W84" i="2"/>
  <c r="R84" i="2"/>
  <c r="O84" i="2"/>
  <c r="P84" i="2" s="1"/>
  <c r="M84" i="2"/>
  <c r="N84" i="2" s="1"/>
  <c r="L84" i="2"/>
  <c r="J84" i="2"/>
  <c r="H84" i="2"/>
  <c r="W83" i="2"/>
  <c r="M83" i="2"/>
  <c r="R83" i="2" s="1"/>
  <c r="J83" i="2"/>
  <c r="H83" i="2"/>
  <c r="W82" i="2"/>
  <c r="N82" i="2"/>
  <c r="M82" i="2"/>
  <c r="L82" i="2" s="1"/>
  <c r="J82" i="2"/>
  <c r="H82" i="2"/>
  <c r="W81" i="2"/>
  <c r="O81" i="2"/>
  <c r="P81" i="2" s="1"/>
  <c r="N81" i="2"/>
  <c r="M81" i="2"/>
  <c r="R81" i="2" s="1"/>
  <c r="L81" i="2"/>
  <c r="J81" i="2"/>
  <c r="H81" i="2"/>
  <c r="W80" i="2"/>
  <c r="M80" i="2"/>
  <c r="J80" i="2"/>
  <c r="H80" i="2"/>
  <c r="W78" i="2"/>
  <c r="R78" i="2"/>
  <c r="P78" i="2"/>
  <c r="O78" i="2"/>
  <c r="N78" i="2"/>
  <c r="M78" i="2"/>
  <c r="L78" i="2"/>
  <c r="J78" i="2"/>
  <c r="H78" i="2"/>
  <c r="W76" i="2"/>
  <c r="R76" i="2"/>
  <c r="O76" i="2"/>
  <c r="P76" i="2" s="1"/>
  <c r="M76" i="2"/>
  <c r="N76" i="2" s="1"/>
  <c r="J76" i="2"/>
  <c r="H76" i="2"/>
  <c r="W75" i="2"/>
  <c r="R75" i="2"/>
  <c r="P75" i="2"/>
  <c r="N75" i="2"/>
  <c r="M75" i="2"/>
  <c r="O75" i="2" s="1"/>
  <c r="L75" i="2"/>
  <c r="J75" i="2"/>
  <c r="H75" i="2"/>
  <c r="W74" i="2"/>
  <c r="R74" i="2"/>
  <c r="O74" i="2"/>
  <c r="P74" i="2" s="1"/>
  <c r="M74" i="2"/>
  <c r="N74" i="2" s="1"/>
  <c r="L74" i="2"/>
  <c r="J74" i="2"/>
  <c r="H74" i="2"/>
  <c r="W72" i="2"/>
  <c r="M72" i="2"/>
  <c r="R72" i="2" s="1"/>
  <c r="J72" i="2"/>
  <c r="H72" i="2"/>
  <c r="W71" i="2"/>
  <c r="N71" i="2"/>
  <c r="M71" i="2"/>
  <c r="L71" i="2" s="1"/>
  <c r="J71" i="2"/>
  <c r="H71" i="2"/>
  <c r="W70" i="2"/>
  <c r="O70" i="2"/>
  <c r="P70" i="2" s="1"/>
  <c r="N70" i="2"/>
  <c r="M70" i="2"/>
  <c r="R70" i="2" s="1"/>
  <c r="L70" i="2"/>
  <c r="J70" i="2"/>
  <c r="H70" i="2"/>
  <c r="W69" i="2"/>
  <c r="M69" i="2"/>
  <c r="J69" i="2"/>
  <c r="H69" i="2"/>
  <c r="W68" i="2"/>
  <c r="R68" i="2"/>
  <c r="P68" i="2"/>
  <c r="O68" i="2"/>
  <c r="N68" i="2"/>
  <c r="M68" i="2"/>
  <c r="L68" i="2"/>
  <c r="J68" i="2"/>
  <c r="H68" i="2"/>
  <c r="W67" i="2"/>
  <c r="R67" i="2"/>
  <c r="O67" i="2"/>
  <c r="P67" i="2" s="1"/>
  <c r="M67" i="2"/>
  <c r="N67" i="2" s="1"/>
  <c r="J67" i="2"/>
  <c r="H67" i="2"/>
  <c r="W66" i="2"/>
  <c r="R66" i="2"/>
  <c r="P66" i="2"/>
  <c r="N66" i="2"/>
  <c r="M66" i="2"/>
  <c r="O66" i="2" s="1"/>
  <c r="L66" i="2"/>
  <c r="J66" i="2"/>
  <c r="H66" i="2"/>
  <c r="W65" i="2"/>
  <c r="R65" i="2"/>
  <c r="O65" i="2"/>
  <c r="P65" i="2" s="1"/>
  <c r="M65" i="2"/>
  <c r="N65" i="2" s="1"/>
  <c r="L65" i="2"/>
  <c r="J65" i="2"/>
  <c r="H65" i="2"/>
  <c r="W64" i="2"/>
  <c r="M64" i="2"/>
  <c r="R64" i="2" s="1"/>
  <c r="J64" i="2"/>
  <c r="H64" i="2"/>
  <c r="W62" i="2"/>
  <c r="N62" i="2"/>
  <c r="M62" i="2"/>
  <c r="L62" i="2" s="1"/>
  <c r="J62" i="2"/>
  <c r="H62" i="2"/>
  <c r="W61" i="2"/>
  <c r="O61" i="2"/>
  <c r="P61" i="2" s="1"/>
  <c r="N61" i="2"/>
  <c r="M61" i="2"/>
  <c r="R61" i="2" s="1"/>
  <c r="L61" i="2"/>
  <c r="J61" i="2"/>
  <c r="H61" i="2"/>
  <c r="W60" i="2"/>
  <c r="M60" i="2"/>
  <c r="J60" i="2"/>
  <c r="H60" i="2"/>
  <c r="W59" i="2"/>
  <c r="R59" i="2"/>
  <c r="P59" i="2"/>
  <c r="O59" i="2"/>
  <c r="N59" i="2"/>
  <c r="M59" i="2"/>
  <c r="L59" i="2"/>
  <c r="J59" i="2"/>
  <c r="H59" i="2"/>
  <c r="W58" i="2"/>
  <c r="R58" i="2"/>
  <c r="O58" i="2"/>
  <c r="P58" i="2" s="1"/>
  <c r="M58" i="2"/>
  <c r="N58" i="2" s="1"/>
  <c r="J58" i="2"/>
  <c r="H58" i="2"/>
  <c r="W57" i="2"/>
  <c r="R57" i="2"/>
  <c r="N57" i="2"/>
  <c r="M57" i="2"/>
  <c r="O57" i="2" s="1"/>
  <c r="P57" i="2" s="1"/>
  <c r="L57" i="2"/>
  <c r="J57" i="2"/>
  <c r="H57" i="2"/>
  <c r="W56" i="2"/>
  <c r="R56" i="2"/>
  <c r="O56" i="2"/>
  <c r="P56" i="2" s="1"/>
  <c r="M56" i="2"/>
  <c r="N56" i="2" s="1"/>
  <c r="L56" i="2"/>
  <c r="J56" i="2"/>
  <c r="H56" i="2"/>
  <c r="W55" i="2"/>
  <c r="M55" i="2"/>
  <c r="R55" i="2" s="1"/>
  <c r="J55" i="2"/>
  <c r="H55" i="2"/>
  <c r="W54" i="2"/>
  <c r="N54" i="2"/>
  <c r="M54" i="2"/>
  <c r="L54" i="2" s="1"/>
  <c r="J54" i="2"/>
  <c r="H54" i="2"/>
  <c r="W53" i="2"/>
  <c r="O53" i="2"/>
  <c r="P53" i="2" s="1"/>
  <c r="N53" i="2"/>
  <c r="M53" i="2"/>
  <c r="R53" i="2" s="1"/>
  <c r="L53" i="2"/>
  <c r="J53" i="2"/>
  <c r="H53" i="2"/>
  <c r="W51" i="2"/>
  <c r="M51" i="2"/>
  <c r="J51" i="2"/>
  <c r="H51" i="2"/>
  <c r="W50" i="2"/>
  <c r="R50" i="2"/>
  <c r="P50" i="2"/>
  <c r="O50" i="2"/>
  <c r="N50" i="2"/>
  <c r="M50" i="2"/>
  <c r="L50" i="2"/>
  <c r="J50" i="2"/>
  <c r="H50" i="2"/>
  <c r="W49" i="2"/>
  <c r="R49" i="2"/>
  <c r="O49" i="2"/>
  <c r="P49" i="2" s="1"/>
  <c r="M49" i="2"/>
  <c r="N49" i="2" s="1"/>
  <c r="J49" i="2"/>
  <c r="H49" i="2"/>
  <c r="W47" i="2"/>
  <c r="R47" i="2"/>
  <c r="P47" i="2"/>
  <c r="N47" i="2"/>
  <c r="M47" i="2"/>
  <c r="O47" i="2" s="1"/>
  <c r="L47" i="2"/>
  <c r="J47" i="2"/>
  <c r="H47" i="2"/>
  <c r="W46" i="2"/>
  <c r="R46" i="2"/>
  <c r="O46" i="2"/>
  <c r="P46" i="2" s="1"/>
  <c r="M46" i="2"/>
  <c r="N46" i="2" s="1"/>
  <c r="L46" i="2"/>
  <c r="J46" i="2"/>
  <c r="H46" i="2"/>
  <c r="W45" i="2"/>
  <c r="M45" i="2"/>
  <c r="J45" i="2"/>
  <c r="H45" i="2"/>
  <c r="W44" i="2"/>
  <c r="N44" i="2"/>
  <c r="M44" i="2"/>
  <c r="L44" i="2" s="1"/>
  <c r="J44" i="2"/>
  <c r="H44" i="2"/>
  <c r="W43" i="2"/>
  <c r="O43" i="2"/>
  <c r="P43" i="2" s="1"/>
  <c r="N43" i="2"/>
  <c r="M43" i="2"/>
  <c r="R43" i="2" s="1"/>
  <c r="L43" i="2"/>
  <c r="J43" i="2"/>
  <c r="H43" i="2"/>
  <c r="W42" i="2"/>
  <c r="M42" i="2"/>
  <c r="J42" i="2"/>
  <c r="H42" i="2"/>
  <c r="W41" i="2"/>
  <c r="R41" i="2"/>
  <c r="P41" i="2"/>
  <c r="O41" i="2"/>
  <c r="N41" i="2"/>
  <c r="M41" i="2"/>
  <c r="L41" i="2"/>
  <c r="J41" i="2"/>
  <c r="H41" i="2"/>
  <c r="W39" i="2"/>
  <c r="R39" i="2"/>
  <c r="O39" i="2"/>
  <c r="P39" i="2" s="1"/>
  <c r="M39" i="2"/>
  <c r="N39" i="2" s="1"/>
  <c r="J39" i="2"/>
  <c r="H39" i="2"/>
  <c r="W38" i="2"/>
  <c r="R38" i="2"/>
  <c r="P38" i="2"/>
  <c r="N38" i="2"/>
  <c r="M38" i="2"/>
  <c r="O38" i="2" s="1"/>
  <c r="L38" i="2"/>
  <c r="J38" i="2"/>
  <c r="H38" i="2"/>
  <c r="W37" i="2"/>
  <c r="R37" i="2"/>
  <c r="O37" i="2"/>
  <c r="P37" i="2" s="1"/>
  <c r="M37" i="2"/>
  <c r="N37" i="2" s="1"/>
  <c r="L37" i="2"/>
  <c r="J37" i="2"/>
  <c r="H37" i="2"/>
  <c r="W36" i="2"/>
  <c r="M36" i="2"/>
  <c r="J36" i="2"/>
  <c r="H36" i="2"/>
  <c r="W35" i="2"/>
  <c r="N35" i="2"/>
  <c r="M35" i="2"/>
  <c r="L35" i="2" s="1"/>
  <c r="J35" i="2"/>
  <c r="H35" i="2"/>
  <c r="W34" i="2"/>
  <c r="O34" i="2"/>
  <c r="P34" i="2" s="1"/>
  <c r="N34" i="2"/>
  <c r="M34" i="2"/>
  <c r="R34" i="2" s="1"/>
  <c r="L34" i="2"/>
  <c r="J34" i="2"/>
  <c r="H34" i="2"/>
  <c r="W33" i="2"/>
  <c r="M33" i="2"/>
  <c r="J33" i="2"/>
  <c r="H33" i="2"/>
  <c r="W31" i="2"/>
  <c r="R31" i="2"/>
  <c r="P31" i="2"/>
  <c r="O31" i="2"/>
  <c r="N31" i="2"/>
  <c r="M31" i="2"/>
  <c r="L31" i="2"/>
  <c r="J31" i="2"/>
  <c r="H31" i="2"/>
  <c r="W30" i="2"/>
  <c r="R30" i="2"/>
  <c r="O30" i="2"/>
  <c r="P30" i="2" s="1"/>
  <c r="M30" i="2"/>
  <c r="N30" i="2" s="1"/>
  <c r="J30" i="2"/>
  <c r="H30" i="2"/>
  <c r="W29" i="2"/>
  <c r="R29" i="2"/>
  <c r="N29" i="2"/>
  <c r="M29" i="2"/>
  <c r="O29" i="2" s="1"/>
  <c r="P29" i="2" s="1"/>
  <c r="L29" i="2"/>
  <c r="J29" i="2"/>
  <c r="H29" i="2"/>
  <c r="W28" i="2"/>
  <c r="R28" i="2"/>
  <c r="O28" i="2"/>
  <c r="P28" i="2" s="1"/>
  <c r="M28" i="2"/>
  <c r="N28" i="2" s="1"/>
  <c r="L28" i="2"/>
  <c r="J28" i="2"/>
  <c r="H28" i="2"/>
  <c r="W27" i="2"/>
  <c r="M27" i="2"/>
  <c r="J27" i="2"/>
  <c r="H27" i="2"/>
  <c r="W26" i="2"/>
  <c r="N26" i="2"/>
  <c r="M26" i="2"/>
  <c r="L26" i="2" s="1"/>
  <c r="J26" i="2"/>
  <c r="H26" i="2"/>
  <c r="W25" i="2"/>
  <c r="O25" i="2"/>
  <c r="P25" i="2" s="1"/>
  <c r="N25" i="2"/>
  <c r="M25" i="2"/>
  <c r="R25" i="2" s="1"/>
  <c r="L25" i="2"/>
  <c r="J25" i="2"/>
  <c r="H25" i="2"/>
  <c r="W24" i="2"/>
  <c r="M24" i="2"/>
  <c r="J24" i="2"/>
  <c r="H24" i="2"/>
  <c r="W22" i="2"/>
  <c r="R22" i="2"/>
  <c r="P22" i="2"/>
  <c r="O22" i="2"/>
  <c r="N22" i="2"/>
  <c r="M22" i="2"/>
  <c r="L22" i="2"/>
  <c r="J22" i="2"/>
  <c r="H22" i="2"/>
  <c r="W21" i="2"/>
  <c r="R21" i="2"/>
  <c r="O21" i="2"/>
  <c r="P21" i="2" s="1"/>
  <c r="M21" i="2"/>
  <c r="N21" i="2" s="1"/>
  <c r="J21" i="2"/>
  <c r="H21" i="2"/>
  <c r="W20" i="2"/>
  <c r="R20" i="2"/>
  <c r="N20" i="2"/>
  <c r="M20" i="2"/>
  <c r="O20" i="2" s="1"/>
  <c r="P20" i="2" s="1"/>
  <c r="L20" i="2"/>
  <c r="J20" i="2"/>
  <c r="H20" i="2"/>
  <c r="W19" i="2"/>
  <c r="R19" i="2"/>
  <c r="O19" i="2"/>
  <c r="P19" i="2" s="1"/>
  <c r="M19" i="2"/>
  <c r="N19" i="2" s="1"/>
  <c r="L19" i="2"/>
  <c r="J19" i="2"/>
  <c r="H19" i="2"/>
  <c r="W18" i="2"/>
  <c r="M18" i="2"/>
  <c r="L18" i="2"/>
  <c r="J18" i="2"/>
  <c r="H18" i="2"/>
  <c r="W17" i="2"/>
  <c r="M17" i="2"/>
  <c r="J17" i="2"/>
  <c r="H17" i="2"/>
  <c r="W16" i="2"/>
  <c r="O16" i="2"/>
  <c r="P16" i="2" s="1"/>
  <c r="N16" i="2"/>
  <c r="M16" i="2"/>
  <c r="R16" i="2" s="1"/>
  <c r="L16" i="2"/>
  <c r="J16" i="2"/>
  <c r="H16" i="2"/>
  <c r="W13" i="2"/>
  <c r="M13" i="2"/>
  <c r="J13" i="2"/>
  <c r="H13" i="2"/>
  <c r="W11" i="2"/>
  <c r="R11" i="2"/>
  <c r="P11" i="2"/>
  <c r="O11" i="2"/>
  <c r="N11" i="2"/>
  <c r="M11" i="2"/>
  <c r="L11" i="2"/>
  <c r="J11" i="2"/>
  <c r="H11" i="2"/>
  <c r="W9" i="2"/>
  <c r="R9" i="2"/>
  <c r="O9" i="2"/>
  <c r="P9" i="2" s="1"/>
  <c r="M9" i="2"/>
  <c r="N9" i="2" s="1"/>
  <c r="J9" i="2"/>
  <c r="H9" i="2"/>
  <c r="W7" i="2"/>
  <c r="R7" i="2"/>
  <c r="P7" i="2"/>
  <c r="O7" i="2"/>
  <c r="N7" i="2"/>
  <c r="M7" i="2"/>
  <c r="L7" i="2"/>
  <c r="J7" i="2"/>
  <c r="J134" i="2" s="1"/>
  <c r="H7" i="2"/>
  <c r="N88" i="2" l="1"/>
  <c r="L88" i="2"/>
  <c r="R88" i="2"/>
  <c r="O88" i="2"/>
  <c r="P88" i="2" s="1"/>
  <c r="N127" i="2"/>
  <c r="L127" i="2"/>
  <c r="R127" i="2"/>
  <c r="O127" i="2"/>
  <c r="P127" i="2" s="1"/>
  <c r="N13" i="2"/>
  <c r="N134" i="2" s="1"/>
  <c r="L13" i="2"/>
  <c r="R13" i="2"/>
  <c r="R134" i="2" s="1"/>
  <c r="N33" i="2"/>
  <c r="L33" i="2"/>
  <c r="R33" i="2"/>
  <c r="O33" i="2"/>
  <c r="P33" i="2" s="1"/>
  <c r="N60" i="2"/>
  <c r="L60" i="2"/>
  <c r="R60" i="2"/>
  <c r="O60" i="2"/>
  <c r="P60" i="2" s="1"/>
  <c r="J133" i="2"/>
  <c r="O13" i="2"/>
  <c r="P13" i="2" s="1"/>
  <c r="P134" i="2" s="1"/>
  <c r="R36" i="2"/>
  <c r="O36" i="2"/>
  <c r="P36" i="2" s="1"/>
  <c r="N36" i="2"/>
  <c r="L36" i="2"/>
  <c r="N96" i="2"/>
  <c r="L96" i="2"/>
  <c r="R96" i="2"/>
  <c r="O96" i="2"/>
  <c r="P96" i="2" s="1"/>
  <c r="N133" i="2"/>
  <c r="R18" i="2"/>
  <c r="O18" i="2"/>
  <c r="P18" i="2" s="1"/>
  <c r="N18" i="2"/>
  <c r="N42" i="2"/>
  <c r="L42" i="2"/>
  <c r="R42" i="2"/>
  <c r="O42" i="2"/>
  <c r="P42" i="2" s="1"/>
  <c r="N107" i="2"/>
  <c r="L107" i="2"/>
  <c r="R107" i="2"/>
  <c r="O107" i="2"/>
  <c r="P107" i="2" s="1"/>
  <c r="N69" i="2"/>
  <c r="L69" i="2"/>
  <c r="R69" i="2"/>
  <c r="O69" i="2"/>
  <c r="P69" i="2" s="1"/>
  <c r="R45" i="2"/>
  <c r="O45" i="2"/>
  <c r="P45" i="2" s="1"/>
  <c r="N45" i="2"/>
  <c r="L45" i="2"/>
  <c r="N80" i="2"/>
  <c r="L80" i="2"/>
  <c r="R80" i="2"/>
  <c r="O80" i="2"/>
  <c r="P80" i="2" s="1"/>
  <c r="L17" i="2"/>
  <c r="R17" i="2"/>
  <c r="O17" i="2"/>
  <c r="P17" i="2" s="1"/>
  <c r="N24" i="2"/>
  <c r="L24" i="2"/>
  <c r="R24" i="2"/>
  <c r="O24" i="2"/>
  <c r="P24" i="2" s="1"/>
  <c r="N118" i="2"/>
  <c r="L118" i="2"/>
  <c r="R118" i="2"/>
  <c r="O118" i="2"/>
  <c r="P118" i="2" s="1"/>
  <c r="H133" i="2"/>
  <c r="H140" i="2" s="1"/>
  <c r="H134" i="2"/>
  <c r="N17" i="2"/>
  <c r="R27" i="2"/>
  <c r="O27" i="2"/>
  <c r="P27" i="2" s="1"/>
  <c r="N27" i="2"/>
  <c r="L27" i="2"/>
  <c r="N51" i="2"/>
  <c r="L51" i="2"/>
  <c r="R51" i="2"/>
  <c r="O51" i="2"/>
  <c r="P51" i="2" s="1"/>
  <c r="L55" i="2"/>
  <c r="L64" i="2"/>
  <c r="L72" i="2"/>
  <c r="L83" i="2"/>
  <c r="L91" i="2"/>
  <c r="L101" i="2"/>
  <c r="L112" i="2"/>
  <c r="L122" i="2"/>
  <c r="J138" i="2"/>
  <c r="O26" i="2"/>
  <c r="P26" i="2" s="1"/>
  <c r="O44" i="2"/>
  <c r="P44" i="2" s="1"/>
  <c r="O54" i="2"/>
  <c r="P54" i="2" s="1"/>
  <c r="N55" i="2"/>
  <c r="O62" i="2"/>
  <c r="P62" i="2" s="1"/>
  <c r="N64" i="2"/>
  <c r="O71" i="2"/>
  <c r="P71" i="2" s="1"/>
  <c r="N72" i="2"/>
  <c r="O82" i="2"/>
  <c r="P82" i="2" s="1"/>
  <c r="N83" i="2"/>
  <c r="O90" i="2"/>
  <c r="P90" i="2" s="1"/>
  <c r="N91" i="2"/>
  <c r="O98" i="2"/>
  <c r="P98" i="2" s="1"/>
  <c r="N101" i="2"/>
  <c r="O111" i="2"/>
  <c r="P111" i="2" s="1"/>
  <c r="N112" i="2"/>
  <c r="O121" i="2"/>
  <c r="P121" i="2" s="1"/>
  <c r="N122" i="2"/>
  <c r="O35" i="2"/>
  <c r="P35" i="2" s="1"/>
  <c r="L9" i="2"/>
  <c r="L133" i="2" s="1"/>
  <c r="L21" i="2"/>
  <c r="L134" i="2" s="1"/>
  <c r="L135" i="2" s="1"/>
  <c r="L138" i="2" s="1"/>
  <c r="L30" i="2"/>
  <c r="L39" i="2"/>
  <c r="L49" i="2"/>
  <c r="O55" i="2"/>
  <c r="P55" i="2" s="1"/>
  <c r="L58" i="2"/>
  <c r="O64" i="2"/>
  <c r="P64" i="2" s="1"/>
  <c r="L67" i="2"/>
  <c r="O72" i="2"/>
  <c r="P72" i="2" s="1"/>
  <c r="L76" i="2"/>
  <c r="O83" i="2"/>
  <c r="P83" i="2" s="1"/>
  <c r="L86" i="2"/>
  <c r="O91" i="2"/>
  <c r="P91" i="2" s="1"/>
  <c r="L94" i="2"/>
  <c r="O101" i="2"/>
  <c r="P101" i="2" s="1"/>
  <c r="L104" i="2"/>
  <c r="O112" i="2"/>
  <c r="P112" i="2" s="1"/>
  <c r="L116" i="2"/>
  <c r="O122" i="2"/>
  <c r="P122" i="2" s="1"/>
  <c r="L125" i="2"/>
  <c r="R54" i="2"/>
  <c r="R71" i="2"/>
  <c r="R82" i="2"/>
  <c r="R90" i="2"/>
  <c r="R98" i="2"/>
  <c r="R111" i="2"/>
  <c r="R121" i="2"/>
  <c r="R26" i="2"/>
  <c r="R35" i="2"/>
  <c r="R44" i="2"/>
  <c r="R62" i="2"/>
  <c r="L140" i="2" l="1"/>
  <c r="A11" i="3"/>
  <c r="R135" i="2"/>
  <c r="J140" i="2"/>
  <c r="H141" i="2"/>
  <c r="H142" i="2"/>
  <c r="R133" i="2"/>
  <c r="P133" i="2"/>
  <c r="P140" i="2" s="1"/>
  <c r="B24" i="1" l="1"/>
  <c r="J141" i="2"/>
  <c r="J142" i="2"/>
  <c r="A12" i="3"/>
  <c r="R138" i="2"/>
  <c r="N135" i="2"/>
  <c r="P141" i="2"/>
  <c r="P142" i="2" s="1"/>
  <c r="L141" i="2"/>
  <c r="L142" i="2" s="1"/>
  <c r="B25" i="1" l="1"/>
  <c r="B29" i="1" s="1"/>
  <c r="H7" i="5" s="1"/>
  <c r="H9" i="5" s="1"/>
  <c r="N138" i="2"/>
  <c r="N140" i="2" s="1"/>
  <c r="R140" i="2"/>
  <c r="C7" i="5"/>
  <c r="C9" i="5" s="1"/>
  <c r="R141" i="2" l="1"/>
  <c r="R142" i="2" s="1"/>
  <c r="B31" i="1" s="1"/>
  <c r="N141" i="2"/>
  <c r="N142" i="2" s="1"/>
  <c r="B27" i="1"/>
  <c r="F7" i="5" s="1"/>
  <c r="F9" i="5" s="1"/>
  <c r="D7" i="5"/>
  <c r="D9" i="5" s="1"/>
  <c r="J7" i="5" l="1"/>
  <c r="J9" i="5" s="1"/>
  <c r="B30" i="1"/>
  <c r="I7" i="5" s="1"/>
  <c r="I9" i="5" s="1"/>
</calcChain>
</file>

<file path=xl/sharedStrings.xml><?xml version="1.0" encoding="utf-8"?>
<sst xmlns="http://schemas.openxmlformats.org/spreadsheetml/2006/main" count="1231" uniqueCount="405">
  <si>
    <t>Type</t>
  </si>
  <si>
    <t>3P</t>
  </si>
  <si>
    <t>État d’avancement 1</t>
  </si>
  <si>
    <t xml:space="preserve">Marché </t>
  </si>
  <si>
    <t>Référence</t>
  </si>
  <si>
    <t>Pouvoir Adjudicateur</t>
  </si>
  <si>
    <t>Fonctionnaire dirigeant</t>
  </si>
  <si>
    <t>Bureau d'études</t>
  </si>
  <si>
    <t>Auteur de projet</t>
  </si>
  <si>
    <t>Adjudicataire</t>
  </si>
  <si>
    <t>Personne de contact</t>
  </si>
  <si>
    <t>TVA</t>
  </si>
  <si>
    <t>Lu et approuvé,</t>
  </si>
  <si>
    <t>Total des postes</t>
  </si>
  <si>
    <t>Le pouvoir adjudicateur,</t>
  </si>
  <si>
    <t>L'adjudicataire,</t>
  </si>
  <si>
    <t>L'auteur de projet,</t>
  </si>
  <si>
    <t>Description</t>
  </si>
  <si>
    <t>U</t>
  </si>
  <si>
    <t>PU</t>
  </si>
  <si>
    <t>Total</t>
  </si>
  <si>
    <t>% TVA</t>
  </si>
  <si>
    <t>Révision</t>
  </si>
  <si>
    <t>Période</t>
  </si>
  <si>
    <t>Postes</t>
  </si>
  <si>
    <t>A propos de 3P</t>
  </si>
  <si>
    <t>3P - Gestion des marchés publics par une application conviviale pour la gestion, le suivi et l'automatisation des dossiers d'achat des pouvoirs adjudicateurs soumis à la "Législation sur les Marchés Publics".</t>
  </si>
  <si>
    <t>3P englobe la gestion des dossiers de marché public de A à Z :</t>
  </si>
  <si>
    <t>Comme les nombreux utilisateurs de 3P, vous vous sentirez immédiatement à l'aise dans 3P. Ceci non seulement grâce à l'utilisation des technologies de pointe les plus modernes mais également grâce au fait que les utilisateurs actuels de 3P ont été impliqués depuis le début dans l'élaboration du programme, et qu'avec nous, ils ont jaugé toutes les fonctionnalités de 3P.</t>
  </si>
  <si>
    <t>Et enfin... 3P vous est proposé à des tarifs imbattables! 3P est donc à la portée de toutes les administrations publiques.</t>
  </si>
  <si>
    <t>Nous vous souhaitons une fructueuse utilisation de 3P !</t>
  </si>
  <si>
    <t>L'équipe de 3P</t>
  </si>
  <si>
    <t>Contact:</t>
  </si>
  <si>
    <t>Service exécutif</t>
  </si>
  <si>
    <t>N°</t>
  </si>
  <si>
    <t>Q. tot.</t>
  </si>
  <si>
    <t>Q. rest.</t>
  </si>
  <si>
    <t>Q précédente</t>
  </si>
  <si>
    <t>Q. prévue</t>
  </si>
  <si>
    <t>Q actuelle</t>
  </si>
  <si>
    <t>du budget à l'exécution</t>
  </si>
  <si>
    <t>3P est le seul programme sur le marché à proposer la gestion aussi bien de travaux que de fournitures et services, et ceci pour toutes les procédures, nationales ou européennes. Le suivi budgétaire (budget, crédits, subsides, amendes, cautions, ...), le suivi administratif ainsi que la génération de documents (tous les documents requis par la loi sont repris!), le suivi technique (métrés, états d'avancement, ...), toutes les opérations de calcul (prix anormaux, omissions, décompte final, ...) : tous sont repris dans le programme 3P, le seul programme vous proposant une gestion aussi complète de vos marchés publics.</t>
  </si>
  <si>
    <r>
      <t>3P est une application très conviviale et rapide, aussi bien à l'utilisation qu'à l'entretien. L'utilisate</t>
    </r>
    <r>
      <rPr>
        <sz val="10"/>
        <rFont val="Arial"/>
        <family val="2"/>
      </rPr>
      <t>ur ne rencontrera que très rarement un "sablier", les écrans s'affichent en quelques dizièmes de secondes. Grâce à la gestion automatique des versions, il n'est nul besoin d'un gestionnaire système pour 3P.</t>
    </r>
  </si>
  <si>
    <t>Révisions de prix</t>
  </si>
  <si>
    <t>Total TVAC</t>
  </si>
  <si>
    <t>Date</t>
  </si>
  <si>
    <t>3P a été élaboré en collaboration avec un groupe d'administrations publiques, allant des "autorités classiques" (communes, villes, autorités provinciales, ministères,...) aux entreprises d'intérêt public (tranports publics, gestion des eaux, ...) en passant par les entreprises publiques "commerciales". En bref, le programme est parfaitement adapté à tous les services publics.</t>
  </si>
  <si>
    <t>Date de début</t>
  </si>
  <si>
    <t>Date de fin</t>
  </si>
  <si>
    <t>Rectification</t>
  </si>
  <si>
    <t>Réfaction</t>
  </si>
  <si>
    <t>Total (hors TVA)</t>
  </si>
  <si>
    <t>Total TVA</t>
  </si>
  <si>
    <t>1. Titres</t>
  </si>
  <si>
    <t>Seules les colonnes suivantes sont importantes pour l'importation:</t>
  </si>
  <si>
    <t>Pour une ligne blanche, vous pouvez simplement laisser cette colonne vide.</t>
  </si>
  <si>
    <t>Référence au CSCH-type ou à votre propre numérotation.</t>
  </si>
  <si>
    <t>(Référence complémentaire)</t>
  </si>
  <si>
    <t>P.ex. pour mentionner qu'il s'agit d'un chapitre qui n'apparaît pas dans le CSCH-type</t>
  </si>
  <si>
    <t>2. Sous-totaux</t>
  </si>
  <si>
    <t xml:space="preserve">Pour les sous-totaux, seules les colonnes suivantes sont pertinentes pour l’import : </t>
  </si>
  <si>
    <t>Courte description, ex. « sous-total 1 : travaux d’égouttage »</t>
  </si>
  <si>
    <t>Total des postes ci-dessus (PUxQ). Important : ce total doit pouvoir être calculé dans excel via la fonction « Somme » !</t>
  </si>
  <si>
    <t>3. Postes</t>
  </si>
  <si>
    <t>Explication des colonnes</t>
  </si>
  <si>
    <t>Numérotation</t>
  </si>
  <si>
    <t>Numérotation (champ intègre non modifiable). Laisser cette colonne vide. 3P définit la numérotation suivant l'ordre des postes. Si vous avez votre propre numérotation, vous pouvez l'ajouter dans la colonne Référence (qui sert normalement à la référence du CSCH-type).</t>
  </si>
  <si>
    <t>Référence à un poste complémentaire dans le CSCH-type.</t>
  </si>
  <si>
    <t>Référence complémentaire</t>
  </si>
  <si>
    <t>P.ex. pour mentionner qu'il s'agit d'un poste qui n'apparaît pas dans le CSCH-type</t>
  </si>
  <si>
    <t>Description obligatoire du poste</t>
  </si>
  <si>
    <t>Unité</t>
  </si>
  <si>
    <t>Prix unitaire du poste</t>
  </si>
  <si>
    <t>Ce résultat est calculé par 3P et arrondi à 2 chiffres après la virgule</t>
  </si>
  <si>
    <t>TVA%</t>
  </si>
  <si>
    <t>Si vous ne complétez pas ceci, 3P suppose que vous reprenez le pourcentage standard de TVA de votre pouvoir adjudicateur (souvent 21%¨). Pour un poste sans TVA ou avec un autre pourcentage de TVA, veillez à compléter le pourcentage en question. Le total TVA par pourcentage est également arrondi à 2 chiffres après la virgule.</t>
  </si>
  <si>
    <t>Q prévue</t>
  </si>
  <si>
    <t>Q précéd.</t>
  </si>
  <si>
    <t>Q actu.</t>
  </si>
  <si>
    <t>Q tot.</t>
  </si>
  <si>
    <t>Q rest.</t>
  </si>
  <si>
    <t>Verviersstraat 1</t>
  </si>
  <si>
    <t>2000 Anvers</t>
  </si>
  <si>
    <t>Tél: 03/294.30.51</t>
  </si>
  <si>
    <t>Fax: 03/294.30.52</t>
  </si>
  <si>
    <t>info@3p.eu</t>
  </si>
  <si>
    <t>Lieu</t>
  </si>
  <si>
    <r>
      <t xml:space="preserve">Vous pouvez compléter ici suivant une des possibilités suivantes :
</t>
    </r>
    <r>
      <rPr>
        <b/>
        <sz val="10"/>
        <rFont val="Arial"/>
        <family val="2"/>
      </rPr>
      <t xml:space="preserve">o QP ou Q.P. : </t>
    </r>
    <r>
      <rPr>
        <sz val="10"/>
        <rFont val="Arial"/>
        <family val="2"/>
      </rPr>
      <t xml:space="preserve">un poste à </t>
    </r>
    <r>
      <rPr>
        <b/>
        <sz val="10"/>
        <rFont val="Arial"/>
        <family val="2"/>
      </rPr>
      <t>quantité présumée</t>
    </r>
    <r>
      <rPr>
        <sz val="10"/>
        <rFont val="Arial"/>
        <family val="2"/>
      </rPr>
      <t>. Ceci signifie que la quantité du poste ne peut être définie avec précision à l'avance dans le CSCH et qu'il ne peut donc être donné qu'une approximation. Pendant l'exécution, cette quantité peut s'avérer supérieure ou inférieure à la quantité présumée signifiée donc dans le CSCH. Lors du décompte final, le décompte de tous les QP est toujours fait séparément.</t>
    </r>
    <r>
      <rPr>
        <sz val="10"/>
        <rFont val="Arial"/>
        <family val="2"/>
      </rPr>
      <t xml:space="preserve">
</t>
    </r>
    <r>
      <rPr>
        <b/>
        <sz val="10"/>
        <rFont val="Arial"/>
        <family val="2"/>
      </rPr>
      <t>o QF ou Q.F.</t>
    </r>
    <r>
      <rPr>
        <sz val="10"/>
        <rFont val="Arial"/>
        <family val="2"/>
      </rPr>
      <t xml:space="preserve"> : un poste à </t>
    </r>
    <r>
      <rPr>
        <b/>
        <sz val="10"/>
        <rFont val="Arial"/>
        <family val="2"/>
      </rPr>
      <t>quantité forfaitaire</t>
    </r>
    <r>
      <rPr>
        <sz val="10"/>
        <rFont val="Arial"/>
        <family val="2"/>
      </rPr>
      <t xml:space="preserve">. Ceci signifie que la quantité du poste est définie avec exactitude dans le CSCH et ne peut en aucun cas être dépassée pendant l'exécution, sauf suite à l'approbation d'un décompte.
</t>
    </r>
    <r>
      <rPr>
        <b/>
        <sz val="10"/>
        <rFont val="Arial"/>
        <family val="2"/>
      </rPr>
      <t>o PT / PG : un poste à prix total / global</t>
    </r>
    <r>
      <rPr>
        <sz val="10"/>
        <rFont val="Arial"/>
        <family val="2"/>
      </rPr>
      <t xml:space="preserve">. La quantité est 1, le prix total du poste est donné.
</t>
    </r>
    <r>
      <rPr>
        <b/>
        <sz val="10"/>
        <rFont val="Arial"/>
        <family val="2"/>
      </rPr>
      <t>o MF : un poste à montant fixe</t>
    </r>
    <r>
      <rPr>
        <sz val="10"/>
        <rFont val="Arial"/>
        <family val="2"/>
      </rPr>
      <t xml:space="preserve">. Ceci signifie que le montant est fixé à l'avance et qu'il sera le même dans toutes les offres, p.ex. pour les essais. 
</t>
    </r>
    <r>
      <rPr>
        <b/>
        <sz val="10"/>
        <rFont val="Arial"/>
        <family val="2"/>
      </rPr>
      <t>o SR</t>
    </r>
    <r>
      <rPr>
        <sz val="10"/>
        <rFont val="Arial"/>
        <family val="2"/>
      </rPr>
      <t xml:space="preserve"> : une somme réservée. Ici aussi, le montant est fixé à l'avance et sera le même dans toutes les offres, p.ex. pour des travaux supplémentaires. Cette somme ne sera typiquement pas entièrement utilisée.
N'est pas sensible à la casse (majuscules). Si non complété, 3P suppose qu'il s'agit d'une quantité présumée (QP).
</t>
    </r>
    <r>
      <rPr>
        <b/>
        <sz val="10"/>
        <rFont val="Arial"/>
        <family val="2"/>
      </rPr>
      <t>o PM : un poste pour mémoire</t>
    </r>
    <r>
      <rPr>
        <sz val="10"/>
        <rFont val="Arial"/>
        <family val="2"/>
      </rPr>
      <t>. Ceci est une ligne où l'on n'ajoute pas d'estimation ou de quantité, mais utilisée à titre informatif. (par exemple: pour mentionner quels éléments sont inclus dans les postes ci-dessus). Si l’on ajoute une estimation et une quantité, ce poste sera repris dans la liste des postes du métré, mais le prix n’est pas comptabilisé dans l’estimation ou l’offre (et n’est pas montré au soumissionnaire).</t>
    </r>
  </si>
  <si>
    <t>Total prévu</t>
  </si>
  <si>
    <t>Total précédent</t>
  </si>
  <si>
    <t>Total actuel</t>
  </si>
  <si>
    <t>Total restant</t>
  </si>
  <si>
    <t>Formule de révision</t>
  </si>
  <si>
    <t>Quantité initialement prévue pour ce poste.</t>
  </si>
  <si>
    <t>Quantité réalisée au cours des périodes précédentes pour ce poste.</t>
  </si>
  <si>
    <t>Quantité réalisée au cours de periode actuelle pour ce poste.</t>
  </si>
  <si>
    <t>Quantité totale réalisée pour ce poste (cette periode et les précédents).</t>
  </si>
  <si>
    <t>Quantité restante pour ce poste.</t>
  </si>
  <si>
    <t>=(Quantité initialement prévue pour ce poste * prix unitaire)</t>
  </si>
  <si>
    <t>=(Quantité réalisée au cours des périodes précédentes pour ce poste * prix unitaire)</t>
  </si>
  <si>
    <t>=(Quantité réalisée au cours de periode actuelle pour ce poste * prix unitaire)</t>
  </si>
  <si>
    <t>=(Quantité totale réalisée pour ce poste (cette période et les précédentes) * prix unitaire)</t>
  </si>
  <si>
    <t>=(Quantité restante pour ce poste * prix unitaire)</t>
  </si>
  <si>
    <t>Total HTVA</t>
  </si>
  <si>
    <t>Révisions + Rectification</t>
  </si>
  <si>
    <t>Rév. + Rectif.</t>
  </si>
  <si>
    <t>Aperçu rectification</t>
  </si>
  <si>
    <t>Calcul du coefficient de révision k - Formule1</t>
  </si>
  <si>
    <t>Formule :</t>
  </si>
  <si>
    <t>k = 0.4 * c1/C1 + 0.4 * c2/C2 + 0.2</t>
  </si>
  <si>
    <t>k =</t>
  </si>
  <si>
    <t>Indices</t>
  </si>
  <si>
    <t>Valeurs initiales</t>
  </si>
  <si>
    <t>Valeurs actuelles</t>
  </si>
  <si>
    <t>Index 1 :</t>
  </si>
  <si>
    <t>C1</t>
  </si>
  <si>
    <t>c1</t>
  </si>
  <si>
    <t>Index 2 :</t>
  </si>
  <si>
    <t>C2</t>
  </si>
  <si>
    <t>c2</t>
  </si>
  <si>
    <t>Révision des prix = (coefficient de révision (k) - 1) * partie révisable</t>
  </si>
  <si>
    <t>partie révisable = poste 1, 2, 3, 4, 5, 6, 7, 8, 9, 10, 11, 12, 13, 14, 15, 16, 17, 18, 19, 20, 21, 22, 23, 24, 25, 26, 27, 28, 29, 30, 31, 32, 33, 34, 35, 36, 37, 38, 39, 40, 41, 42, 43, 44, 45, 46, 47, 48, 49, 50, 51, 52, 53, 54, 55, 56, 57, 58, 59, 60, 61, 62, 63, 64, 65, 66, 67, 68, 69, 70, 71, 72, 73, 74, 75, 76, 77, 78, 79, 80, 81, 82, 83, 84, 85, 86, 87, 88, 89, 90, 91, 92, 93, 94, 95, 96, 97, 98, 99, 100, 101</t>
  </si>
  <si>
    <t/>
  </si>
  <si>
    <t>Calcul du coefficient de révision k - Formule2</t>
  </si>
  <si>
    <t>k = ...</t>
  </si>
  <si>
    <t>partie révisable = poste (COMPLETER)</t>
  </si>
  <si>
    <t>092014</t>
  </si>
  <si>
    <t>CodeExtra</t>
  </si>
  <si>
    <t>Révision des prix</t>
  </si>
  <si>
    <t>Coefficient de révision</t>
  </si>
  <si>
    <t>Rectifications</t>
  </si>
  <si>
    <t>Réfactions</t>
  </si>
  <si>
    <t>Post_</t>
  </si>
  <si>
    <t>Poste n° 1.   ---   Travaux préparatoires</t>
  </si>
  <si>
    <t>Poste n° 1.1   ---   Installation de chantier</t>
  </si>
  <si>
    <t>L8143-F</t>
  </si>
  <si>
    <t>L.2.2.</t>
  </si>
  <si>
    <t>QP</t>
  </si>
  <si>
    <r>
      <rPr>
        <sz val="8"/>
        <rFont val="Verdana"/>
        <family val="2"/>
      </rPr>
      <t>Poste n° 1.1.1   ---   Signalisation verticale complémentaire de chantier : fourniture d'un signal d'indication, 3 m2 &lt; S &lt;= 5 m2</t>
    </r>
    <r>
      <rPr>
        <i/>
        <sz val="8"/>
        <color rgb="FF808080"/>
        <rFont val="Verdana"/>
        <family val="2"/>
      </rPr>
      <t xml:space="preserve">
Référence évacuation : 1</t>
    </r>
  </si>
  <si>
    <t>p</t>
  </si>
  <si>
    <t>k1</t>
  </si>
  <si>
    <t>21%</t>
  </si>
  <si>
    <t>Poste n° 1.2   ---   Travaux préparatoires</t>
  </si>
  <si>
    <t>D1331*</t>
  </si>
  <si>
    <t>D.1.4.</t>
  </si>
  <si>
    <t>PG</t>
  </si>
  <si>
    <r>
      <rPr>
        <sz val="8"/>
        <rFont val="Verdana"/>
        <family val="2"/>
      </rPr>
      <t>Poste n° 1.2.1   ---   Débroussaillage avec extraction</t>
    </r>
    <r>
      <rPr>
        <i/>
        <sz val="8"/>
        <color rgb="FF808080"/>
        <rFont val="Verdana"/>
        <family val="2"/>
      </rPr>
      <t xml:space="preserve">
Référence évacuation : 2</t>
    </r>
  </si>
  <si>
    <t>Poste n° 1.3   ---   Maîtrise des eaux</t>
  </si>
  <si>
    <t>E1100</t>
  </si>
  <si>
    <t>E.1.1.</t>
  </si>
  <si>
    <r>
      <rPr>
        <sz val="8"/>
        <rFont val="Verdana"/>
        <family val="2"/>
      </rPr>
      <t>Poste n° 1.3.1   ---   Travaux préliminaires, rabattement de la nappe aquifère</t>
    </r>
    <r>
      <rPr>
        <i/>
        <sz val="8"/>
        <color rgb="FF808080"/>
        <rFont val="Verdana"/>
        <family val="2"/>
      </rPr>
      <t xml:space="preserve">
Référence évacuation : 3
Concerne la maîtrise des eaux pour l'ensemble des travaux</t>
    </r>
  </si>
  <si>
    <t>Poste n° 1.4   ---   Etat des lieux</t>
  </si>
  <si>
    <t>X5310</t>
  </si>
  <si>
    <r>
      <rPr>
        <sz val="8"/>
        <rFont val="Verdana"/>
        <family val="2"/>
      </rPr>
      <t>Poste n° 1.4.1   ---   Etat des lieux à la requête du pouvoir adjudicataire, d'objets définis dans les documents d'adjudication, situés dans le voisinage du chantier</t>
    </r>
    <r>
      <rPr>
        <i/>
        <sz val="8"/>
        <color rgb="FF808080"/>
        <rFont val="Verdana"/>
        <family val="2"/>
      </rPr>
      <t xml:space="preserve">
Référence évacuation : 4</t>
    </r>
  </si>
  <si>
    <t>Poste n° 2.   ---   Tronçon A-B</t>
  </si>
  <si>
    <t>Poste n° 2.1   ---   Réalisation de la piste d'accès au ruisseau</t>
  </si>
  <si>
    <t>M8410-CR</t>
  </si>
  <si>
    <t>M.1.11.</t>
  </si>
  <si>
    <r>
      <rPr>
        <sz val="8"/>
        <rFont val="Verdana"/>
        <family val="2"/>
      </rPr>
      <t>Poste n° 2.1.1   ---   Terr. part. , remise sous profil d'accotement, sans apport de matériaux, pour réutilisation sur le chantier, en rech.</t>
    </r>
    <r>
      <rPr>
        <i/>
        <sz val="8"/>
        <color rgb="FF808080"/>
        <rFont val="Verdana"/>
        <family val="2"/>
      </rPr>
      <t xml:space="preserve">
Référence évacuation : 5
Concerne la mise à niveau du terrain naturel pour réaliser la piste d'accès au ruisseau</t>
    </r>
  </si>
  <si>
    <t>m2</t>
  </si>
  <si>
    <t>F1200</t>
  </si>
  <si>
    <t>F.2.2.</t>
  </si>
  <si>
    <r>
      <rPr>
        <sz val="8"/>
        <rFont val="Verdana"/>
        <family val="2"/>
      </rPr>
      <t>Poste n° 2.1.2   ---   Travaux préalables, compactage du fond de coffre</t>
    </r>
    <r>
      <rPr>
        <i/>
        <sz val="8"/>
        <color rgb="FF808080"/>
        <rFont val="Verdana"/>
        <family val="2"/>
      </rPr>
      <t xml:space="preserve">
Référence évacuation : 6
Concerne la piste d'accès au ruisseau</t>
    </r>
  </si>
  <si>
    <t>F1110</t>
  </si>
  <si>
    <t>F.2.1.1.</t>
  </si>
  <si>
    <r>
      <rPr>
        <sz val="8"/>
        <rFont val="Verdana"/>
        <family val="2"/>
      </rPr>
      <t>Poste n° 2.1.3   ---   Travaux préalables, géosynthétiques, géotextile anticontaminant</t>
    </r>
    <r>
      <rPr>
        <i/>
        <sz val="8"/>
        <color rgb="FF808080"/>
        <rFont val="Verdana"/>
        <family val="2"/>
      </rPr>
      <t xml:space="preserve">
Référence évacuation : 7
Concerne la piste d'accès au ruisseau</t>
    </r>
  </si>
  <si>
    <t>F2450</t>
  </si>
  <si>
    <t>F.3.1.1.</t>
  </si>
  <si>
    <r>
      <rPr>
        <sz val="8"/>
        <rFont val="Verdana"/>
        <family val="2"/>
      </rPr>
      <t>Poste n° 2.1.4   ---   Sous-fondation de type granulaire, type 2, épaisseur : E = 30 cm</t>
    </r>
    <r>
      <rPr>
        <i/>
        <sz val="8"/>
        <color rgb="FF808080"/>
        <rFont val="Verdana"/>
        <family val="2"/>
      </rPr>
      <t xml:space="preserve">
Référence évacuation : 8
Concerne la piste d'accès au ruisseau</t>
    </r>
  </si>
  <si>
    <t>F3333</t>
  </si>
  <si>
    <t>F.4.2.</t>
  </si>
  <si>
    <r>
      <rPr>
        <sz val="8"/>
        <rFont val="Verdana"/>
        <family val="2"/>
      </rPr>
      <t>Poste n° 2.1.5   ---   Fondation en empierrement continu type II A (au ciment), épaisseur : E = 20 cm</t>
    </r>
    <r>
      <rPr>
        <i/>
        <sz val="8"/>
        <color rgb="FF808080"/>
        <rFont val="Verdana"/>
        <family val="2"/>
      </rPr>
      <t xml:space="preserve">
Référence évacuation : 9
Concerne la piste d'accès au ruisseau</t>
    </r>
  </si>
  <si>
    <t>M1001*</t>
  </si>
  <si>
    <r>
      <rPr>
        <sz val="8"/>
        <rFont val="Verdana"/>
        <family val="2"/>
      </rPr>
      <t>Poste n° 2.1.6   ---   Entretien de la piste d'accès durant la totalité des travaux, y compris apport et mise en oeuvre suppl de matériaux en empierr. type II A et fourniture, Svt § F.4.2 CCT Qualiroutes</t>
    </r>
    <r>
      <rPr>
        <i/>
        <sz val="8"/>
        <color rgb="FF808080"/>
        <rFont val="Verdana"/>
        <family val="2"/>
      </rPr>
      <t xml:space="preserve">
Référence évacuation : 10</t>
    </r>
  </si>
  <si>
    <t>D4001*</t>
  </si>
  <si>
    <t>--</t>
  </si>
  <si>
    <r>
      <rPr>
        <sz val="8"/>
        <rFont val="Verdana"/>
        <family val="2"/>
      </rPr>
      <t>Poste n° 2.1.7   ---   Démolition et évacuation de la piste d'accès, Suivant § D.2 du CCT Qualiroutes</t>
    </r>
    <r>
      <rPr>
        <i/>
        <sz val="8"/>
        <color rgb="FF808080"/>
        <rFont val="Verdana"/>
        <family val="2"/>
      </rPr>
      <t xml:space="preserve">
Référence évacuation : 11</t>
    </r>
  </si>
  <si>
    <t>Poste n° 2.2   ---   Démolition pour réalisation des travaux</t>
  </si>
  <si>
    <t>D4112</t>
  </si>
  <si>
    <t>D.2.</t>
  </si>
  <si>
    <r>
      <rPr>
        <sz val="8"/>
        <rFont val="Verdana"/>
        <family val="2"/>
      </rPr>
      <t>Poste n° 2.2.1   ---   Sciage de revêtement en hydrocarboné, profondeur : 5 &lt; E &lt;= 10 cm</t>
    </r>
    <r>
      <rPr>
        <i/>
        <sz val="8"/>
        <color rgb="FF808080"/>
        <rFont val="Verdana"/>
        <family val="2"/>
      </rPr>
      <t xml:space="preserve">
Référence évacuation : 12</t>
    </r>
  </si>
  <si>
    <t>m</t>
  </si>
  <si>
    <t>D4321-E</t>
  </si>
  <si>
    <r>
      <rPr>
        <sz val="8"/>
        <rFont val="Verdana"/>
        <family val="2"/>
      </rPr>
      <t>Poste n° 2.2.2   ---   Démolition sélective de revêtement en hydrocarboné, épaisseur : E &lt;= 15 cm, en vue d'une évacuation</t>
    </r>
    <r>
      <rPr>
        <i/>
        <sz val="8"/>
        <color rgb="FF808080"/>
        <rFont val="Verdana"/>
        <family val="2"/>
      </rPr>
      <t xml:space="preserve">
Référence évacuation : 13
Concerne la démolition du carrefour du cimetière au niveau du point B.</t>
    </r>
  </si>
  <si>
    <t>D4620-E</t>
  </si>
  <si>
    <r>
      <rPr>
        <sz val="8"/>
        <rFont val="Verdana"/>
        <family val="2"/>
      </rPr>
      <t>Poste n° 2.2.3   ---   Démolition sélective de fondation / sous-fondation de chaussée, en matériaux liés non armés, en vue d'une évacuation</t>
    </r>
    <r>
      <rPr>
        <i/>
        <sz val="8"/>
        <color rgb="FF808080"/>
        <rFont val="Verdana"/>
        <family val="2"/>
      </rPr>
      <t xml:space="preserve">
Référence évacuation : 14
Concerne la démolition du carrefour du cimetière au niveau du point B.</t>
    </r>
  </si>
  <si>
    <t>m3</t>
  </si>
  <si>
    <t>D6411-C</t>
  </si>
  <si>
    <r>
      <rPr>
        <sz val="8"/>
        <rFont val="Verdana"/>
        <family val="2"/>
      </rPr>
      <t>Poste n° 2.2.4   ---   Démontage de bande de contrebutage ou de filet d'eau en pavés de pierre, en vue d'une réutilisation sur le chantier</t>
    </r>
    <r>
      <rPr>
        <i/>
        <sz val="8"/>
        <color rgb="FF808080"/>
        <rFont val="Verdana"/>
        <family val="2"/>
      </rPr>
      <t xml:space="preserve">
Référence évacuation : 15
Concerne la démolition du carrefour du cimetière au niveau du point B.</t>
    </r>
  </si>
  <si>
    <t>D6910-E</t>
  </si>
  <si>
    <r>
      <rPr>
        <sz val="8"/>
        <rFont val="Verdana"/>
        <family val="2"/>
      </rPr>
      <t>Poste n° 2.2.5   ---   Démolition sélective, en vue d'une évacuation, de fondation d'élément linéaire, en matériau lié</t>
    </r>
    <r>
      <rPr>
        <i/>
        <sz val="8"/>
        <color rgb="FF808080"/>
        <rFont val="Verdana"/>
        <family val="2"/>
      </rPr>
      <t xml:space="preserve">
Référence évacuation : 16</t>
    </r>
  </si>
  <si>
    <t>D6220-E</t>
  </si>
  <si>
    <r>
      <rPr>
        <sz val="8"/>
        <rFont val="Verdana"/>
        <family val="2"/>
      </rPr>
      <t>Poste n° 2.2.6   ---   Démontage de bordures en béton préfabriqué, en vue d'une évacuation</t>
    </r>
    <r>
      <rPr>
        <i/>
        <sz val="8"/>
        <color rgb="FF808080"/>
        <rFont val="Verdana"/>
        <family val="2"/>
      </rPr>
      <t xml:space="preserve">
Référence évacuation : 17
Concerne la démolition du carrefour du cimetière au niveau du point B.</t>
    </r>
  </si>
  <si>
    <r>
      <rPr>
        <sz val="8"/>
        <rFont val="Verdana"/>
        <family val="2"/>
      </rPr>
      <t>Poste n° 2.2.7   ---   Démolition sélective, en vue d'une évacuation, de fondation d'élément linéaire, en matériau lié</t>
    </r>
    <r>
      <rPr>
        <i/>
        <sz val="8"/>
        <color rgb="FF808080"/>
        <rFont val="Verdana"/>
        <family val="2"/>
      </rPr>
      <t xml:space="preserve">
Référence évacuation : 18</t>
    </r>
  </si>
  <si>
    <t>D5160-E</t>
  </si>
  <si>
    <r>
      <rPr>
        <sz val="8"/>
        <rFont val="Verdana"/>
        <family val="2"/>
      </rPr>
      <t>Poste n° 2.2.8   ---   Démolition sélective de revêtement de terre-plein, en matériaux non stabilisés, en vue d'une évacuation</t>
    </r>
    <r>
      <rPr>
        <i/>
        <sz val="8"/>
        <color rgb="FF808080"/>
        <rFont val="Verdana"/>
        <family val="2"/>
      </rPr>
      <t xml:space="preserve">
Référence évacuation : 19
Concerne la démolition du revêtement du chemin agricole composé de terres et de graviers</t>
    </r>
  </si>
  <si>
    <t>Poste n° 2.3   ---   Terrassement</t>
  </si>
  <si>
    <t>E2100-C</t>
  </si>
  <si>
    <t>E.2.1</t>
  </si>
  <si>
    <r>
      <rPr>
        <sz val="8"/>
        <rFont val="Verdana"/>
        <family val="2"/>
      </rPr>
      <t>Poste n° 2.3.1   ---   Déblais de terre de retroussement, en vue d'une réutilisation sur le chantier</t>
    </r>
    <r>
      <rPr>
        <i/>
        <sz val="8"/>
        <color rgb="FF808080"/>
        <rFont val="Verdana"/>
        <family val="2"/>
      </rPr>
      <t xml:space="preserve">
Référence évacuation : 20
Concerne le déblai des terres de retroussement pour le tronçon A-B</t>
    </r>
  </si>
  <si>
    <t>E6111</t>
  </si>
  <si>
    <t>E.5.</t>
  </si>
  <si>
    <r>
      <rPr>
        <sz val="8"/>
        <rFont val="Verdana"/>
        <family val="2"/>
      </rPr>
      <t>Poste n° 2.3.2   ---   Terrassement pour canalisation, CV ou d'appareils, profondeur moyenne du radier : PMR &lt;= 1 m, diamètre : DN &lt;= 300 mm</t>
    </r>
    <r>
      <rPr>
        <i/>
        <sz val="8"/>
        <color rgb="FF808080"/>
        <rFont val="Verdana"/>
        <family val="2"/>
      </rPr>
      <t xml:space="preserve">
Référence évacuation : 21
Concerne le tronçon CVexistante (Point A) - CV1</t>
    </r>
  </si>
  <si>
    <t>E6211</t>
  </si>
  <si>
    <r>
      <rPr>
        <sz val="8"/>
        <rFont val="Verdana"/>
        <family val="2"/>
      </rPr>
      <t>Poste n° 2.3.3   ---   Terrassement pour canalisation, CV ou d'appareils, profondeur moyenne du radier : 1 m &lt; PMR &lt;= 2 m, diamètre : DN &lt;= 300 mm</t>
    </r>
    <r>
      <rPr>
        <i/>
        <sz val="8"/>
        <color rgb="FF808080"/>
        <rFont val="Verdana"/>
        <family val="2"/>
      </rPr>
      <t xml:space="preserve">
Référence évacuation : 22
Concerne les tronçons CV1-CV2 (hors ruisseau), CVpurge - Point B</t>
    </r>
  </si>
  <si>
    <t>E6311</t>
  </si>
  <si>
    <r>
      <rPr>
        <sz val="8"/>
        <rFont val="Verdana"/>
        <family val="2"/>
      </rPr>
      <t>Poste n° 2.3.4   ---   Terrassement pour canalisation, CV ou d'appareils, profondeur moyenne du radier : 2 m &lt; PMR &lt;= 3 m, diamètre : DN &lt;= 300 mm</t>
    </r>
    <r>
      <rPr>
        <i/>
        <sz val="8"/>
        <color rgb="FF808080"/>
        <rFont val="Verdana"/>
        <family val="2"/>
      </rPr>
      <t xml:space="preserve">
Référence évacuation : 23
Concerne le tronçon CV2- CVpurge</t>
    </r>
  </si>
  <si>
    <t>E9137*</t>
  </si>
  <si>
    <r>
      <rPr>
        <sz val="8"/>
        <rFont val="Verdana"/>
        <family val="2"/>
      </rPr>
      <t>Poste n° 2.3.5   ---   Terrassement pour canalisation, drain, gaine, CV : divers, supplément, remblai avec les terres des déblais.</t>
    </r>
    <r>
      <rPr>
        <i/>
        <sz val="8"/>
        <color rgb="FF808080"/>
        <rFont val="Verdana"/>
        <family val="2"/>
      </rPr>
      <t xml:space="preserve">
Référence évacuation : 24
Concerne le remblai des tronçons CVexistante-CV1, CV1-CV2, CV2-CVpurge et CVpurge- Point B (partie dans le champ)</t>
    </r>
  </si>
  <si>
    <t>E9134</t>
  </si>
  <si>
    <t>F.3.</t>
  </si>
  <si>
    <r>
      <rPr>
        <sz val="8"/>
        <rFont val="Verdana"/>
        <family val="2"/>
      </rPr>
      <t>Poste n° 2.3.6   ---   Terrassement pour canalisation, drain, gaine, CV : divers, supplément, remblai spécial, en matériaux de sous-fondation</t>
    </r>
    <r>
      <rPr>
        <i/>
        <sz val="8"/>
        <color rgb="FF808080"/>
        <rFont val="Verdana"/>
        <family val="2"/>
      </rPr>
      <t xml:space="preserve">
Référence évacuation : 25
Concerne le tronçon CVpurge- Point B (partie en voirie)</t>
    </r>
  </si>
  <si>
    <t>E3110-C</t>
  </si>
  <si>
    <t>E.3.1.</t>
  </si>
  <si>
    <r>
      <rPr>
        <sz val="8"/>
        <rFont val="Verdana"/>
        <family val="2"/>
      </rPr>
      <t>Poste n° 2.3.7   ---   Remblais pour gazonnement et plantation, avec des terres de retroussement, en provenance du chantier</t>
    </r>
    <r>
      <rPr>
        <i/>
        <sz val="8"/>
        <color rgb="FF808080"/>
        <rFont val="Verdana"/>
        <family val="2"/>
      </rPr>
      <t xml:space="preserve">
Référence évacuation : 26
Concerne la remise en état des terres de retroussement retirées</t>
    </r>
  </si>
  <si>
    <t>Poste n° 2.4   ---   Tronçon CV1-CV2 passage de ruisseau</t>
  </si>
  <si>
    <t>E1300*</t>
  </si>
  <si>
    <r>
      <rPr>
        <sz val="8"/>
        <rFont val="Verdana"/>
        <family val="2"/>
      </rPr>
      <t>Poste n° 2.4.1   ---   Travaux préparatoire traversée cours d'eau. Tronçon à ciel ouvert, pose et dépose de rampes d'accès à la rivière.Toutes opérations comprises(pompage, batardeau,...)</t>
    </r>
    <r>
      <rPr>
        <i/>
        <sz val="8"/>
        <color rgb="FF808080"/>
        <rFont val="Verdana"/>
        <family val="2"/>
      </rPr>
      <t xml:space="preserve">
Référence évacuation : 27
Concerne les travaux pour le passage du ruisseau du tronçon CV1-CV2</t>
    </r>
  </si>
  <si>
    <t>E6800*</t>
  </si>
  <si>
    <r>
      <rPr>
        <sz val="8"/>
        <rFont val="Verdana"/>
        <family val="2"/>
      </rPr>
      <t>Poste n° 2.4.2   ---   Terrassement pour canalisation dans le lit de la rivière,_x000D_</t>
    </r>
    <r>
      <rPr>
        <i/>
        <sz val="8"/>
        <color rgb="FF808080"/>
        <rFont val="Verdana"/>
        <family val="2"/>
      </rPr>
      <t xml:space="preserve">
Profondeur moyenne &lt;= 2,00 m
diamètre : DN &lt;= 300 mm, y compris blindage et tout autre moyens de mise en œuvre
Référence évacuation : 28
Concerne le terrassement pour la conduite de refoulement</t>
    </r>
  </si>
  <si>
    <t>J3114</t>
  </si>
  <si>
    <t>J.3.</t>
  </si>
  <si>
    <r>
      <rPr>
        <sz val="8"/>
        <rFont val="Verdana"/>
        <family val="2"/>
      </rPr>
      <t>Poste n° 2.4.3   ---   Béton classe C30/37 EE3 pour petit ouvrage en béton et béton armé construit en place</t>
    </r>
    <r>
      <rPr>
        <i/>
        <sz val="8"/>
        <color rgb="FF808080"/>
        <rFont val="Verdana"/>
        <family val="2"/>
      </rPr>
      <t xml:space="preserve">
Référence évacuation : 29
Concerne la dalle en béton armé au fond du lit du cours d'eau et au dessus du tuyau en fonte</t>
    </r>
  </si>
  <si>
    <t>J3123</t>
  </si>
  <si>
    <r>
      <rPr>
        <sz val="8"/>
        <rFont val="Verdana"/>
        <family val="2"/>
      </rPr>
      <t>Poste n° 2.4.4   ---   Armatures à adhérence renforcée BE 500 S ou  BE 500 TS ou BE 500 ES ou BE 500 RS pour petit ouvrage en béton armé construit en place</t>
    </r>
    <r>
      <rPr>
        <i/>
        <sz val="8"/>
        <color rgb="FF808080"/>
        <rFont val="Verdana"/>
        <family val="2"/>
      </rPr>
      <t xml:space="preserve">
Référence évacuation : 30
Concerne les armatures de la dalle en béton armé</t>
    </r>
  </si>
  <si>
    <t>kg</t>
  </si>
  <si>
    <t>I351A*</t>
  </si>
  <si>
    <t>I.2.</t>
  </si>
  <si>
    <r>
      <rPr>
        <sz val="8"/>
        <rFont val="Verdana"/>
        <family val="2"/>
      </rPr>
      <t>Poste n° 2.4.5   ---   Tuyau en fonte ductile, diamètre : DN = 300 mm, Enrobage au béton C12/15 classe ES1</t>
    </r>
    <r>
      <rPr>
        <i/>
        <sz val="8"/>
        <color rgb="FF808080"/>
        <rFont val="Verdana"/>
        <family val="2"/>
      </rPr>
      <t xml:space="preserve">
Référence évacuation : 31
Concerne le tuyau en fonte enrobé de béton maigre de CV1-CV2, tuyau servant de gaine au tuyau en PEHD</t>
    </r>
  </si>
  <si>
    <t>J7310</t>
  </si>
  <si>
    <r>
      <rPr>
        <sz val="8"/>
        <rFont val="Verdana"/>
        <family val="2"/>
      </rPr>
      <t>Poste n° 2.4.6   ---   Protection de berges, enrochement de moellons bruts, 30/80 kg</t>
    </r>
    <r>
      <rPr>
        <i/>
        <sz val="8"/>
        <color rgb="FF808080"/>
        <rFont val="Verdana"/>
        <family val="2"/>
      </rPr>
      <t xml:space="preserve">
Référence évacuation : 32
Concerne l'enrochement du fond du cours d'eau</t>
    </r>
  </si>
  <si>
    <t>t</t>
  </si>
  <si>
    <t>J7210</t>
  </si>
  <si>
    <t>J.10.</t>
  </si>
  <si>
    <r>
      <rPr>
        <sz val="8"/>
        <rFont val="Verdana"/>
        <family val="2"/>
      </rPr>
      <t>Poste n° 2.4.7   ---   Protection de berges, gabion, largeur : l = 1,00 m</t>
    </r>
    <r>
      <rPr>
        <i/>
        <sz val="8"/>
        <color rgb="FF808080"/>
        <rFont val="Verdana"/>
        <family val="2"/>
      </rPr>
      <t xml:space="preserve">
Référence évacuation : 33
Concerne la protection des berges du ruisseau</t>
    </r>
  </si>
  <si>
    <t>Poste n° 2.5   ---   Canalisation</t>
  </si>
  <si>
    <t>I3800*</t>
  </si>
  <si>
    <r>
      <rPr>
        <sz val="8"/>
        <rFont val="Verdana"/>
        <family val="2"/>
      </rPr>
      <t xml:space="preserve">Poste n° 2.5.1   ---   Supplément, assise de pose en sable pour tuyau sans ciment </t>
    </r>
    <r>
      <rPr>
        <i/>
        <sz val="8"/>
        <color rgb="FF808080"/>
        <rFont val="Verdana"/>
        <family val="2"/>
      </rPr>
      <t xml:space="preserve">
Référence évacuation : 34
Concerne le lit de pose des tuyaux du point A à B</t>
    </r>
  </si>
  <si>
    <t>I3411</t>
  </si>
  <si>
    <r>
      <rPr>
        <sz val="8"/>
        <rFont val="Verdana"/>
        <family val="2"/>
      </rPr>
      <t>Poste n° 2.5.2   ---   Tuyau en polyéthylène (PEHD), série 16, diamètre DN &lt;= 125mm</t>
    </r>
    <r>
      <rPr>
        <i/>
        <sz val="8"/>
        <color rgb="FF808080"/>
        <rFont val="Verdana"/>
        <family val="2"/>
      </rPr>
      <t xml:space="preserve">
Référence évacuation : 35
Concerne le tronçon A-B</t>
    </r>
  </si>
  <si>
    <t>I4211</t>
  </si>
  <si>
    <t>I.3.</t>
  </si>
  <si>
    <r>
      <rPr>
        <sz val="8"/>
        <rFont val="Verdana"/>
        <family val="2"/>
      </rPr>
      <t>Poste n° 2.5.3   ---   Raccord de tuyau DN &lt; 250 mm sur chambre de visite existante en béton</t>
    </r>
    <r>
      <rPr>
        <i/>
        <sz val="8"/>
        <color rgb="FF808080"/>
        <rFont val="Verdana"/>
        <family val="2"/>
      </rPr>
      <t xml:space="preserve">
Référence évacuation : 36
Concerne le raccordement du tuyau sur la CVexistante au point A</t>
    </r>
  </si>
  <si>
    <t>Poste n° 2.6   ---   Chambres de visites</t>
  </si>
  <si>
    <r>
      <rPr>
        <sz val="8"/>
        <rFont val="Verdana"/>
        <family val="2"/>
      </rPr>
      <t>Poste n° 2.6.1   ---   Terrassement pour canalisation, drain, gaine, CV : divers, supplément, remblai avec les terres des déblais.</t>
    </r>
    <r>
      <rPr>
        <i/>
        <sz val="8"/>
        <color rgb="FF808080"/>
        <rFont val="Verdana"/>
        <family val="2"/>
      </rPr>
      <t xml:space="preserve">
Référence évacuation : 37
Concerne le remblai des CV1 et CV2</t>
    </r>
  </si>
  <si>
    <t>J1211</t>
  </si>
  <si>
    <t>J.1.</t>
  </si>
  <si>
    <r>
      <rPr>
        <sz val="8"/>
        <rFont val="Verdana"/>
        <family val="2"/>
      </rPr>
      <t>Poste n° 2.6.2   ---   Béton maigre pour éléments construits en place de regard de visite ou chambre d'appareil de hauteur H &gt; 1 m</t>
    </r>
    <r>
      <rPr>
        <i/>
        <sz val="8"/>
        <color rgb="FF808080"/>
        <rFont val="Verdana"/>
        <family val="2"/>
      </rPr>
      <t xml:space="preserve">
Référence évacuation : 38
Concerne les CV1 - CV2</t>
    </r>
  </si>
  <si>
    <t>J1221</t>
  </si>
  <si>
    <r>
      <rPr>
        <sz val="8"/>
        <rFont val="Verdana"/>
        <family val="2"/>
      </rPr>
      <t>Poste n° 2.6.3   ---   Embase préfabriquée sans dalle réductrice de regard de visite ou chambre d'appareil de hauteur H &gt; 1 m</t>
    </r>
    <r>
      <rPr>
        <i/>
        <sz val="8"/>
        <color rgb="FF808080"/>
        <rFont val="Verdana"/>
        <family val="2"/>
      </rPr>
      <t xml:space="preserve">
Référence évacuation : 39
Concerne les CV1 - CV2</t>
    </r>
  </si>
  <si>
    <t>J1251</t>
  </si>
  <si>
    <r>
      <rPr>
        <sz val="8"/>
        <rFont val="Verdana"/>
        <family val="2"/>
      </rPr>
      <t>Poste n° 2.6.4   ---   Fût préfabriqué de regard de visite ou chambre d'appareil de hauteur H &gt; 1 m</t>
    </r>
    <r>
      <rPr>
        <i/>
        <sz val="8"/>
        <color rgb="FF808080"/>
        <rFont val="Verdana"/>
        <family val="2"/>
      </rPr>
      <t xml:space="preserve">
Référence évacuation : 40
Concerne les CV1 - CV2</t>
    </r>
  </si>
  <si>
    <t>J1252</t>
  </si>
  <si>
    <r>
      <rPr>
        <sz val="8"/>
        <rFont val="Verdana"/>
        <family val="2"/>
      </rPr>
      <t>Poste n° 2.6.5   ---   Dispositif de fermeture pour regard de visite ou chambre d'appareil, hauteur H &gt; 1 m</t>
    </r>
    <r>
      <rPr>
        <i/>
        <sz val="8"/>
        <color rgb="FF808080"/>
        <rFont val="Verdana"/>
        <family val="2"/>
      </rPr>
      <t xml:space="preserve">
Référence évacuation : 41
Concerne les CV1 - CV2</t>
    </r>
  </si>
  <si>
    <t>J1260</t>
  </si>
  <si>
    <r>
      <rPr>
        <sz val="8"/>
        <rFont val="Verdana"/>
        <family val="2"/>
      </rPr>
      <t>Poste n° 2.6.6   ---   Autre élément préfabriqué de regard de visite ou chambre d'appareil de hauteur H &gt; 1 m</t>
    </r>
    <r>
      <rPr>
        <i/>
        <sz val="8"/>
        <color rgb="FF808080"/>
        <rFont val="Verdana"/>
        <family val="2"/>
      </rPr>
      <t xml:space="preserve">
Référence évacuation : 42
Concerne les pièces de raccordement des tuyaux PEHD</t>
    </r>
  </si>
  <si>
    <t>J1291</t>
  </si>
  <si>
    <r>
      <rPr>
        <sz val="8"/>
        <rFont val="Verdana"/>
        <family val="2"/>
      </rPr>
      <t>Poste n° 2.6.7   ---   Echelles pour regard de visite ou chambre d'appareil de hauteur H &gt; 1 m</t>
    </r>
    <r>
      <rPr>
        <i/>
        <sz val="8"/>
        <color rgb="FF808080"/>
        <rFont val="Verdana"/>
        <family val="2"/>
      </rPr>
      <t xml:space="preserve">
Référence évacuation : 43
Concerne les CV1 - CV2</t>
    </r>
  </si>
  <si>
    <t>J1293*</t>
  </si>
  <si>
    <r>
      <rPr>
        <sz val="8"/>
        <rFont val="Verdana"/>
        <family val="2"/>
      </rPr>
      <t>Poste n° 2.6.8   ---   Crosses amovibles pour regard de visite ou chambre d'appareil de hauteur H &gt; 1 m</t>
    </r>
    <r>
      <rPr>
        <i/>
        <sz val="8"/>
        <color rgb="FF808080"/>
        <rFont val="Verdana"/>
        <family val="2"/>
      </rPr>
      <t xml:space="preserve">
Référence évacuation : 44
Concerne les CV1 - CV2</t>
    </r>
  </si>
  <si>
    <t>J1322</t>
  </si>
  <si>
    <r>
      <rPr>
        <sz val="8"/>
        <rFont val="Verdana"/>
        <family val="2"/>
      </rPr>
      <t>Poste n° 2.6.9   ---   Trappillon de type 6, classe C250, avec couvercle de type 10, pour regard de visite ou chambre d'appareil de hauteur H &gt; 1 m</t>
    </r>
    <r>
      <rPr>
        <i/>
        <sz val="8"/>
        <color rgb="FF808080"/>
        <rFont val="Verdana"/>
        <family val="2"/>
      </rPr>
      <t xml:space="preserve">
Référence évacuation : 45</t>
    </r>
  </si>
  <si>
    <t>J1510</t>
  </si>
  <si>
    <r>
      <rPr>
        <sz val="8"/>
        <rFont val="Verdana"/>
        <family val="2"/>
      </rPr>
      <t>Poste n° 2.6.10   ---   Essais d'étanchéité de regard de visite ou chambre d'appareil, Di,v &lt;= 500 mm</t>
    </r>
    <r>
      <rPr>
        <i/>
        <sz val="8"/>
        <color rgb="FF808080"/>
        <rFont val="Verdana"/>
        <family val="2"/>
      </rPr>
      <t xml:space="preserve">
Référence évacuation : 46</t>
    </r>
  </si>
  <si>
    <t>Poste n° 2.7   ---   Chambre purge</t>
  </si>
  <si>
    <t>E4610-E</t>
  </si>
  <si>
    <t>E.4.2.1.</t>
  </si>
  <si>
    <r>
      <rPr>
        <sz val="8"/>
        <rFont val="Verdana"/>
        <family val="2"/>
      </rPr>
      <t>Poste n° 2.7.1   ---   Terrassements particuliers, terrassement pour ouvrage d'art, déblai, en vue d'une évacuation</t>
    </r>
    <r>
      <rPr>
        <i/>
        <sz val="8"/>
        <color rgb="FF808080"/>
        <rFont val="Verdana"/>
        <family val="2"/>
      </rPr>
      <t xml:space="preserve">
Référence évacuation : 47</t>
    </r>
  </si>
  <si>
    <t>E9132</t>
  </si>
  <si>
    <t>F.4.3.</t>
  </si>
  <si>
    <r>
      <rPr>
        <sz val="8"/>
        <rFont val="Verdana"/>
        <family val="2"/>
      </rPr>
      <t>Poste n° 2.7.2   ---   Terrassement pour canalisation, drain, gaine, CV : divers, supplément, remblai spécial, en sable-ciment</t>
    </r>
    <r>
      <rPr>
        <i/>
        <sz val="8"/>
        <color rgb="FF808080"/>
        <rFont val="Verdana"/>
        <family val="2"/>
      </rPr>
      <t xml:space="preserve">
Référence évacuation : 48
Localisation sous canalisation</t>
    </r>
  </si>
  <si>
    <t>E4629*</t>
  </si>
  <si>
    <t>E.3.7.</t>
  </si>
  <si>
    <r>
      <rPr>
        <sz val="8"/>
        <rFont val="Verdana"/>
        <family val="2"/>
      </rPr>
      <t>Poste n° 2.7.3   ---   Terrassements particuliers, terrassement pour ouvrage d'art, remblai, avec les terres des déblais</t>
    </r>
    <r>
      <rPr>
        <i/>
        <sz val="8"/>
        <color rgb="FF808080"/>
        <rFont val="Verdana"/>
        <family val="2"/>
      </rPr>
      <t xml:space="preserve">
Référence évacuation : 49</t>
    </r>
  </si>
  <si>
    <t>J3111</t>
  </si>
  <si>
    <r>
      <rPr>
        <sz val="8"/>
        <rFont val="Verdana"/>
        <family val="2"/>
      </rPr>
      <t>Poste n° 2.7.4   ---   Petit ouvrage en béton et béton armé construit en place; béton classe C12/15</t>
    </r>
    <r>
      <rPr>
        <i/>
        <sz val="8"/>
        <color rgb="FF808080"/>
        <rFont val="Verdana"/>
        <family val="2"/>
      </rPr>
      <t xml:space="preserve">
Référence évacuation : 50
Concerne le béton de propreté du DO</t>
    </r>
  </si>
  <si>
    <r>
      <rPr>
        <sz val="8"/>
        <rFont val="Verdana"/>
        <family val="2"/>
      </rPr>
      <t>Poste n° 2.7.5   ---   Béton classe C30/37 EE3 pour petit ouvrage en béton et béton armé construit en place</t>
    </r>
    <r>
      <rPr>
        <i/>
        <sz val="8"/>
        <color rgb="FF808080"/>
        <rFont val="Verdana"/>
        <family val="2"/>
      </rPr>
      <t xml:space="preserve">
Référence évacuation : 51
Concerne le radier du DO, le béton de pente et la dalle supérieure</t>
    </r>
  </si>
  <si>
    <r>
      <rPr>
        <sz val="8"/>
        <rFont val="Verdana"/>
        <family val="2"/>
      </rPr>
      <t>Poste n° 2.7.6   ---   Armatures à adhérence renforcée BE 500 S ou  BE 500 TS ou BE 500 ES ou BE 500 RS pour petit ouvrage en béton armé construit en place</t>
    </r>
    <r>
      <rPr>
        <i/>
        <sz val="8"/>
        <color rgb="FF808080"/>
        <rFont val="Verdana"/>
        <family val="2"/>
      </rPr>
      <t xml:space="preserve">
Référence évacuation : 52</t>
    </r>
  </si>
  <si>
    <t>J4122</t>
  </si>
  <si>
    <t>J.5.</t>
  </si>
  <si>
    <r>
      <rPr>
        <sz val="8"/>
        <rFont val="Verdana"/>
        <family val="2"/>
      </rPr>
      <t>Poste n° 2.7.7   ---   Maçonnerie en blocs en béton, autre que de parement, pour petit ouvrage</t>
    </r>
    <r>
      <rPr>
        <i/>
        <sz val="8"/>
        <color rgb="FF808080"/>
        <rFont val="Verdana"/>
        <family val="2"/>
      </rPr>
      <t xml:space="preserve">
Référence évacuation : 53</t>
    </r>
  </si>
  <si>
    <t>J5200</t>
  </si>
  <si>
    <t>J.8.</t>
  </si>
  <si>
    <r>
      <rPr>
        <sz val="8"/>
        <rFont val="Verdana"/>
        <family val="2"/>
      </rPr>
      <t>Poste n° 2.7.8   ---   Imperméabilisation des maçonneries et du béton, enduit d'imperméabilisation</t>
    </r>
    <r>
      <rPr>
        <i/>
        <sz val="8"/>
        <color rgb="FF808080"/>
        <rFont val="Verdana"/>
        <family val="2"/>
      </rPr>
      <t xml:space="preserve">
Référence évacuation : 54</t>
    </r>
  </si>
  <si>
    <r>
      <rPr>
        <sz val="8"/>
        <rFont val="Verdana"/>
        <family val="2"/>
      </rPr>
      <t>Poste n° 2.7.9   ---   Raccord de tuyau DN &lt; 250 mm sur chambre de visite existante en béton</t>
    </r>
    <r>
      <rPr>
        <i/>
        <sz val="8"/>
        <color rgb="FF808080"/>
        <rFont val="Verdana"/>
        <family val="2"/>
      </rPr>
      <t xml:space="preserve">
Référence évacuation : 55</t>
    </r>
  </si>
  <si>
    <t>Poste n° 2.7.10   ---   Concerne le raccord des tuyaux PEHD sur la CV purge</t>
  </si>
  <si>
    <r>
      <rPr>
        <sz val="8"/>
        <rFont val="Verdana"/>
        <family val="2"/>
      </rPr>
      <t>Poste n° 2.7.11   ---   Echelles pour regard de visite ou chambre d'appareil de hauteur H &gt; 1 m</t>
    </r>
    <r>
      <rPr>
        <i/>
        <sz val="8"/>
        <color rgb="FF808080"/>
        <rFont val="Verdana"/>
        <family val="2"/>
      </rPr>
      <t xml:space="preserve">
Référence évacuation : 56</t>
    </r>
  </si>
  <si>
    <r>
      <rPr>
        <sz val="8"/>
        <rFont val="Verdana"/>
        <family val="2"/>
      </rPr>
      <t>Poste n° 2.7.12   ---   Crosse amovible pour chambre de visite ou d'appareil de hauteur H &gt;= 1,00 m,</t>
    </r>
    <r>
      <rPr>
        <i/>
        <sz val="8"/>
        <color rgb="FF808080"/>
        <rFont val="Verdana"/>
        <family val="2"/>
      </rPr>
      <t xml:space="preserve">
Référence évacuation : 57</t>
    </r>
  </si>
  <si>
    <r>
      <rPr>
        <sz val="8"/>
        <rFont val="Verdana"/>
        <family val="2"/>
      </rPr>
      <t>Poste n° 2.7.13   ---   Trappillon de type 6, classe C250, avec couvercle de type 10, pour regard de visite ou chambre d'appareil de hauteur H &gt; 1 m</t>
    </r>
    <r>
      <rPr>
        <i/>
        <sz val="8"/>
        <color rgb="FF808080"/>
        <rFont val="Verdana"/>
        <family val="2"/>
      </rPr>
      <t xml:space="preserve">
Référence évacuation : 58</t>
    </r>
  </si>
  <si>
    <t>Poste n° 2.8   ---   Divers</t>
  </si>
  <si>
    <t>P1645*</t>
  </si>
  <si>
    <t>P.1.</t>
  </si>
  <si>
    <r>
      <rPr>
        <sz val="8"/>
        <rFont val="Verdana"/>
        <family val="2"/>
      </rPr>
      <t>Poste n° 2.8.1   ---   Canalisations, signalisation de repérage, poteaux en PVC recyclé imitation bois de couleur brune et coupés en tête à 45° dim. : 140 x 14 x 14 cm avec rainures pour fixation plaque</t>
    </r>
    <r>
      <rPr>
        <i/>
        <sz val="8"/>
        <color rgb="FF808080"/>
        <rFont val="Verdana"/>
        <family val="2"/>
      </rPr>
      <t xml:space="preserve">
Référence évacuation : 59</t>
    </r>
  </si>
  <si>
    <t>Poste n° 2.9   ---   Remise en état de voiries</t>
  </si>
  <si>
    <r>
      <rPr>
        <sz val="8"/>
        <rFont val="Verdana"/>
        <family val="2"/>
      </rPr>
      <t>Poste n° 2.9.1   ---   Travaux préalables, compactage du fond de coffre</t>
    </r>
    <r>
      <rPr>
        <i/>
        <sz val="8"/>
        <color rgb="FF808080"/>
        <rFont val="Verdana"/>
        <family val="2"/>
      </rPr>
      <t xml:space="preserve">
Référence évacuation : 60
Concerne la remise en état du carrefour du cimetière au niveau du point B</t>
    </r>
  </si>
  <si>
    <r>
      <rPr>
        <sz val="8"/>
        <rFont val="Verdana"/>
        <family val="2"/>
      </rPr>
      <t>Poste n° 2.9.2   ---   Travaux préalables, géosynthétiques, géotextile anticontaminant</t>
    </r>
    <r>
      <rPr>
        <i/>
        <sz val="8"/>
        <color rgb="FF808080"/>
        <rFont val="Verdana"/>
        <family val="2"/>
      </rPr>
      <t xml:space="preserve">
Référence évacuation : 61
Concerne la remise en état du carrefour du cimetière au niveau du point B</t>
    </r>
  </si>
  <si>
    <r>
      <rPr>
        <sz val="8"/>
        <rFont val="Verdana"/>
        <family val="2"/>
      </rPr>
      <t>Poste n° 2.9.3   ---   Sous-fondation de type granulaire, type 2, épaisseur : E = 30 cm</t>
    </r>
    <r>
      <rPr>
        <i/>
        <sz val="8"/>
        <color rgb="FF808080"/>
        <rFont val="Verdana"/>
        <family val="2"/>
      </rPr>
      <t xml:space="preserve">
Référence évacuation : 62
Concerne la remise en état du carrefour du cimetière au niveau du point B</t>
    </r>
  </si>
  <si>
    <r>
      <rPr>
        <sz val="8"/>
        <rFont val="Verdana"/>
        <family val="2"/>
      </rPr>
      <t>Poste n° 2.9.4   ---   Fondation en empierrement continu type II A (au ciment), épaisseur : E = 20 cm</t>
    </r>
    <r>
      <rPr>
        <i/>
        <sz val="8"/>
        <color rgb="FF808080"/>
        <rFont val="Verdana"/>
        <family val="2"/>
      </rPr>
      <t xml:space="preserve">
Référence évacuation : 63
Concerne la remise en état du carrefour du cimetière au niveau du point B</t>
    </r>
  </si>
  <si>
    <t>G2111</t>
  </si>
  <si>
    <t>G.2.2.2.1.1.</t>
  </si>
  <si>
    <r>
      <rPr>
        <sz val="8"/>
        <rFont val="Verdana"/>
        <family val="2"/>
      </rPr>
      <t>Poste n° 2.9.5   ---   Enrobés à squelette sableux, AC-20base3-1 - épaisseur E = 60 mm</t>
    </r>
    <r>
      <rPr>
        <i/>
        <sz val="8"/>
        <color rgb="FF808080"/>
        <rFont val="Verdana"/>
        <family val="2"/>
      </rPr>
      <t xml:space="preserve">
Référence évacuation : 64
Concerne la remise en état du carrefour du cimetière au niveau du point B</t>
    </r>
  </si>
  <si>
    <t>G2512</t>
  </si>
  <si>
    <t>G.2.2.2.1.2.</t>
  </si>
  <si>
    <r>
      <rPr>
        <sz val="8"/>
        <rFont val="Verdana"/>
        <family val="2"/>
      </rPr>
      <t>Poste n° 2.9.6   ---   Enrobés à squelette sableux, AC-14surf1-1 - épaisseur E = 50mm</t>
    </r>
    <r>
      <rPr>
        <i/>
        <sz val="8"/>
        <color rgb="FF808080"/>
        <rFont val="Verdana"/>
        <family val="2"/>
      </rPr>
      <t xml:space="preserve">
Référence évacuation : 65
Concerne la remise en état du carrefour du cimetière au niveau du point B</t>
    </r>
  </si>
  <si>
    <t>G5221</t>
  </si>
  <si>
    <t>G. 2.2.8.2.</t>
  </si>
  <si>
    <r>
      <rPr>
        <sz val="8"/>
        <rFont val="Verdana"/>
        <family val="2"/>
      </rPr>
      <t>Poste n° 2.9.7   ---   Opération sur revêtement, couche de collage sur enrobé bitumineux récent</t>
    </r>
    <r>
      <rPr>
        <i/>
        <sz val="8"/>
        <color rgb="FF808080"/>
        <rFont val="Verdana"/>
        <family val="2"/>
      </rPr>
      <t xml:space="preserve">
Référence évacuation : 66
Concerne la remise en état du carrefour du cimetière au niveau du point B</t>
    </r>
  </si>
  <si>
    <t>G5312</t>
  </si>
  <si>
    <t>G.2.2.8.7.3.</t>
  </si>
  <si>
    <r>
      <rPr>
        <sz val="8"/>
        <rFont val="Verdana"/>
        <family val="2"/>
      </rPr>
      <t>Poste n° 2.9.8   ---   Opération sur revêtement, traitement des joints et des bords, traitement de joints, au moyen d'une bande bitumineuse extrudée pour joint</t>
    </r>
    <r>
      <rPr>
        <i/>
        <sz val="8"/>
        <color rgb="FF808080"/>
        <rFont val="Verdana"/>
        <family val="2"/>
      </rPr>
      <t xml:space="preserve">
Référence évacuation : 67</t>
    </r>
  </si>
  <si>
    <t>G5313</t>
  </si>
  <si>
    <r>
      <rPr>
        <sz val="8"/>
        <rFont val="Verdana"/>
        <family val="2"/>
      </rPr>
      <t>Poste n° 2.9.9   ---   Opération sur revêtement, traitement des joints et des bords, traitement de joints, au moyen d'un produit de scellement coulé à chaud</t>
    </r>
    <r>
      <rPr>
        <i/>
        <sz val="8"/>
        <color rgb="FF808080"/>
        <rFont val="Verdana"/>
        <family val="2"/>
      </rPr>
      <t xml:space="preserve">
Référence évacuation : 68</t>
    </r>
  </si>
  <si>
    <t>F4132</t>
  </si>
  <si>
    <t>F.4.5.</t>
  </si>
  <si>
    <r>
      <rPr>
        <sz val="8"/>
        <rFont val="Verdana"/>
        <family val="2"/>
      </rPr>
      <t>Poste n° 2.9.10   ---   Fondation en béton maigre type I ou type II, pour fondation et contrebutage d'élément linéaire, section : 0,05 m2 &lt; S &lt;= 0,10 m2</t>
    </r>
    <r>
      <rPr>
        <i/>
        <sz val="8"/>
        <color rgb="FF808080"/>
        <rFont val="Verdana"/>
        <family val="2"/>
      </rPr>
      <t xml:space="preserve">
Référence évacuation : 69
Concerne la remise en état du carrefour du cimetière au niveau du point B</t>
    </r>
  </si>
  <si>
    <t>H1231</t>
  </si>
  <si>
    <t>H.1.2.</t>
  </si>
  <si>
    <r>
      <rPr>
        <sz val="8"/>
        <rFont val="Verdana"/>
        <family val="2"/>
      </rPr>
      <t>Poste n° 2.9.11   ---   Bordure en béton, type IC1, largeur : B = 150 mm, hauteur : H = 300 mm, élément droit, longueur : L = 1 m</t>
    </r>
    <r>
      <rPr>
        <i/>
        <sz val="8"/>
        <color rgb="FF808080"/>
        <rFont val="Verdana"/>
        <family val="2"/>
      </rPr>
      <t xml:space="preserve">
Référence évacuation : 70
Concerne la remise en état du carrefour du cimetière au niveau du point B</t>
    </r>
  </si>
  <si>
    <t>H1233</t>
  </si>
  <si>
    <r>
      <rPr>
        <sz val="8"/>
        <rFont val="Verdana"/>
        <family val="2"/>
      </rPr>
      <t>Poste n° 2.9.12   ---   Bordure en béton, type IC1, largeur : B = 150 mm, hauteur : H = 300 mm, élément courbe</t>
    </r>
    <r>
      <rPr>
        <i/>
        <sz val="8"/>
        <color rgb="FF808080"/>
        <rFont val="Verdana"/>
        <family val="2"/>
      </rPr>
      <t xml:space="preserve">
Référence évacuation : 71
Concerne la remise en état du carrefour du cimetière au niveau du point B</t>
    </r>
  </si>
  <si>
    <t>H1912</t>
  </si>
  <si>
    <r>
      <rPr>
        <sz val="8"/>
        <rFont val="Verdana"/>
        <family val="2"/>
      </rPr>
      <t>Poste n° 2.9.13   ---   Sciage de bordure en béton</t>
    </r>
    <r>
      <rPr>
        <i/>
        <sz val="8"/>
        <color rgb="FF808080"/>
        <rFont val="Verdana"/>
        <family val="2"/>
      </rPr>
      <t xml:space="preserve">
Référence évacuation : 72</t>
    </r>
  </si>
  <si>
    <r>
      <rPr>
        <sz val="8"/>
        <rFont val="Verdana"/>
        <family val="2"/>
      </rPr>
      <t>Poste n° 2.9.14   ---   Fondation en béton maigre type I ou type II, pour fondation et contrebutage d'élément linéaire, section : 0,05 m2 &lt; S &lt;= 0,10 m2</t>
    </r>
    <r>
      <rPr>
        <i/>
        <sz val="8"/>
        <color rgb="FF808080"/>
        <rFont val="Verdana"/>
        <family val="2"/>
      </rPr>
      <t xml:space="preserve">
Référence évacuation : 73
Concerne la remise en état du carrefour du cimetière au niveau du point B</t>
    </r>
  </si>
  <si>
    <t>H3600-C</t>
  </si>
  <si>
    <t>H.1.5.</t>
  </si>
  <si>
    <r>
      <rPr>
        <sz val="8"/>
        <rFont val="Verdana"/>
        <family val="2"/>
      </rPr>
      <t>Poste n° 2.9.15   ---   Filet d'eau en pavés de pierre naturelle (joint mortier de ciment), en provenance du chantier</t>
    </r>
    <r>
      <rPr>
        <i/>
        <sz val="8"/>
        <color rgb="FF808080"/>
        <rFont val="Verdana"/>
        <family val="2"/>
      </rPr>
      <t xml:space="preserve">
Référence évacuation : 74
Concerne la remise en état du carrefour du cimetière au niveau du point B</t>
    </r>
  </si>
  <si>
    <t>H3691</t>
  </si>
  <si>
    <r>
      <rPr>
        <sz val="8"/>
        <rFont val="Verdana"/>
        <family val="2"/>
      </rPr>
      <t>Poste n° 2.9.16   ---   Supplément pour jointoiement au mortier de ciment de pavés de pierre pour filet d'eau</t>
    </r>
    <r>
      <rPr>
        <i/>
        <sz val="8"/>
        <color rgb="FF808080"/>
        <rFont val="Verdana"/>
        <family val="2"/>
      </rPr>
      <t xml:space="preserve">
Référence évacuation : 75
Concerne la remise en état du carrefour du cimetière au niveau du point B</t>
    </r>
  </si>
  <si>
    <r>
      <rPr>
        <sz val="8"/>
        <rFont val="Verdana"/>
        <family val="2"/>
      </rPr>
      <t>Poste n° 2.9.17   ---   Travaux préalables, compactage du fond de coffre</t>
    </r>
    <r>
      <rPr>
        <i/>
        <sz val="8"/>
        <color rgb="FF808080"/>
        <rFont val="Verdana"/>
        <family val="2"/>
      </rPr>
      <t xml:space="preserve">
Référence évacuation : 76
Concerne la remise en état du chemin agricole</t>
    </r>
  </si>
  <si>
    <r>
      <rPr>
        <sz val="8"/>
        <rFont val="Verdana"/>
        <family val="2"/>
      </rPr>
      <t>Poste n° 2.9.18   ---   Travaux préalables, géosynthétiques, géotextile anticontaminant</t>
    </r>
    <r>
      <rPr>
        <i/>
        <sz val="8"/>
        <color rgb="FF808080"/>
        <rFont val="Verdana"/>
        <family val="2"/>
      </rPr>
      <t xml:space="preserve">
Référence évacuation : 77
Concerne la remise en état du chemin agricole</t>
    </r>
  </si>
  <si>
    <r>
      <rPr>
        <sz val="8"/>
        <rFont val="Verdana"/>
        <family val="2"/>
      </rPr>
      <t>Poste n° 2.9.19   ---   Sous-fondation de type granulaire, type 2, épaisseur : E = 30 cm</t>
    </r>
    <r>
      <rPr>
        <i/>
        <sz val="8"/>
        <color rgb="FF808080"/>
        <rFont val="Verdana"/>
        <family val="2"/>
      </rPr>
      <t xml:space="preserve">
Référence évacuation : 78
Concerne la remise en état du chemin agricole</t>
    </r>
  </si>
  <si>
    <t>Poste n° 3.   ---   Division déchets</t>
  </si>
  <si>
    <t>Poste n° 3.1   ---   Mise en C.T.A. de déchets valorisables</t>
  </si>
  <si>
    <t>D9310</t>
  </si>
  <si>
    <r>
      <rPr>
        <sz val="8"/>
        <rFont val="Verdana"/>
        <family val="2"/>
      </rPr>
      <t>Poste n° 3.1.1   ---   Mise en Centre de Traitement Autorisé de déchets valorisables d'enrobé bitumineux en morceaux (D &gt; 32 mm) - Code wallon des déchets : 17.03.02 - Mélanges bitumeux</t>
    </r>
    <r>
      <rPr>
        <i/>
        <sz val="8"/>
        <color rgb="FF808080"/>
        <rFont val="Verdana"/>
        <family val="2"/>
      </rPr>
      <t xml:space="preserve">
Référence évacuation : 79
Evacuation des déchets du(des) poste(s) n° 13</t>
    </r>
  </si>
  <si>
    <t>D9321</t>
  </si>
  <si>
    <r>
      <rPr>
        <sz val="8"/>
        <rFont val="Verdana"/>
        <family val="2"/>
      </rPr>
      <t>Poste n° 3.1.2   ---   Mise en Centre de Traitement Autorisé de déchets valorisables de béton non armé - Code wallon des déchets : 17.01.01 - Béton</t>
    </r>
    <r>
      <rPr>
        <i/>
        <sz val="8"/>
        <color rgb="FF808080"/>
        <rFont val="Verdana"/>
        <family val="2"/>
      </rPr>
      <t xml:space="preserve">
Référence évacuation : 80
Evacuation des déchets du(des) poste(s) n° 17</t>
    </r>
  </si>
  <si>
    <t>D9323</t>
  </si>
  <si>
    <r>
      <rPr>
        <sz val="8"/>
        <rFont val="Verdana"/>
        <family val="2"/>
      </rPr>
      <t>Poste n° 3.1.3   ---   Mise en Centre de Traitement Autorisé de déchets valorisables d'empierrement lié - Code wallon des déchets : 17.01.01 - Béton</t>
    </r>
    <r>
      <rPr>
        <i/>
        <sz val="8"/>
        <color rgb="FF808080"/>
        <rFont val="Verdana"/>
        <family val="2"/>
      </rPr>
      <t xml:space="preserve">
Référence évacuation : 81
Evacuation des déchets du(des) poste(s) n° 14, 16, 18</t>
    </r>
  </si>
  <si>
    <t>D9360</t>
  </si>
  <si>
    <r>
      <rPr>
        <sz val="8"/>
        <rFont val="Verdana"/>
        <family val="2"/>
      </rPr>
      <t>Poste n° 3.1.4   ---   Mise en CTA de déchets valorisables de construction et de démolition en mélange - Code wallon des déchets : 17.09.04 - Déchets de construction et démolition en mélange, ...</t>
    </r>
    <r>
      <rPr>
        <i/>
        <sz val="8"/>
        <color rgb="FF808080"/>
        <rFont val="Verdana"/>
        <family val="2"/>
      </rPr>
      <t xml:space="preserve">
Référence évacuation : 82
Evacuation des déchets du(des) poste(s) n° 13, 14, 16, 17, 18</t>
    </r>
  </si>
  <si>
    <t>Poste n° 3.2   ---   Mise en site autorisé de déchets traités</t>
  </si>
  <si>
    <t>D9420</t>
  </si>
  <si>
    <r>
      <rPr>
        <sz val="8"/>
        <rFont val="Verdana"/>
        <family val="2"/>
      </rPr>
      <t>Poste n° 3.2.1   ---   Mise en site autorisé de déchets traités de terres - Code wallon des déchets : 17.05.04 - Terres et cailloux autres que ceux visés à la rubrique 17.05.03</t>
    </r>
    <r>
      <rPr>
        <i/>
        <sz val="8"/>
        <color rgb="FF808080"/>
        <rFont val="Verdana"/>
        <family val="2"/>
      </rPr>
      <t xml:space="preserve">
Référence évacuation : 83
Evacuation des déchets du(des) poste(s) n° 47</t>
    </r>
  </si>
  <si>
    <t>D9450</t>
  </si>
  <si>
    <r>
      <rPr>
        <sz val="8"/>
        <rFont val="Verdana"/>
        <family val="2"/>
      </rPr>
      <t>Poste n° 3.2.2   ---   Mise en site autorisé de déchets traités de terres, sables et pierres naturelles en mélange - Code wallon des déchets : 17.05.04 - Terres et cailloux autres que 17.05.03</t>
    </r>
    <r>
      <rPr>
        <i/>
        <sz val="8"/>
        <color rgb="FF808080"/>
        <rFont val="Verdana"/>
        <family val="2"/>
      </rPr>
      <t xml:space="preserve">
Référence évacuation : 84
Evacuation des déchets du(des) poste(s) n° 19, 47</t>
    </r>
  </si>
  <si>
    <t>SR</t>
  </si>
  <si>
    <t>Poste n° 3.2.3   ---   Mise en site autorisé de déchets traités de terres, sables et pierres naturelles en mélange</t>
  </si>
  <si>
    <t>EUR</t>
  </si>
  <si>
    <t>Poste n° 4.   ---   TRAVAUX EN REGIE ET DIVERS</t>
  </si>
  <si>
    <t>X1300</t>
  </si>
  <si>
    <t>Poste n° 4.1   ---   Prestation de services</t>
  </si>
  <si>
    <t>X1310</t>
  </si>
  <si>
    <t>H</t>
  </si>
  <si>
    <t>Poste n° 4.1.1   ---   Prestation d'aide-géomètre</t>
  </si>
  <si>
    <t>h</t>
  </si>
  <si>
    <t>X1320</t>
  </si>
  <si>
    <t>Poste n° 4.1.2   ---   Prestation de géomètre</t>
  </si>
  <si>
    <t>X1330</t>
  </si>
  <si>
    <t>Poste n° 4.1.3   ---   Prestation de dessinateur</t>
  </si>
  <si>
    <t>Poste n° 4.2   ---   Réparation localisée provisoire</t>
  </si>
  <si>
    <t>E.1.2.- E.5</t>
  </si>
  <si>
    <t>Poste n° 4.2.1   ---   Sable naturel pour remblais</t>
  </si>
  <si>
    <t>F4110-R</t>
  </si>
  <si>
    <t>Poste n° 4.2.2   ---   Fondation en béton maigre type I ou type II, pour chaussée et/ou zone d'immobilisation</t>
  </si>
  <si>
    <t>M3410</t>
  </si>
  <si>
    <t>M.3.5.</t>
  </si>
  <si>
    <t>Poste n° 4.2.3   ---   Réparation de revêtements hydrocarbonés : réparation localisée provisoire en enrobés stockables semi-fermés 0/4</t>
  </si>
  <si>
    <t>M3430</t>
  </si>
  <si>
    <t>Poste n° 4.2.4   ---   Réparation de revêtements hydrocarbonés : réparation localisée provisoire en enrobés stockables ouverts 0/10</t>
  </si>
  <si>
    <t>Poste n° 4.3   ---   TRAVAUX CONNEXES</t>
  </si>
  <si>
    <t>J4121</t>
  </si>
  <si>
    <t>Poste n° 4.3.1   ---   Maçonnerie en briques de terre cuite, autre que de parement, pour petit ouvrage</t>
  </si>
  <si>
    <t>Poste n° 4.3.2   ---   Maçonnerie en blocs en béton, autre que de parement, pour petit ouvrage</t>
  </si>
  <si>
    <t>Poste n° 4.3.3   ---   Petit ouvrage en béton et béton armé construit en place; béton classe C12/15</t>
  </si>
  <si>
    <t>J3113</t>
  </si>
  <si>
    <t>Poste n° 4.3.4   ---   Petit ouvrage en béton et béton armé construit en place; béton classe C25/30</t>
  </si>
  <si>
    <t>Poste n° 4.3.5   ---   Petit ouvrage en béton et béton armé construit en place; armatures à adhérence renforcée BE 500 S</t>
  </si>
  <si>
    <t>Poste n° 4.3.6   ---   Petit ouvrage en béton et béton armé construit en place; béton classe C30/37</t>
  </si>
  <si>
    <t>Poste n° 4.3.7   ---   Déversoirs préfabriqués, matériaux complémentaires éventuels ( voile, semelle et radier), y compris armatures</t>
  </si>
  <si>
    <t>J5100</t>
  </si>
  <si>
    <t>Poste n° 4.3.8   ---   Imperméabilisation des maçonneries et du béton, cimentage</t>
  </si>
  <si>
    <t>Poste n° 4.3.9   ---   Imperméabilisation des maçonneries et du béton, enduit d'imperméabilisation</t>
  </si>
  <si>
    <t>TOTAL €htva</t>
  </si>
  <si>
    <t>Sous-total HTVA :</t>
  </si>
  <si>
    <t>Révisable k1</t>
  </si>
  <si>
    <t>Révision des prix :</t>
  </si>
  <si>
    <t>Révisable k2</t>
  </si>
  <si>
    <t>Total révision des prix :</t>
  </si>
  <si>
    <t>Rectifications :</t>
  </si>
  <si>
    <t>Total HTVA :</t>
  </si>
  <si>
    <t>TVA 21% :</t>
  </si>
  <si>
    <t>Total TVAC :</t>
  </si>
  <si>
    <t>Remarques</t>
  </si>
  <si>
    <t>FRAMERIES  (NOIRCHAIN) - ELIMINATION H2S - Référence SPGE : 53028/01/P001</t>
  </si>
  <si>
    <t>ABT-072-4</t>
  </si>
  <si>
    <t>Commune de Frameries</t>
  </si>
  <si>
    <t>Intercommunale IDEA - DER</t>
  </si>
  <si>
    <t>Intercommunale IDEA</t>
  </si>
  <si>
    <t>Benjamin BENRUBI</t>
  </si>
  <si>
    <t>Alain DAMBREME</t>
  </si>
  <si>
    <t>WANTY SA</t>
  </si>
  <si>
    <t>Total à l’attribution, HTVA</t>
  </si>
  <si>
    <t>08/01/2024 - 07/02/2024</t>
  </si>
  <si>
    <t xml:space="preserve">Total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</si>
</sst>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1">
    <numFmt numFmtId="42" formatCode="_-* #,##0\ &quot;€&quot;_-;\-* #,##0\ &quot;€&quot;_-;_-* &quot;-&quot;\ &quot;€&quot;_-;_-@_-"/>
    <numFmt numFmtId="44" formatCode="_-* #,##0.00\ &quot;€&quot;_-;\-* #,##0.00\ &quot;€&quot;_-;_-* &quot;-&quot;??\ &quot;€&quot;_-;_-@_-"/>
    <numFmt numFmtId="164" formatCode="_-* #,##0\ _€_-;\-* #,##0\ _€_-;_-* &quot;-&quot;\ _€_-;_-@_-"/>
    <numFmt numFmtId="165" formatCode="_-* #,##0.00\ _€_-;\-* #,##0.00\ _€_-;_-* &quot;-&quot;??\ _€_-;_-@_-"/>
    <numFmt numFmtId="166" formatCode="#,##0.00\ &quot;€&quot;"/>
    <numFmt numFmtId="167" formatCode="&quot;€&quot;\ #,##0.00"/>
    <numFmt numFmtId="168" formatCode="&quot;€&quot;\ #,##0.00_-"/>
    <numFmt numFmtId="169" formatCode="_-\€\ #,##0.00;[Red]_-\€\ \-#,##0.00"/>
    <numFmt numFmtId="170" formatCode="&quot;€&quot;\ #,##0.00000"/>
    <numFmt numFmtId="171" formatCode="#0.00000"/>
    <numFmt numFmtId="172" formatCode="_-&quot;€&quot;\ #,##0.00;[Red]_-&quot;€&quot;\ \-#,##0.00"/>
  </numFmts>
  <fonts count="33" x14ac:knownFonts="1">
    <font>
      <sz val="10"/>
      <name val="Arial"/>
    </font>
    <font>
      <b/>
      <sz val="16"/>
      <name val="Verdana"/>
      <family val="2"/>
    </font>
    <font>
      <sz val="10"/>
      <name val="Verdana"/>
      <family val="2"/>
    </font>
    <font>
      <b/>
      <sz val="10"/>
      <name val="Verdana"/>
      <family val="2"/>
    </font>
    <font>
      <i/>
      <sz val="10"/>
      <name val="Verdana"/>
      <family val="2"/>
    </font>
    <font>
      <b/>
      <sz val="8"/>
      <name val="Verdana"/>
      <family val="2"/>
    </font>
    <font>
      <sz val="8"/>
      <name val="Verdana"/>
      <family val="2"/>
    </font>
    <font>
      <i/>
      <sz val="8"/>
      <color indexed="9"/>
      <name val="Verdana"/>
      <family val="2"/>
    </font>
    <font>
      <b/>
      <sz val="10"/>
      <name val="Arial"/>
      <family val="2"/>
    </font>
    <font>
      <b/>
      <sz val="7"/>
      <name val="Verdana"/>
      <family val="2"/>
    </font>
    <font>
      <u/>
      <sz val="10"/>
      <color indexed="12"/>
      <name val="Arial"/>
      <family val="2"/>
    </font>
    <font>
      <b/>
      <sz val="16"/>
      <name val="Arial"/>
      <family val="2"/>
    </font>
    <font>
      <sz val="11"/>
      <color theme="1"/>
      <name val="Calibri"/>
      <family val="2"/>
      <scheme val="minor"/>
    </font>
    <font>
      <sz val="11"/>
      <color theme="0"/>
      <name val="Calibri"/>
      <family val="2"/>
      <scheme val="minor"/>
    </font>
    <font>
      <sz val="11"/>
      <color rgb="FF9C0006"/>
      <name val="Calibri"/>
      <family val="2"/>
      <scheme val="minor"/>
    </font>
    <font>
      <b/>
      <sz val="11"/>
      <color rgb="FFFA7D00"/>
      <name val="Calibri"/>
      <family val="2"/>
      <scheme val="minor"/>
    </font>
    <font>
      <b/>
      <sz val="11"/>
      <color theme="0"/>
      <name val="Calibri"/>
      <family val="2"/>
      <scheme val="minor"/>
    </font>
    <font>
      <i/>
      <sz val="11"/>
      <color rgb="FF7F7F7F"/>
      <name val="Calibri"/>
      <family val="2"/>
      <scheme val="minor"/>
    </font>
    <font>
      <sz val="11"/>
      <color rgb="FF006100"/>
      <name val="Calibri"/>
      <family val="2"/>
      <scheme val="minor"/>
    </font>
    <font>
      <b/>
      <sz val="15"/>
      <color theme="3"/>
      <name val="Calibri"/>
      <family val="2"/>
      <scheme val="minor"/>
    </font>
    <font>
      <b/>
      <sz val="13"/>
      <color theme="3"/>
      <name val="Calibri"/>
      <family val="2"/>
      <scheme val="minor"/>
    </font>
    <font>
      <b/>
      <sz val="11"/>
      <color theme="3"/>
      <name val="Calibri"/>
      <family val="2"/>
      <scheme val="minor"/>
    </font>
    <font>
      <sz val="11"/>
      <color rgb="FF3F3F76"/>
      <name val="Calibri"/>
      <family val="2"/>
      <scheme val="minor"/>
    </font>
    <font>
      <sz val="11"/>
      <color rgb="FFFA7D00"/>
      <name val="Calibri"/>
      <family val="2"/>
      <scheme val="minor"/>
    </font>
    <font>
      <sz val="11"/>
      <color rgb="FF9C6500"/>
      <name val="Calibri"/>
      <family val="2"/>
      <scheme val="minor"/>
    </font>
    <font>
      <b/>
      <sz val="11"/>
      <color rgb="FF3F3F3F"/>
      <name val="Calibri"/>
      <family val="2"/>
      <scheme val="minor"/>
    </font>
    <font>
      <b/>
      <sz val="18"/>
      <color theme="3"/>
      <name val="Cambria"/>
      <family val="2"/>
      <scheme val="major"/>
    </font>
    <font>
      <b/>
      <sz val="11"/>
      <color theme="1"/>
      <name val="Calibri"/>
      <family val="2"/>
      <scheme val="minor"/>
    </font>
    <font>
      <sz val="11"/>
      <color rgb="FFFF0000"/>
      <name val="Calibri"/>
      <family val="2"/>
      <scheme val="minor"/>
    </font>
    <font>
      <b/>
      <sz val="8"/>
      <color rgb="FF0000FF"/>
      <name val="Verdana"/>
      <family val="2"/>
    </font>
    <font>
      <sz val="8"/>
      <color rgb="FF0000FF"/>
      <name val="Verdana"/>
      <family val="2"/>
    </font>
    <font>
      <i/>
      <sz val="8"/>
      <color rgb="FF808080"/>
      <name val="Verdana"/>
      <family val="2"/>
    </font>
    <font>
      <sz val="10"/>
      <name val="Arial"/>
      <family val="2"/>
    </font>
  </fonts>
  <fills count="37">
    <fill>
      <patternFill patternType="none"/>
    </fill>
    <fill>
      <patternFill patternType="gray125"/>
    </fill>
    <fill>
      <patternFill patternType="solid">
        <fgColor theme="4" tint="0.79995117038483843"/>
        <bgColor indexed="64"/>
      </patternFill>
    </fill>
    <fill>
      <patternFill patternType="solid">
        <fgColor theme="5" tint="0.79995117038483843"/>
        <bgColor indexed="64"/>
      </patternFill>
    </fill>
    <fill>
      <patternFill patternType="solid">
        <fgColor theme="6" tint="0.79995117038483843"/>
        <bgColor indexed="64"/>
      </patternFill>
    </fill>
    <fill>
      <patternFill patternType="solid">
        <fgColor theme="7" tint="0.79995117038483843"/>
        <bgColor indexed="64"/>
      </patternFill>
    </fill>
    <fill>
      <patternFill patternType="solid">
        <fgColor theme="8" tint="0.79995117038483843"/>
        <bgColor indexed="64"/>
      </patternFill>
    </fill>
    <fill>
      <patternFill patternType="solid">
        <fgColor theme="9" tint="0.79995117038483843"/>
        <bgColor indexed="64"/>
      </patternFill>
    </fill>
    <fill>
      <patternFill patternType="solid">
        <fgColor theme="4" tint="0.59996337778862885"/>
        <bgColor indexed="64"/>
      </patternFill>
    </fill>
    <fill>
      <patternFill patternType="solid">
        <fgColor theme="5" tint="0.59996337778862885"/>
        <bgColor indexed="64"/>
      </patternFill>
    </fill>
    <fill>
      <patternFill patternType="solid">
        <fgColor theme="6" tint="0.59996337778862885"/>
        <bgColor indexed="64"/>
      </patternFill>
    </fill>
    <fill>
      <patternFill patternType="solid">
        <fgColor theme="7" tint="0.59996337778862885"/>
        <bgColor indexed="64"/>
      </patternFill>
    </fill>
    <fill>
      <patternFill patternType="solid">
        <fgColor theme="8" tint="0.59996337778862885"/>
        <bgColor indexed="64"/>
      </patternFill>
    </fill>
    <fill>
      <patternFill patternType="solid">
        <fgColor theme="9" tint="0.59996337778862885"/>
        <bgColor indexed="64"/>
      </patternFill>
    </fill>
    <fill>
      <patternFill patternType="solid">
        <fgColor theme="4" tint="0.39997558519241921"/>
        <bgColor indexed="64"/>
      </patternFill>
    </fill>
    <fill>
      <patternFill patternType="solid">
        <fgColor theme="5" tint="0.39997558519241921"/>
        <bgColor indexed="64"/>
      </patternFill>
    </fill>
    <fill>
      <patternFill patternType="solid">
        <fgColor theme="6" tint="0.39997558519241921"/>
        <bgColor indexed="64"/>
      </patternFill>
    </fill>
    <fill>
      <patternFill patternType="solid">
        <fgColor theme="7" tint="0.39997558519241921"/>
        <bgColor indexed="64"/>
      </patternFill>
    </fill>
    <fill>
      <patternFill patternType="solid">
        <fgColor theme="8" tint="0.39997558519241921"/>
        <bgColor indexed="64"/>
      </patternFill>
    </fill>
    <fill>
      <patternFill patternType="solid">
        <fgColor theme="9" tint="0.39997558519241921"/>
        <bgColor indexed="64"/>
      </patternFill>
    </fill>
    <fill>
      <patternFill patternType="solid">
        <fgColor theme="4"/>
        <bgColor indexed="64"/>
      </patternFill>
    </fill>
    <fill>
      <patternFill patternType="solid">
        <fgColor theme="5"/>
        <bgColor indexed="64"/>
      </patternFill>
    </fill>
    <fill>
      <patternFill patternType="solid">
        <fgColor theme="6"/>
        <bgColor indexed="64"/>
      </patternFill>
    </fill>
    <fill>
      <patternFill patternType="solid">
        <fgColor theme="7"/>
        <bgColor indexed="64"/>
      </patternFill>
    </fill>
    <fill>
      <patternFill patternType="solid">
        <fgColor theme="8"/>
        <bgColor indexed="64"/>
      </patternFill>
    </fill>
    <fill>
      <patternFill patternType="solid">
        <fgColor theme="9"/>
        <bgColor indexed="64"/>
      </patternFill>
    </fill>
    <fill>
      <patternFill patternType="solid">
        <fgColor rgb="FFFFC7CE"/>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C99"/>
        <bgColor indexed="64"/>
      </patternFill>
    </fill>
    <fill>
      <patternFill patternType="solid">
        <fgColor rgb="FFFFEB9C"/>
        <bgColor indexed="64"/>
      </patternFill>
    </fill>
    <fill>
      <patternFill patternType="solid">
        <fgColor rgb="FFFFFFCC"/>
        <bgColor indexed="64"/>
      </patternFill>
    </fill>
    <fill>
      <patternFill patternType="solid">
        <fgColor indexed="22"/>
        <bgColor indexed="64"/>
      </patternFill>
    </fill>
    <fill>
      <patternFill patternType="solid">
        <fgColor indexed="41"/>
        <bgColor indexed="64"/>
      </patternFill>
    </fill>
    <fill>
      <patternFill patternType="solid">
        <fgColor rgb="FFC0C0C0"/>
        <bgColor indexed="64"/>
      </patternFill>
    </fill>
    <fill>
      <patternFill patternType="solid">
        <fgColor rgb="FFFFFF00"/>
        <bgColor indexed="64"/>
      </patternFill>
    </fill>
  </fills>
  <borders count="53">
    <border>
      <left/>
      <right/>
      <top/>
      <bottom/>
      <diagonal/>
    </border>
    <border>
      <left style="thin">
        <color rgb="FF7F7F7F"/>
      </left>
      <right style="thin">
        <color rgb="FF7F7F7F"/>
      </right>
      <top style="thin">
        <color rgb="FF7F7F7F"/>
      </top>
      <bottom style="thin">
        <color rgb="FF7F7F7F"/>
      </bottom>
      <diagonal/>
    </border>
    <border>
      <left style="double">
        <color rgb="FF3F3F3F"/>
      </left>
      <right style="double">
        <color rgb="FF3F3F3F"/>
      </right>
      <top style="double">
        <color rgb="FF3F3F3F"/>
      </top>
      <bottom style="double">
        <color rgb="FF3F3F3F"/>
      </bottom>
      <diagonal/>
    </border>
    <border>
      <left/>
      <right/>
      <top/>
      <bottom style="thick">
        <color theme="4"/>
      </bottom>
      <diagonal/>
    </border>
    <border>
      <left/>
      <right/>
      <top/>
      <bottom style="thick">
        <color theme="4" tint="0.49995422223578601"/>
      </bottom>
      <diagonal/>
    </border>
    <border>
      <left/>
      <right/>
      <top/>
      <bottom style="medium">
        <color theme="4" tint="0.39997558519241921"/>
      </bottom>
      <diagonal/>
    </border>
    <border>
      <left/>
      <right/>
      <top/>
      <bottom style="double">
        <color rgb="FFFF8001"/>
      </bottom>
      <diagonal/>
    </border>
    <border>
      <left style="thin">
        <color rgb="FFB2B2B2"/>
      </left>
      <right style="thin">
        <color rgb="FFB2B2B2"/>
      </right>
      <top style="thin">
        <color rgb="FFB2B2B2"/>
      </top>
      <bottom style="thin">
        <color rgb="FFB2B2B2"/>
      </bottom>
      <diagonal/>
    </border>
    <border>
      <left style="thin">
        <color rgb="FF3F3F3F"/>
      </left>
      <right style="thin">
        <color rgb="FF3F3F3F"/>
      </right>
      <top style="thin">
        <color rgb="FF3F3F3F"/>
      </top>
      <bottom style="thin">
        <color rgb="FF3F3F3F"/>
      </bottom>
      <diagonal/>
    </border>
    <border>
      <left/>
      <right/>
      <top style="thin">
        <color theme="4"/>
      </top>
      <bottom style="double">
        <color theme="4"/>
      </bottom>
      <diagonal/>
    </border>
    <border>
      <left style="medium">
        <color auto="1"/>
      </left>
      <right style="medium">
        <color auto="1"/>
      </right>
      <top style="medium">
        <color auto="1"/>
      </top>
      <bottom style="medium">
        <color auto="1"/>
      </bottom>
      <diagonal/>
    </border>
    <border>
      <left/>
      <right/>
      <top style="medium">
        <color auto="1"/>
      </top>
      <bottom/>
      <diagonal/>
    </border>
    <border>
      <left style="medium">
        <color auto="1"/>
      </left>
      <right style="medium">
        <color auto="1"/>
      </right>
      <top style="thin">
        <color auto="1"/>
      </top>
      <bottom style="medium">
        <color auto="1"/>
      </bottom>
      <diagonal/>
    </border>
    <border>
      <left style="medium">
        <color auto="1"/>
      </left>
      <right style="medium">
        <color auto="1"/>
      </right>
      <top/>
      <bottom style="medium">
        <color auto="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diagonal/>
    </border>
    <border>
      <left style="thick">
        <color auto="1"/>
      </left>
      <right/>
      <top style="thick">
        <color auto="1"/>
      </top>
      <bottom style="thick">
        <color auto="1"/>
      </bottom>
      <diagonal/>
    </border>
    <border>
      <left/>
      <right/>
      <top style="thick">
        <color auto="1"/>
      </top>
      <bottom style="thick">
        <color auto="1"/>
      </bottom>
      <diagonal/>
    </border>
    <border>
      <left/>
      <right style="thick">
        <color auto="1"/>
      </right>
      <top style="thick">
        <color auto="1"/>
      </top>
      <bottom style="thick">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right/>
      <top style="medium">
        <color auto="1"/>
      </top>
      <bottom/>
      <diagonal/>
    </border>
    <border>
      <left/>
      <right/>
      <top/>
      <bottom style="medium">
        <color auto="1"/>
      </bottom>
      <diagonal/>
    </border>
    <border>
      <left style="thick">
        <color auto="1"/>
      </left>
      <right/>
      <top style="thick">
        <color auto="1"/>
      </top>
      <bottom style="medium">
        <color auto="1"/>
      </bottom>
      <diagonal/>
    </border>
    <border>
      <left/>
      <right/>
      <top style="thick">
        <color auto="1"/>
      </top>
      <bottom style="medium">
        <color auto="1"/>
      </bottom>
      <diagonal/>
    </border>
    <border>
      <left/>
      <right style="thick">
        <color auto="1"/>
      </right>
      <top style="thick">
        <color auto="1"/>
      </top>
      <bottom style="medium">
        <color auto="1"/>
      </bottom>
      <diagonal/>
    </border>
    <border>
      <left style="thick">
        <color auto="1"/>
      </left>
      <right style="medium">
        <color auto="1"/>
      </right>
      <top style="medium">
        <color auto="1"/>
      </top>
      <bottom style="thick">
        <color auto="1"/>
      </bottom>
      <diagonal/>
    </border>
    <border>
      <left style="medium">
        <color auto="1"/>
      </left>
      <right style="medium">
        <color auto="1"/>
      </right>
      <top style="medium">
        <color auto="1"/>
      </top>
      <bottom style="thick">
        <color auto="1"/>
      </bottom>
      <diagonal/>
    </border>
    <border>
      <left style="medium">
        <color auto="1"/>
      </left>
      <right style="thick">
        <color auto="1"/>
      </right>
      <top style="medium">
        <color auto="1"/>
      </top>
      <bottom style="thick">
        <color auto="1"/>
      </bottom>
      <diagonal/>
    </border>
    <border>
      <left style="thick">
        <color auto="1"/>
      </left>
      <right style="medium">
        <color auto="1"/>
      </right>
      <top style="medium">
        <color auto="1"/>
      </top>
      <bottom style="medium">
        <color auto="1"/>
      </bottom>
      <diagonal/>
    </border>
    <border>
      <left style="thick">
        <color auto="1"/>
      </left>
      <right/>
      <top style="medium">
        <color auto="1"/>
      </top>
      <bottom style="medium">
        <color auto="1"/>
      </bottom>
      <diagonal/>
    </border>
    <border>
      <left style="thick">
        <color auto="1"/>
      </left>
      <right/>
      <top/>
      <bottom/>
      <diagonal/>
    </border>
    <border>
      <left style="thick">
        <color auto="1"/>
      </left>
      <right/>
      <top style="medium">
        <color auto="1"/>
      </top>
      <bottom/>
      <diagonal/>
    </border>
    <border>
      <left style="thick">
        <color auto="1"/>
      </left>
      <right/>
      <top/>
      <bottom style="medium">
        <color auto="1"/>
      </bottom>
      <diagonal/>
    </border>
    <border>
      <left/>
      <right style="thick">
        <color auto="1"/>
      </right>
      <top style="medium">
        <color auto="1"/>
      </top>
      <bottom style="medium">
        <color auto="1"/>
      </bottom>
      <diagonal/>
    </border>
    <border>
      <left style="medium">
        <color auto="1"/>
      </left>
      <right style="thick">
        <color auto="1"/>
      </right>
      <top style="medium">
        <color auto="1"/>
      </top>
      <bottom style="medium">
        <color auto="1"/>
      </bottom>
      <diagonal/>
    </border>
    <border>
      <left/>
      <right style="thick">
        <color auto="1"/>
      </right>
      <top/>
      <bottom/>
      <diagonal/>
    </border>
    <border>
      <left/>
      <right style="thick">
        <color auto="1"/>
      </right>
      <top style="medium">
        <color auto="1"/>
      </top>
      <bottom/>
      <diagonal/>
    </border>
    <border>
      <left/>
      <right style="thick">
        <color auto="1"/>
      </right>
      <top/>
      <bottom style="medium">
        <color auto="1"/>
      </bottom>
      <diagonal/>
    </border>
    <border>
      <left/>
      <right style="thick">
        <color auto="1"/>
      </right>
      <top style="thick">
        <color auto="1"/>
      </top>
      <bottom style="medium">
        <color auto="1"/>
      </bottom>
      <diagonal/>
    </border>
    <border>
      <left/>
      <right style="thick">
        <color auto="1"/>
      </right>
      <top style="medium">
        <color auto="1"/>
      </top>
      <bottom style="medium">
        <color auto="1"/>
      </bottom>
      <diagonal/>
    </border>
    <border>
      <left style="thick">
        <color auto="1"/>
      </left>
      <right style="thick">
        <color auto="1"/>
      </right>
      <top style="thick">
        <color auto="1"/>
      </top>
      <bottom style="thick">
        <color auto="1"/>
      </bottom>
      <diagonal/>
    </border>
    <border>
      <left style="thin">
        <color auto="1"/>
      </left>
      <right style="thin">
        <color auto="1"/>
      </right>
      <top/>
      <bottom/>
      <diagonal/>
    </border>
    <border>
      <left style="thick">
        <color auto="1"/>
      </left>
      <right style="thin">
        <color auto="1"/>
      </right>
      <top style="thick">
        <color auto="1"/>
      </top>
      <bottom style="thin">
        <color auto="1"/>
      </bottom>
      <diagonal/>
    </border>
    <border>
      <left style="thin">
        <color auto="1"/>
      </left>
      <right style="thin">
        <color auto="1"/>
      </right>
      <top style="thick">
        <color auto="1"/>
      </top>
      <bottom style="thin">
        <color auto="1"/>
      </bottom>
      <diagonal/>
    </border>
    <border>
      <left style="thin">
        <color auto="1"/>
      </left>
      <right style="thick">
        <color auto="1"/>
      </right>
      <top style="thick">
        <color auto="1"/>
      </top>
      <bottom style="thin">
        <color auto="1"/>
      </bottom>
      <diagonal/>
    </border>
    <border>
      <left style="thick">
        <color auto="1"/>
      </left>
      <right style="thin">
        <color auto="1"/>
      </right>
      <top/>
      <bottom style="thick">
        <color auto="1"/>
      </bottom>
      <diagonal/>
    </border>
    <border>
      <left style="thin">
        <color auto="1"/>
      </left>
      <right style="thin">
        <color auto="1"/>
      </right>
      <top/>
      <bottom style="thick">
        <color auto="1"/>
      </bottom>
      <diagonal/>
    </border>
    <border>
      <left style="thin">
        <color auto="1"/>
      </left>
      <right style="thick">
        <color auto="1"/>
      </right>
      <top/>
      <bottom style="thick">
        <color auto="1"/>
      </bottom>
      <diagonal/>
    </border>
    <border>
      <left style="thick">
        <color auto="1"/>
      </left>
      <right style="thin">
        <color auto="1"/>
      </right>
      <top/>
      <bottom/>
      <diagonal/>
    </border>
    <border>
      <left style="thin">
        <color auto="1"/>
      </left>
      <right style="thick">
        <color auto="1"/>
      </right>
      <top/>
      <bottom/>
      <diagonal/>
    </border>
  </borders>
  <cellStyleXfs count="50">
    <xf numFmtId="0" fontId="0" fillId="0" borderId="0"/>
    <xf numFmtId="0" fontId="12" fillId="2" borderId="0" applyNumberFormat="0" applyBorder="0" applyAlignment="0" applyProtection="0"/>
    <xf numFmtId="0" fontId="12" fillId="3" borderId="0" applyNumberFormat="0" applyBorder="0" applyAlignment="0" applyProtection="0"/>
    <xf numFmtId="0" fontId="12" fillId="4" borderId="0" applyNumberFormat="0" applyBorder="0" applyAlignment="0" applyProtection="0"/>
    <xf numFmtId="0" fontId="12" fillId="5" borderId="0" applyNumberFormat="0" applyBorder="0" applyAlignment="0" applyProtection="0"/>
    <xf numFmtId="0" fontId="12" fillId="6" borderId="0" applyNumberFormat="0" applyBorder="0" applyAlignment="0" applyProtection="0"/>
    <xf numFmtId="0" fontId="12" fillId="7" borderId="0" applyNumberFormat="0" applyBorder="0" applyAlignment="0" applyProtection="0"/>
    <xf numFmtId="0" fontId="12" fillId="8" borderId="0" applyNumberFormat="0" applyBorder="0" applyAlignment="0" applyProtection="0"/>
    <xf numFmtId="0" fontId="12" fillId="9" borderId="0" applyNumberFormat="0" applyBorder="0" applyAlignment="0" applyProtection="0"/>
    <xf numFmtId="0" fontId="12" fillId="10" borderId="0" applyNumberFormat="0" applyBorder="0" applyAlignment="0" applyProtection="0"/>
    <xf numFmtId="0" fontId="12" fillId="11" borderId="0" applyNumberFormat="0" applyBorder="0" applyAlignment="0" applyProtection="0"/>
    <xf numFmtId="0" fontId="12" fillId="12" borderId="0" applyNumberFormat="0" applyBorder="0" applyAlignment="0" applyProtection="0"/>
    <xf numFmtId="0" fontId="12" fillId="13" borderId="0" applyNumberFormat="0" applyBorder="0" applyAlignment="0" applyProtection="0"/>
    <xf numFmtId="0" fontId="13" fillId="14" borderId="0" applyNumberFormat="0" applyBorder="0" applyAlignment="0" applyProtection="0"/>
    <xf numFmtId="0" fontId="13" fillId="15" borderId="0" applyNumberFormat="0" applyBorder="0" applyAlignment="0" applyProtection="0"/>
    <xf numFmtId="0" fontId="13" fillId="16" borderId="0" applyNumberFormat="0" applyBorder="0" applyAlignment="0" applyProtection="0"/>
    <xf numFmtId="0" fontId="13" fillId="17" borderId="0" applyNumberFormat="0" applyBorder="0" applyAlignment="0" applyProtection="0"/>
    <xf numFmtId="0" fontId="13" fillId="18" borderId="0" applyNumberFormat="0" applyBorder="0" applyAlignment="0" applyProtection="0"/>
    <xf numFmtId="0" fontId="13" fillId="19" borderId="0" applyNumberFormat="0" applyBorder="0" applyAlignment="0" applyProtection="0"/>
    <xf numFmtId="0" fontId="13" fillId="20" borderId="0" applyNumberFormat="0" applyBorder="0" applyAlignment="0" applyProtection="0"/>
    <xf numFmtId="0" fontId="13" fillId="21" borderId="0" applyNumberFormat="0" applyBorder="0" applyAlignment="0" applyProtection="0"/>
    <xf numFmtId="0" fontId="13" fillId="22" borderId="0" applyNumberFormat="0" applyBorder="0" applyAlignment="0" applyProtection="0"/>
    <xf numFmtId="0" fontId="13" fillId="23" borderId="0" applyNumberFormat="0" applyBorder="0" applyAlignment="0" applyProtection="0"/>
    <xf numFmtId="0" fontId="13" fillId="24" borderId="0" applyNumberFormat="0" applyBorder="0" applyAlignment="0" applyProtection="0"/>
    <xf numFmtId="0" fontId="13" fillId="25" borderId="0" applyNumberFormat="0" applyBorder="0" applyAlignment="0" applyProtection="0"/>
    <xf numFmtId="0" fontId="14" fillId="26" borderId="0" applyNumberFormat="0" applyBorder="0" applyAlignment="0" applyProtection="0"/>
    <xf numFmtId="0" fontId="15" fillId="27" borderId="1" applyNumberFormat="0" applyAlignment="0" applyProtection="0"/>
    <xf numFmtId="0" fontId="16" fillId="28" borderId="2" applyNumberFormat="0" applyAlignment="0" applyProtection="0"/>
    <xf numFmtId="165" fontId="32" fillId="0" borderId="0" applyFont="0" applyFill="0" applyBorder="0" applyAlignment="0" applyProtection="0"/>
    <xf numFmtId="164" fontId="32" fillId="0" borderId="0" applyFont="0" applyFill="0" applyBorder="0" applyAlignment="0" applyProtection="0"/>
    <xf numFmtId="44" fontId="32" fillId="0" borderId="0" applyFont="0" applyFill="0" applyBorder="0" applyAlignment="0" applyProtection="0"/>
    <xf numFmtId="42" fontId="32" fillId="0" borderId="0" applyFont="0" applyFill="0" applyBorder="0" applyAlignment="0" applyProtection="0"/>
    <xf numFmtId="0" fontId="17" fillId="0" borderId="0" applyNumberFormat="0" applyFill="0" applyBorder="0" applyAlignment="0" applyProtection="0"/>
    <xf numFmtId="0" fontId="18" fillId="29" borderId="0" applyNumberFormat="0" applyBorder="0" applyAlignment="0" applyProtection="0"/>
    <xf numFmtId="0" fontId="19" fillId="0" borderId="3" applyNumberFormat="0" applyFill="0" applyAlignment="0" applyProtection="0"/>
    <xf numFmtId="0" fontId="20" fillId="0" borderId="4" applyNumberFormat="0" applyFill="0" applyAlignment="0" applyProtection="0"/>
    <xf numFmtId="0" fontId="21" fillId="0" borderId="5" applyNumberFormat="0" applyFill="0" applyAlignment="0" applyProtection="0"/>
    <xf numFmtId="0" fontId="21" fillId="0" borderId="0" applyNumberFormat="0" applyFill="0" applyBorder="0" applyAlignment="0" applyProtection="0"/>
    <xf numFmtId="0" fontId="10" fillId="0" borderId="0" applyNumberFormat="0" applyFill="0" applyBorder="0" applyAlignment="0" applyProtection="0"/>
    <xf numFmtId="0" fontId="22" fillId="30" borderId="1" applyNumberFormat="0" applyAlignment="0" applyProtection="0"/>
    <xf numFmtId="0" fontId="23" fillId="0" borderId="6" applyNumberFormat="0" applyFill="0" applyAlignment="0" applyProtection="0"/>
    <xf numFmtId="0" fontId="24" fillId="31" borderId="0" applyNumberFormat="0" applyBorder="0" applyAlignment="0" applyProtection="0"/>
    <xf numFmtId="0" fontId="12" fillId="0" borderId="0"/>
    <xf numFmtId="0" fontId="32" fillId="32" borderId="7" applyNumberFormat="0" applyFont="0" applyAlignment="0" applyProtection="0"/>
    <xf numFmtId="0" fontId="25" fillId="27" borderId="8" applyNumberFormat="0" applyAlignment="0" applyProtection="0"/>
    <xf numFmtId="9" fontId="32" fillId="0" borderId="0" applyFont="0" applyFill="0" applyBorder="0" applyAlignment="0" applyProtection="0"/>
    <xf numFmtId="0" fontId="32" fillId="0" borderId="0"/>
    <xf numFmtId="0" fontId="26" fillId="0" borderId="0" applyNumberFormat="0" applyFill="0" applyBorder="0" applyAlignment="0" applyProtection="0"/>
    <xf numFmtId="0" fontId="27" fillId="0" borderId="9" applyNumberFormat="0" applyFill="0" applyAlignment="0" applyProtection="0"/>
    <xf numFmtId="0" fontId="28" fillId="0" borderId="0" applyNumberFormat="0" applyFill="0" applyBorder="0" applyAlignment="0" applyProtection="0"/>
  </cellStyleXfs>
  <cellXfs count="200">
    <xf numFmtId="0" fontId="0" fillId="0" borderId="0" xfId="0"/>
    <xf numFmtId="0" fontId="6" fillId="0" borderId="0" xfId="0" applyFont="1" applyAlignment="1" applyProtection="1">
      <alignment horizontal="right" vertical="top"/>
      <protection locked="0"/>
    </xf>
    <xf numFmtId="0" fontId="6" fillId="0" borderId="0" xfId="0" applyFont="1" applyAlignment="1">
      <alignment horizontal="right" vertical="top"/>
    </xf>
    <xf numFmtId="0" fontId="5" fillId="35" borderId="0" xfId="0" applyFont="1" applyFill="1" applyAlignment="1">
      <alignment horizontal="right" vertical="top"/>
    </xf>
    <xf numFmtId="49" fontId="3" fillId="0" borderId="0" xfId="0" applyNumberFormat="1" applyFont="1"/>
    <xf numFmtId="0" fontId="3" fillId="0" borderId="0" xfId="0" applyFont="1"/>
    <xf numFmtId="14" fontId="2" fillId="0" borderId="0" xfId="0" applyNumberFormat="1" applyFont="1"/>
    <xf numFmtId="0" fontId="2" fillId="0" borderId="0" xfId="0" applyFont="1"/>
    <xf numFmtId="167" fontId="2" fillId="0" borderId="0" xfId="0" applyNumberFormat="1" applyFont="1"/>
    <xf numFmtId="49" fontId="2" fillId="0" borderId="0" xfId="0" applyNumberFormat="1" applyFont="1"/>
    <xf numFmtId="49" fontId="5" fillId="0" borderId="0" xfId="0" applyNumberFormat="1" applyFont="1" applyAlignment="1">
      <alignment horizontal="left"/>
    </xf>
    <xf numFmtId="49" fontId="5" fillId="0" borderId="0" xfId="0" applyNumberFormat="1" applyFont="1" applyAlignment="1">
      <alignment horizontal="center"/>
    </xf>
    <xf numFmtId="0" fontId="6" fillId="0" borderId="0" xfId="0" applyFont="1" applyAlignment="1">
      <alignment horizontal="center"/>
    </xf>
    <xf numFmtId="166" fontId="6" fillId="0" borderId="0" xfId="0" applyNumberFormat="1" applyFont="1" applyAlignment="1">
      <alignment horizontal="center"/>
    </xf>
    <xf numFmtId="0" fontId="5" fillId="0" borderId="0" xfId="0" applyFont="1" applyAlignment="1">
      <alignment horizontal="center"/>
    </xf>
    <xf numFmtId="166" fontId="5" fillId="0" borderId="0" xfId="0" applyNumberFormat="1" applyFont="1" applyAlignment="1">
      <alignment horizontal="center"/>
    </xf>
    <xf numFmtId="49" fontId="6" fillId="0" borderId="0" xfId="0" applyNumberFormat="1" applyFont="1" applyAlignment="1">
      <alignment horizontal="left"/>
    </xf>
    <xf numFmtId="166" fontId="6" fillId="0" borderId="0" xfId="0" applyNumberFormat="1" applyFont="1" applyAlignment="1">
      <alignment horizontal="left"/>
    </xf>
    <xf numFmtId="0" fontId="6" fillId="0" borderId="0" xfId="0" applyFont="1" applyAlignment="1">
      <alignment horizontal="left"/>
    </xf>
    <xf numFmtId="0" fontId="5" fillId="0" borderId="0" xfId="0" applyFont="1" applyAlignment="1">
      <alignment horizontal="left" vertical="top"/>
    </xf>
    <xf numFmtId="0" fontId="6" fillId="0" borderId="0" xfId="0" applyFont="1" applyAlignment="1">
      <alignment horizontal="left" vertical="top"/>
    </xf>
    <xf numFmtId="0" fontId="8" fillId="0" borderId="0" xfId="0" applyFont="1" applyAlignment="1">
      <alignment vertical="center" wrapText="1"/>
    </xf>
    <xf numFmtId="0" fontId="0" fillId="0" borderId="0" xfId="0" applyAlignment="1">
      <alignment vertical="center" wrapText="1"/>
    </xf>
    <xf numFmtId="0" fontId="6" fillId="0" borderId="0" xfId="0" applyFont="1" applyAlignment="1" applyProtection="1">
      <alignment horizontal="center"/>
      <protection locked="0"/>
    </xf>
    <xf numFmtId="0" fontId="4" fillId="0" borderId="0" xfId="0" applyFont="1" applyAlignment="1">
      <alignment wrapText="1"/>
    </xf>
    <xf numFmtId="169" fontId="6" fillId="0" borderId="0" xfId="0" applyNumberFormat="1" applyFont="1" applyAlignment="1">
      <alignment horizontal="right" indent="1"/>
    </xf>
    <xf numFmtId="0" fontId="6" fillId="0" borderId="0" xfId="0" applyFont="1"/>
    <xf numFmtId="168" fontId="2" fillId="0" borderId="0" xfId="0" applyNumberFormat="1" applyFont="1"/>
    <xf numFmtId="0" fontId="2" fillId="0" borderId="0" xfId="0" applyFont="1" applyAlignment="1">
      <alignment horizontal="center"/>
    </xf>
    <xf numFmtId="170" fontId="6" fillId="0" borderId="0" xfId="0" applyNumberFormat="1" applyFont="1" applyAlignment="1">
      <alignment horizontal="right" vertical="top" indent="1"/>
    </xf>
    <xf numFmtId="170" fontId="7" fillId="0" borderId="0" xfId="0" applyNumberFormat="1" applyFont="1" applyAlignment="1">
      <alignment horizontal="right" vertical="top" indent="1"/>
    </xf>
    <xf numFmtId="170" fontId="6" fillId="0" borderId="0" xfId="0" applyNumberFormat="1" applyFont="1" applyAlignment="1">
      <alignment horizontal="right" indent="1"/>
    </xf>
    <xf numFmtId="171" fontId="7" fillId="0" borderId="0" xfId="0" applyNumberFormat="1" applyFont="1" applyAlignment="1">
      <alignment horizontal="right" vertical="top" indent="1"/>
    </xf>
    <xf numFmtId="169" fontId="2" fillId="0" borderId="0" xfId="0" applyNumberFormat="1" applyFont="1"/>
    <xf numFmtId="0" fontId="3" fillId="0" borderId="0" xfId="0" applyFont="1" applyAlignment="1">
      <alignment vertical="top"/>
    </xf>
    <xf numFmtId="0" fontId="2" fillId="0" borderId="0" xfId="0" applyFont="1" applyAlignment="1">
      <alignment vertical="top"/>
    </xf>
    <xf numFmtId="0" fontId="4" fillId="0" borderId="0" xfId="0" applyFont="1" applyAlignment="1">
      <alignment vertical="top"/>
    </xf>
    <xf numFmtId="9" fontId="6" fillId="0" borderId="0" xfId="0" applyNumberFormat="1" applyFont="1" applyAlignment="1">
      <alignment horizontal="left" vertical="top"/>
    </xf>
    <xf numFmtId="9" fontId="5" fillId="0" borderId="0" xfId="0" applyNumberFormat="1" applyFont="1" applyAlignment="1">
      <alignment horizontal="left" vertical="top"/>
    </xf>
    <xf numFmtId="9" fontId="6" fillId="0" borderId="0" xfId="0" applyNumberFormat="1" applyFont="1" applyAlignment="1">
      <alignment horizontal="center"/>
    </xf>
    <xf numFmtId="0" fontId="2" fillId="0" borderId="0" xfId="0" applyFont="1" applyAlignment="1">
      <alignment vertical="center"/>
    </xf>
    <xf numFmtId="0" fontId="3" fillId="0" borderId="0" xfId="0" applyFont="1" applyAlignment="1">
      <alignment vertical="center"/>
    </xf>
    <xf numFmtId="169" fontId="3" fillId="0" borderId="10" xfId="0" applyNumberFormat="1" applyFont="1" applyBorder="1" applyAlignment="1">
      <alignment vertical="center"/>
    </xf>
    <xf numFmtId="169" fontId="2" fillId="0" borderId="12" xfId="0" applyNumberFormat="1" applyFont="1" applyBorder="1" applyAlignment="1">
      <alignment vertical="center"/>
    </xf>
    <xf numFmtId="171" fontId="6" fillId="0" borderId="0" xfId="0" applyNumberFormat="1" applyFont="1" applyAlignment="1">
      <alignment horizontal="left"/>
    </xf>
    <xf numFmtId="171" fontId="5" fillId="0" borderId="0" xfId="0" applyNumberFormat="1" applyFont="1" applyAlignment="1">
      <alignment horizontal="left"/>
    </xf>
    <xf numFmtId="171" fontId="6" fillId="0" borderId="0" xfId="0" applyNumberFormat="1" applyFont="1" applyAlignment="1">
      <alignment horizontal="center"/>
    </xf>
    <xf numFmtId="0" fontId="6" fillId="0" borderId="0" xfId="0" applyFont="1" applyAlignment="1">
      <alignment horizontal="left" vertical="top" wrapText="1"/>
    </xf>
    <xf numFmtId="0" fontId="5" fillId="0" borderId="0" xfId="0" applyFont="1" applyAlignment="1">
      <alignment horizontal="left" vertical="top" wrapText="1"/>
    </xf>
    <xf numFmtId="0" fontId="6" fillId="0" borderId="0" xfId="0" applyFont="1" applyAlignment="1">
      <alignment horizontal="left" wrapText="1"/>
    </xf>
    <xf numFmtId="49" fontId="2" fillId="0" borderId="10" xfId="0" applyNumberFormat="1" applyFont="1" applyBorder="1" applyAlignment="1" applyProtection="1">
      <alignment vertical="center"/>
      <protection locked="0"/>
    </xf>
    <xf numFmtId="49" fontId="2" fillId="0" borderId="13" xfId="0" applyNumberFormat="1" applyFont="1" applyBorder="1" applyAlignment="1" applyProtection="1">
      <alignment vertical="center"/>
      <protection locked="0"/>
    </xf>
    <xf numFmtId="0" fontId="8" fillId="34" borderId="0" xfId="46" applyFont="1" applyFill="1" applyAlignment="1">
      <alignment vertical="top"/>
    </xf>
    <xf numFmtId="0" fontId="8" fillId="0" borderId="0" xfId="46" applyFont="1" applyAlignment="1">
      <alignment vertical="top"/>
    </xf>
    <xf numFmtId="0" fontId="32" fillId="0" borderId="0" xfId="46" applyAlignment="1">
      <alignment vertical="top"/>
    </xf>
    <xf numFmtId="0" fontId="32" fillId="0" borderId="0" xfId="46" applyAlignment="1">
      <alignment vertical="top" wrapText="1"/>
    </xf>
    <xf numFmtId="0" fontId="8" fillId="34" borderId="0" xfId="46" applyFont="1" applyFill="1" applyAlignment="1">
      <alignment vertical="top" wrapText="1"/>
    </xf>
    <xf numFmtId="169" fontId="2" fillId="0" borderId="14" xfId="0" applyNumberFormat="1" applyFont="1" applyBorder="1" applyAlignment="1">
      <alignment vertical="center"/>
    </xf>
    <xf numFmtId="169" fontId="2" fillId="0" borderId="15" xfId="0" applyNumberFormat="1" applyFont="1" applyBorder="1" applyAlignment="1">
      <alignment vertical="center"/>
    </xf>
    <xf numFmtId="169" fontId="2" fillId="0" borderId="16" xfId="0" applyNumberFormat="1" applyFont="1" applyBorder="1" applyAlignment="1">
      <alignment vertical="center"/>
    </xf>
    <xf numFmtId="0" fontId="32" fillId="0" borderId="0" xfId="46" quotePrefix="1" applyAlignment="1">
      <alignment vertical="top" wrapText="1"/>
    </xf>
    <xf numFmtId="0" fontId="32" fillId="0" borderId="0" xfId="46" quotePrefix="1" applyAlignment="1">
      <alignment vertical="top"/>
    </xf>
    <xf numFmtId="0" fontId="7" fillId="0" borderId="0" xfId="0" applyFont="1" applyAlignment="1">
      <alignment horizontal="center"/>
    </xf>
    <xf numFmtId="0" fontId="2" fillId="0" borderId="11" xfId="0" applyFont="1" applyBorder="1"/>
    <xf numFmtId="0" fontId="2" fillId="0" borderId="20" xfId="0" applyFont="1" applyBorder="1"/>
    <xf numFmtId="0" fontId="0" fillId="0" borderId="22" xfId="0" applyBorder="1"/>
    <xf numFmtId="0" fontId="0" fillId="35" borderId="21" xfId="0" applyFill="1" applyBorder="1"/>
    <xf numFmtId="0" fontId="2" fillId="0" borderId="10" xfId="0" applyFont="1" applyBorder="1"/>
    <xf numFmtId="0" fontId="0" fillId="0" borderId="10" xfId="0" applyBorder="1"/>
    <xf numFmtId="0" fontId="0" fillId="36" borderId="10" xfId="0" applyFill="1" applyBorder="1"/>
    <xf numFmtId="0" fontId="0" fillId="0" borderId="20" xfId="0" applyBorder="1"/>
    <xf numFmtId="0" fontId="0" fillId="0" borderId="10" xfId="0" applyBorder="1" applyAlignment="1">
      <alignment horizontal="center"/>
    </xf>
    <xf numFmtId="0" fontId="0" fillId="0" borderId="10" xfId="0" applyBorder="1" applyAlignment="1" applyProtection="1">
      <alignment horizontal="center"/>
      <protection locked="0"/>
    </xf>
    <xf numFmtId="0" fontId="2" fillId="33" borderId="25" xfId="0" applyFont="1" applyFill="1" applyBorder="1"/>
    <xf numFmtId="0" fontId="0" fillId="35" borderId="26" xfId="0" applyFill="1" applyBorder="1"/>
    <xf numFmtId="0" fontId="0" fillId="35" borderId="27" xfId="0" applyFill="1" applyBorder="1"/>
    <xf numFmtId="0" fontId="2" fillId="0" borderId="31" xfId="0" applyFont="1" applyBorder="1" applyAlignment="1">
      <alignment vertical="center"/>
    </xf>
    <xf numFmtId="0" fontId="2" fillId="0" borderId="31" xfId="0" applyFont="1" applyBorder="1"/>
    <xf numFmtId="0" fontId="2" fillId="33" borderId="32" xfId="0" applyFont="1" applyFill="1" applyBorder="1"/>
    <xf numFmtId="0" fontId="2" fillId="0" borderId="31" xfId="0" applyFont="1" applyBorder="1" applyAlignment="1">
      <alignment wrapText="1"/>
    </xf>
    <xf numFmtId="0" fontId="0" fillId="0" borderId="36" xfId="0" applyBorder="1"/>
    <xf numFmtId="0" fontId="0" fillId="35" borderId="36" xfId="0" applyFill="1" applyBorder="1"/>
    <xf numFmtId="0" fontId="0" fillId="0" borderId="37" xfId="0" applyBorder="1" applyAlignment="1" applyProtection="1">
      <alignment horizontal="center"/>
      <protection locked="0"/>
    </xf>
    <xf numFmtId="0" fontId="2" fillId="35" borderId="21" xfId="0" applyFont="1" applyFill="1" applyBorder="1"/>
    <xf numFmtId="0" fontId="2" fillId="36" borderId="10" xfId="0" applyFont="1" applyFill="1" applyBorder="1"/>
    <xf numFmtId="0" fontId="2" fillId="0" borderId="20" xfId="0" applyFont="1" applyBorder="1" applyAlignment="1">
      <alignment horizontal="center"/>
    </xf>
    <xf numFmtId="0" fontId="2" fillId="0" borderId="22" xfId="0" applyFont="1" applyBorder="1" applyAlignment="1">
      <alignment horizontal="center"/>
    </xf>
    <xf numFmtId="0" fontId="2" fillId="35" borderId="26" xfId="0" applyFont="1" applyFill="1" applyBorder="1"/>
    <xf numFmtId="0" fontId="2" fillId="33" borderId="41" xfId="0" applyFont="1" applyFill="1" applyBorder="1"/>
    <xf numFmtId="0" fontId="2" fillId="0" borderId="36" xfId="0" applyFont="1" applyBorder="1"/>
    <xf numFmtId="0" fontId="2" fillId="33" borderId="42" xfId="0" applyFont="1" applyFill="1" applyBorder="1"/>
    <xf numFmtId="0" fontId="2" fillId="0" borderId="36" xfId="0" applyFont="1" applyBorder="1" applyAlignment="1">
      <alignment horizontal="center"/>
    </xf>
    <xf numFmtId="0" fontId="5" fillId="0" borderId="0" xfId="0" applyFont="1" applyAlignment="1">
      <alignment horizontal="center" vertical="top"/>
    </xf>
    <xf numFmtId="0" fontId="6" fillId="0" borderId="0" xfId="0" applyFont="1" applyAlignment="1">
      <alignment horizontal="center" vertical="top"/>
    </xf>
    <xf numFmtId="172" fontId="6" fillId="0" borderId="0" xfId="0" applyNumberFormat="1" applyFont="1" applyAlignment="1">
      <alignment horizontal="right" vertical="top"/>
    </xf>
    <xf numFmtId="172" fontId="5" fillId="0" borderId="0" xfId="0" applyNumberFormat="1" applyFont="1" applyAlignment="1">
      <alignment horizontal="right" vertical="top"/>
    </xf>
    <xf numFmtId="172" fontId="6" fillId="0" borderId="0" xfId="0" applyNumberFormat="1" applyFont="1" applyAlignment="1">
      <alignment horizontal="right"/>
    </xf>
    <xf numFmtId="172" fontId="7" fillId="0" borderId="0" xfId="0" applyNumberFormat="1" applyFont="1" applyAlignment="1">
      <alignment horizontal="right" vertical="top"/>
    </xf>
    <xf numFmtId="172" fontId="6" fillId="0" borderId="0" xfId="0" applyNumberFormat="1" applyFont="1" applyAlignment="1" applyProtection="1">
      <alignment horizontal="right" vertical="top"/>
      <protection locked="0"/>
    </xf>
    <xf numFmtId="172" fontId="5" fillId="0" borderId="0" xfId="0" applyNumberFormat="1" applyFont="1" applyAlignment="1" applyProtection="1">
      <alignment horizontal="right" vertical="top"/>
      <protection locked="0"/>
    </xf>
    <xf numFmtId="172" fontId="6" fillId="0" borderId="0" xfId="0" applyNumberFormat="1" applyFont="1" applyAlignment="1" applyProtection="1">
      <alignment horizontal="right"/>
      <protection locked="0"/>
    </xf>
    <xf numFmtId="0" fontId="6" fillId="0" borderId="0" xfId="0" applyFont="1" applyAlignment="1" applyProtection="1">
      <alignment horizontal="center" vertical="top"/>
      <protection locked="0"/>
    </xf>
    <xf numFmtId="0" fontId="5" fillId="0" borderId="0" xfId="0" applyFont="1" applyAlignment="1" applyProtection="1">
      <alignment horizontal="center" vertical="top"/>
      <protection locked="0"/>
    </xf>
    <xf numFmtId="172" fontId="5" fillId="0" borderId="0" xfId="0" applyNumberFormat="1" applyFont="1" applyAlignment="1" applyProtection="1">
      <alignment horizontal="right"/>
      <protection locked="0"/>
    </xf>
    <xf numFmtId="0" fontId="8" fillId="0" borderId="0" xfId="0" applyFont="1"/>
    <xf numFmtId="0" fontId="5" fillId="0" borderId="0" xfId="0" quotePrefix="1" applyFont="1" applyAlignment="1">
      <alignment horizontal="left" vertical="top"/>
    </xf>
    <xf numFmtId="0" fontId="5" fillId="0" borderId="0" xfId="0" quotePrefix="1" applyFont="1" applyAlignment="1">
      <alignment horizontal="left" vertical="top" wrapText="1"/>
    </xf>
    <xf numFmtId="0" fontId="29" fillId="0" borderId="0" xfId="0" applyFont="1" applyAlignment="1" applyProtection="1">
      <alignment horizontal="center" vertical="top"/>
      <protection locked="0"/>
    </xf>
    <xf numFmtId="9" fontId="5" fillId="0" borderId="0" xfId="0" applyNumberFormat="1" applyFont="1" applyAlignment="1">
      <alignment horizontal="center" vertical="top"/>
    </xf>
    <xf numFmtId="170" fontId="5" fillId="0" borderId="0" xfId="0" applyNumberFormat="1" applyFont="1" applyAlignment="1">
      <alignment horizontal="right" vertical="top" indent="1"/>
    </xf>
    <xf numFmtId="171" fontId="5" fillId="0" borderId="0" xfId="0" applyNumberFormat="1" applyFont="1" applyAlignment="1">
      <alignment horizontal="center" vertical="top"/>
    </xf>
    <xf numFmtId="172" fontId="29" fillId="0" borderId="0" xfId="0" applyNumberFormat="1" applyFont="1" applyAlignment="1" applyProtection="1">
      <alignment horizontal="right" vertical="top"/>
      <protection locked="0"/>
    </xf>
    <xf numFmtId="0" fontId="6" fillId="0" borderId="0" xfId="0" quotePrefix="1" applyFont="1" applyAlignment="1">
      <alignment horizontal="left" vertical="top"/>
    </xf>
    <xf numFmtId="0" fontId="6" fillId="0" borderId="0" xfId="0" quotePrefix="1" applyFont="1" applyAlignment="1">
      <alignment horizontal="left" vertical="top" wrapText="1"/>
    </xf>
    <xf numFmtId="0" fontId="30" fillId="0" borderId="0" xfId="0" applyFont="1" applyAlignment="1" applyProtection="1">
      <alignment horizontal="center" vertical="top"/>
      <protection locked="0"/>
    </xf>
    <xf numFmtId="9" fontId="6" fillId="0" borderId="0" xfId="0" applyNumberFormat="1" applyFont="1" applyAlignment="1">
      <alignment horizontal="center" vertical="top"/>
    </xf>
    <xf numFmtId="171" fontId="6" fillId="0" borderId="0" xfId="0" applyNumberFormat="1" applyFont="1" applyAlignment="1">
      <alignment horizontal="center" vertical="top"/>
    </xf>
    <xf numFmtId="172" fontId="30" fillId="0" borderId="0" xfId="0" applyNumberFormat="1" applyFont="1" applyAlignment="1" applyProtection="1">
      <alignment horizontal="right" vertical="top"/>
      <protection locked="0"/>
    </xf>
    <xf numFmtId="0" fontId="30" fillId="0" borderId="0" xfId="0" quotePrefix="1" applyFont="1" applyAlignment="1" applyProtection="1">
      <alignment horizontal="center" vertical="top"/>
      <protection locked="0"/>
    </xf>
    <xf numFmtId="172" fontId="6" fillId="0" borderId="0" xfId="0" quotePrefix="1" applyNumberFormat="1" applyFont="1" applyAlignment="1" applyProtection="1">
      <alignment horizontal="right" vertical="top"/>
      <protection locked="0"/>
    </xf>
    <xf numFmtId="9" fontId="6" fillId="0" borderId="0" xfId="0" applyNumberFormat="1" applyFont="1" applyAlignment="1">
      <alignment horizontal="right" vertical="top"/>
    </xf>
    <xf numFmtId="171" fontId="6" fillId="0" borderId="0" xfId="0" applyNumberFormat="1" applyFont="1" applyAlignment="1">
      <alignment horizontal="right" vertical="top"/>
    </xf>
    <xf numFmtId="172" fontId="5" fillId="35" borderId="0" xfId="0" applyNumberFormat="1" applyFont="1" applyFill="1" applyAlignment="1">
      <alignment horizontal="right" vertical="top"/>
    </xf>
    <xf numFmtId="0" fontId="5" fillId="35" borderId="0" xfId="0" applyFont="1" applyFill="1" applyAlignment="1" applyProtection="1">
      <alignment horizontal="right" vertical="top"/>
      <protection locked="0"/>
    </xf>
    <xf numFmtId="172" fontId="5" fillId="35" borderId="0" xfId="0" applyNumberFormat="1" applyFont="1" applyFill="1" applyAlignment="1" applyProtection="1">
      <alignment horizontal="right" vertical="top"/>
      <protection locked="0"/>
    </xf>
    <xf numFmtId="9" fontId="5" fillId="35" borderId="0" xfId="0" applyNumberFormat="1" applyFont="1" applyFill="1" applyAlignment="1">
      <alignment horizontal="right" vertical="top"/>
    </xf>
    <xf numFmtId="170" fontId="5" fillId="35" borderId="0" xfId="0" applyNumberFormat="1" applyFont="1" applyFill="1" applyAlignment="1">
      <alignment horizontal="right" vertical="top" indent="1"/>
    </xf>
    <xf numFmtId="171" fontId="5" fillId="35" borderId="0" xfId="0" applyNumberFormat="1" applyFont="1" applyFill="1" applyAlignment="1">
      <alignment horizontal="right" vertical="top"/>
    </xf>
    <xf numFmtId="0" fontId="5" fillId="33" borderId="0" xfId="0" applyFont="1" applyFill="1" applyAlignment="1">
      <alignment horizontal="center" vertical="top"/>
    </xf>
    <xf numFmtId="0" fontId="5" fillId="33" borderId="0" xfId="0" applyFont="1" applyFill="1" applyAlignment="1">
      <alignment horizontal="left" vertical="top"/>
    </xf>
    <xf numFmtId="0" fontId="5" fillId="33" borderId="0" xfId="0" applyFont="1" applyFill="1" applyAlignment="1">
      <alignment horizontal="left" vertical="top" wrapText="1"/>
    </xf>
    <xf numFmtId="0" fontId="9" fillId="33" borderId="0" xfId="0" applyFont="1" applyFill="1" applyAlignment="1">
      <alignment horizontal="center" vertical="top" wrapText="1"/>
    </xf>
    <xf numFmtId="172" fontId="9" fillId="33" borderId="0" xfId="0" applyNumberFormat="1" applyFont="1" applyFill="1" applyAlignment="1">
      <alignment horizontal="right" vertical="top" wrapText="1"/>
    </xf>
    <xf numFmtId="0" fontId="9" fillId="33" borderId="0" xfId="0" applyFont="1" applyFill="1" applyAlignment="1" applyProtection="1">
      <alignment horizontal="center" vertical="top" wrapText="1"/>
      <protection locked="0"/>
    </xf>
    <xf numFmtId="172" fontId="9" fillId="33" borderId="0" xfId="0" applyNumberFormat="1" applyFont="1" applyFill="1" applyAlignment="1" applyProtection="1">
      <alignment horizontal="right" vertical="top" wrapText="1"/>
      <protection locked="0"/>
    </xf>
    <xf numFmtId="0" fontId="5" fillId="33" borderId="0" xfId="0" applyFont="1" applyFill="1" applyAlignment="1">
      <alignment horizontal="center" vertical="top" wrapText="1"/>
    </xf>
    <xf numFmtId="9" fontId="9" fillId="33" borderId="0" xfId="0" applyNumberFormat="1" applyFont="1" applyFill="1" applyAlignment="1">
      <alignment horizontal="center" vertical="top"/>
    </xf>
    <xf numFmtId="171" fontId="5" fillId="33" borderId="0" xfId="0" applyNumberFormat="1" applyFont="1" applyFill="1" applyAlignment="1">
      <alignment horizontal="right" vertical="top" indent="1"/>
    </xf>
    <xf numFmtId="49" fontId="5" fillId="35" borderId="0" xfId="0" applyNumberFormat="1" applyFont="1" applyFill="1" applyAlignment="1">
      <alignment horizontal="center" vertical="top"/>
    </xf>
    <xf numFmtId="49" fontId="6" fillId="0" borderId="0" xfId="0" applyNumberFormat="1" applyFont="1" applyAlignment="1">
      <alignment horizontal="left" wrapText="1"/>
    </xf>
    <xf numFmtId="49" fontId="5" fillId="0" borderId="0" xfId="0" applyNumberFormat="1" applyFont="1" applyAlignment="1">
      <alignment horizontal="left" wrapText="1"/>
    </xf>
    <xf numFmtId="49" fontId="5" fillId="35" borderId="0" xfId="0" applyNumberFormat="1" applyFont="1" applyFill="1" applyAlignment="1">
      <alignment horizontal="left" vertical="top" wrapText="1"/>
    </xf>
    <xf numFmtId="0" fontId="5" fillId="35" borderId="0" xfId="0" applyFont="1" applyFill="1" applyAlignment="1">
      <alignment horizontal="left" vertical="top" wrapText="1"/>
    </xf>
    <xf numFmtId="0" fontId="6" fillId="0" borderId="43" xfId="0" applyFont="1" applyBorder="1"/>
    <xf numFmtId="169" fontId="6" fillId="0" borderId="43" xfId="0" applyNumberFormat="1" applyFont="1" applyBorder="1" applyAlignment="1">
      <alignment horizontal="right" indent="1"/>
    </xf>
    <xf numFmtId="0" fontId="5" fillId="33" borderId="45" xfId="0" applyFont="1" applyFill="1" applyBorder="1" applyAlignment="1">
      <alignment horizontal="left" vertical="center"/>
    </xf>
    <xf numFmtId="0" fontId="5" fillId="33" borderId="46" xfId="0" applyFont="1" applyFill="1" applyBorder="1" applyAlignment="1">
      <alignment vertical="center"/>
    </xf>
    <xf numFmtId="169" fontId="5" fillId="33" borderId="46" xfId="0" applyNumberFormat="1" applyFont="1" applyFill="1" applyBorder="1" applyAlignment="1">
      <alignment horizontal="right" vertical="center" indent="1"/>
    </xf>
    <xf numFmtId="169" fontId="5" fillId="33" borderId="47" xfId="0" applyNumberFormat="1" applyFont="1" applyFill="1" applyBorder="1" applyAlignment="1">
      <alignment horizontal="right" vertical="center" indent="1"/>
    </xf>
    <xf numFmtId="0" fontId="6" fillId="0" borderId="51" xfId="0" applyFont="1" applyBorder="1" applyAlignment="1">
      <alignment horizontal="left" vertical="center"/>
    </xf>
    <xf numFmtId="0" fontId="6" fillId="0" borderId="44" xfId="0" applyFont="1" applyBorder="1" applyAlignment="1">
      <alignment vertical="center"/>
    </xf>
    <xf numFmtId="169" fontId="6" fillId="0" borderId="44" xfId="0" applyNumberFormat="1" applyFont="1" applyBorder="1" applyAlignment="1">
      <alignment horizontal="right" vertical="center" indent="1"/>
    </xf>
    <xf numFmtId="169" fontId="6" fillId="0" borderId="52" xfId="0" applyNumberFormat="1" applyFont="1" applyBorder="1" applyAlignment="1">
      <alignment horizontal="right" vertical="center" indent="1"/>
    </xf>
    <xf numFmtId="0" fontId="6" fillId="0" borderId="48" xfId="0" applyFont="1" applyBorder="1" applyAlignment="1">
      <alignment horizontal="left" vertical="center"/>
    </xf>
    <xf numFmtId="0" fontId="6" fillId="0" borderId="49" xfId="0" applyFont="1" applyBorder="1" applyAlignment="1">
      <alignment vertical="center"/>
    </xf>
    <xf numFmtId="169" fontId="6" fillId="0" borderId="49" xfId="0" applyNumberFormat="1" applyFont="1" applyBorder="1" applyAlignment="1">
      <alignment horizontal="right" vertical="center" indent="1"/>
    </xf>
    <xf numFmtId="169" fontId="6" fillId="0" borderId="50" xfId="0" applyNumberFormat="1" applyFont="1" applyBorder="1" applyAlignment="1">
      <alignment horizontal="right" vertical="center" indent="1"/>
    </xf>
    <xf numFmtId="0" fontId="6" fillId="0" borderId="0" xfId="0" applyFont="1" applyAlignment="1">
      <alignment horizontal="left" vertical="center"/>
    </xf>
    <xf numFmtId="0" fontId="6" fillId="0" borderId="43" xfId="0" applyFont="1" applyBorder="1" applyAlignment="1">
      <alignment horizontal="right" vertical="center" indent="1"/>
    </xf>
    <xf numFmtId="169" fontId="6" fillId="0" borderId="43" xfId="0" applyNumberFormat="1" applyFont="1" applyBorder="1" applyAlignment="1">
      <alignment horizontal="right" vertical="center" indent="1"/>
    </xf>
    <xf numFmtId="0" fontId="1" fillId="0" borderId="17" xfId="0" applyFont="1" applyBorder="1" applyAlignment="1">
      <alignment horizontal="center"/>
    </xf>
    <xf numFmtId="0" fontId="0" fillId="0" borderId="18" xfId="0" applyBorder="1" applyAlignment="1">
      <alignment horizontal="center"/>
    </xf>
    <xf numFmtId="0" fontId="0" fillId="0" borderId="19" xfId="0" applyBorder="1" applyAlignment="1">
      <alignment horizontal="center"/>
    </xf>
    <xf numFmtId="0" fontId="2" fillId="0" borderId="0" xfId="0" applyFont="1" applyAlignment="1">
      <alignment vertical="top" wrapText="1"/>
    </xf>
    <xf numFmtId="0" fontId="0" fillId="0" borderId="0" xfId="0" applyAlignment="1">
      <alignment vertical="top" wrapText="1"/>
    </xf>
    <xf numFmtId="0" fontId="3" fillId="0" borderId="0" xfId="0" applyFont="1" applyAlignment="1">
      <alignment vertical="top" wrapText="1"/>
    </xf>
    <xf numFmtId="0" fontId="8" fillId="0" borderId="0" xfId="0" applyFont="1" applyAlignment="1">
      <alignment vertical="top" wrapText="1"/>
    </xf>
    <xf numFmtId="0" fontId="6" fillId="0" borderId="0" xfId="0" applyFont="1" applyAlignment="1">
      <alignment horizontal="right" vertical="top"/>
    </xf>
    <xf numFmtId="0" fontId="6" fillId="0" borderId="0" xfId="0" applyFont="1" applyAlignment="1">
      <alignment horizontal="right" vertical="top" wrapText="1"/>
    </xf>
    <xf numFmtId="0" fontId="5" fillId="35" borderId="0" xfId="0" applyFont="1" applyFill="1" applyAlignment="1">
      <alignment horizontal="right" vertical="top"/>
    </xf>
    <xf numFmtId="0" fontId="5" fillId="35" borderId="0" xfId="0" applyFont="1" applyFill="1" applyAlignment="1">
      <alignment horizontal="right" vertical="top" wrapText="1"/>
    </xf>
    <xf numFmtId="0" fontId="6" fillId="0" borderId="0" xfId="0" applyFont="1" applyAlignment="1" applyProtection="1">
      <alignment horizontal="right" vertical="top"/>
      <protection locked="0"/>
    </xf>
    <xf numFmtId="0" fontId="2" fillId="0" borderId="33" xfId="0" applyFont="1" applyBorder="1" applyAlignment="1">
      <alignment wrapText="1"/>
    </xf>
    <xf numFmtId="0" fontId="2" fillId="0" borderId="0" xfId="0" applyFont="1" applyAlignment="1">
      <alignment horizontal="center" wrapText="1"/>
    </xf>
    <xf numFmtId="0" fontId="2" fillId="0" borderId="38" xfId="0" applyFont="1" applyBorder="1" applyAlignment="1">
      <alignment horizontal="center" wrapText="1"/>
    </xf>
    <xf numFmtId="0" fontId="2" fillId="0" borderId="0" xfId="0" applyFont="1" applyAlignment="1">
      <alignment wrapText="1"/>
    </xf>
    <xf numFmtId="0" fontId="2" fillId="0" borderId="38" xfId="0" applyFont="1" applyBorder="1" applyAlignment="1">
      <alignment wrapText="1"/>
    </xf>
    <xf numFmtId="0" fontId="2" fillId="0" borderId="28" xfId="0" applyFont="1" applyBorder="1" applyAlignment="1">
      <alignment wrapText="1"/>
    </xf>
    <xf numFmtId="0" fontId="2" fillId="0" borderId="29" xfId="0" applyFont="1" applyBorder="1" applyAlignment="1">
      <alignment wrapText="1"/>
    </xf>
    <xf numFmtId="0" fontId="2" fillId="0" borderId="30" xfId="0" applyFont="1" applyBorder="1" applyAlignment="1">
      <alignment wrapText="1"/>
    </xf>
    <xf numFmtId="0" fontId="2" fillId="0" borderId="34" xfId="0" applyFont="1" applyBorder="1" applyAlignment="1">
      <alignment wrapText="1"/>
    </xf>
    <xf numFmtId="0" fontId="0" fillId="0" borderId="23" xfId="0" applyBorder="1" applyAlignment="1">
      <alignment wrapText="1"/>
    </xf>
    <xf numFmtId="0" fontId="0" fillId="0" borderId="39" xfId="0" applyBorder="1" applyAlignment="1">
      <alignment wrapText="1"/>
    </xf>
    <xf numFmtId="0" fontId="2" fillId="0" borderId="23" xfId="0" applyFont="1" applyBorder="1" applyAlignment="1">
      <alignment wrapText="1"/>
    </xf>
    <xf numFmtId="0" fontId="2" fillId="0" borderId="39" xfId="0" applyFont="1" applyBorder="1" applyAlignment="1">
      <alignment wrapText="1"/>
    </xf>
    <xf numFmtId="0" fontId="2" fillId="0" borderId="35" xfId="0" applyFont="1" applyBorder="1" applyAlignment="1">
      <alignment wrapText="1"/>
    </xf>
    <xf numFmtId="0" fontId="0" fillId="0" borderId="24" xfId="0" applyBorder="1" applyAlignment="1">
      <alignment wrapText="1"/>
    </xf>
    <xf numFmtId="0" fontId="0" fillId="0" borderId="40" xfId="0" applyBorder="1" applyAlignment="1">
      <alignment wrapText="1"/>
    </xf>
    <xf numFmtId="0" fontId="2" fillId="0" borderId="24" xfId="0" applyFont="1" applyBorder="1" applyAlignment="1">
      <alignment wrapText="1"/>
    </xf>
    <xf numFmtId="0" fontId="2" fillId="0" borderId="40" xfId="0" applyFont="1" applyBorder="1" applyAlignment="1">
      <alignment wrapText="1"/>
    </xf>
    <xf numFmtId="0" fontId="0" fillId="0" borderId="20" xfId="0" applyBorder="1" applyAlignment="1">
      <alignment vertical="center" wrapText="1"/>
    </xf>
    <xf numFmtId="0" fontId="0" fillId="0" borderId="21" xfId="0" applyBorder="1" applyAlignment="1">
      <alignment vertical="center" wrapText="1"/>
    </xf>
    <xf numFmtId="0" fontId="0" fillId="0" borderId="36" xfId="0" applyBorder="1" applyAlignment="1">
      <alignment vertical="center" wrapText="1"/>
    </xf>
    <xf numFmtId="0" fontId="0" fillId="0" borderId="0" xfId="0" applyAlignment="1">
      <alignment wrapText="1"/>
    </xf>
    <xf numFmtId="0" fontId="0" fillId="0" borderId="38" xfId="0" applyBorder="1" applyAlignment="1">
      <alignment wrapText="1"/>
    </xf>
    <xf numFmtId="168" fontId="2" fillId="0" borderId="29" xfId="0" applyNumberFormat="1" applyFont="1" applyBorder="1" applyAlignment="1">
      <alignment wrapText="1"/>
    </xf>
    <xf numFmtId="0" fontId="2" fillId="0" borderId="20" xfId="0" applyFont="1" applyBorder="1" applyAlignment="1">
      <alignment vertical="center" wrapText="1"/>
    </xf>
    <xf numFmtId="0" fontId="2" fillId="0" borderId="21" xfId="0" applyFont="1" applyBorder="1" applyAlignment="1">
      <alignment vertical="center" wrapText="1"/>
    </xf>
    <xf numFmtId="0" fontId="2" fillId="0" borderId="36" xfId="0" applyFont="1" applyBorder="1" applyAlignment="1">
      <alignment vertical="center" wrapText="1"/>
    </xf>
    <xf numFmtId="0" fontId="11" fillId="0" borderId="0" xfId="0" applyFont="1" applyAlignment="1">
      <alignment horizontal="center"/>
    </xf>
  </cellXfs>
  <cellStyles count="50">
    <cellStyle name="20% - Accent1" xfId="1" xr:uid="{00000000-0005-0000-0000-000001000000}"/>
    <cellStyle name="20% - Accent2" xfId="2" xr:uid="{00000000-0005-0000-0000-000002000000}"/>
    <cellStyle name="20% - Accent3" xfId="3" xr:uid="{00000000-0005-0000-0000-000003000000}"/>
    <cellStyle name="20% - Accent4" xfId="4" xr:uid="{00000000-0005-0000-0000-000004000000}"/>
    <cellStyle name="20% - Accent5" xfId="5" xr:uid="{00000000-0005-0000-0000-000005000000}"/>
    <cellStyle name="20% - Accent6" xfId="6" xr:uid="{00000000-0005-0000-0000-000006000000}"/>
    <cellStyle name="40% - Accent1" xfId="7" xr:uid="{00000000-0005-0000-0000-000007000000}"/>
    <cellStyle name="40% - Accent2" xfId="8" xr:uid="{00000000-0005-0000-0000-000008000000}"/>
    <cellStyle name="40% - Accent3" xfId="9" xr:uid="{00000000-0005-0000-0000-000009000000}"/>
    <cellStyle name="40% - Accent4" xfId="10" xr:uid="{00000000-0005-0000-0000-00000A000000}"/>
    <cellStyle name="40% - Accent5" xfId="11" xr:uid="{00000000-0005-0000-0000-00000B000000}"/>
    <cellStyle name="40% - Accent6" xfId="12" xr:uid="{00000000-0005-0000-0000-00000C000000}"/>
    <cellStyle name="60% - Accent1" xfId="13" xr:uid="{00000000-0005-0000-0000-00000D000000}"/>
    <cellStyle name="60% - Accent2" xfId="14" xr:uid="{00000000-0005-0000-0000-00000E000000}"/>
    <cellStyle name="60% - Accent3" xfId="15" xr:uid="{00000000-0005-0000-0000-00000F000000}"/>
    <cellStyle name="60% - Accent4" xfId="16" xr:uid="{00000000-0005-0000-0000-000010000000}"/>
    <cellStyle name="60% - Accent5" xfId="17" xr:uid="{00000000-0005-0000-0000-000011000000}"/>
    <cellStyle name="60% - Accent6" xfId="18" xr:uid="{00000000-0005-0000-0000-000012000000}"/>
    <cellStyle name="Accent1" xfId="19" xr:uid="{00000000-0005-0000-0000-000013000000}"/>
    <cellStyle name="Accent2" xfId="20" xr:uid="{00000000-0005-0000-0000-000014000000}"/>
    <cellStyle name="Accent3" xfId="21" xr:uid="{00000000-0005-0000-0000-000015000000}"/>
    <cellStyle name="Accent4" xfId="22" xr:uid="{00000000-0005-0000-0000-000016000000}"/>
    <cellStyle name="Accent5" xfId="23" xr:uid="{00000000-0005-0000-0000-000017000000}"/>
    <cellStyle name="Accent6" xfId="24" xr:uid="{00000000-0005-0000-0000-000018000000}"/>
    <cellStyle name="Bad" xfId="25" xr:uid="{00000000-0005-0000-0000-000019000000}"/>
    <cellStyle name="Calculation" xfId="26" xr:uid="{00000000-0005-0000-0000-00001A000000}"/>
    <cellStyle name="Check Cell" xfId="27" xr:uid="{00000000-0005-0000-0000-00001B000000}"/>
    <cellStyle name="Comma" xfId="28" xr:uid="{00000000-0005-0000-0000-00001C000000}"/>
    <cellStyle name="Comma [0]" xfId="29" xr:uid="{00000000-0005-0000-0000-00001D000000}"/>
    <cellStyle name="Currency" xfId="30" xr:uid="{00000000-0005-0000-0000-00001E000000}"/>
    <cellStyle name="Currency [0]" xfId="31" xr:uid="{00000000-0005-0000-0000-00001F000000}"/>
    <cellStyle name="Explanatory Text" xfId="32" xr:uid="{00000000-0005-0000-0000-000020000000}"/>
    <cellStyle name="Good" xfId="33" xr:uid="{00000000-0005-0000-0000-000021000000}"/>
    <cellStyle name="Heading 1" xfId="34" xr:uid="{00000000-0005-0000-0000-000022000000}"/>
    <cellStyle name="Heading 2" xfId="35" xr:uid="{00000000-0005-0000-0000-000023000000}"/>
    <cellStyle name="Heading 3" xfId="36" xr:uid="{00000000-0005-0000-0000-000024000000}"/>
    <cellStyle name="Heading 4" xfId="37" xr:uid="{00000000-0005-0000-0000-000025000000}"/>
    <cellStyle name="Hyperlink" xfId="38" xr:uid="{00000000-0005-0000-0000-000026000000}"/>
    <cellStyle name="Input" xfId="39" xr:uid="{00000000-0005-0000-0000-000027000000}"/>
    <cellStyle name="Linked Cell" xfId="40" xr:uid="{00000000-0005-0000-0000-000028000000}"/>
    <cellStyle name="Neutral" xfId="41" xr:uid="{00000000-0005-0000-0000-000029000000}"/>
    <cellStyle name="Normal" xfId="0" builtinId="0"/>
    <cellStyle name="Normal 2" xfId="42" xr:uid="{00000000-0005-0000-0000-00002A000000}"/>
    <cellStyle name="Note" xfId="43" xr:uid="{00000000-0005-0000-0000-00002B000000}"/>
    <cellStyle name="Output" xfId="44" xr:uid="{00000000-0005-0000-0000-00002C000000}"/>
    <cellStyle name="Percent" xfId="45" xr:uid="{00000000-0005-0000-0000-00002D000000}"/>
    <cellStyle name="Standaard 2" xfId="46" xr:uid="{00000000-0005-0000-0000-00002E000000}"/>
    <cellStyle name="Title" xfId="47" xr:uid="{00000000-0005-0000-0000-00002F000000}"/>
    <cellStyle name="Total" xfId="48" xr:uid="{00000000-0005-0000-0000-000030000000}"/>
    <cellStyle name="Warning Text" xfId="49" xr:uid="{00000000-0005-0000-0000-000031000000}"/>
  </cellStyles>
  <dxfs count="2">
    <dxf>
      <font>
        <color rgb="FFFF000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37"/>
  <sheetViews>
    <sheetView workbookViewId="0">
      <selection activeCell="B32" sqref="B32"/>
    </sheetView>
  </sheetViews>
  <sheetFormatPr baseColWidth="10" defaultColWidth="11.44140625" defaultRowHeight="12.6" x14ac:dyDescent="0.2"/>
  <cols>
    <col min="1" max="3" width="27.6640625" style="7" customWidth="1"/>
    <col min="4" max="4" width="11.44140625" style="7" customWidth="1"/>
    <col min="5" max="16384" width="11.44140625" style="7"/>
  </cols>
  <sheetData>
    <row r="1" spans="1:3" ht="21" customHeight="1" x14ac:dyDescent="0.3">
      <c r="A1" s="160" t="s">
        <v>2</v>
      </c>
      <c r="B1" s="161"/>
      <c r="C1" s="162"/>
    </row>
    <row r="2" spans="1:3" ht="5.25" customHeight="1" x14ac:dyDescent="0.2"/>
    <row r="3" spans="1:3" ht="5.25" customHeight="1" x14ac:dyDescent="0.2"/>
    <row r="4" spans="1:3" ht="5.25" customHeight="1" x14ac:dyDescent="0.2"/>
    <row r="5" spans="1:3" ht="5.25" customHeight="1" x14ac:dyDescent="0.2"/>
    <row r="6" spans="1:3" ht="5.25" customHeight="1" x14ac:dyDescent="0.2">
      <c r="A6" s="4"/>
      <c r="B6" s="9"/>
      <c r="C6" s="24"/>
    </row>
    <row r="7" spans="1:3" ht="5.25" customHeight="1" x14ac:dyDescent="0.2">
      <c r="A7" s="5"/>
      <c r="B7" s="5"/>
      <c r="C7" s="24"/>
    </row>
    <row r="8" spans="1:3" s="35" customFormat="1" ht="92.25" customHeight="1" x14ac:dyDescent="0.25">
      <c r="A8" s="34" t="s">
        <v>3</v>
      </c>
      <c r="B8" s="165" t="s">
        <v>394</v>
      </c>
      <c r="C8" s="166"/>
    </row>
    <row r="9" spans="1:3" s="35" customFormat="1" ht="21" customHeight="1" x14ac:dyDescent="0.25">
      <c r="A9" s="34" t="s">
        <v>4</v>
      </c>
      <c r="B9" s="165" t="s">
        <v>395</v>
      </c>
      <c r="C9" s="166"/>
    </row>
    <row r="10" spans="1:3" s="35" customFormat="1" ht="21" customHeight="1" x14ac:dyDescent="0.25">
      <c r="A10" s="35" t="s">
        <v>86</v>
      </c>
      <c r="B10" s="163" t="s">
        <v>396</v>
      </c>
      <c r="C10" s="164"/>
    </row>
    <row r="11" spans="1:3" s="35" customFormat="1" ht="21" customHeight="1" x14ac:dyDescent="0.25">
      <c r="A11" s="35" t="s">
        <v>5</v>
      </c>
      <c r="B11" s="163" t="s">
        <v>397</v>
      </c>
      <c r="C11" s="164"/>
    </row>
    <row r="12" spans="1:3" s="35" customFormat="1" ht="21" customHeight="1" x14ac:dyDescent="0.25">
      <c r="A12" s="35" t="s">
        <v>33</v>
      </c>
      <c r="B12" s="163" t="s">
        <v>398</v>
      </c>
      <c r="C12" s="164"/>
    </row>
    <row r="13" spans="1:3" s="35" customFormat="1" ht="21" customHeight="1" x14ac:dyDescent="0.25">
      <c r="A13" s="36" t="s">
        <v>6</v>
      </c>
      <c r="B13" s="163" t="s">
        <v>399</v>
      </c>
      <c r="C13" s="164"/>
    </row>
    <row r="14" spans="1:3" s="35" customFormat="1" ht="21" customHeight="1" x14ac:dyDescent="0.25">
      <c r="A14" s="35" t="s">
        <v>7</v>
      </c>
      <c r="B14" s="163" t="s">
        <v>397</v>
      </c>
      <c r="C14" s="164"/>
    </row>
    <row r="15" spans="1:3" s="35" customFormat="1" ht="21" customHeight="1" x14ac:dyDescent="0.25">
      <c r="A15" s="36" t="s">
        <v>8</v>
      </c>
      <c r="B15" s="163" t="s">
        <v>400</v>
      </c>
      <c r="C15" s="164"/>
    </row>
    <row r="16" spans="1:3" s="35" customFormat="1" ht="21" customHeight="1" x14ac:dyDescent="0.25">
      <c r="A16" s="35" t="s">
        <v>9</v>
      </c>
      <c r="B16" s="163" t="s">
        <v>401</v>
      </c>
      <c r="C16" s="164"/>
    </row>
    <row r="17" spans="1:3" s="35" customFormat="1" ht="21" customHeight="1" x14ac:dyDescent="0.25">
      <c r="A17" s="36" t="s">
        <v>10</v>
      </c>
      <c r="B17" s="163" t="s">
        <v>122</v>
      </c>
      <c r="C17" s="164"/>
    </row>
    <row r="20" spans="1:3" ht="21" customHeight="1" x14ac:dyDescent="0.2">
      <c r="A20" s="40" t="s">
        <v>47</v>
      </c>
      <c r="B20" s="50"/>
      <c r="C20" s="6"/>
    </row>
    <row r="21" spans="1:3" ht="21" customHeight="1" x14ac:dyDescent="0.2">
      <c r="A21" s="40" t="s">
        <v>48</v>
      </c>
      <c r="B21" s="51"/>
      <c r="C21" s="6"/>
    </row>
    <row r="24" spans="1:3" ht="21" customHeight="1" x14ac:dyDescent="0.2">
      <c r="A24" s="40" t="s">
        <v>13</v>
      </c>
      <c r="B24" s="57">
        <f>Postes!R133</f>
        <v>1500</v>
      </c>
      <c r="C24" s="8"/>
    </row>
    <row r="25" spans="1:3" ht="21" customHeight="1" x14ac:dyDescent="0.2">
      <c r="A25" s="40" t="s">
        <v>43</v>
      </c>
      <c r="B25" s="58">
        <f>Postes!R138</f>
        <v>0</v>
      </c>
      <c r="C25" s="8"/>
    </row>
    <row r="26" spans="1:3" hidden="1" x14ac:dyDescent="0.2">
      <c r="A26" s="40" t="s">
        <v>49</v>
      </c>
      <c r="B26" s="59"/>
      <c r="C26" s="8"/>
    </row>
    <row r="27" spans="1:3" hidden="1" x14ac:dyDescent="0.2">
      <c r="A27" s="40" t="s">
        <v>104</v>
      </c>
      <c r="B27" s="59">
        <f>B25+B26</f>
        <v>0</v>
      </c>
      <c r="C27" s="8"/>
    </row>
    <row r="28" spans="1:3" hidden="1" x14ac:dyDescent="0.2">
      <c r="A28" s="40" t="s">
        <v>50</v>
      </c>
      <c r="B28" s="43">
        <v>0</v>
      </c>
      <c r="C28" s="8"/>
    </row>
    <row r="29" spans="1:3" ht="21" customHeight="1" x14ac:dyDescent="0.2">
      <c r="A29" s="41" t="s">
        <v>51</v>
      </c>
      <c r="B29" s="57">
        <f>SUM(B24:B26)+B28</f>
        <v>1500</v>
      </c>
      <c r="C29" s="8"/>
    </row>
    <row r="30" spans="1:3" ht="21" customHeight="1" x14ac:dyDescent="0.2">
      <c r="A30" s="40" t="s">
        <v>52</v>
      </c>
      <c r="B30" s="43">
        <f>B31-B29</f>
        <v>315</v>
      </c>
      <c r="C30" s="8"/>
    </row>
    <row r="31" spans="1:3" ht="21" customHeight="1" x14ac:dyDescent="0.2">
      <c r="A31" s="41" t="s">
        <v>44</v>
      </c>
      <c r="B31" s="42">
        <f>Postes!R142</f>
        <v>1815</v>
      </c>
      <c r="C31" s="8"/>
    </row>
    <row r="32" spans="1:3" x14ac:dyDescent="0.2">
      <c r="B32" s="63"/>
    </row>
    <row r="34" spans="1:3" x14ac:dyDescent="0.2">
      <c r="A34" s="5" t="s">
        <v>12</v>
      </c>
    </row>
    <row r="36" spans="1:3" s="35" customFormat="1" ht="21" customHeight="1" x14ac:dyDescent="0.25">
      <c r="A36" s="35" t="s">
        <v>45</v>
      </c>
      <c r="B36" s="35" t="s">
        <v>45</v>
      </c>
      <c r="C36" s="35" t="s">
        <v>45</v>
      </c>
    </row>
    <row r="37" spans="1:3" x14ac:dyDescent="0.2">
      <c r="A37" s="7" t="s">
        <v>14</v>
      </c>
      <c r="B37" s="7" t="s">
        <v>16</v>
      </c>
      <c r="C37" s="7" t="s">
        <v>15</v>
      </c>
    </row>
  </sheetData>
  <sheetProtection sheet="1" formatCells="0" formatColumns="0" formatRows="0"/>
  <mergeCells count="11">
    <mergeCell ref="B17:C17"/>
    <mergeCell ref="A1:C1"/>
    <mergeCell ref="B13:C13"/>
    <mergeCell ref="B14:C14"/>
    <mergeCell ref="B15:C15"/>
    <mergeCell ref="B16:C16"/>
    <mergeCell ref="B8:C8"/>
    <mergeCell ref="B9:C9"/>
    <mergeCell ref="B11:C11"/>
    <mergeCell ref="B12:C12"/>
    <mergeCell ref="B10:C10"/>
  </mergeCells>
  <pageMargins left="0.75" right="0.75" top="1" bottom="1" header="0.5" footer="0.5"/>
  <pageSetup paperSize="9" orientation="portrait" horizontalDpi="1200" verticalDpi="1200" r:id="rId1"/>
  <ignoredErrors>
    <ignoredError sqref="A1:CW1000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A142"/>
  <sheetViews>
    <sheetView tabSelected="1" workbookViewId="0">
      <pane ySplit="3" topLeftCell="A4" activePane="bottomLeft" state="frozen"/>
      <selection pane="bottomLeft" activeCell="K14" sqref="K14"/>
    </sheetView>
  </sheetViews>
  <sheetFormatPr baseColWidth="10" defaultColWidth="11.44140625" defaultRowHeight="10.199999999999999" x14ac:dyDescent="0.2"/>
  <cols>
    <col min="1" max="1" width="5.6640625" style="12" customWidth="1"/>
    <col min="2" max="2" width="12.6640625" style="18" customWidth="1"/>
    <col min="3" max="3" width="3.6640625" style="18" customWidth="1"/>
    <col min="4" max="4" width="64.6640625" style="49" customWidth="1"/>
    <col min="5" max="6" width="5.6640625" style="12" customWidth="1"/>
    <col min="7" max="7" width="8.109375" style="12" customWidth="1"/>
    <col min="8" max="8" width="12.6640625" style="96" customWidth="1"/>
    <col min="9" max="9" width="10.88671875" style="12" customWidth="1"/>
    <col min="10" max="10" width="12.6640625" style="96" customWidth="1"/>
    <col min="11" max="11" width="8.5546875" style="23" customWidth="1"/>
    <col min="12" max="12" width="12.6640625" style="100" customWidth="1"/>
    <col min="13" max="13" width="6.6640625" style="12" customWidth="1"/>
    <col min="14" max="14" width="12.6640625" style="96" customWidth="1"/>
    <col min="15" max="15" width="6.6640625" style="12" customWidth="1"/>
    <col min="16" max="16" width="12.6640625" style="96" hidden="1" customWidth="1"/>
    <col min="17" max="18" width="13.6640625" style="96" customWidth="1"/>
    <col min="19" max="19" width="12.6640625" style="12" hidden="1" customWidth="1"/>
    <col min="20" max="20" width="5.6640625" style="39" hidden="1" customWidth="1"/>
    <col min="21" max="21" width="14.109375" style="31" hidden="1" customWidth="1"/>
    <col min="22" max="22" width="9.33203125" style="31" hidden="1" customWidth="1"/>
    <col min="23" max="23" width="6" style="46" hidden="1" customWidth="1"/>
    <col min="24" max="24" width="20.6640625" style="49" customWidth="1"/>
    <col min="25" max="26" width="16.6640625" style="100" customWidth="1"/>
    <col min="27" max="27" width="11.44140625" style="12" hidden="1" customWidth="1"/>
    <col min="28" max="28" width="11.44140625" style="12" customWidth="1"/>
    <col min="29" max="16384" width="11.44140625" style="12"/>
  </cols>
  <sheetData>
    <row r="1" spans="1:27" s="16" customFormat="1" hidden="1" x14ac:dyDescent="0.2">
      <c r="A1" s="92"/>
      <c r="B1" s="20"/>
      <c r="C1" s="20"/>
      <c r="D1" s="47"/>
      <c r="E1" s="93" t="s">
        <v>126</v>
      </c>
      <c r="F1" s="93"/>
      <c r="G1" s="93"/>
      <c r="H1" s="94"/>
      <c r="I1" s="93"/>
      <c r="J1" s="94"/>
      <c r="K1" s="101"/>
      <c r="L1" s="98"/>
      <c r="M1" s="93"/>
      <c r="N1" s="94"/>
      <c r="O1" s="93"/>
      <c r="P1" s="94"/>
      <c r="Q1" s="94"/>
      <c r="R1" s="94"/>
      <c r="S1" s="12"/>
      <c r="T1" s="37"/>
      <c r="U1" s="29"/>
      <c r="V1" s="29"/>
      <c r="W1" s="44"/>
      <c r="X1" s="139"/>
      <c r="Y1" s="100"/>
      <c r="Z1" s="100"/>
    </row>
    <row r="2" spans="1:27" s="10" customFormat="1" hidden="1" x14ac:dyDescent="0.2">
      <c r="A2" s="92"/>
      <c r="B2" s="19"/>
      <c r="C2" s="19"/>
      <c r="D2" s="48"/>
      <c r="E2" s="92"/>
      <c r="F2" s="92"/>
      <c r="G2" s="92"/>
      <c r="H2" s="95"/>
      <c r="I2" s="92"/>
      <c r="J2" s="95"/>
      <c r="K2" s="102"/>
      <c r="L2" s="99"/>
      <c r="M2" s="92"/>
      <c r="N2" s="95"/>
      <c r="O2" s="92"/>
      <c r="P2" s="95"/>
      <c r="Q2" s="95"/>
      <c r="R2" s="97"/>
      <c r="S2" s="62"/>
      <c r="T2" s="38"/>
      <c r="U2" s="32"/>
      <c r="V2" s="30"/>
      <c r="W2" s="45"/>
      <c r="X2" s="140"/>
      <c r="Y2" s="103"/>
      <c r="Z2" s="103"/>
    </row>
    <row r="3" spans="1:27" s="11" customFormat="1" ht="20.399999999999999" x14ac:dyDescent="0.2">
      <c r="A3" s="128" t="s">
        <v>34</v>
      </c>
      <c r="B3" s="129" t="s">
        <v>4</v>
      </c>
      <c r="C3" s="129" t="s">
        <v>127</v>
      </c>
      <c r="D3" s="130" t="s">
        <v>17</v>
      </c>
      <c r="E3" s="128" t="s">
        <v>0</v>
      </c>
      <c r="F3" s="128" t="s">
        <v>71</v>
      </c>
      <c r="G3" s="131" t="s">
        <v>38</v>
      </c>
      <c r="H3" s="132" t="s">
        <v>88</v>
      </c>
      <c r="I3" s="131" t="s">
        <v>37</v>
      </c>
      <c r="J3" s="132" t="s">
        <v>89</v>
      </c>
      <c r="K3" s="133" t="s">
        <v>39</v>
      </c>
      <c r="L3" s="134" t="s">
        <v>90</v>
      </c>
      <c r="M3" s="131" t="s">
        <v>35</v>
      </c>
      <c r="N3" s="132" t="s">
        <v>20</v>
      </c>
      <c r="O3" s="131" t="s">
        <v>36</v>
      </c>
      <c r="P3" s="132" t="s">
        <v>91</v>
      </c>
      <c r="Q3" s="122" t="s">
        <v>19</v>
      </c>
      <c r="R3" s="122" t="s">
        <v>20</v>
      </c>
      <c r="S3" s="135" t="s">
        <v>92</v>
      </c>
      <c r="T3" s="136" t="s">
        <v>21</v>
      </c>
      <c r="U3" s="126" t="s">
        <v>128</v>
      </c>
      <c r="V3" s="126" t="s">
        <v>11</v>
      </c>
      <c r="W3" s="137" t="s">
        <v>129</v>
      </c>
      <c r="X3" s="141" t="s">
        <v>393</v>
      </c>
      <c r="Y3" s="124" t="s">
        <v>130</v>
      </c>
      <c r="Z3" s="124" t="s">
        <v>131</v>
      </c>
      <c r="AA3" s="138"/>
    </row>
    <row r="4" spans="1:27" s="104" customFormat="1" ht="13.2" x14ac:dyDescent="0.25">
      <c r="A4" s="102"/>
      <c r="B4" s="105" t="s">
        <v>122</v>
      </c>
      <c r="C4" s="105" t="s">
        <v>122</v>
      </c>
      <c r="D4" s="106" t="s">
        <v>122</v>
      </c>
      <c r="E4" s="92" t="s">
        <v>122</v>
      </c>
      <c r="F4" s="92"/>
      <c r="G4" s="92"/>
      <c r="H4" s="95"/>
      <c r="I4" s="92"/>
      <c r="J4" s="95"/>
      <c r="K4" s="107"/>
      <c r="L4" s="99"/>
      <c r="M4" s="92"/>
      <c r="N4" s="95"/>
      <c r="O4" s="92"/>
      <c r="P4" s="95"/>
      <c r="Q4" s="95"/>
      <c r="R4" s="95"/>
      <c r="S4" s="92"/>
      <c r="T4" s="108"/>
      <c r="U4" s="109"/>
      <c r="V4" s="109"/>
      <c r="W4" s="110"/>
      <c r="X4" s="48"/>
      <c r="Y4" s="111"/>
      <c r="Z4" s="111"/>
      <c r="AA4" s="92" t="s">
        <v>132</v>
      </c>
    </row>
    <row r="5" spans="1:27" s="104" customFormat="1" ht="13.2" x14ac:dyDescent="0.25">
      <c r="A5" s="102"/>
      <c r="B5" s="105" t="s">
        <v>122</v>
      </c>
      <c r="C5" s="105" t="s">
        <v>122</v>
      </c>
      <c r="D5" s="106" t="s">
        <v>133</v>
      </c>
      <c r="E5" s="92" t="s">
        <v>122</v>
      </c>
      <c r="F5" s="92"/>
      <c r="G5" s="92"/>
      <c r="H5" s="95"/>
      <c r="I5" s="92"/>
      <c r="J5" s="95"/>
      <c r="K5" s="107"/>
      <c r="L5" s="99"/>
      <c r="M5" s="92"/>
      <c r="N5" s="95"/>
      <c r="O5" s="92"/>
      <c r="P5" s="95"/>
      <c r="Q5" s="95"/>
      <c r="R5" s="95"/>
      <c r="S5" s="92"/>
      <c r="T5" s="108"/>
      <c r="U5" s="109"/>
      <c r="V5" s="109"/>
      <c r="W5" s="110"/>
      <c r="X5" s="48"/>
      <c r="Y5" s="111"/>
      <c r="Z5" s="111"/>
      <c r="AA5" s="92" t="s">
        <v>132</v>
      </c>
    </row>
    <row r="6" spans="1:27" s="104" customFormat="1" ht="13.2" x14ac:dyDescent="0.25">
      <c r="A6" s="102"/>
      <c r="B6" s="105" t="s">
        <v>122</v>
      </c>
      <c r="C6" s="105" t="s">
        <v>122</v>
      </c>
      <c r="D6" s="106" t="s">
        <v>134</v>
      </c>
      <c r="E6" s="92" t="s">
        <v>122</v>
      </c>
      <c r="F6" s="92"/>
      <c r="G6" s="92"/>
      <c r="H6" s="95"/>
      <c r="I6" s="92"/>
      <c r="J6" s="95"/>
      <c r="K6" s="107"/>
      <c r="L6" s="99"/>
      <c r="M6" s="92"/>
      <c r="N6" s="95"/>
      <c r="O6" s="92"/>
      <c r="P6" s="95"/>
      <c r="Q6" s="95"/>
      <c r="R6" s="95"/>
      <c r="S6" s="92"/>
      <c r="T6" s="108"/>
      <c r="U6" s="109"/>
      <c r="V6" s="109"/>
      <c r="W6" s="110"/>
      <c r="X6" s="48"/>
      <c r="Y6" s="111"/>
      <c r="Z6" s="111"/>
      <c r="AA6" s="92" t="s">
        <v>132</v>
      </c>
    </row>
    <row r="7" spans="1:27" ht="30.6" x14ac:dyDescent="0.2">
      <c r="A7" s="101">
        <v>1</v>
      </c>
      <c r="B7" s="112" t="s">
        <v>135</v>
      </c>
      <c r="C7" s="112" t="s">
        <v>136</v>
      </c>
      <c r="D7" s="113" t="s">
        <v>138</v>
      </c>
      <c r="E7" s="93" t="s">
        <v>137</v>
      </c>
      <c r="F7" s="93" t="s">
        <v>139</v>
      </c>
      <c r="G7" s="93">
        <v>1</v>
      </c>
      <c r="H7" s="94">
        <f>ROUND(G7*Q7,2)</f>
        <v>500</v>
      </c>
      <c r="I7" s="93">
        <v>0</v>
      </c>
      <c r="J7" s="94">
        <f>ROUND(I7*Q7,2)</f>
        <v>0</v>
      </c>
      <c r="K7" s="114">
        <v>0</v>
      </c>
      <c r="L7" s="98">
        <f>ROUND(Q7*M7,2)-ROUND(Q7*I7,2)</f>
        <v>0</v>
      </c>
      <c r="M7" s="93">
        <f>I7+K7</f>
        <v>0</v>
      </c>
      <c r="N7" s="94">
        <f>ROUND(M7*Q7,2)</f>
        <v>0</v>
      </c>
      <c r="O7" s="93">
        <f>G7-M7</f>
        <v>1</v>
      </c>
      <c r="P7" s="94">
        <f>ROUND(O7*Q7,2)</f>
        <v>500</v>
      </c>
      <c r="Q7" s="94">
        <v>500</v>
      </c>
      <c r="R7" s="94">
        <f>ROUND(Q7*M7,2)-ROUND(Q7*I7,2)</f>
        <v>0</v>
      </c>
      <c r="S7" s="93" t="s">
        <v>140</v>
      </c>
      <c r="T7" s="115" t="s">
        <v>141</v>
      </c>
      <c r="U7" s="29"/>
      <c r="V7" s="29"/>
      <c r="W7" s="116">
        <f>Révision!C4</f>
        <v>1</v>
      </c>
      <c r="X7" s="47" t="s">
        <v>122</v>
      </c>
      <c r="Y7" s="117"/>
      <c r="Z7" s="117"/>
      <c r="AA7" s="93" t="s">
        <v>132</v>
      </c>
    </row>
    <row r="8" spans="1:27" s="104" customFormat="1" ht="13.2" x14ac:dyDescent="0.25">
      <c r="A8" s="102"/>
      <c r="B8" s="105" t="s">
        <v>122</v>
      </c>
      <c r="C8" s="105" t="s">
        <v>122</v>
      </c>
      <c r="D8" s="106" t="s">
        <v>142</v>
      </c>
      <c r="E8" s="92" t="s">
        <v>122</v>
      </c>
      <c r="F8" s="92"/>
      <c r="G8" s="92"/>
      <c r="H8" s="95"/>
      <c r="I8" s="92"/>
      <c r="J8" s="95"/>
      <c r="K8" s="107"/>
      <c r="L8" s="99"/>
      <c r="M8" s="92"/>
      <c r="N8" s="95"/>
      <c r="O8" s="92"/>
      <c r="P8" s="95"/>
      <c r="Q8" s="95"/>
      <c r="R8" s="95"/>
      <c r="S8" s="92"/>
      <c r="T8" s="108"/>
      <c r="U8" s="109"/>
      <c r="V8" s="109"/>
      <c r="W8" s="110"/>
      <c r="X8" s="48"/>
      <c r="Y8" s="111"/>
      <c r="Z8" s="111"/>
      <c r="AA8" s="92" t="s">
        <v>132</v>
      </c>
    </row>
    <row r="9" spans="1:27" ht="20.399999999999999" x14ac:dyDescent="0.2">
      <c r="A9" s="101">
        <v>2</v>
      </c>
      <c r="B9" s="112" t="s">
        <v>143</v>
      </c>
      <c r="C9" s="112" t="s">
        <v>144</v>
      </c>
      <c r="D9" s="113" t="s">
        <v>146</v>
      </c>
      <c r="E9" s="93" t="s">
        <v>145</v>
      </c>
      <c r="F9" s="93" t="s">
        <v>145</v>
      </c>
      <c r="G9" s="93">
        <v>1</v>
      </c>
      <c r="H9" s="94">
        <f>ROUND(G9*Q9,2)</f>
        <v>850</v>
      </c>
      <c r="I9" s="93">
        <v>0</v>
      </c>
      <c r="J9" s="94">
        <f>ROUND(I9*Q9,2)</f>
        <v>0</v>
      </c>
      <c r="K9" s="114">
        <v>0</v>
      </c>
      <c r="L9" s="98">
        <f>ROUND(Q9*M9,2)-ROUND(Q9*I9,2)</f>
        <v>0</v>
      </c>
      <c r="M9" s="93">
        <f>I9+K9</f>
        <v>0</v>
      </c>
      <c r="N9" s="94">
        <f>ROUND(M9*Q9,2)</f>
        <v>0</v>
      </c>
      <c r="O9" s="93">
        <f>G9-M9</f>
        <v>1</v>
      </c>
      <c r="P9" s="94">
        <f>ROUND(O9*Q9,2)</f>
        <v>850</v>
      </c>
      <c r="Q9" s="94">
        <v>850</v>
      </c>
      <c r="R9" s="94">
        <f>ROUND(Q9*M9,2)-ROUND(Q9*I9,2)</f>
        <v>0</v>
      </c>
      <c r="S9" s="93" t="s">
        <v>140</v>
      </c>
      <c r="T9" s="115" t="s">
        <v>141</v>
      </c>
      <c r="U9" s="29"/>
      <c r="V9" s="29"/>
      <c r="W9" s="116">
        <f>Révision!C4</f>
        <v>1</v>
      </c>
      <c r="X9" s="47" t="s">
        <v>122</v>
      </c>
      <c r="Y9" s="117"/>
      <c r="Z9" s="117"/>
      <c r="AA9" s="93" t="s">
        <v>132</v>
      </c>
    </row>
    <row r="10" spans="1:27" s="104" customFormat="1" ht="13.2" x14ac:dyDescent="0.25">
      <c r="A10" s="102"/>
      <c r="B10" s="105" t="s">
        <v>122</v>
      </c>
      <c r="C10" s="105" t="s">
        <v>122</v>
      </c>
      <c r="D10" s="106" t="s">
        <v>147</v>
      </c>
      <c r="E10" s="92" t="s">
        <v>122</v>
      </c>
      <c r="F10" s="92"/>
      <c r="G10" s="92"/>
      <c r="H10" s="95"/>
      <c r="I10" s="92"/>
      <c r="J10" s="95"/>
      <c r="K10" s="107"/>
      <c r="L10" s="99"/>
      <c r="M10" s="92"/>
      <c r="N10" s="95"/>
      <c r="O10" s="92"/>
      <c r="P10" s="95"/>
      <c r="Q10" s="95"/>
      <c r="R10" s="95"/>
      <c r="S10" s="92"/>
      <c r="T10" s="108"/>
      <c r="U10" s="109"/>
      <c r="V10" s="109"/>
      <c r="W10" s="110"/>
      <c r="X10" s="48"/>
      <c r="Y10" s="111"/>
      <c r="Z10" s="111"/>
      <c r="AA10" s="92" t="s">
        <v>132</v>
      </c>
    </row>
    <row r="11" spans="1:27" ht="30.6" x14ac:dyDescent="0.2">
      <c r="A11" s="101">
        <v>3</v>
      </c>
      <c r="B11" s="112" t="s">
        <v>148</v>
      </c>
      <c r="C11" s="112" t="s">
        <v>149</v>
      </c>
      <c r="D11" s="113" t="s">
        <v>150</v>
      </c>
      <c r="E11" s="93" t="s">
        <v>145</v>
      </c>
      <c r="F11" s="93" t="s">
        <v>145</v>
      </c>
      <c r="G11" s="93">
        <v>1</v>
      </c>
      <c r="H11" s="94">
        <f>ROUND(G11*Q11,2)</f>
        <v>1300</v>
      </c>
      <c r="I11" s="93">
        <v>0</v>
      </c>
      <c r="J11" s="94">
        <f>ROUND(I11*Q11,2)</f>
        <v>0</v>
      </c>
      <c r="K11" s="114">
        <v>0</v>
      </c>
      <c r="L11" s="98">
        <f>ROUND(Q11*M11,2)-ROUND(Q11*I11,2)</f>
        <v>0</v>
      </c>
      <c r="M11" s="93">
        <f>I11+K11</f>
        <v>0</v>
      </c>
      <c r="N11" s="94">
        <f>ROUND(M11*Q11,2)</f>
        <v>0</v>
      </c>
      <c r="O11" s="93">
        <f>G11-M11</f>
        <v>1</v>
      </c>
      <c r="P11" s="94">
        <f>ROUND(O11*Q11,2)</f>
        <v>1300</v>
      </c>
      <c r="Q11" s="94">
        <v>1300</v>
      </c>
      <c r="R11" s="94">
        <f>ROUND(Q11*M11,2)-ROUND(Q11*I11,2)</f>
        <v>0</v>
      </c>
      <c r="S11" s="93" t="s">
        <v>140</v>
      </c>
      <c r="T11" s="115" t="s">
        <v>141</v>
      </c>
      <c r="U11" s="29"/>
      <c r="V11" s="29"/>
      <c r="W11" s="116">
        <f>Révision!C4</f>
        <v>1</v>
      </c>
      <c r="X11" s="47" t="s">
        <v>122</v>
      </c>
      <c r="Y11" s="117"/>
      <c r="Z11" s="117"/>
      <c r="AA11" s="93" t="s">
        <v>132</v>
      </c>
    </row>
    <row r="12" spans="1:27" s="104" customFormat="1" ht="13.2" x14ac:dyDescent="0.25">
      <c r="A12" s="102"/>
      <c r="B12" s="105" t="s">
        <v>122</v>
      </c>
      <c r="C12" s="105" t="s">
        <v>122</v>
      </c>
      <c r="D12" s="106" t="s">
        <v>151</v>
      </c>
      <c r="E12" s="92" t="s">
        <v>122</v>
      </c>
      <c r="F12" s="92"/>
      <c r="G12" s="92"/>
      <c r="H12" s="95"/>
      <c r="I12" s="92"/>
      <c r="J12" s="95"/>
      <c r="K12" s="107"/>
      <c r="L12" s="99"/>
      <c r="M12" s="92"/>
      <c r="N12" s="95"/>
      <c r="O12" s="92"/>
      <c r="P12" s="95"/>
      <c r="Q12" s="95"/>
      <c r="R12" s="95"/>
      <c r="S12" s="92"/>
      <c r="T12" s="108"/>
      <c r="U12" s="109"/>
      <c r="V12" s="109"/>
      <c r="W12" s="110"/>
      <c r="X12" s="48"/>
      <c r="Y12" s="111"/>
      <c r="Z12" s="111"/>
      <c r="AA12" s="92" t="s">
        <v>132</v>
      </c>
    </row>
    <row r="13" spans="1:27" ht="30.6" x14ac:dyDescent="0.2">
      <c r="A13" s="101">
        <v>4</v>
      </c>
      <c r="B13" s="112" t="s">
        <v>152</v>
      </c>
      <c r="C13" s="112" t="s">
        <v>122</v>
      </c>
      <c r="D13" s="113" t="s">
        <v>153</v>
      </c>
      <c r="E13" s="93" t="s">
        <v>145</v>
      </c>
      <c r="F13" s="93" t="s">
        <v>145</v>
      </c>
      <c r="G13" s="93">
        <v>1</v>
      </c>
      <c r="H13" s="94">
        <f>ROUND(G13*Q13,2)</f>
        <v>1500</v>
      </c>
      <c r="I13" s="93">
        <v>0</v>
      </c>
      <c r="J13" s="94">
        <f>ROUND(I13*Q13,2)</f>
        <v>0</v>
      </c>
      <c r="K13" s="114">
        <v>1</v>
      </c>
      <c r="L13" s="98">
        <f>ROUND(Q13*M13,2)-ROUND(Q13*I13,2)</f>
        <v>1500</v>
      </c>
      <c r="M13" s="93">
        <f>I13+K13</f>
        <v>1</v>
      </c>
      <c r="N13" s="94">
        <f>ROUND(M13*Q13,2)</f>
        <v>1500</v>
      </c>
      <c r="O13" s="93">
        <f>G13-M13</f>
        <v>0</v>
      </c>
      <c r="P13" s="94">
        <f>ROUND(O13*Q13,2)</f>
        <v>0</v>
      </c>
      <c r="Q13" s="94">
        <v>1500</v>
      </c>
      <c r="R13" s="94">
        <f>ROUND(Q13*M13,2)-ROUND(Q13*I13,2)</f>
        <v>1500</v>
      </c>
      <c r="S13" s="93" t="s">
        <v>140</v>
      </c>
      <c r="T13" s="115" t="s">
        <v>141</v>
      </c>
      <c r="U13" s="29"/>
      <c r="V13" s="29"/>
      <c r="W13" s="116">
        <f>Révision!C4</f>
        <v>1</v>
      </c>
      <c r="X13" s="47" t="s">
        <v>122</v>
      </c>
      <c r="Y13" s="117"/>
      <c r="Z13" s="117"/>
      <c r="AA13" s="93" t="s">
        <v>132</v>
      </c>
    </row>
    <row r="14" spans="1:27" s="104" customFormat="1" ht="13.2" x14ac:dyDescent="0.25">
      <c r="A14" s="102"/>
      <c r="B14" s="105" t="s">
        <v>122</v>
      </c>
      <c r="C14" s="105" t="s">
        <v>122</v>
      </c>
      <c r="D14" s="106" t="s">
        <v>154</v>
      </c>
      <c r="E14" s="92" t="s">
        <v>122</v>
      </c>
      <c r="F14" s="92"/>
      <c r="G14" s="92"/>
      <c r="H14" s="95"/>
      <c r="I14" s="92"/>
      <c r="J14" s="95"/>
      <c r="K14" s="107"/>
      <c r="L14" s="99"/>
      <c r="M14" s="92"/>
      <c r="N14" s="95"/>
      <c r="O14" s="92"/>
      <c r="P14" s="95"/>
      <c r="Q14" s="95"/>
      <c r="R14" s="95"/>
      <c r="S14" s="92"/>
      <c r="T14" s="108"/>
      <c r="U14" s="109"/>
      <c r="V14" s="109"/>
      <c r="W14" s="110"/>
      <c r="X14" s="48"/>
      <c r="Y14" s="111"/>
      <c r="Z14" s="111"/>
      <c r="AA14" s="92" t="s">
        <v>132</v>
      </c>
    </row>
    <row r="15" spans="1:27" s="104" customFormat="1" ht="13.2" x14ac:dyDescent="0.25">
      <c r="A15" s="102"/>
      <c r="B15" s="105" t="s">
        <v>122</v>
      </c>
      <c r="C15" s="105" t="s">
        <v>122</v>
      </c>
      <c r="D15" s="106" t="s">
        <v>155</v>
      </c>
      <c r="E15" s="92" t="s">
        <v>122</v>
      </c>
      <c r="F15" s="92"/>
      <c r="G15" s="92"/>
      <c r="H15" s="95"/>
      <c r="I15" s="92"/>
      <c r="J15" s="95"/>
      <c r="K15" s="107"/>
      <c r="L15" s="99"/>
      <c r="M15" s="92"/>
      <c r="N15" s="95"/>
      <c r="O15" s="92"/>
      <c r="P15" s="95"/>
      <c r="Q15" s="95"/>
      <c r="R15" s="95"/>
      <c r="S15" s="92"/>
      <c r="T15" s="108"/>
      <c r="U15" s="109"/>
      <c r="V15" s="109"/>
      <c r="W15" s="110"/>
      <c r="X15" s="48"/>
      <c r="Y15" s="111"/>
      <c r="Z15" s="111"/>
      <c r="AA15" s="92" t="s">
        <v>132</v>
      </c>
    </row>
    <row r="16" spans="1:27" ht="51" x14ac:dyDescent="0.2">
      <c r="A16" s="101">
        <v>5</v>
      </c>
      <c r="B16" s="112" t="s">
        <v>156</v>
      </c>
      <c r="C16" s="112" t="s">
        <v>157</v>
      </c>
      <c r="D16" s="113" t="s">
        <v>158</v>
      </c>
      <c r="E16" s="93" t="s">
        <v>137</v>
      </c>
      <c r="F16" s="93" t="s">
        <v>159</v>
      </c>
      <c r="G16" s="93">
        <v>1628</v>
      </c>
      <c r="H16" s="94">
        <f t="shared" ref="H16:H22" si="0">ROUND(G16*Q16,2)</f>
        <v>1139.5999999999999</v>
      </c>
      <c r="I16" s="93">
        <v>0</v>
      </c>
      <c r="J16" s="94">
        <f t="shared" ref="J16:J22" si="1">ROUND(I16*Q16,2)</f>
        <v>0</v>
      </c>
      <c r="K16" s="114">
        <v>0</v>
      </c>
      <c r="L16" s="98">
        <f t="shared" ref="L16:L22" si="2">ROUND(Q16*M16,2)-ROUND(Q16*I16,2)</f>
        <v>0</v>
      </c>
      <c r="M16" s="93">
        <f t="shared" ref="M16:M22" si="3">I16+K16</f>
        <v>0</v>
      </c>
      <c r="N16" s="94">
        <f t="shared" ref="N16:N22" si="4">ROUND(M16*Q16,2)</f>
        <v>0</v>
      </c>
      <c r="O16" s="93">
        <f t="shared" ref="O16:O22" si="5">G16-M16</f>
        <v>1628</v>
      </c>
      <c r="P16" s="94">
        <f t="shared" ref="P16:P22" si="6">ROUND(O16*Q16,2)</f>
        <v>1139.5999999999999</v>
      </c>
      <c r="Q16" s="94">
        <v>0.7</v>
      </c>
      <c r="R16" s="94">
        <f t="shared" ref="R16:R22" si="7">ROUND(Q16*M16,2)-ROUND(Q16*I16,2)</f>
        <v>0</v>
      </c>
      <c r="S16" s="93" t="s">
        <v>140</v>
      </c>
      <c r="T16" s="115" t="s">
        <v>141</v>
      </c>
      <c r="U16" s="29"/>
      <c r="V16" s="29"/>
      <c r="W16" s="116">
        <f>Révision!C4</f>
        <v>1</v>
      </c>
      <c r="X16" s="47" t="s">
        <v>122</v>
      </c>
      <c r="Y16" s="117"/>
      <c r="Z16" s="117"/>
      <c r="AA16" s="93" t="s">
        <v>132</v>
      </c>
    </row>
    <row r="17" spans="1:27" ht="30.6" x14ac:dyDescent="0.2">
      <c r="A17" s="101">
        <v>6</v>
      </c>
      <c r="B17" s="112" t="s">
        <v>160</v>
      </c>
      <c r="C17" s="112" t="s">
        <v>161</v>
      </c>
      <c r="D17" s="113" t="s">
        <v>162</v>
      </c>
      <c r="E17" s="93" t="s">
        <v>137</v>
      </c>
      <c r="F17" s="93" t="s">
        <v>159</v>
      </c>
      <c r="G17" s="93">
        <v>1628</v>
      </c>
      <c r="H17" s="94">
        <f t="shared" si="0"/>
        <v>732.6</v>
      </c>
      <c r="I17" s="93">
        <v>0</v>
      </c>
      <c r="J17" s="94">
        <f t="shared" si="1"/>
        <v>0</v>
      </c>
      <c r="K17" s="114">
        <v>0</v>
      </c>
      <c r="L17" s="98">
        <f t="shared" si="2"/>
        <v>0</v>
      </c>
      <c r="M17" s="93">
        <f t="shared" si="3"/>
        <v>0</v>
      </c>
      <c r="N17" s="94">
        <f t="shared" si="4"/>
        <v>0</v>
      </c>
      <c r="O17" s="93">
        <f t="shared" si="5"/>
        <v>1628</v>
      </c>
      <c r="P17" s="94">
        <f t="shared" si="6"/>
        <v>732.6</v>
      </c>
      <c r="Q17" s="94">
        <v>0.45</v>
      </c>
      <c r="R17" s="94">
        <f t="shared" si="7"/>
        <v>0</v>
      </c>
      <c r="S17" s="93" t="s">
        <v>140</v>
      </c>
      <c r="T17" s="115" t="s">
        <v>141</v>
      </c>
      <c r="U17" s="29"/>
      <c r="V17" s="29"/>
      <c r="W17" s="116">
        <f>Révision!C4</f>
        <v>1</v>
      </c>
      <c r="X17" s="47" t="s">
        <v>122</v>
      </c>
      <c r="Y17" s="117"/>
      <c r="Z17" s="117"/>
      <c r="AA17" s="93" t="s">
        <v>132</v>
      </c>
    </row>
    <row r="18" spans="1:27" ht="40.799999999999997" x14ac:dyDescent="0.2">
      <c r="A18" s="101">
        <v>7</v>
      </c>
      <c r="B18" s="112" t="s">
        <v>163</v>
      </c>
      <c r="C18" s="112" t="s">
        <v>164</v>
      </c>
      <c r="D18" s="113" t="s">
        <v>165</v>
      </c>
      <c r="E18" s="93" t="s">
        <v>137</v>
      </c>
      <c r="F18" s="93" t="s">
        <v>159</v>
      </c>
      <c r="G18" s="93">
        <v>1628</v>
      </c>
      <c r="H18" s="94">
        <f t="shared" si="0"/>
        <v>1790.8</v>
      </c>
      <c r="I18" s="93">
        <v>0</v>
      </c>
      <c r="J18" s="94">
        <f t="shared" si="1"/>
        <v>0</v>
      </c>
      <c r="K18" s="114">
        <v>0</v>
      </c>
      <c r="L18" s="98">
        <f t="shared" si="2"/>
        <v>0</v>
      </c>
      <c r="M18" s="93">
        <f t="shared" si="3"/>
        <v>0</v>
      </c>
      <c r="N18" s="94">
        <f t="shared" si="4"/>
        <v>0</v>
      </c>
      <c r="O18" s="93">
        <f t="shared" si="5"/>
        <v>1628</v>
      </c>
      <c r="P18" s="94">
        <f t="shared" si="6"/>
        <v>1790.8</v>
      </c>
      <c r="Q18" s="94">
        <v>1.1000000000000001</v>
      </c>
      <c r="R18" s="94">
        <f t="shared" si="7"/>
        <v>0</v>
      </c>
      <c r="S18" s="93" t="s">
        <v>140</v>
      </c>
      <c r="T18" s="115" t="s">
        <v>141</v>
      </c>
      <c r="U18" s="29"/>
      <c r="V18" s="29"/>
      <c r="W18" s="116">
        <f>Révision!C4</f>
        <v>1</v>
      </c>
      <c r="X18" s="47" t="s">
        <v>122</v>
      </c>
      <c r="Y18" s="117"/>
      <c r="Z18" s="117"/>
      <c r="AA18" s="93" t="s">
        <v>132</v>
      </c>
    </row>
    <row r="19" spans="1:27" ht="40.799999999999997" x14ac:dyDescent="0.2">
      <c r="A19" s="101">
        <v>8</v>
      </c>
      <c r="B19" s="112" t="s">
        <v>166</v>
      </c>
      <c r="C19" s="112" t="s">
        <v>167</v>
      </c>
      <c r="D19" s="113" t="s">
        <v>168</v>
      </c>
      <c r="E19" s="93" t="s">
        <v>137</v>
      </c>
      <c r="F19" s="93" t="s">
        <v>159</v>
      </c>
      <c r="G19" s="93">
        <v>1628</v>
      </c>
      <c r="H19" s="94">
        <f t="shared" si="0"/>
        <v>13349.6</v>
      </c>
      <c r="I19" s="93">
        <v>0</v>
      </c>
      <c r="J19" s="94">
        <f t="shared" si="1"/>
        <v>0</v>
      </c>
      <c r="K19" s="114">
        <v>0</v>
      </c>
      <c r="L19" s="98">
        <f t="shared" si="2"/>
        <v>0</v>
      </c>
      <c r="M19" s="93">
        <f t="shared" si="3"/>
        <v>0</v>
      </c>
      <c r="N19" s="94">
        <f t="shared" si="4"/>
        <v>0</v>
      </c>
      <c r="O19" s="93">
        <f t="shared" si="5"/>
        <v>1628</v>
      </c>
      <c r="P19" s="94">
        <f t="shared" si="6"/>
        <v>13349.6</v>
      </c>
      <c r="Q19" s="94">
        <v>8.1999999999999993</v>
      </c>
      <c r="R19" s="94">
        <f t="shared" si="7"/>
        <v>0</v>
      </c>
      <c r="S19" s="93" t="s">
        <v>140</v>
      </c>
      <c r="T19" s="115" t="s">
        <v>141</v>
      </c>
      <c r="U19" s="29"/>
      <c r="V19" s="29"/>
      <c r="W19" s="116">
        <f>Révision!C4</f>
        <v>1</v>
      </c>
      <c r="X19" s="47" t="s">
        <v>122</v>
      </c>
      <c r="Y19" s="117"/>
      <c r="Z19" s="117"/>
      <c r="AA19" s="93" t="s">
        <v>132</v>
      </c>
    </row>
    <row r="20" spans="1:27" ht="40.799999999999997" x14ac:dyDescent="0.2">
      <c r="A20" s="101">
        <v>9</v>
      </c>
      <c r="B20" s="112" t="s">
        <v>169</v>
      </c>
      <c r="C20" s="112" t="s">
        <v>170</v>
      </c>
      <c r="D20" s="113" t="s">
        <v>171</v>
      </c>
      <c r="E20" s="93" t="s">
        <v>137</v>
      </c>
      <c r="F20" s="93" t="s">
        <v>159</v>
      </c>
      <c r="G20" s="93">
        <v>1628</v>
      </c>
      <c r="H20" s="94">
        <f t="shared" si="0"/>
        <v>17908</v>
      </c>
      <c r="I20" s="93">
        <v>0</v>
      </c>
      <c r="J20" s="94">
        <f t="shared" si="1"/>
        <v>0</v>
      </c>
      <c r="K20" s="114">
        <v>0</v>
      </c>
      <c r="L20" s="98">
        <f t="shared" si="2"/>
        <v>0</v>
      </c>
      <c r="M20" s="93">
        <f t="shared" si="3"/>
        <v>0</v>
      </c>
      <c r="N20" s="94">
        <f t="shared" si="4"/>
        <v>0</v>
      </c>
      <c r="O20" s="93">
        <f t="shared" si="5"/>
        <v>1628</v>
      </c>
      <c r="P20" s="94">
        <f t="shared" si="6"/>
        <v>17908</v>
      </c>
      <c r="Q20" s="94">
        <v>11</v>
      </c>
      <c r="R20" s="94">
        <f t="shared" si="7"/>
        <v>0</v>
      </c>
      <c r="S20" s="93" t="s">
        <v>140</v>
      </c>
      <c r="T20" s="115" t="s">
        <v>141</v>
      </c>
      <c r="U20" s="29"/>
      <c r="V20" s="29"/>
      <c r="W20" s="116">
        <f>Révision!C4</f>
        <v>1</v>
      </c>
      <c r="X20" s="47" t="s">
        <v>122</v>
      </c>
      <c r="Y20" s="117"/>
      <c r="Z20" s="117"/>
      <c r="AA20" s="93" t="s">
        <v>132</v>
      </c>
    </row>
    <row r="21" spans="1:27" ht="40.799999999999997" x14ac:dyDescent="0.2">
      <c r="A21" s="101">
        <v>10</v>
      </c>
      <c r="B21" s="112" t="s">
        <v>172</v>
      </c>
      <c r="C21" s="112" t="s">
        <v>122</v>
      </c>
      <c r="D21" s="113" t="s">
        <v>173</v>
      </c>
      <c r="E21" s="93" t="s">
        <v>145</v>
      </c>
      <c r="F21" s="93" t="s">
        <v>145</v>
      </c>
      <c r="G21" s="93">
        <v>1</v>
      </c>
      <c r="H21" s="94">
        <f t="shared" si="0"/>
        <v>1012</v>
      </c>
      <c r="I21" s="93">
        <v>0</v>
      </c>
      <c r="J21" s="94">
        <f t="shared" si="1"/>
        <v>0</v>
      </c>
      <c r="K21" s="118">
        <v>0</v>
      </c>
      <c r="L21" s="119">
        <f t="shared" si="2"/>
        <v>0</v>
      </c>
      <c r="M21" s="93">
        <f t="shared" si="3"/>
        <v>0</v>
      </c>
      <c r="N21" s="94">
        <f t="shared" si="4"/>
        <v>0</v>
      </c>
      <c r="O21" s="93">
        <f t="shared" si="5"/>
        <v>1</v>
      </c>
      <c r="P21" s="94">
        <f t="shared" si="6"/>
        <v>1012</v>
      </c>
      <c r="Q21" s="94">
        <v>1012</v>
      </c>
      <c r="R21" s="94">
        <f t="shared" si="7"/>
        <v>0</v>
      </c>
      <c r="S21" s="93" t="s">
        <v>140</v>
      </c>
      <c r="T21" s="115" t="s">
        <v>141</v>
      </c>
      <c r="U21" s="29"/>
      <c r="V21" s="29"/>
      <c r="W21" s="116">
        <f>Révision!C4</f>
        <v>1</v>
      </c>
      <c r="X21" s="47" t="s">
        <v>122</v>
      </c>
      <c r="Y21" s="117"/>
      <c r="Z21" s="117"/>
      <c r="AA21" s="93" t="s">
        <v>132</v>
      </c>
    </row>
    <row r="22" spans="1:27" ht="30.6" x14ac:dyDescent="0.2">
      <c r="A22" s="101">
        <v>11</v>
      </c>
      <c r="B22" s="112" t="s">
        <v>174</v>
      </c>
      <c r="C22" s="112" t="s">
        <v>175</v>
      </c>
      <c r="D22" s="113" t="s">
        <v>176</v>
      </c>
      <c r="E22" s="93" t="s">
        <v>145</v>
      </c>
      <c r="F22" s="93" t="s">
        <v>145</v>
      </c>
      <c r="G22" s="93">
        <v>1</v>
      </c>
      <c r="H22" s="94">
        <f t="shared" si="0"/>
        <v>19800</v>
      </c>
      <c r="I22" s="93">
        <v>0</v>
      </c>
      <c r="J22" s="94">
        <f t="shared" si="1"/>
        <v>0</v>
      </c>
      <c r="K22" s="114">
        <v>0</v>
      </c>
      <c r="L22" s="98">
        <f t="shared" si="2"/>
        <v>0</v>
      </c>
      <c r="M22" s="93">
        <f t="shared" si="3"/>
        <v>0</v>
      </c>
      <c r="N22" s="94">
        <f t="shared" si="4"/>
        <v>0</v>
      </c>
      <c r="O22" s="93">
        <f t="shared" si="5"/>
        <v>1</v>
      </c>
      <c r="P22" s="94">
        <f t="shared" si="6"/>
        <v>19800</v>
      </c>
      <c r="Q22" s="94">
        <v>19800</v>
      </c>
      <c r="R22" s="94">
        <f t="shared" si="7"/>
        <v>0</v>
      </c>
      <c r="S22" s="93" t="s">
        <v>140</v>
      </c>
      <c r="T22" s="115" t="s">
        <v>141</v>
      </c>
      <c r="U22" s="29"/>
      <c r="V22" s="29"/>
      <c r="W22" s="116">
        <f>Révision!C4</f>
        <v>1</v>
      </c>
      <c r="X22" s="47" t="s">
        <v>122</v>
      </c>
      <c r="Y22" s="117"/>
      <c r="Z22" s="117"/>
      <c r="AA22" s="93" t="s">
        <v>132</v>
      </c>
    </row>
    <row r="23" spans="1:27" s="104" customFormat="1" ht="13.2" x14ac:dyDescent="0.25">
      <c r="A23" s="102"/>
      <c r="B23" s="105" t="s">
        <v>122</v>
      </c>
      <c r="C23" s="105" t="s">
        <v>122</v>
      </c>
      <c r="D23" s="106" t="s">
        <v>177</v>
      </c>
      <c r="E23" s="92" t="s">
        <v>122</v>
      </c>
      <c r="F23" s="92"/>
      <c r="G23" s="92"/>
      <c r="H23" s="95"/>
      <c r="I23" s="92"/>
      <c r="J23" s="95"/>
      <c r="K23" s="107"/>
      <c r="L23" s="99"/>
      <c r="M23" s="92"/>
      <c r="N23" s="95"/>
      <c r="O23" s="92"/>
      <c r="P23" s="95"/>
      <c r="Q23" s="95"/>
      <c r="R23" s="95"/>
      <c r="S23" s="92"/>
      <c r="T23" s="108"/>
      <c r="U23" s="109"/>
      <c r="V23" s="109"/>
      <c r="W23" s="110"/>
      <c r="X23" s="48"/>
      <c r="Y23" s="111"/>
      <c r="Z23" s="111"/>
      <c r="AA23" s="92" t="s">
        <v>132</v>
      </c>
    </row>
    <row r="24" spans="1:27" ht="30.6" x14ac:dyDescent="0.2">
      <c r="A24" s="101">
        <v>12</v>
      </c>
      <c r="B24" s="112" t="s">
        <v>178</v>
      </c>
      <c r="C24" s="112" t="s">
        <v>179</v>
      </c>
      <c r="D24" s="113" t="s">
        <v>180</v>
      </c>
      <c r="E24" s="93" t="s">
        <v>137</v>
      </c>
      <c r="F24" s="93" t="s">
        <v>181</v>
      </c>
      <c r="G24" s="93">
        <v>5</v>
      </c>
      <c r="H24" s="94">
        <f t="shared" ref="H24:H31" si="8">ROUND(G24*Q24,2)</f>
        <v>60</v>
      </c>
      <c r="I24" s="93">
        <v>0</v>
      </c>
      <c r="J24" s="94">
        <f t="shared" ref="J24:J31" si="9">ROUND(I24*Q24,2)</f>
        <v>0</v>
      </c>
      <c r="K24" s="114">
        <v>0</v>
      </c>
      <c r="L24" s="98">
        <f t="shared" ref="L24:L31" si="10">ROUND(Q24*M24,2)-ROUND(Q24*I24,2)</f>
        <v>0</v>
      </c>
      <c r="M24" s="93">
        <f t="shared" ref="M24:M31" si="11">I24+K24</f>
        <v>0</v>
      </c>
      <c r="N24" s="94">
        <f t="shared" ref="N24:N31" si="12">ROUND(M24*Q24,2)</f>
        <v>0</v>
      </c>
      <c r="O24" s="93">
        <f t="shared" ref="O24:O31" si="13">G24-M24</f>
        <v>5</v>
      </c>
      <c r="P24" s="94">
        <f t="shared" ref="P24:P31" si="14">ROUND(O24*Q24,2)</f>
        <v>60</v>
      </c>
      <c r="Q24" s="94">
        <v>12</v>
      </c>
      <c r="R24" s="94">
        <f t="shared" ref="R24:R31" si="15">ROUND(Q24*M24,2)-ROUND(Q24*I24,2)</f>
        <v>0</v>
      </c>
      <c r="S24" s="93" t="s">
        <v>140</v>
      </c>
      <c r="T24" s="115" t="s">
        <v>141</v>
      </c>
      <c r="U24" s="29"/>
      <c r="V24" s="29"/>
      <c r="W24" s="116">
        <f>Révision!C4</f>
        <v>1</v>
      </c>
      <c r="X24" s="47" t="s">
        <v>122</v>
      </c>
      <c r="Y24" s="117"/>
      <c r="Z24" s="117"/>
      <c r="AA24" s="93" t="s">
        <v>132</v>
      </c>
    </row>
    <row r="25" spans="1:27" ht="40.799999999999997" x14ac:dyDescent="0.2">
      <c r="A25" s="101">
        <v>13</v>
      </c>
      <c r="B25" s="112" t="s">
        <v>182</v>
      </c>
      <c r="C25" s="112" t="s">
        <v>179</v>
      </c>
      <c r="D25" s="113" t="s">
        <v>183</v>
      </c>
      <c r="E25" s="93" t="s">
        <v>137</v>
      </c>
      <c r="F25" s="93" t="s">
        <v>159</v>
      </c>
      <c r="G25" s="93">
        <v>98</v>
      </c>
      <c r="H25" s="94">
        <f t="shared" si="8"/>
        <v>588</v>
      </c>
      <c r="I25" s="93">
        <v>0</v>
      </c>
      <c r="J25" s="94">
        <f t="shared" si="9"/>
        <v>0</v>
      </c>
      <c r="K25" s="114">
        <v>0</v>
      </c>
      <c r="L25" s="98">
        <f t="shared" si="10"/>
        <v>0</v>
      </c>
      <c r="M25" s="93">
        <f t="shared" si="11"/>
        <v>0</v>
      </c>
      <c r="N25" s="94">
        <f t="shared" si="12"/>
        <v>0</v>
      </c>
      <c r="O25" s="93">
        <f t="shared" si="13"/>
        <v>98</v>
      </c>
      <c r="P25" s="94">
        <f t="shared" si="14"/>
        <v>588</v>
      </c>
      <c r="Q25" s="94">
        <v>6</v>
      </c>
      <c r="R25" s="94">
        <f t="shared" si="15"/>
        <v>0</v>
      </c>
      <c r="S25" s="93" t="s">
        <v>140</v>
      </c>
      <c r="T25" s="115" t="s">
        <v>141</v>
      </c>
      <c r="U25" s="29"/>
      <c r="V25" s="29"/>
      <c r="W25" s="116">
        <f>Révision!C4</f>
        <v>1</v>
      </c>
      <c r="X25" s="47" t="s">
        <v>122</v>
      </c>
      <c r="Y25" s="117"/>
      <c r="Z25" s="117"/>
      <c r="AA25" s="93" t="s">
        <v>132</v>
      </c>
    </row>
    <row r="26" spans="1:27" ht="40.799999999999997" x14ac:dyDescent="0.2">
      <c r="A26" s="101">
        <v>14</v>
      </c>
      <c r="B26" s="112" t="s">
        <v>184</v>
      </c>
      <c r="C26" s="112" t="s">
        <v>179</v>
      </c>
      <c r="D26" s="113" t="s">
        <v>185</v>
      </c>
      <c r="E26" s="93" t="s">
        <v>137</v>
      </c>
      <c r="F26" s="93" t="s">
        <v>186</v>
      </c>
      <c r="G26" s="93">
        <v>49</v>
      </c>
      <c r="H26" s="94">
        <f t="shared" si="8"/>
        <v>1176</v>
      </c>
      <c r="I26" s="93">
        <v>0</v>
      </c>
      <c r="J26" s="94">
        <f t="shared" si="9"/>
        <v>0</v>
      </c>
      <c r="K26" s="114">
        <v>0</v>
      </c>
      <c r="L26" s="98">
        <f t="shared" si="10"/>
        <v>0</v>
      </c>
      <c r="M26" s="93">
        <f t="shared" si="11"/>
        <v>0</v>
      </c>
      <c r="N26" s="94">
        <f t="shared" si="12"/>
        <v>0</v>
      </c>
      <c r="O26" s="93">
        <f t="shared" si="13"/>
        <v>49</v>
      </c>
      <c r="P26" s="94">
        <f t="shared" si="14"/>
        <v>1176</v>
      </c>
      <c r="Q26" s="94">
        <v>24</v>
      </c>
      <c r="R26" s="94">
        <f t="shared" si="15"/>
        <v>0</v>
      </c>
      <c r="S26" s="93" t="s">
        <v>140</v>
      </c>
      <c r="T26" s="115" t="s">
        <v>141</v>
      </c>
      <c r="U26" s="29"/>
      <c r="V26" s="29"/>
      <c r="W26" s="116">
        <f>Révision!C4</f>
        <v>1</v>
      </c>
      <c r="X26" s="47" t="s">
        <v>122</v>
      </c>
      <c r="Y26" s="117"/>
      <c r="Z26" s="117"/>
      <c r="AA26" s="93" t="s">
        <v>132</v>
      </c>
    </row>
    <row r="27" spans="1:27" ht="40.799999999999997" x14ac:dyDescent="0.2">
      <c r="A27" s="101">
        <v>15</v>
      </c>
      <c r="B27" s="112" t="s">
        <v>187</v>
      </c>
      <c r="C27" s="112" t="s">
        <v>179</v>
      </c>
      <c r="D27" s="113" t="s">
        <v>188</v>
      </c>
      <c r="E27" s="93" t="s">
        <v>137</v>
      </c>
      <c r="F27" s="93" t="s">
        <v>159</v>
      </c>
      <c r="G27" s="93">
        <v>1.2</v>
      </c>
      <c r="H27" s="94">
        <f t="shared" si="8"/>
        <v>78</v>
      </c>
      <c r="I27" s="93">
        <v>0</v>
      </c>
      <c r="J27" s="94">
        <f t="shared" si="9"/>
        <v>0</v>
      </c>
      <c r="K27" s="114">
        <v>0</v>
      </c>
      <c r="L27" s="98">
        <f t="shared" si="10"/>
        <v>0</v>
      </c>
      <c r="M27" s="93">
        <f t="shared" si="11"/>
        <v>0</v>
      </c>
      <c r="N27" s="94">
        <f t="shared" si="12"/>
        <v>0</v>
      </c>
      <c r="O27" s="93">
        <f t="shared" si="13"/>
        <v>1.2</v>
      </c>
      <c r="P27" s="94">
        <f t="shared" si="14"/>
        <v>78</v>
      </c>
      <c r="Q27" s="94">
        <v>65</v>
      </c>
      <c r="R27" s="94">
        <f t="shared" si="15"/>
        <v>0</v>
      </c>
      <c r="S27" s="93" t="s">
        <v>140</v>
      </c>
      <c r="T27" s="115" t="s">
        <v>141</v>
      </c>
      <c r="U27" s="29"/>
      <c r="V27" s="29"/>
      <c r="W27" s="116">
        <f>Révision!C4</f>
        <v>1</v>
      </c>
      <c r="X27" s="47" t="s">
        <v>122</v>
      </c>
      <c r="Y27" s="117"/>
      <c r="Z27" s="117"/>
      <c r="AA27" s="93" t="s">
        <v>132</v>
      </c>
    </row>
    <row r="28" spans="1:27" ht="30.6" x14ac:dyDescent="0.2">
      <c r="A28" s="101">
        <v>16</v>
      </c>
      <c r="B28" s="112" t="s">
        <v>189</v>
      </c>
      <c r="C28" s="112" t="s">
        <v>179</v>
      </c>
      <c r="D28" s="113" t="s">
        <v>190</v>
      </c>
      <c r="E28" s="93" t="s">
        <v>137</v>
      </c>
      <c r="F28" s="93" t="s">
        <v>186</v>
      </c>
      <c r="G28" s="93">
        <v>0.3</v>
      </c>
      <c r="H28" s="94">
        <f t="shared" si="8"/>
        <v>37.5</v>
      </c>
      <c r="I28" s="93">
        <v>0</v>
      </c>
      <c r="J28" s="94">
        <f t="shared" si="9"/>
        <v>0</v>
      </c>
      <c r="K28" s="114">
        <v>0</v>
      </c>
      <c r="L28" s="98">
        <f t="shared" si="10"/>
        <v>0</v>
      </c>
      <c r="M28" s="93">
        <f t="shared" si="11"/>
        <v>0</v>
      </c>
      <c r="N28" s="94">
        <f t="shared" si="12"/>
        <v>0</v>
      </c>
      <c r="O28" s="93">
        <f t="shared" si="13"/>
        <v>0.3</v>
      </c>
      <c r="P28" s="94">
        <f t="shared" si="14"/>
        <v>37.5</v>
      </c>
      <c r="Q28" s="94">
        <v>125</v>
      </c>
      <c r="R28" s="94">
        <f t="shared" si="15"/>
        <v>0</v>
      </c>
      <c r="S28" s="93" t="s">
        <v>140</v>
      </c>
      <c r="T28" s="115" t="s">
        <v>141</v>
      </c>
      <c r="U28" s="29"/>
      <c r="V28" s="29"/>
      <c r="W28" s="116">
        <f>Révision!C4</f>
        <v>1</v>
      </c>
      <c r="X28" s="47" t="s">
        <v>122</v>
      </c>
      <c r="Y28" s="117"/>
      <c r="Z28" s="117"/>
      <c r="AA28" s="93" t="s">
        <v>132</v>
      </c>
    </row>
    <row r="29" spans="1:27" ht="40.799999999999997" x14ac:dyDescent="0.2">
      <c r="A29" s="101">
        <v>17</v>
      </c>
      <c r="B29" s="112" t="s">
        <v>191</v>
      </c>
      <c r="C29" s="112" t="s">
        <v>179</v>
      </c>
      <c r="D29" s="113" t="s">
        <v>192</v>
      </c>
      <c r="E29" s="93" t="s">
        <v>137</v>
      </c>
      <c r="F29" s="93" t="s">
        <v>181</v>
      </c>
      <c r="G29" s="93">
        <v>7</v>
      </c>
      <c r="H29" s="94">
        <f t="shared" si="8"/>
        <v>70</v>
      </c>
      <c r="I29" s="93">
        <v>0</v>
      </c>
      <c r="J29" s="94">
        <f t="shared" si="9"/>
        <v>0</v>
      </c>
      <c r="K29" s="114">
        <v>0</v>
      </c>
      <c r="L29" s="98">
        <f t="shared" si="10"/>
        <v>0</v>
      </c>
      <c r="M29" s="93">
        <f t="shared" si="11"/>
        <v>0</v>
      </c>
      <c r="N29" s="94">
        <f t="shared" si="12"/>
        <v>0</v>
      </c>
      <c r="O29" s="93">
        <f t="shared" si="13"/>
        <v>7</v>
      </c>
      <c r="P29" s="94">
        <f t="shared" si="14"/>
        <v>70</v>
      </c>
      <c r="Q29" s="94">
        <v>10</v>
      </c>
      <c r="R29" s="94">
        <f t="shared" si="15"/>
        <v>0</v>
      </c>
      <c r="S29" s="93" t="s">
        <v>140</v>
      </c>
      <c r="T29" s="115" t="s">
        <v>141</v>
      </c>
      <c r="U29" s="29"/>
      <c r="V29" s="29"/>
      <c r="W29" s="116">
        <f>Révision!C4</f>
        <v>1</v>
      </c>
      <c r="X29" s="47" t="s">
        <v>122</v>
      </c>
      <c r="Y29" s="117"/>
      <c r="Z29" s="117"/>
      <c r="AA29" s="93" t="s">
        <v>132</v>
      </c>
    </row>
    <row r="30" spans="1:27" ht="30.6" x14ac:dyDescent="0.2">
      <c r="A30" s="101">
        <v>18</v>
      </c>
      <c r="B30" s="112" t="s">
        <v>189</v>
      </c>
      <c r="C30" s="112" t="s">
        <v>179</v>
      </c>
      <c r="D30" s="113" t="s">
        <v>193</v>
      </c>
      <c r="E30" s="93" t="s">
        <v>137</v>
      </c>
      <c r="F30" s="93" t="s">
        <v>186</v>
      </c>
      <c r="G30" s="93">
        <v>0.2</v>
      </c>
      <c r="H30" s="94">
        <f t="shared" si="8"/>
        <v>25</v>
      </c>
      <c r="I30" s="93">
        <v>0</v>
      </c>
      <c r="J30" s="94">
        <f t="shared" si="9"/>
        <v>0</v>
      </c>
      <c r="K30" s="114">
        <v>0</v>
      </c>
      <c r="L30" s="98">
        <f t="shared" si="10"/>
        <v>0</v>
      </c>
      <c r="M30" s="93">
        <f t="shared" si="11"/>
        <v>0</v>
      </c>
      <c r="N30" s="94">
        <f t="shared" si="12"/>
        <v>0</v>
      </c>
      <c r="O30" s="93">
        <f t="shared" si="13"/>
        <v>0.2</v>
      </c>
      <c r="P30" s="94">
        <f t="shared" si="14"/>
        <v>25</v>
      </c>
      <c r="Q30" s="94">
        <v>125</v>
      </c>
      <c r="R30" s="94">
        <f t="shared" si="15"/>
        <v>0</v>
      </c>
      <c r="S30" s="93" t="s">
        <v>140</v>
      </c>
      <c r="T30" s="115" t="s">
        <v>141</v>
      </c>
      <c r="U30" s="29"/>
      <c r="V30" s="29"/>
      <c r="W30" s="116">
        <f>Révision!C4</f>
        <v>1</v>
      </c>
      <c r="X30" s="47" t="s">
        <v>122</v>
      </c>
      <c r="Y30" s="117"/>
      <c r="Z30" s="117"/>
      <c r="AA30" s="93" t="s">
        <v>132</v>
      </c>
    </row>
    <row r="31" spans="1:27" ht="51" x14ac:dyDescent="0.2">
      <c r="A31" s="101">
        <v>19</v>
      </c>
      <c r="B31" s="112" t="s">
        <v>194</v>
      </c>
      <c r="C31" s="112" t="s">
        <v>179</v>
      </c>
      <c r="D31" s="113" t="s">
        <v>195</v>
      </c>
      <c r="E31" s="93" t="s">
        <v>137</v>
      </c>
      <c r="F31" s="93" t="s">
        <v>186</v>
      </c>
      <c r="G31" s="93">
        <v>1.2</v>
      </c>
      <c r="H31" s="94">
        <f t="shared" si="8"/>
        <v>28.8</v>
      </c>
      <c r="I31" s="93">
        <v>0</v>
      </c>
      <c r="J31" s="94">
        <f t="shared" si="9"/>
        <v>0</v>
      </c>
      <c r="K31" s="114">
        <v>0</v>
      </c>
      <c r="L31" s="98">
        <f t="shared" si="10"/>
        <v>0</v>
      </c>
      <c r="M31" s="93">
        <f t="shared" si="11"/>
        <v>0</v>
      </c>
      <c r="N31" s="94">
        <f t="shared" si="12"/>
        <v>0</v>
      </c>
      <c r="O31" s="93">
        <f t="shared" si="13"/>
        <v>1.2</v>
      </c>
      <c r="P31" s="94">
        <f t="shared" si="14"/>
        <v>28.8</v>
      </c>
      <c r="Q31" s="94">
        <v>24</v>
      </c>
      <c r="R31" s="94">
        <f t="shared" si="15"/>
        <v>0</v>
      </c>
      <c r="S31" s="93" t="s">
        <v>140</v>
      </c>
      <c r="T31" s="115" t="s">
        <v>141</v>
      </c>
      <c r="U31" s="29"/>
      <c r="V31" s="29"/>
      <c r="W31" s="116">
        <f>Révision!C4</f>
        <v>1</v>
      </c>
      <c r="X31" s="47" t="s">
        <v>122</v>
      </c>
      <c r="Y31" s="117"/>
      <c r="Z31" s="117"/>
      <c r="AA31" s="93" t="s">
        <v>132</v>
      </c>
    </row>
    <row r="32" spans="1:27" s="104" customFormat="1" ht="13.2" x14ac:dyDescent="0.25">
      <c r="A32" s="102"/>
      <c r="B32" s="105" t="s">
        <v>122</v>
      </c>
      <c r="C32" s="105" t="s">
        <v>122</v>
      </c>
      <c r="D32" s="106" t="s">
        <v>196</v>
      </c>
      <c r="E32" s="92" t="s">
        <v>122</v>
      </c>
      <c r="F32" s="92"/>
      <c r="G32" s="92"/>
      <c r="H32" s="95"/>
      <c r="I32" s="92"/>
      <c r="J32" s="95"/>
      <c r="K32" s="107"/>
      <c r="L32" s="99"/>
      <c r="M32" s="92"/>
      <c r="N32" s="95"/>
      <c r="O32" s="92"/>
      <c r="P32" s="95"/>
      <c r="Q32" s="95"/>
      <c r="R32" s="95"/>
      <c r="S32" s="92"/>
      <c r="T32" s="108"/>
      <c r="U32" s="109"/>
      <c r="V32" s="109"/>
      <c r="W32" s="110"/>
      <c r="X32" s="48"/>
      <c r="Y32" s="111"/>
      <c r="Z32" s="111"/>
      <c r="AA32" s="92" t="s">
        <v>132</v>
      </c>
    </row>
    <row r="33" spans="1:27" ht="40.799999999999997" x14ac:dyDescent="0.2">
      <c r="A33" s="101">
        <v>20</v>
      </c>
      <c r="B33" s="112" t="s">
        <v>197</v>
      </c>
      <c r="C33" s="112" t="s">
        <v>198</v>
      </c>
      <c r="D33" s="113" t="s">
        <v>199</v>
      </c>
      <c r="E33" s="93" t="s">
        <v>137</v>
      </c>
      <c r="F33" s="93" t="s">
        <v>186</v>
      </c>
      <c r="G33" s="93">
        <v>211</v>
      </c>
      <c r="H33" s="94">
        <f t="shared" ref="H33:H39" si="16">ROUND(G33*Q33,2)</f>
        <v>3376</v>
      </c>
      <c r="I33" s="93">
        <v>0</v>
      </c>
      <c r="J33" s="94">
        <f t="shared" ref="J33:J39" si="17">ROUND(I33*Q33,2)</f>
        <v>0</v>
      </c>
      <c r="K33" s="114">
        <v>0</v>
      </c>
      <c r="L33" s="98">
        <f t="shared" ref="L33:L39" si="18">ROUND(Q33*M33,2)-ROUND(Q33*I33,2)</f>
        <v>0</v>
      </c>
      <c r="M33" s="93">
        <f t="shared" ref="M33:M39" si="19">I33+K33</f>
        <v>0</v>
      </c>
      <c r="N33" s="94">
        <f t="shared" ref="N33:N39" si="20">ROUND(M33*Q33,2)</f>
        <v>0</v>
      </c>
      <c r="O33" s="93">
        <f t="shared" ref="O33:O39" si="21">G33-M33</f>
        <v>211</v>
      </c>
      <c r="P33" s="94">
        <f t="shared" ref="P33:P39" si="22">ROUND(O33*Q33,2)</f>
        <v>3376</v>
      </c>
      <c r="Q33" s="94">
        <v>16</v>
      </c>
      <c r="R33" s="94">
        <f t="shared" ref="R33:R39" si="23">ROUND(Q33*M33,2)-ROUND(Q33*I33,2)</f>
        <v>0</v>
      </c>
      <c r="S33" s="93" t="s">
        <v>140</v>
      </c>
      <c r="T33" s="115" t="s">
        <v>141</v>
      </c>
      <c r="U33" s="29"/>
      <c r="V33" s="29"/>
      <c r="W33" s="116">
        <f>Révision!C4</f>
        <v>1</v>
      </c>
      <c r="X33" s="47" t="s">
        <v>122</v>
      </c>
      <c r="Y33" s="117"/>
      <c r="Z33" s="117"/>
      <c r="AA33" s="93" t="s">
        <v>132</v>
      </c>
    </row>
    <row r="34" spans="1:27" ht="40.799999999999997" x14ac:dyDescent="0.2">
      <c r="A34" s="101">
        <v>21</v>
      </c>
      <c r="B34" s="112" t="s">
        <v>200</v>
      </c>
      <c r="C34" s="112" t="s">
        <v>201</v>
      </c>
      <c r="D34" s="113" t="s">
        <v>202</v>
      </c>
      <c r="E34" s="93" t="s">
        <v>137</v>
      </c>
      <c r="F34" s="93" t="s">
        <v>181</v>
      </c>
      <c r="G34" s="93">
        <v>3.1</v>
      </c>
      <c r="H34" s="94">
        <f t="shared" si="16"/>
        <v>527</v>
      </c>
      <c r="I34" s="93">
        <v>0</v>
      </c>
      <c r="J34" s="94">
        <f t="shared" si="17"/>
        <v>0</v>
      </c>
      <c r="K34" s="114">
        <v>0</v>
      </c>
      <c r="L34" s="98">
        <f t="shared" si="18"/>
        <v>0</v>
      </c>
      <c r="M34" s="93">
        <f t="shared" si="19"/>
        <v>0</v>
      </c>
      <c r="N34" s="94">
        <f t="shared" si="20"/>
        <v>0</v>
      </c>
      <c r="O34" s="93">
        <f t="shared" si="21"/>
        <v>3.1</v>
      </c>
      <c r="P34" s="94">
        <f t="shared" si="22"/>
        <v>527</v>
      </c>
      <c r="Q34" s="94">
        <v>170</v>
      </c>
      <c r="R34" s="94">
        <f t="shared" si="23"/>
        <v>0</v>
      </c>
      <c r="S34" s="93" t="s">
        <v>140</v>
      </c>
      <c r="T34" s="115" t="s">
        <v>141</v>
      </c>
      <c r="U34" s="29"/>
      <c r="V34" s="29"/>
      <c r="W34" s="116">
        <f>Révision!C4</f>
        <v>1</v>
      </c>
      <c r="X34" s="47" t="s">
        <v>122</v>
      </c>
      <c r="Y34" s="117"/>
      <c r="Z34" s="117"/>
      <c r="AA34" s="93" t="s">
        <v>132</v>
      </c>
    </row>
    <row r="35" spans="1:27" ht="40.799999999999997" x14ac:dyDescent="0.2">
      <c r="A35" s="93">
        <v>22</v>
      </c>
      <c r="B35" s="112" t="s">
        <v>203</v>
      </c>
      <c r="C35" s="112" t="s">
        <v>201</v>
      </c>
      <c r="D35" s="113" t="s">
        <v>204</v>
      </c>
      <c r="E35" s="93" t="s">
        <v>137</v>
      </c>
      <c r="F35" s="93" t="s">
        <v>181</v>
      </c>
      <c r="G35" s="93">
        <v>359</v>
      </c>
      <c r="H35" s="94">
        <f t="shared" si="16"/>
        <v>14719</v>
      </c>
      <c r="I35" s="93">
        <v>0</v>
      </c>
      <c r="J35" s="94">
        <f t="shared" si="17"/>
        <v>0</v>
      </c>
      <c r="K35" s="114">
        <v>0</v>
      </c>
      <c r="L35" s="98">
        <f t="shared" si="18"/>
        <v>0</v>
      </c>
      <c r="M35" s="93">
        <f t="shared" si="19"/>
        <v>0</v>
      </c>
      <c r="N35" s="94">
        <f t="shared" si="20"/>
        <v>0</v>
      </c>
      <c r="O35" s="93">
        <f t="shared" si="21"/>
        <v>359</v>
      </c>
      <c r="P35" s="94">
        <f t="shared" si="22"/>
        <v>14719</v>
      </c>
      <c r="Q35" s="94">
        <v>41</v>
      </c>
      <c r="R35" s="94">
        <f t="shared" si="23"/>
        <v>0</v>
      </c>
      <c r="S35" s="93" t="s">
        <v>140</v>
      </c>
      <c r="T35" s="115" t="s">
        <v>141</v>
      </c>
      <c r="U35" s="29"/>
      <c r="V35" s="29"/>
      <c r="W35" s="116">
        <f>Révision!C4</f>
        <v>1</v>
      </c>
      <c r="X35" s="47" t="s">
        <v>122</v>
      </c>
      <c r="Y35" s="117"/>
      <c r="Z35" s="117"/>
      <c r="AA35" s="93" t="s">
        <v>132</v>
      </c>
    </row>
    <row r="36" spans="1:27" ht="40.799999999999997" x14ac:dyDescent="0.2">
      <c r="A36" s="93">
        <v>23</v>
      </c>
      <c r="B36" s="112" t="s">
        <v>205</v>
      </c>
      <c r="C36" s="112" t="s">
        <v>201</v>
      </c>
      <c r="D36" s="113" t="s">
        <v>206</v>
      </c>
      <c r="E36" s="93" t="s">
        <v>137</v>
      </c>
      <c r="F36" s="93" t="s">
        <v>181</v>
      </c>
      <c r="G36" s="93">
        <v>340</v>
      </c>
      <c r="H36" s="94">
        <f t="shared" si="16"/>
        <v>14620</v>
      </c>
      <c r="I36" s="93">
        <v>0</v>
      </c>
      <c r="J36" s="94">
        <f t="shared" si="17"/>
        <v>0</v>
      </c>
      <c r="K36" s="114">
        <v>0</v>
      </c>
      <c r="L36" s="98">
        <f t="shared" si="18"/>
        <v>0</v>
      </c>
      <c r="M36" s="93">
        <f t="shared" si="19"/>
        <v>0</v>
      </c>
      <c r="N36" s="94">
        <f t="shared" si="20"/>
        <v>0</v>
      </c>
      <c r="O36" s="93">
        <f t="shared" si="21"/>
        <v>340</v>
      </c>
      <c r="P36" s="94">
        <f t="shared" si="22"/>
        <v>14620</v>
      </c>
      <c r="Q36" s="94">
        <v>43</v>
      </c>
      <c r="R36" s="94">
        <f t="shared" si="23"/>
        <v>0</v>
      </c>
      <c r="S36" s="93" t="s">
        <v>140</v>
      </c>
      <c r="T36" s="115" t="s">
        <v>141</v>
      </c>
      <c r="U36" s="29"/>
      <c r="V36" s="29"/>
      <c r="W36" s="116">
        <f>Révision!C4</f>
        <v>1</v>
      </c>
      <c r="X36" s="47" t="s">
        <v>122</v>
      </c>
      <c r="Y36" s="117"/>
      <c r="Z36" s="117"/>
      <c r="AA36" s="93" t="s">
        <v>132</v>
      </c>
    </row>
    <row r="37" spans="1:27" ht="51" x14ac:dyDescent="0.2">
      <c r="A37" s="93">
        <v>24</v>
      </c>
      <c r="B37" s="112" t="s">
        <v>207</v>
      </c>
      <c r="C37" s="112" t="s">
        <v>201</v>
      </c>
      <c r="D37" s="113" t="s">
        <v>208</v>
      </c>
      <c r="E37" s="93" t="s">
        <v>137</v>
      </c>
      <c r="F37" s="93" t="s">
        <v>186</v>
      </c>
      <c r="G37" s="93">
        <v>1020</v>
      </c>
      <c r="H37" s="94">
        <f t="shared" si="16"/>
        <v>2244</v>
      </c>
      <c r="I37" s="93">
        <v>0</v>
      </c>
      <c r="J37" s="94">
        <f t="shared" si="17"/>
        <v>0</v>
      </c>
      <c r="K37" s="114">
        <v>0</v>
      </c>
      <c r="L37" s="98">
        <f t="shared" si="18"/>
        <v>0</v>
      </c>
      <c r="M37" s="93">
        <f t="shared" si="19"/>
        <v>0</v>
      </c>
      <c r="N37" s="94">
        <f t="shared" si="20"/>
        <v>0</v>
      </c>
      <c r="O37" s="93">
        <f t="shared" si="21"/>
        <v>1020</v>
      </c>
      <c r="P37" s="94">
        <f t="shared" si="22"/>
        <v>2244</v>
      </c>
      <c r="Q37" s="94">
        <v>2.2000000000000002</v>
      </c>
      <c r="R37" s="94">
        <f t="shared" si="23"/>
        <v>0</v>
      </c>
      <c r="S37" s="93" t="s">
        <v>140</v>
      </c>
      <c r="T37" s="115" t="s">
        <v>141</v>
      </c>
      <c r="U37" s="29"/>
      <c r="V37" s="29"/>
      <c r="W37" s="116">
        <f>Révision!C4</f>
        <v>1</v>
      </c>
      <c r="X37" s="47" t="s">
        <v>122</v>
      </c>
      <c r="Y37" s="117"/>
      <c r="Z37" s="117"/>
      <c r="AA37" s="93" t="s">
        <v>132</v>
      </c>
    </row>
    <row r="38" spans="1:27" ht="40.799999999999997" x14ac:dyDescent="0.2">
      <c r="A38" s="93">
        <v>25</v>
      </c>
      <c r="B38" s="112" t="s">
        <v>209</v>
      </c>
      <c r="C38" s="112" t="s">
        <v>210</v>
      </c>
      <c r="D38" s="113" t="s">
        <v>211</v>
      </c>
      <c r="E38" s="93" t="s">
        <v>137</v>
      </c>
      <c r="F38" s="93" t="s">
        <v>186</v>
      </c>
      <c r="G38" s="93">
        <v>11</v>
      </c>
      <c r="H38" s="94">
        <f t="shared" si="16"/>
        <v>616</v>
      </c>
      <c r="I38" s="93">
        <v>0</v>
      </c>
      <c r="J38" s="94">
        <f t="shared" si="17"/>
        <v>0</v>
      </c>
      <c r="K38" s="114">
        <v>0</v>
      </c>
      <c r="L38" s="98">
        <f t="shared" si="18"/>
        <v>0</v>
      </c>
      <c r="M38" s="93">
        <f t="shared" si="19"/>
        <v>0</v>
      </c>
      <c r="N38" s="94">
        <f t="shared" si="20"/>
        <v>0</v>
      </c>
      <c r="O38" s="93">
        <f t="shared" si="21"/>
        <v>11</v>
      </c>
      <c r="P38" s="94">
        <f t="shared" si="22"/>
        <v>616</v>
      </c>
      <c r="Q38" s="94">
        <v>56</v>
      </c>
      <c r="R38" s="94">
        <f t="shared" si="23"/>
        <v>0</v>
      </c>
      <c r="S38" s="93" t="s">
        <v>140</v>
      </c>
      <c r="T38" s="115" t="s">
        <v>141</v>
      </c>
      <c r="U38" s="29"/>
      <c r="V38" s="29"/>
      <c r="W38" s="116">
        <f>Révision!C4</f>
        <v>1</v>
      </c>
      <c r="X38" s="47" t="s">
        <v>122</v>
      </c>
      <c r="Y38" s="117"/>
      <c r="Z38" s="117"/>
      <c r="AA38" s="93" t="s">
        <v>132</v>
      </c>
    </row>
    <row r="39" spans="1:27" ht="40.799999999999997" x14ac:dyDescent="0.2">
      <c r="A39" s="93">
        <v>26</v>
      </c>
      <c r="B39" s="112" t="s">
        <v>212</v>
      </c>
      <c r="C39" s="112" t="s">
        <v>213</v>
      </c>
      <c r="D39" s="113" t="s">
        <v>214</v>
      </c>
      <c r="E39" s="93" t="s">
        <v>137</v>
      </c>
      <c r="F39" s="93" t="s">
        <v>186</v>
      </c>
      <c r="G39" s="93">
        <v>211</v>
      </c>
      <c r="H39" s="94">
        <f t="shared" si="16"/>
        <v>3376</v>
      </c>
      <c r="I39" s="93">
        <v>0</v>
      </c>
      <c r="J39" s="94">
        <f t="shared" si="17"/>
        <v>0</v>
      </c>
      <c r="K39" s="114">
        <v>0</v>
      </c>
      <c r="L39" s="98">
        <f t="shared" si="18"/>
        <v>0</v>
      </c>
      <c r="M39" s="93">
        <f t="shared" si="19"/>
        <v>0</v>
      </c>
      <c r="N39" s="94">
        <f t="shared" si="20"/>
        <v>0</v>
      </c>
      <c r="O39" s="93">
        <f t="shared" si="21"/>
        <v>211</v>
      </c>
      <c r="P39" s="94">
        <f t="shared" si="22"/>
        <v>3376</v>
      </c>
      <c r="Q39" s="94">
        <v>16</v>
      </c>
      <c r="R39" s="94">
        <f t="shared" si="23"/>
        <v>0</v>
      </c>
      <c r="S39" s="93" t="s">
        <v>140</v>
      </c>
      <c r="T39" s="115" t="s">
        <v>141</v>
      </c>
      <c r="U39" s="29"/>
      <c r="V39" s="29"/>
      <c r="W39" s="116">
        <f>Révision!C4</f>
        <v>1</v>
      </c>
      <c r="X39" s="47" t="s">
        <v>122</v>
      </c>
      <c r="Y39" s="117"/>
      <c r="Z39" s="117"/>
      <c r="AA39" s="93" t="s">
        <v>132</v>
      </c>
    </row>
    <row r="40" spans="1:27" s="104" customFormat="1" ht="13.2" x14ac:dyDescent="0.25">
      <c r="A40" s="92"/>
      <c r="B40" s="105" t="s">
        <v>122</v>
      </c>
      <c r="C40" s="105" t="s">
        <v>122</v>
      </c>
      <c r="D40" s="106" t="s">
        <v>215</v>
      </c>
      <c r="E40" s="92" t="s">
        <v>122</v>
      </c>
      <c r="F40" s="92"/>
      <c r="G40" s="92"/>
      <c r="H40" s="95"/>
      <c r="I40" s="92"/>
      <c r="J40" s="95"/>
      <c r="K40" s="107"/>
      <c r="L40" s="99"/>
      <c r="M40" s="92"/>
      <c r="N40" s="95"/>
      <c r="O40" s="92"/>
      <c r="P40" s="95"/>
      <c r="Q40" s="95"/>
      <c r="R40" s="95"/>
      <c r="S40" s="92"/>
      <c r="T40" s="108"/>
      <c r="U40" s="109"/>
      <c r="V40" s="109"/>
      <c r="W40" s="110"/>
      <c r="X40" s="48"/>
      <c r="Y40" s="111"/>
      <c r="Z40" s="111"/>
      <c r="AA40" s="92" t="s">
        <v>132</v>
      </c>
    </row>
    <row r="41" spans="1:27" ht="51" x14ac:dyDescent="0.2">
      <c r="A41" s="93">
        <v>27</v>
      </c>
      <c r="B41" s="112" t="s">
        <v>216</v>
      </c>
      <c r="C41" s="112" t="s">
        <v>175</v>
      </c>
      <c r="D41" s="113" t="s">
        <v>217</v>
      </c>
      <c r="E41" s="93" t="s">
        <v>145</v>
      </c>
      <c r="F41" s="93" t="s">
        <v>145</v>
      </c>
      <c r="G41" s="93">
        <v>1</v>
      </c>
      <c r="H41" s="94">
        <f t="shared" ref="H41:H47" si="24">ROUND(G41*Q41,2)</f>
        <v>5000</v>
      </c>
      <c r="I41" s="93">
        <v>0</v>
      </c>
      <c r="J41" s="94">
        <f t="shared" ref="J41:J47" si="25">ROUND(I41*Q41,2)</f>
        <v>0</v>
      </c>
      <c r="K41" s="114">
        <v>0</v>
      </c>
      <c r="L41" s="98">
        <f t="shared" ref="L41:L47" si="26">ROUND(Q41*M41,2)-ROUND(Q41*I41,2)</f>
        <v>0</v>
      </c>
      <c r="M41" s="93">
        <f t="shared" ref="M41:M47" si="27">I41+K41</f>
        <v>0</v>
      </c>
      <c r="N41" s="94">
        <f t="shared" ref="N41:N47" si="28">ROUND(M41*Q41,2)</f>
        <v>0</v>
      </c>
      <c r="O41" s="93">
        <f t="shared" ref="O41:O47" si="29">G41-M41</f>
        <v>1</v>
      </c>
      <c r="P41" s="94">
        <f t="shared" ref="P41:P47" si="30">ROUND(O41*Q41,2)</f>
        <v>5000</v>
      </c>
      <c r="Q41" s="94">
        <v>5000</v>
      </c>
      <c r="R41" s="94">
        <f t="shared" ref="R41:R47" si="31">ROUND(Q41*M41,2)-ROUND(Q41*I41,2)</f>
        <v>0</v>
      </c>
      <c r="S41" s="93" t="s">
        <v>140</v>
      </c>
      <c r="T41" s="115" t="s">
        <v>141</v>
      </c>
      <c r="U41" s="29"/>
      <c r="V41" s="29"/>
      <c r="W41" s="116">
        <f>Révision!C4</f>
        <v>1</v>
      </c>
      <c r="X41" s="47" t="s">
        <v>122</v>
      </c>
      <c r="Y41" s="117"/>
      <c r="Z41" s="117"/>
      <c r="AA41" s="93" t="s">
        <v>132</v>
      </c>
    </row>
    <row r="42" spans="1:27" ht="61.2" x14ac:dyDescent="0.2">
      <c r="A42" s="93">
        <v>28</v>
      </c>
      <c r="B42" s="112" t="s">
        <v>218</v>
      </c>
      <c r="C42" s="112" t="s">
        <v>175</v>
      </c>
      <c r="D42" s="113" t="s">
        <v>219</v>
      </c>
      <c r="E42" s="93" t="s">
        <v>137</v>
      </c>
      <c r="F42" s="93" t="s">
        <v>181</v>
      </c>
      <c r="G42" s="93">
        <v>3</v>
      </c>
      <c r="H42" s="94">
        <f t="shared" si="24"/>
        <v>1800</v>
      </c>
      <c r="I42" s="93">
        <v>0</v>
      </c>
      <c r="J42" s="94">
        <f t="shared" si="25"/>
        <v>0</v>
      </c>
      <c r="K42" s="114">
        <v>0</v>
      </c>
      <c r="L42" s="98">
        <f t="shared" si="26"/>
        <v>0</v>
      </c>
      <c r="M42" s="93">
        <f t="shared" si="27"/>
        <v>0</v>
      </c>
      <c r="N42" s="94">
        <f t="shared" si="28"/>
        <v>0</v>
      </c>
      <c r="O42" s="93">
        <f t="shared" si="29"/>
        <v>3</v>
      </c>
      <c r="P42" s="94">
        <f t="shared" si="30"/>
        <v>1800</v>
      </c>
      <c r="Q42" s="94">
        <v>600</v>
      </c>
      <c r="R42" s="94">
        <f t="shared" si="31"/>
        <v>0</v>
      </c>
      <c r="S42" s="93" t="s">
        <v>140</v>
      </c>
      <c r="T42" s="115" t="s">
        <v>141</v>
      </c>
      <c r="U42" s="29"/>
      <c r="V42" s="29"/>
      <c r="W42" s="116">
        <f>Révision!C4</f>
        <v>1</v>
      </c>
      <c r="X42" s="47" t="s">
        <v>122</v>
      </c>
      <c r="Y42" s="117"/>
      <c r="Z42" s="117"/>
      <c r="AA42" s="93" t="s">
        <v>132</v>
      </c>
    </row>
    <row r="43" spans="1:27" ht="51" x14ac:dyDescent="0.2">
      <c r="A43" s="93">
        <v>29</v>
      </c>
      <c r="B43" s="112" t="s">
        <v>220</v>
      </c>
      <c r="C43" s="112" t="s">
        <v>221</v>
      </c>
      <c r="D43" s="113" t="s">
        <v>222</v>
      </c>
      <c r="E43" s="93" t="s">
        <v>137</v>
      </c>
      <c r="F43" s="93" t="s">
        <v>186</v>
      </c>
      <c r="G43" s="93">
        <v>2</v>
      </c>
      <c r="H43" s="94">
        <f t="shared" si="24"/>
        <v>2600</v>
      </c>
      <c r="I43" s="93">
        <v>0</v>
      </c>
      <c r="J43" s="94">
        <f t="shared" si="25"/>
        <v>0</v>
      </c>
      <c r="K43" s="114">
        <v>0</v>
      </c>
      <c r="L43" s="98">
        <f t="shared" si="26"/>
        <v>0</v>
      </c>
      <c r="M43" s="93">
        <f t="shared" si="27"/>
        <v>0</v>
      </c>
      <c r="N43" s="94">
        <f t="shared" si="28"/>
        <v>0</v>
      </c>
      <c r="O43" s="93">
        <f t="shared" si="29"/>
        <v>2</v>
      </c>
      <c r="P43" s="94">
        <f t="shared" si="30"/>
        <v>2600</v>
      </c>
      <c r="Q43" s="94">
        <v>1300</v>
      </c>
      <c r="R43" s="94">
        <f t="shared" si="31"/>
        <v>0</v>
      </c>
      <c r="S43" s="93" t="s">
        <v>140</v>
      </c>
      <c r="T43" s="115" t="s">
        <v>141</v>
      </c>
      <c r="U43" s="29"/>
      <c r="V43" s="29"/>
      <c r="W43" s="116">
        <f>Révision!C4</f>
        <v>1</v>
      </c>
      <c r="X43" s="47" t="s">
        <v>122</v>
      </c>
      <c r="Y43" s="117"/>
      <c r="Z43" s="117"/>
      <c r="AA43" s="93" t="s">
        <v>132</v>
      </c>
    </row>
    <row r="44" spans="1:27" ht="40.799999999999997" x14ac:dyDescent="0.2">
      <c r="A44" s="93">
        <v>30</v>
      </c>
      <c r="B44" s="112" t="s">
        <v>223</v>
      </c>
      <c r="C44" s="112" t="s">
        <v>221</v>
      </c>
      <c r="D44" s="113" t="s">
        <v>224</v>
      </c>
      <c r="E44" s="93" t="s">
        <v>137</v>
      </c>
      <c r="F44" s="93" t="s">
        <v>225</v>
      </c>
      <c r="G44" s="93">
        <v>295</v>
      </c>
      <c r="H44" s="94">
        <f t="shared" si="24"/>
        <v>973.5</v>
      </c>
      <c r="I44" s="93">
        <v>0</v>
      </c>
      <c r="J44" s="94">
        <f t="shared" si="25"/>
        <v>0</v>
      </c>
      <c r="K44" s="114">
        <v>0</v>
      </c>
      <c r="L44" s="98">
        <f t="shared" si="26"/>
        <v>0</v>
      </c>
      <c r="M44" s="93">
        <f t="shared" si="27"/>
        <v>0</v>
      </c>
      <c r="N44" s="94">
        <f t="shared" si="28"/>
        <v>0</v>
      </c>
      <c r="O44" s="93">
        <f t="shared" si="29"/>
        <v>295</v>
      </c>
      <c r="P44" s="94">
        <f t="shared" si="30"/>
        <v>973.5</v>
      </c>
      <c r="Q44" s="94">
        <v>3.3</v>
      </c>
      <c r="R44" s="94">
        <f t="shared" si="31"/>
        <v>0</v>
      </c>
      <c r="S44" s="93" t="s">
        <v>140</v>
      </c>
      <c r="T44" s="115" t="s">
        <v>141</v>
      </c>
      <c r="U44" s="29"/>
      <c r="V44" s="29"/>
      <c r="W44" s="116">
        <f>Révision!C4</f>
        <v>1</v>
      </c>
      <c r="X44" s="47" t="s">
        <v>122</v>
      </c>
      <c r="Y44" s="117"/>
      <c r="Z44" s="117"/>
      <c r="AA44" s="93" t="s">
        <v>132</v>
      </c>
    </row>
    <row r="45" spans="1:27" ht="51" x14ac:dyDescent="0.2">
      <c r="A45" s="93">
        <v>31</v>
      </c>
      <c r="B45" s="112" t="s">
        <v>226</v>
      </c>
      <c r="C45" s="112" t="s">
        <v>227</v>
      </c>
      <c r="D45" s="113" t="s">
        <v>228</v>
      </c>
      <c r="E45" s="93" t="s">
        <v>137</v>
      </c>
      <c r="F45" s="93" t="s">
        <v>181</v>
      </c>
      <c r="G45" s="93">
        <v>3</v>
      </c>
      <c r="H45" s="94">
        <f t="shared" si="24"/>
        <v>1800</v>
      </c>
      <c r="I45" s="93">
        <v>0</v>
      </c>
      <c r="J45" s="94">
        <f t="shared" si="25"/>
        <v>0</v>
      </c>
      <c r="K45" s="114">
        <v>0</v>
      </c>
      <c r="L45" s="98">
        <f t="shared" si="26"/>
        <v>0</v>
      </c>
      <c r="M45" s="93">
        <f t="shared" si="27"/>
        <v>0</v>
      </c>
      <c r="N45" s="94">
        <f t="shared" si="28"/>
        <v>0</v>
      </c>
      <c r="O45" s="93">
        <f t="shared" si="29"/>
        <v>3</v>
      </c>
      <c r="P45" s="94">
        <f t="shared" si="30"/>
        <v>1800</v>
      </c>
      <c r="Q45" s="94">
        <v>600</v>
      </c>
      <c r="R45" s="94">
        <f t="shared" si="31"/>
        <v>0</v>
      </c>
      <c r="S45" s="93" t="s">
        <v>140</v>
      </c>
      <c r="T45" s="115" t="s">
        <v>141</v>
      </c>
      <c r="U45" s="29"/>
      <c r="V45" s="29"/>
      <c r="W45" s="116">
        <f>Révision!C4</f>
        <v>1</v>
      </c>
      <c r="X45" s="47" t="s">
        <v>122</v>
      </c>
      <c r="Y45" s="117"/>
      <c r="Z45" s="117"/>
      <c r="AA45" s="93" t="s">
        <v>132</v>
      </c>
    </row>
    <row r="46" spans="1:27" ht="40.799999999999997" x14ac:dyDescent="0.2">
      <c r="A46" s="93">
        <v>32</v>
      </c>
      <c r="B46" s="112" t="s">
        <v>229</v>
      </c>
      <c r="C46" s="112" t="s">
        <v>122</v>
      </c>
      <c r="D46" s="113" t="s">
        <v>230</v>
      </c>
      <c r="E46" s="93" t="s">
        <v>137</v>
      </c>
      <c r="F46" s="93" t="s">
        <v>231</v>
      </c>
      <c r="G46" s="93">
        <v>15</v>
      </c>
      <c r="H46" s="94">
        <f t="shared" si="24"/>
        <v>1800</v>
      </c>
      <c r="I46" s="93">
        <v>0</v>
      </c>
      <c r="J46" s="94">
        <f t="shared" si="25"/>
        <v>0</v>
      </c>
      <c r="K46" s="114">
        <v>0</v>
      </c>
      <c r="L46" s="98">
        <f t="shared" si="26"/>
        <v>0</v>
      </c>
      <c r="M46" s="93">
        <f t="shared" si="27"/>
        <v>0</v>
      </c>
      <c r="N46" s="94">
        <f t="shared" si="28"/>
        <v>0</v>
      </c>
      <c r="O46" s="93">
        <f t="shared" si="29"/>
        <v>15</v>
      </c>
      <c r="P46" s="94">
        <f t="shared" si="30"/>
        <v>1800</v>
      </c>
      <c r="Q46" s="94">
        <v>120</v>
      </c>
      <c r="R46" s="94">
        <f t="shared" si="31"/>
        <v>0</v>
      </c>
      <c r="S46" s="93" t="s">
        <v>140</v>
      </c>
      <c r="T46" s="115" t="s">
        <v>141</v>
      </c>
      <c r="U46" s="29"/>
      <c r="V46" s="29"/>
      <c r="W46" s="116">
        <f>Révision!C4</f>
        <v>1</v>
      </c>
      <c r="X46" s="47" t="s">
        <v>122</v>
      </c>
      <c r="Y46" s="117"/>
      <c r="Z46" s="117"/>
      <c r="AA46" s="93" t="s">
        <v>132</v>
      </c>
    </row>
    <row r="47" spans="1:27" ht="30.6" x14ac:dyDescent="0.2">
      <c r="A47" s="93">
        <v>33</v>
      </c>
      <c r="B47" s="112" t="s">
        <v>232</v>
      </c>
      <c r="C47" s="112" t="s">
        <v>233</v>
      </c>
      <c r="D47" s="113" t="s">
        <v>234</v>
      </c>
      <c r="E47" s="93" t="s">
        <v>137</v>
      </c>
      <c r="F47" s="93" t="s">
        <v>159</v>
      </c>
      <c r="G47" s="93">
        <v>10</v>
      </c>
      <c r="H47" s="94">
        <f t="shared" si="24"/>
        <v>2900</v>
      </c>
      <c r="I47" s="93">
        <v>0</v>
      </c>
      <c r="J47" s="94">
        <f t="shared" si="25"/>
        <v>0</v>
      </c>
      <c r="K47" s="114">
        <v>0</v>
      </c>
      <c r="L47" s="98">
        <f t="shared" si="26"/>
        <v>0</v>
      </c>
      <c r="M47" s="93">
        <f t="shared" si="27"/>
        <v>0</v>
      </c>
      <c r="N47" s="94">
        <f t="shared" si="28"/>
        <v>0</v>
      </c>
      <c r="O47" s="93">
        <f t="shared" si="29"/>
        <v>10</v>
      </c>
      <c r="P47" s="94">
        <f t="shared" si="30"/>
        <v>2900</v>
      </c>
      <c r="Q47" s="94">
        <v>290</v>
      </c>
      <c r="R47" s="94">
        <f t="shared" si="31"/>
        <v>0</v>
      </c>
      <c r="S47" s="93" t="s">
        <v>140</v>
      </c>
      <c r="T47" s="115" t="s">
        <v>141</v>
      </c>
      <c r="U47" s="29"/>
      <c r="V47" s="29"/>
      <c r="W47" s="116">
        <f>Révision!C4</f>
        <v>1</v>
      </c>
      <c r="X47" s="47" t="s">
        <v>122</v>
      </c>
      <c r="Y47" s="117"/>
      <c r="Z47" s="117"/>
      <c r="AA47" s="93" t="s">
        <v>132</v>
      </c>
    </row>
    <row r="48" spans="1:27" s="104" customFormat="1" ht="13.2" x14ac:dyDescent="0.25">
      <c r="A48" s="92"/>
      <c r="B48" s="105" t="s">
        <v>122</v>
      </c>
      <c r="C48" s="105" t="s">
        <v>122</v>
      </c>
      <c r="D48" s="106" t="s">
        <v>235</v>
      </c>
      <c r="E48" s="92" t="s">
        <v>122</v>
      </c>
      <c r="F48" s="92"/>
      <c r="G48" s="92"/>
      <c r="H48" s="95"/>
      <c r="I48" s="92"/>
      <c r="J48" s="95"/>
      <c r="K48" s="107"/>
      <c r="L48" s="99"/>
      <c r="M48" s="92"/>
      <c r="N48" s="95"/>
      <c r="O48" s="92"/>
      <c r="P48" s="95"/>
      <c r="Q48" s="95"/>
      <c r="R48" s="95"/>
      <c r="S48" s="92"/>
      <c r="T48" s="108"/>
      <c r="U48" s="109"/>
      <c r="V48" s="109"/>
      <c r="W48" s="110"/>
      <c r="X48" s="48"/>
      <c r="Y48" s="111"/>
      <c r="Z48" s="111"/>
      <c r="AA48" s="92" t="s">
        <v>132</v>
      </c>
    </row>
    <row r="49" spans="1:27" ht="30.6" x14ac:dyDescent="0.2">
      <c r="A49" s="93">
        <v>34</v>
      </c>
      <c r="B49" s="112" t="s">
        <v>236</v>
      </c>
      <c r="C49" s="112" t="s">
        <v>122</v>
      </c>
      <c r="D49" s="113" t="s">
        <v>237</v>
      </c>
      <c r="E49" s="93" t="s">
        <v>137</v>
      </c>
      <c r="F49" s="93" t="s">
        <v>159</v>
      </c>
      <c r="G49" s="93">
        <v>702.1</v>
      </c>
      <c r="H49" s="94">
        <f>ROUND(G49*Q49,2)</f>
        <v>12988.85</v>
      </c>
      <c r="I49" s="93">
        <v>0</v>
      </c>
      <c r="J49" s="94">
        <f>ROUND(I49*Q49,2)</f>
        <v>0</v>
      </c>
      <c r="K49" s="114">
        <v>0</v>
      </c>
      <c r="L49" s="98">
        <f>ROUND(Q49*M49,2)-ROUND(Q49*I49,2)</f>
        <v>0</v>
      </c>
      <c r="M49" s="93">
        <f>I49+K49</f>
        <v>0</v>
      </c>
      <c r="N49" s="94">
        <f>ROUND(M49*Q49,2)</f>
        <v>0</v>
      </c>
      <c r="O49" s="93">
        <f>G49-M49</f>
        <v>702.1</v>
      </c>
      <c r="P49" s="94">
        <f>ROUND(O49*Q49,2)</f>
        <v>12988.85</v>
      </c>
      <c r="Q49" s="94">
        <v>18.5</v>
      </c>
      <c r="R49" s="94">
        <f>ROUND(Q49*M49,2)-ROUND(Q49*I49,2)</f>
        <v>0</v>
      </c>
      <c r="S49" s="93" t="s">
        <v>140</v>
      </c>
      <c r="T49" s="115" t="s">
        <v>141</v>
      </c>
      <c r="U49" s="29"/>
      <c r="V49" s="29"/>
      <c r="W49" s="116">
        <f>Révision!C4</f>
        <v>1</v>
      </c>
      <c r="X49" s="47" t="s">
        <v>122</v>
      </c>
      <c r="Y49" s="117"/>
      <c r="Z49" s="117"/>
      <c r="AA49" s="93" t="s">
        <v>132</v>
      </c>
    </row>
    <row r="50" spans="1:27" ht="40.799999999999997" x14ac:dyDescent="0.2">
      <c r="A50" s="93">
        <v>35</v>
      </c>
      <c r="B50" s="112" t="s">
        <v>238</v>
      </c>
      <c r="C50" s="112" t="s">
        <v>227</v>
      </c>
      <c r="D50" s="113" t="s">
        <v>239</v>
      </c>
      <c r="E50" s="93" t="s">
        <v>137</v>
      </c>
      <c r="F50" s="93" t="s">
        <v>181</v>
      </c>
      <c r="G50" s="93">
        <v>707.1</v>
      </c>
      <c r="H50" s="94">
        <f>ROUND(G50*Q50,2)</f>
        <v>22627.200000000001</v>
      </c>
      <c r="I50" s="93">
        <v>0</v>
      </c>
      <c r="J50" s="94">
        <f>ROUND(I50*Q50,2)</f>
        <v>0</v>
      </c>
      <c r="K50" s="114">
        <v>0</v>
      </c>
      <c r="L50" s="98">
        <f>ROUND(Q50*M50,2)-ROUND(Q50*I50,2)</f>
        <v>0</v>
      </c>
      <c r="M50" s="93">
        <f>I50+K50</f>
        <v>0</v>
      </c>
      <c r="N50" s="94">
        <f>ROUND(M50*Q50,2)</f>
        <v>0</v>
      </c>
      <c r="O50" s="93">
        <f>G50-M50</f>
        <v>707.1</v>
      </c>
      <c r="P50" s="94">
        <f>ROUND(O50*Q50,2)</f>
        <v>22627.200000000001</v>
      </c>
      <c r="Q50" s="94">
        <v>32</v>
      </c>
      <c r="R50" s="94">
        <f>ROUND(Q50*M50,2)-ROUND(Q50*I50,2)</f>
        <v>0</v>
      </c>
      <c r="S50" s="93" t="s">
        <v>140</v>
      </c>
      <c r="T50" s="115" t="s">
        <v>141</v>
      </c>
      <c r="U50" s="29"/>
      <c r="V50" s="29"/>
      <c r="W50" s="116">
        <f>Révision!C4</f>
        <v>1</v>
      </c>
      <c r="X50" s="47" t="s">
        <v>122</v>
      </c>
      <c r="Y50" s="117"/>
      <c r="Z50" s="117"/>
      <c r="AA50" s="93" t="s">
        <v>132</v>
      </c>
    </row>
    <row r="51" spans="1:27" ht="40.799999999999997" x14ac:dyDescent="0.2">
      <c r="A51" s="93">
        <v>36</v>
      </c>
      <c r="B51" s="112" t="s">
        <v>240</v>
      </c>
      <c r="C51" s="112" t="s">
        <v>241</v>
      </c>
      <c r="D51" s="113" t="s">
        <v>242</v>
      </c>
      <c r="E51" s="93" t="s">
        <v>137</v>
      </c>
      <c r="F51" s="93" t="s">
        <v>139</v>
      </c>
      <c r="G51" s="93">
        <v>1</v>
      </c>
      <c r="H51" s="94">
        <f>ROUND(G51*Q51,2)</f>
        <v>650</v>
      </c>
      <c r="I51" s="93">
        <v>0</v>
      </c>
      <c r="J51" s="94">
        <f>ROUND(I51*Q51,2)</f>
        <v>0</v>
      </c>
      <c r="K51" s="114">
        <v>0</v>
      </c>
      <c r="L51" s="98">
        <f>ROUND(Q51*M51,2)-ROUND(Q51*I51,2)</f>
        <v>0</v>
      </c>
      <c r="M51" s="93">
        <f>I51+K51</f>
        <v>0</v>
      </c>
      <c r="N51" s="94">
        <f>ROUND(M51*Q51,2)</f>
        <v>0</v>
      </c>
      <c r="O51" s="93">
        <f>G51-M51</f>
        <v>1</v>
      </c>
      <c r="P51" s="94">
        <f>ROUND(O51*Q51,2)</f>
        <v>650</v>
      </c>
      <c r="Q51" s="94">
        <v>650</v>
      </c>
      <c r="R51" s="94">
        <f>ROUND(Q51*M51,2)-ROUND(Q51*I51,2)</f>
        <v>0</v>
      </c>
      <c r="S51" s="93" t="s">
        <v>140</v>
      </c>
      <c r="T51" s="115" t="s">
        <v>141</v>
      </c>
      <c r="U51" s="29"/>
      <c r="V51" s="29"/>
      <c r="W51" s="116">
        <f>Révision!C4</f>
        <v>1</v>
      </c>
      <c r="X51" s="47" t="s">
        <v>122</v>
      </c>
      <c r="Y51" s="117"/>
      <c r="Z51" s="117"/>
      <c r="AA51" s="93" t="s">
        <v>132</v>
      </c>
    </row>
    <row r="52" spans="1:27" s="104" customFormat="1" ht="13.2" x14ac:dyDescent="0.25">
      <c r="A52" s="92"/>
      <c r="B52" s="105" t="s">
        <v>122</v>
      </c>
      <c r="C52" s="105" t="s">
        <v>122</v>
      </c>
      <c r="D52" s="106" t="s">
        <v>243</v>
      </c>
      <c r="E52" s="92" t="s">
        <v>122</v>
      </c>
      <c r="F52" s="92"/>
      <c r="G52" s="92"/>
      <c r="H52" s="95"/>
      <c r="I52" s="92"/>
      <c r="J52" s="95"/>
      <c r="K52" s="107"/>
      <c r="L52" s="99"/>
      <c r="M52" s="92"/>
      <c r="N52" s="95"/>
      <c r="O52" s="92"/>
      <c r="P52" s="95"/>
      <c r="Q52" s="95"/>
      <c r="R52" s="95"/>
      <c r="S52" s="92"/>
      <c r="T52" s="108"/>
      <c r="U52" s="109"/>
      <c r="V52" s="109"/>
      <c r="W52" s="110"/>
      <c r="X52" s="48"/>
      <c r="Y52" s="111"/>
      <c r="Z52" s="111"/>
      <c r="AA52" s="92" t="s">
        <v>132</v>
      </c>
    </row>
    <row r="53" spans="1:27" ht="40.799999999999997" x14ac:dyDescent="0.2">
      <c r="A53" s="93">
        <v>37</v>
      </c>
      <c r="B53" s="112" t="s">
        <v>207</v>
      </c>
      <c r="C53" s="112" t="s">
        <v>201</v>
      </c>
      <c r="D53" s="113" t="s">
        <v>244</v>
      </c>
      <c r="E53" s="93" t="s">
        <v>137</v>
      </c>
      <c r="F53" s="93" t="s">
        <v>186</v>
      </c>
      <c r="G53" s="93">
        <v>18</v>
      </c>
      <c r="H53" s="94">
        <f t="shared" ref="H53:H62" si="32">ROUND(G53*Q53,2)</f>
        <v>900</v>
      </c>
      <c r="I53" s="93">
        <v>0</v>
      </c>
      <c r="J53" s="94">
        <f t="shared" ref="J53:J62" si="33">ROUND(I53*Q53,2)</f>
        <v>0</v>
      </c>
      <c r="K53" s="114">
        <v>0</v>
      </c>
      <c r="L53" s="98">
        <f t="shared" ref="L53:L62" si="34">ROUND(Q53*M53,2)-ROUND(Q53*I53,2)</f>
        <v>0</v>
      </c>
      <c r="M53" s="93">
        <f t="shared" ref="M53:M62" si="35">I53+K53</f>
        <v>0</v>
      </c>
      <c r="N53" s="94">
        <f t="shared" ref="N53:N62" si="36">ROUND(M53*Q53,2)</f>
        <v>0</v>
      </c>
      <c r="O53" s="93">
        <f t="shared" ref="O53:O62" si="37">G53-M53</f>
        <v>18</v>
      </c>
      <c r="P53" s="94">
        <f t="shared" ref="P53:P62" si="38">ROUND(O53*Q53,2)</f>
        <v>900</v>
      </c>
      <c r="Q53" s="94">
        <v>50</v>
      </c>
      <c r="R53" s="94">
        <f t="shared" ref="R53:R62" si="39">ROUND(Q53*M53,2)-ROUND(Q53*I53,2)</f>
        <v>0</v>
      </c>
      <c r="S53" s="93" t="s">
        <v>140</v>
      </c>
      <c r="T53" s="115" t="s">
        <v>141</v>
      </c>
      <c r="U53" s="29"/>
      <c r="V53" s="29"/>
      <c r="W53" s="116">
        <f>Révision!C4</f>
        <v>1</v>
      </c>
      <c r="X53" s="47" t="s">
        <v>122</v>
      </c>
      <c r="Y53" s="117"/>
      <c r="Z53" s="117"/>
      <c r="AA53" s="93" t="s">
        <v>132</v>
      </c>
    </row>
    <row r="54" spans="1:27" ht="40.799999999999997" x14ac:dyDescent="0.2">
      <c r="A54" s="93">
        <v>38</v>
      </c>
      <c r="B54" s="112" t="s">
        <v>245</v>
      </c>
      <c r="C54" s="112" t="s">
        <v>246</v>
      </c>
      <c r="D54" s="113" t="s">
        <v>247</v>
      </c>
      <c r="E54" s="93" t="s">
        <v>137</v>
      </c>
      <c r="F54" s="93" t="s">
        <v>186</v>
      </c>
      <c r="G54" s="93">
        <v>1</v>
      </c>
      <c r="H54" s="94">
        <f t="shared" si="32"/>
        <v>500</v>
      </c>
      <c r="I54" s="93">
        <v>0</v>
      </c>
      <c r="J54" s="94">
        <f t="shared" si="33"/>
        <v>0</v>
      </c>
      <c r="K54" s="114">
        <v>0</v>
      </c>
      <c r="L54" s="98">
        <f t="shared" si="34"/>
        <v>0</v>
      </c>
      <c r="M54" s="93">
        <f t="shared" si="35"/>
        <v>0</v>
      </c>
      <c r="N54" s="94">
        <f t="shared" si="36"/>
        <v>0</v>
      </c>
      <c r="O54" s="93">
        <f t="shared" si="37"/>
        <v>1</v>
      </c>
      <c r="P54" s="94">
        <f t="shared" si="38"/>
        <v>500</v>
      </c>
      <c r="Q54" s="94">
        <v>500</v>
      </c>
      <c r="R54" s="94">
        <f t="shared" si="39"/>
        <v>0</v>
      </c>
      <c r="S54" s="93" t="s">
        <v>140</v>
      </c>
      <c r="T54" s="115" t="s">
        <v>141</v>
      </c>
      <c r="U54" s="29"/>
      <c r="V54" s="29"/>
      <c r="W54" s="116">
        <f>Révision!C4</f>
        <v>1</v>
      </c>
      <c r="X54" s="47" t="s">
        <v>122</v>
      </c>
      <c r="Y54" s="117"/>
      <c r="Z54" s="117"/>
      <c r="AA54" s="93" t="s">
        <v>132</v>
      </c>
    </row>
    <row r="55" spans="1:27" ht="40.799999999999997" x14ac:dyDescent="0.2">
      <c r="A55" s="93">
        <v>39</v>
      </c>
      <c r="B55" s="112" t="s">
        <v>248</v>
      </c>
      <c r="C55" s="112" t="s">
        <v>246</v>
      </c>
      <c r="D55" s="113" t="s">
        <v>249</v>
      </c>
      <c r="E55" s="93" t="s">
        <v>137</v>
      </c>
      <c r="F55" s="93" t="s">
        <v>139</v>
      </c>
      <c r="G55" s="93">
        <v>2</v>
      </c>
      <c r="H55" s="94">
        <f t="shared" si="32"/>
        <v>6000</v>
      </c>
      <c r="I55" s="93">
        <v>0</v>
      </c>
      <c r="J55" s="94">
        <f t="shared" si="33"/>
        <v>0</v>
      </c>
      <c r="K55" s="114">
        <v>0</v>
      </c>
      <c r="L55" s="98">
        <f t="shared" si="34"/>
        <v>0</v>
      </c>
      <c r="M55" s="93">
        <f t="shared" si="35"/>
        <v>0</v>
      </c>
      <c r="N55" s="94">
        <f t="shared" si="36"/>
        <v>0</v>
      </c>
      <c r="O55" s="93">
        <f t="shared" si="37"/>
        <v>2</v>
      </c>
      <c r="P55" s="94">
        <f t="shared" si="38"/>
        <v>6000</v>
      </c>
      <c r="Q55" s="94">
        <v>3000</v>
      </c>
      <c r="R55" s="94">
        <f t="shared" si="39"/>
        <v>0</v>
      </c>
      <c r="S55" s="93" t="s">
        <v>140</v>
      </c>
      <c r="T55" s="115" t="s">
        <v>141</v>
      </c>
      <c r="U55" s="29"/>
      <c r="V55" s="29"/>
      <c r="W55" s="116">
        <f>Révision!C4</f>
        <v>1</v>
      </c>
      <c r="X55" s="47" t="s">
        <v>122</v>
      </c>
      <c r="Y55" s="117"/>
      <c r="Z55" s="117"/>
      <c r="AA55" s="93" t="s">
        <v>132</v>
      </c>
    </row>
    <row r="56" spans="1:27" ht="40.799999999999997" x14ac:dyDescent="0.2">
      <c r="A56" s="93">
        <v>40</v>
      </c>
      <c r="B56" s="112" t="s">
        <v>250</v>
      </c>
      <c r="C56" s="112" t="s">
        <v>246</v>
      </c>
      <c r="D56" s="113" t="s">
        <v>251</v>
      </c>
      <c r="E56" s="93" t="s">
        <v>137</v>
      </c>
      <c r="F56" s="93" t="s">
        <v>181</v>
      </c>
      <c r="G56" s="93">
        <v>4.24</v>
      </c>
      <c r="H56" s="94">
        <f t="shared" si="32"/>
        <v>1187.2</v>
      </c>
      <c r="I56" s="93">
        <v>0</v>
      </c>
      <c r="J56" s="94">
        <f t="shared" si="33"/>
        <v>0</v>
      </c>
      <c r="K56" s="114">
        <v>0</v>
      </c>
      <c r="L56" s="98">
        <f t="shared" si="34"/>
        <v>0</v>
      </c>
      <c r="M56" s="93">
        <f t="shared" si="35"/>
        <v>0</v>
      </c>
      <c r="N56" s="94">
        <f t="shared" si="36"/>
        <v>0</v>
      </c>
      <c r="O56" s="93">
        <f t="shared" si="37"/>
        <v>4.24</v>
      </c>
      <c r="P56" s="94">
        <f t="shared" si="38"/>
        <v>1187.2</v>
      </c>
      <c r="Q56" s="94">
        <v>280</v>
      </c>
      <c r="R56" s="94">
        <f t="shared" si="39"/>
        <v>0</v>
      </c>
      <c r="S56" s="93" t="s">
        <v>140</v>
      </c>
      <c r="T56" s="115" t="s">
        <v>141</v>
      </c>
      <c r="U56" s="29"/>
      <c r="V56" s="29"/>
      <c r="W56" s="116">
        <f>Révision!C4</f>
        <v>1</v>
      </c>
      <c r="X56" s="47" t="s">
        <v>122</v>
      </c>
      <c r="Y56" s="117"/>
      <c r="Z56" s="117"/>
      <c r="AA56" s="93" t="s">
        <v>132</v>
      </c>
    </row>
    <row r="57" spans="1:27" ht="40.799999999999997" x14ac:dyDescent="0.2">
      <c r="A57" s="93">
        <v>41</v>
      </c>
      <c r="B57" s="112" t="s">
        <v>252</v>
      </c>
      <c r="C57" s="112" t="s">
        <v>246</v>
      </c>
      <c r="D57" s="113" t="s">
        <v>253</v>
      </c>
      <c r="E57" s="93" t="s">
        <v>137</v>
      </c>
      <c r="F57" s="93" t="s">
        <v>139</v>
      </c>
      <c r="G57" s="93">
        <v>2</v>
      </c>
      <c r="H57" s="94">
        <f t="shared" si="32"/>
        <v>440</v>
      </c>
      <c r="I57" s="93">
        <v>0</v>
      </c>
      <c r="J57" s="94">
        <f t="shared" si="33"/>
        <v>0</v>
      </c>
      <c r="K57" s="114">
        <v>0</v>
      </c>
      <c r="L57" s="98">
        <f t="shared" si="34"/>
        <v>0</v>
      </c>
      <c r="M57" s="93">
        <f t="shared" si="35"/>
        <v>0</v>
      </c>
      <c r="N57" s="94">
        <f t="shared" si="36"/>
        <v>0</v>
      </c>
      <c r="O57" s="93">
        <f t="shared" si="37"/>
        <v>2</v>
      </c>
      <c r="P57" s="94">
        <f t="shared" si="38"/>
        <v>440</v>
      </c>
      <c r="Q57" s="94">
        <v>220</v>
      </c>
      <c r="R57" s="94">
        <f t="shared" si="39"/>
        <v>0</v>
      </c>
      <c r="S57" s="93" t="s">
        <v>140</v>
      </c>
      <c r="T57" s="115" t="s">
        <v>141</v>
      </c>
      <c r="U57" s="29"/>
      <c r="V57" s="29"/>
      <c r="W57" s="116">
        <f>Révision!C4</f>
        <v>1</v>
      </c>
      <c r="X57" s="47" t="s">
        <v>122</v>
      </c>
      <c r="Y57" s="117"/>
      <c r="Z57" s="117"/>
      <c r="AA57" s="93" t="s">
        <v>132</v>
      </c>
    </row>
    <row r="58" spans="1:27" ht="40.799999999999997" x14ac:dyDescent="0.2">
      <c r="A58" s="93">
        <v>42</v>
      </c>
      <c r="B58" s="112" t="s">
        <v>254</v>
      </c>
      <c r="C58" s="112" t="s">
        <v>246</v>
      </c>
      <c r="D58" s="113" t="s">
        <v>255</v>
      </c>
      <c r="E58" s="93" t="s">
        <v>137</v>
      </c>
      <c r="F58" s="93" t="s">
        <v>139</v>
      </c>
      <c r="G58" s="93">
        <v>4</v>
      </c>
      <c r="H58" s="94">
        <f t="shared" si="32"/>
        <v>1600</v>
      </c>
      <c r="I58" s="93">
        <v>0</v>
      </c>
      <c r="J58" s="94">
        <f t="shared" si="33"/>
        <v>0</v>
      </c>
      <c r="K58" s="114">
        <v>0</v>
      </c>
      <c r="L58" s="98">
        <f t="shared" si="34"/>
        <v>0</v>
      </c>
      <c r="M58" s="93">
        <f t="shared" si="35"/>
        <v>0</v>
      </c>
      <c r="N58" s="94">
        <f t="shared" si="36"/>
        <v>0</v>
      </c>
      <c r="O58" s="93">
        <f t="shared" si="37"/>
        <v>4</v>
      </c>
      <c r="P58" s="94">
        <f t="shared" si="38"/>
        <v>1600</v>
      </c>
      <c r="Q58" s="94">
        <v>400</v>
      </c>
      <c r="R58" s="94">
        <f t="shared" si="39"/>
        <v>0</v>
      </c>
      <c r="S58" s="93" t="s">
        <v>140</v>
      </c>
      <c r="T58" s="115" t="s">
        <v>141</v>
      </c>
      <c r="U58" s="29"/>
      <c r="V58" s="29"/>
      <c r="W58" s="116">
        <f>Révision!C4</f>
        <v>1</v>
      </c>
      <c r="X58" s="47" t="s">
        <v>122</v>
      </c>
      <c r="Y58" s="117"/>
      <c r="Z58" s="117"/>
      <c r="AA58" s="93" t="s">
        <v>132</v>
      </c>
    </row>
    <row r="59" spans="1:27" ht="40.799999999999997" x14ac:dyDescent="0.2">
      <c r="A59" s="93">
        <v>43</v>
      </c>
      <c r="B59" s="112" t="s">
        <v>256</v>
      </c>
      <c r="C59" s="112" t="s">
        <v>246</v>
      </c>
      <c r="D59" s="113" t="s">
        <v>257</v>
      </c>
      <c r="E59" s="93" t="s">
        <v>137</v>
      </c>
      <c r="F59" s="93" t="s">
        <v>181</v>
      </c>
      <c r="G59" s="93">
        <v>4.24</v>
      </c>
      <c r="H59" s="94">
        <f t="shared" si="32"/>
        <v>826.8</v>
      </c>
      <c r="I59" s="93">
        <v>0</v>
      </c>
      <c r="J59" s="94">
        <f t="shared" si="33"/>
        <v>0</v>
      </c>
      <c r="K59" s="114">
        <v>0</v>
      </c>
      <c r="L59" s="98">
        <f t="shared" si="34"/>
        <v>0</v>
      </c>
      <c r="M59" s="93">
        <f t="shared" si="35"/>
        <v>0</v>
      </c>
      <c r="N59" s="94">
        <f t="shared" si="36"/>
        <v>0</v>
      </c>
      <c r="O59" s="93">
        <f t="shared" si="37"/>
        <v>4.24</v>
      </c>
      <c r="P59" s="94">
        <f t="shared" si="38"/>
        <v>826.8</v>
      </c>
      <c r="Q59" s="94">
        <v>195</v>
      </c>
      <c r="R59" s="94">
        <f t="shared" si="39"/>
        <v>0</v>
      </c>
      <c r="S59" s="93" t="s">
        <v>140</v>
      </c>
      <c r="T59" s="115" t="s">
        <v>141</v>
      </c>
      <c r="U59" s="29"/>
      <c r="V59" s="29"/>
      <c r="W59" s="116">
        <f>Révision!C4</f>
        <v>1</v>
      </c>
      <c r="X59" s="47" t="s">
        <v>122</v>
      </c>
      <c r="Y59" s="117"/>
      <c r="Z59" s="117"/>
      <c r="AA59" s="93" t="s">
        <v>132</v>
      </c>
    </row>
    <row r="60" spans="1:27" ht="40.799999999999997" x14ac:dyDescent="0.2">
      <c r="A60" s="93">
        <v>44</v>
      </c>
      <c r="B60" s="112" t="s">
        <v>258</v>
      </c>
      <c r="C60" s="112" t="s">
        <v>246</v>
      </c>
      <c r="D60" s="113" t="s">
        <v>259</v>
      </c>
      <c r="E60" s="93" t="s">
        <v>137</v>
      </c>
      <c r="F60" s="93" t="s">
        <v>181</v>
      </c>
      <c r="G60" s="93">
        <v>2</v>
      </c>
      <c r="H60" s="94">
        <f t="shared" si="32"/>
        <v>440</v>
      </c>
      <c r="I60" s="93">
        <v>0</v>
      </c>
      <c r="J60" s="94">
        <f t="shared" si="33"/>
        <v>0</v>
      </c>
      <c r="K60" s="114">
        <v>0</v>
      </c>
      <c r="L60" s="98">
        <f t="shared" si="34"/>
        <v>0</v>
      </c>
      <c r="M60" s="93">
        <f t="shared" si="35"/>
        <v>0</v>
      </c>
      <c r="N60" s="94">
        <f t="shared" si="36"/>
        <v>0</v>
      </c>
      <c r="O60" s="93">
        <f t="shared" si="37"/>
        <v>2</v>
      </c>
      <c r="P60" s="94">
        <f t="shared" si="38"/>
        <v>440</v>
      </c>
      <c r="Q60" s="94">
        <v>220</v>
      </c>
      <c r="R60" s="94">
        <f t="shared" si="39"/>
        <v>0</v>
      </c>
      <c r="S60" s="93" t="s">
        <v>140</v>
      </c>
      <c r="T60" s="115" t="s">
        <v>141</v>
      </c>
      <c r="U60" s="29"/>
      <c r="V60" s="29"/>
      <c r="W60" s="116">
        <f>Révision!C4</f>
        <v>1</v>
      </c>
      <c r="X60" s="47" t="s">
        <v>122</v>
      </c>
      <c r="Y60" s="117"/>
      <c r="Z60" s="117"/>
      <c r="AA60" s="93" t="s">
        <v>132</v>
      </c>
    </row>
    <row r="61" spans="1:27" ht="30.6" x14ac:dyDescent="0.2">
      <c r="A61" s="93">
        <v>45</v>
      </c>
      <c r="B61" s="112" t="s">
        <v>260</v>
      </c>
      <c r="C61" s="112" t="s">
        <v>246</v>
      </c>
      <c r="D61" s="113" t="s">
        <v>261</v>
      </c>
      <c r="E61" s="93" t="s">
        <v>137</v>
      </c>
      <c r="F61" s="93" t="s">
        <v>139</v>
      </c>
      <c r="G61" s="93">
        <v>2</v>
      </c>
      <c r="H61" s="94">
        <f t="shared" si="32"/>
        <v>1360</v>
      </c>
      <c r="I61" s="93">
        <v>0</v>
      </c>
      <c r="J61" s="94">
        <f t="shared" si="33"/>
        <v>0</v>
      </c>
      <c r="K61" s="114">
        <v>0</v>
      </c>
      <c r="L61" s="98">
        <f t="shared" si="34"/>
        <v>0</v>
      </c>
      <c r="M61" s="93">
        <f t="shared" si="35"/>
        <v>0</v>
      </c>
      <c r="N61" s="94">
        <f t="shared" si="36"/>
        <v>0</v>
      </c>
      <c r="O61" s="93">
        <f t="shared" si="37"/>
        <v>2</v>
      </c>
      <c r="P61" s="94">
        <f t="shared" si="38"/>
        <v>1360</v>
      </c>
      <c r="Q61" s="94">
        <v>680</v>
      </c>
      <c r="R61" s="94">
        <f t="shared" si="39"/>
        <v>0</v>
      </c>
      <c r="S61" s="93" t="s">
        <v>140</v>
      </c>
      <c r="T61" s="115" t="s">
        <v>141</v>
      </c>
      <c r="U61" s="29"/>
      <c r="V61" s="29"/>
      <c r="W61" s="116">
        <f>Révision!C4</f>
        <v>1</v>
      </c>
      <c r="X61" s="47" t="s">
        <v>122</v>
      </c>
      <c r="Y61" s="117"/>
      <c r="Z61" s="117"/>
      <c r="AA61" s="93" t="s">
        <v>132</v>
      </c>
    </row>
    <row r="62" spans="1:27" ht="30.6" x14ac:dyDescent="0.2">
      <c r="A62" s="93">
        <v>46</v>
      </c>
      <c r="B62" s="112" t="s">
        <v>262</v>
      </c>
      <c r="C62" s="112" t="s">
        <v>246</v>
      </c>
      <c r="D62" s="113" t="s">
        <v>263</v>
      </c>
      <c r="E62" s="93" t="s">
        <v>137</v>
      </c>
      <c r="F62" s="93" t="s">
        <v>139</v>
      </c>
      <c r="G62" s="93">
        <v>1</v>
      </c>
      <c r="H62" s="94">
        <f t="shared" si="32"/>
        <v>550</v>
      </c>
      <c r="I62" s="93">
        <v>0</v>
      </c>
      <c r="J62" s="94">
        <f t="shared" si="33"/>
        <v>0</v>
      </c>
      <c r="K62" s="114">
        <v>0</v>
      </c>
      <c r="L62" s="98">
        <f t="shared" si="34"/>
        <v>0</v>
      </c>
      <c r="M62" s="93">
        <f t="shared" si="35"/>
        <v>0</v>
      </c>
      <c r="N62" s="94">
        <f t="shared" si="36"/>
        <v>0</v>
      </c>
      <c r="O62" s="93">
        <f t="shared" si="37"/>
        <v>1</v>
      </c>
      <c r="P62" s="94">
        <f t="shared" si="38"/>
        <v>550</v>
      </c>
      <c r="Q62" s="94">
        <v>550</v>
      </c>
      <c r="R62" s="94">
        <f t="shared" si="39"/>
        <v>0</v>
      </c>
      <c r="S62" s="93" t="s">
        <v>140</v>
      </c>
      <c r="T62" s="115" t="s">
        <v>141</v>
      </c>
      <c r="U62" s="29"/>
      <c r="V62" s="29"/>
      <c r="W62" s="116">
        <f>Révision!C4</f>
        <v>1</v>
      </c>
      <c r="X62" s="47" t="s">
        <v>122</v>
      </c>
      <c r="Y62" s="117"/>
      <c r="Z62" s="117"/>
      <c r="AA62" s="93" t="s">
        <v>132</v>
      </c>
    </row>
    <row r="63" spans="1:27" s="104" customFormat="1" ht="13.2" x14ac:dyDescent="0.25">
      <c r="A63" s="92"/>
      <c r="B63" s="105" t="s">
        <v>122</v>
      </c>
      <c r="C63" s="105" t="s">
        <v>122</v>
      </c>
      <c r="D63" s="106" t="s">
        <v>264</v>
      </c>
      <c r="E63" s="92" t="s">
        <v>122</v>
      </c>
      <c r="F63" s="92"/>
      <c r="G63" s="92"/>
      <c r="H63" s="95"/>
      <c r="I63" s="92"/>
      <c r="J63" s="95"/>
      <c r="K63" s="107"/>
      <c r="L63" s="99"/>
      <c r="M63" s="92"/>
      <c r="N63" s="95"/>
      <c r="O63" s="92"/>
      <c r="P63" s="95"/>
      <c r="Q63" s="95"/>
      <c r="R63" s="95"/>
      <c r="S63" s="92"/>
      <c r="T63" s="108"/>
      <c r="U63" s="109"/>
      <c r="V63" s="109"/>
      <c r="W63" s="110"/>
      <c r="X63" s="48"/>
      <c r="Y63" s="111"/>
      <c r="Z63" s="111"/>
      <c r="AA63" s="92" t="s">
        <v>132</v>
      </c>
    </row>
    <row r="64" spans="1:27" ht="30.6" x14ac:dyDescent="0.2">
      <c r="A64" s="93">
        <v>47</v>
      </c>
      <c r="B64" s="112" t="s">
        <v>265</v>
      </c>
      <c r="C64" s="112" t="s">
        <v>266</v>
      </c>
      <c r="D64" s="113" t="s">
        <v>267</v>
      </c>
      <c r="E64" s="93" t="s">
        <v>137</v>
      </c>
      <c r="F64" s="93" t="s">
        <v>186</v>
      </c>
      <c r="G64" s="93">
        <v>41.8</v>
      </c>
      <c r="H64" s="94">
        <f t="shared" ref="H64:H72" si="40">ROUND(G64*Q64,2)</f>
        <v>2508</v>
      </c>
      <c r="I64" s="93">
        <v>0</v>
      </c>
      <c r="J64" s="94">
        <f t="shared" ref="J64:J72" si="41">ROUND(I64*Q64,2)</f>
        <v>0</v>
      </c>
      <c r="K64" s="114">
        <v>0</v>
      </c>
      <c r="L64" s="98">
        <f t="shared" ref="L64:L72" si="42">ROUND(Q64*M64,2)-ROUND(Q64*I64,2)</f>
        <v>0</v>
      </c>
      <c r="M64" s="93">
        <f t="shared" ref="M64:M72" si="43">I64+K64</f>
        <v>0</v>
      </c>
      <c r="N64" s="94">
        <f t="shared" ref="N64:N72" si="44">ROUND(M64*Q64,2)</f>
        <v>0</v>
      </c>
      <c r="O64" s="93">
        <f t="shared" ref="O64:O72" si="45">G64-M64</f>
        <v>41.8</v>
      </c>
      <c r="P64" s="94">
        <f t="shared" ref="P64:P72" si="46">ROUND(O64*Q64,2)</f>
        <v>2508</v>
      </c>
      <c r="Q64" s="94">
        <v>60</v>
      </c>
      <c r="R64" s="94">
        <f t="shared" ref="R64:R72" si="47">ROUND(Q64*M64,2)-ROUND(Q64*I64,2)</f>
        <v>0</v>
      </c>
      <c r="S64" s="93" t="s">
        <v>140</v>
      </c>
      <c r="T64" s="115" t="s">
        <v>141</v>
      </c>
      <c r="U64" s="29"/>
      <c r="V64" s="29"/>
      <c r="W64" s="116">
        <f>Révision!C4</f>
        <v>1</v>
      </c>
      <c r="X64" s="47" t="s">
        <v>122</v>
      </c>
      <c r="Y64" s="117"/>
      <c r="Z64" s="117"/>
      <c r="AA64" s="93" t="s">
        <v>132</v>
      </c>
    </row>
    <row r="65" spans="1:27" ht="40.799999999999997" x14ac:dyDescent="0.2">
      <c r="A65" s="93">
        <v>48</v>
      </c>
      <c r="B65" s="112" t="s">
        <v>268</v>
      </c>
      <c r="C65" s="112" t="s">
        <v>269</v>
      </c>
      <c r="D65" s="113" t="s">
        <v>270</v>
      </c>
      <c r="E65" s="93" t="s">
        <v>137</v>
      </c>
      <c r="F65" s="93" t="s">
        <v>186</v>
      </c>
      <c r="G65" s="93">
        <v>1</v>
      </c>
      <c r="H65" s="94">
        <f t="shared" si="40"/>
        <v>300</v>
      </c>
      <c r="I65" s="93">
        <v>0</v>
      </c>
      <c r="J65" s="94">
        <f t="shared" si="41"/>
        <v>0</v>
      </c>
      <c r="K65" s="114">
        <v>0</v>
      </c>
      <c r="L65" s="98">
        <f t="shared" si="42"/>
        <v>0</v>
      </c>
      <c r="M65" s="93">
        <f t="shared" si="43"/>
        <v>0</v>
      </c>
      <c r="N65" s="94">
        <f t="shared" si="44"/>
        <v>0</v>
      </c>
      <c r="O65" s="93">
        <f t="shared" si="45"/>
        <v>1</v>
      </c>
      <c r="P65" s="94">
        <f t="shared" si="46"/>
        <v>300</v>
      </c>
      <c r="Q65" s="94">
        <v>300</v>
      </c>
      <c r="R65" s="94">
        <f t="shared" si="47"/>
        <v>0</v>
      </c>
      <c r="S65" s="93" t="s">
        <v>140</v>
      </c>
      <c r="T65" s="115" t="s">
        <v>141</v>
      </c>
      <c r="U65" s="29"/>
      <c r="V65" s="29"/>
      <c r="W65" s="116">
        <f>Révision!C4</f>
        <v>1</v>
      </c>
      <c r="X65" s="47" t="s">
        <v>122</v>
      </c>
      <c r="Y65" s="117"/>
      <c r="Z65" s="117"/>
      <c r="AA65" s="93" t="s">
        <v>132</v>
      </c>
    </row>
    <row r="66" spans="1:27" ht="30.6" x14ac:dyDescent="0.2">
      <c r="A66" s="93">
        <v>49</v>
      </c>
      <c r="B66" s="112" t="s">
        <v>271</v>
      </c>
      <c r="C66" s="112" t="s">
        <v>272</v>
      </c>
      <c r="D66" s="113" t="s">
        <v>273</v>
      </c>
      <c r="E66" s="93" t="s">
        <v>137</v>
      </c>
      <c r="F66" s="93" t="s">
        <v>186</v>
      </c>
      <c r="G66" s="93">
        <v>35.86</v>
      </c>
      <c r="H66" s="94">
        <f t="shared" si="40"/>
        <v>717.2</v>
      </c>
      <c r="I66" s="93">
        <v>0</v>
      </c>
      <c r="J66" s="94">
        <f t="shared" si="41"/>
        <v>0</v>
      </c>
      <c r="K66" s="114">
        <v>0</v>
      </c>
      <c r="L66" s="98">
        <f t="shared" si="42"/>
        <v>0</v>
      </c>
      <c r="M66" s="93">
        <f t="shared" si="43"/>
        <v>0</v>
      </c>
      <c r="N66" s="94">
        <f t="shared" si="44"/>
        <v>0</v>
      </c>
      <c r="O66" s="93">
        <f t="shared" si="45"/>
        <v>35.86</v>
      </c>
      <c r="P66" s="94">
        <f t="shared" si="46"/>
        <v>717.2</v>
      </c>
      <c r="Q66" s="94">
        <v>20</v>
      </c>
      <c r="R66" s="94">
        <f t="shared" si="47"/>
        <v>0</v>
      </c>
      <c r="S66" s="93" t="s">
        <v>140</v>
      </c>
      <c r="T66" s="115" t="s">
        <v>141</v>
      </c>
      <c r="U66" s="29"/>
      <c r="V66" s="29"/>
      <c r="W66" s="116">
        <f>Révision!C4</f>
        <v>1</v>
      </c>
      <c r="X66" s="47" t="s">
        <v>122</v>
      </c>
      <c r="Y66" s="117"/>
      <c r="Z66" s="117"/>
      <c r="AA66" s="93" t="s">
        <v>132</v>
      </c>
    </row>
    <row r="67" spans="1:27" ht="40.799999999999997" x14ac:dyDescent="0.2">
      <c r="A67" s="93">
        <v>50</v>
      </c>
      <c r="B67" s="112" t="s">
        <v>274</v>
      </c>
      <c r="C67" s="112" t="s">
        <v>221</v>
      </c>
      <c r="D67" s="113" t="s">
        <v>275</v>
      </c>
      <c r="E67" s="93" t="s">
        <v>137</v>
      </c>
      <c r="F67" s="93" t="s">
        <v>186</v>
      </c>
      <c r="G67" s="93">
        <v>0.7</v>
      </c>
      <c r="H67" s="94">
        <f t="shared" si="40"/>
        <v>350</v>
      </c>
      <c r="I67" s="93">
        <v>0</v>
      </c>
      <c r="J67" s="94">
        <f t="shared" si="41"/>
        <v>0</v>
      </c>
      <c r="K67" s="114">
        <v>0</v>
      </c>
      <c r="L67" s="98">
        <f t="shared" si="42"/>
        <v>0</v>
      </c>
      <c r="M67" s="93">
        <f t="shared" si="43"/>
        <v>0</v>
      </c>
      <c r="N67" s="94">
        <f t="shared" si="44"/>
        <v>0</v>
      </c>
      <c r="O67" s="93">
        <f t="shared" si="45"/>
        <v>0.7</v>
      </c>
      <c r="P67" s="94">
        <f t="shared" si="46"/>
        <v>350</v>
      </c>
      <c r="Q67" s="94">
        <v>500</v>
      </c>
      <c r="R67" s="94">
        <f t="shared" si="47"/>
        <v>0</v>
      </c>
      <c r="S67" s="93" t="s">
        <v>140</v>
      </c>
      <c r="T67" s="115" t="s">
        <v>141</v>
      </c>
      <c r="U67" s="29"/>
      <c r="V67" s="29"/>
      <c r="W67" s="116">
        <f>Révision!C4</f>
        <v>1</v>
      </c>
      <c r="X67" s="47" t="s">
        <v>122</v>
      </c>
      <c r="Y67" s="117"/>
      <c r="Z67" s="117"/>
      <c r="AA67" s="93" t="s">
        <v>132</v>
      </c>
    </row>
    <row r="68" spans="1:27" ht="40.799999999999997" x14ac:dyDescent="0.2">
      <c r="A68" s="93">
        <v>51</v>
      </c>
      <c r="B68" s="112" t="s">
        <v>220</v>
      </c>
      <c r="C68" s="112" t="s">
        <v>221</v>
      </c>
      <c r="D68" s="113" t="s">
        <v>276</v>
      </c>
      <c r="E68" s="93" t="s">
        <v>137</v>
      </c>
      <c r="F68" s="93" t="s">
        <v>186</v>
      </c>
      <c r="G68" s="93">
        <v>1.52</v>
      </c>
      <c r="H68" s="94">
        <f t="shared" si="40"/>
        <v>2736</v>
      </c>
      <c r="I68" s="93">
        <v>0</v>
      </c>
      <c r="J68" s="94">
        <f t="shared" si="41"/>
        <v>0</v>
      </c>
      <c r="K68" s="114">
        <v>0</v>
      </c>
      <c r="L68" s="98">
        <f t="shared" si="42"/>
        <v>0</v>
      </c>
      <c r="M68" s="93">
        <f t="shared" si="43"/>
        <v>0</v>
      </c>
      <c r="N68" s="94">
        <f t="shared" si="44"/>
        <v>0</v>
      </c>
      <c r="O68" s="93">
        <f t="shared" si="45"/>
        <v>1.52</v>
      </c>
      <c r="P68" s="94">
        <f t="shared" si="46"/>
        <v>2736</v>
      </c>
      <c r="Q68" s="94">
        <v>1800</v>
      </c>
      <c r="R68" s="94">
        <f t="shared" si="47"/>
        <v>0</v>
      </c>
      <c r="S68" s="93" t="s">
        <v>140</v>
      </c>
      <c r="T68" s="115" t="s">
        <v>141</v>
      </c>
      <c r="U68" s="29"/>
      <c r="V68" s="29"/>
      <c r="W68" s="116">
        <f>Révision!C4</f>
        <v>1</v>
      </c>
      <c r="X68" s="47" t="s">
        <v>122</v>
      </c>
      <c r="Y68" s="117"/>
      <c r="Z68" s="117"/>
      <c r="AA68" s="93" t="s">
        <v>132</v>
      </c>
    </row>
    <row r="69" spans="1:27" ht="30.6" x14ac:dyDescent="0.2">
      <c r="A69" s="93">
        <v>52</v>
      </c>
      <c r="B69" s="112" t="s">
        <v>223</v>
      </c>
      <c r="C69" s="112" t="s">
        <v>221</v>
      </c>
      <c r="D69" s="113" t="s">
        <v>277</v>
      </c>
      <c r="E69" s="93" t="s">
        <v>137</v>
      </c>
      <c r="F69" s="93" t="s">
        <v>225</v>
      </c>
      <c r="G69" s="93">
        <v>244</v>
      </c>
      <c r="H69" s="94">
        <f t="shared" si="40"/>
        <v>805.2</v>
      </c>
      <c r="I69" s="93">
        <v>0</v>
      </c>
      <c r="J69" s="94">
        <f t="shared" si="41"/>
        <v>0</v>
      </c>
      <c r="K69" s="114">
        <v>0</v>
      </c>
      <c r="L69" s="98">
        <f t="shared" si="42"/>
        <v>0</v>
      </c>
      <c r="M69" s="93">
        <f t="shared" si="43"/>
        <v>0</v>
      </c>
      <c r="N69" s="94">
        <f t="shared" si="44"/>
        <v>0</v>
      </c>
      <c r="O69" s="93">
        <f t="shared" si="45"/>
        <v>244</v>
      </c>
      <c r="P69" s="94">
        <f t="shared" si="46"/>
        <v>805.2</v>
      </c>
      <c r="Q69" s="94">
        <v>3.3</v>
      </c>
      <c r="R69" s="94">
        <f t="shared" si="47"/>
        <v>0</v>
      </c>
      <c r="S69" s="93" t="s">
        <v>140</v>
      </c>
      <c r="T69" s="115" t="s">
        <v>141</v>
      </c>
      <c r="U69" s="29"/>
      <c r="V69" s="29"/>
      <c r="W69" s="116">
        <f>Révision!C4</f>
        <v>1</v>
      </c>
      <c r="X69" s="47" t="s">
        <v>122</v>
      </c>
      <c r="Y69" s="117"/>
      <c r="Z69" s="117"/>
      <c r="AA69" s="93" t="s">
        <v>132</v>
      </c>
    </row>
    <row r="70" spans="1:27" ht="30.6" x14ac:dyDescent="0.2">
      <c r="A70" s="93">
        <v>53</v>
      </c>
      <c r="B70" s="112" t="s">
        <v>278</v>
      </c>
      <c r="C70" s="112" t="s">
        <v>279</v>
      </c>
      <c r="D70" s="113" t="s">
        <v>280</v>
      </c>
      <c r="E70" s="93" t="s">
        <v>137</v>
      </c>
      <c r="F70" s="93" t="s">
        <v>186</v>
      </c>
      <c r="G70" s="93">
        <v>4.5999999999999996</v>
      </c>
      <c r="H70" s="94">
        <f t="shared" si="40"/>
        <v>3956</v>
      </c>
      <c r="I70" s="93">
        <v>0</v>
      </c>
      <c r="J70" s="94">
        <f t="shared" si="41"/>
        <v>0</v>
      </c>
      <c r="K70" s="114">
        <v>0</v>
      </c>
      <c r="L70" s="98">
        <f t="shared" si="42"/>
        <v>0</v>
      </c>
      <c r="M70" s="93">
        <f t="shared" si="43"/>
        <v>0</v>
      </c>
      <c r="N70" s="94">
        <f t="shared" si="44"/>
        <v>0</v>
      </c>
      <c r="O70" s="93">
        <f t="shared" si="45"/>
        <v>4.5999999999999996</v>
      </c>
      <c r="P70" s="94">
        <f t="shared" si="46"/>
        <v>3956</v>
      </c>
      <c r="Q70" s="94">
        <v>860</v>
      </c>
      <c r="R70" s="94">
        <f t="shared" si="47"/>
        <v>0</v>
      </c>
      <c r="S70" s="93" t="s">
        <v>140</v>
      </c>
      <c r="T70" s="115" t="s">
        <v>141</v>
      </c>
      <c r="U70" s="29"/>
      <c r="V70" s="29"/>
      <c r="W70" s="116">
        <f>Révision!C4</f>
        <v>1</v>
      </c>
      <c r="X70" s="47" t="s">
        <v>122</v>
      </c>
      <c r="Y70" s="117"/>
      <c r="Z70" s="117"/>
      <c r="AA70" s="93" t="s">
        <v>132</v>
      </c>
    </row>
    <row r="71" spans="1:27" ht="30.6" x14ac:dyDescent="0.2">
      <c r="A71" s="93">
        <v>54</v>
      </c>
      <c r="B71" s="112" t="s">
        <v>281</v>
      </c>
      <c r="C71" s="112" t="s">
        <v>282</v>
      </c>
      <c r="D71" s="113" t="s">
        <v>283</v>
      </c>
      <c r="E71" s="93" t="s">
        <v>137</v>
      </c>
      <c r="F71" s="93" t="s">
        <v>159</v>
      </c>
      <c r="G71" s="93">
        <v>29.79</v>
      </c>
      <c r="H71" s="94">
        <f t="shared" si="40"/>
        <v>476.64</v>
      </c>
      <c r="I71" s="93">
        <v>0</v>
      </c>
      <c r="J71" s="94">
        <f t="shared" si="41"/>
        <v>0</v>
      </c>
      <c r="K71" s="114">
        <v>0</v>
      </c>
      <c r="L71" s="98">
        <f t="shared" si="42"/>
        <v>0</v>
      </c>
      <c r="M71" s="93">
        <f t="shared" si="43"/>
        <v>0</v>
      </c>
      <c r="N71" s="94">
        <f t="shared" si="44"/>
        <v>0</v>
      </c>
      <c r="O71" s="93">
        <f t="shared" si="45"/>
        <v>29.79</v>
      </c>
      <c r="P71" s="94">
        <f t="shared" si="46"/>
        <v>476.64</v>
      </c>
      <c r="Q71" s="94">
        <v>16</v>
      </c>
      <c r="R71" s="94">
        <f t="shared" si="47"/>
        <v>0</v>
      </c>
      <c r="S71" s="93" t="s">
        <v>140</v>
      </c>
      <c r="T71" s="115" t="s">
        <v>141</v>
      </c>
      <c r="U71" s="29"/>
      <c r="V71" s="29"/>
      <c r="W71" s="116">
        <f>Révision!C4</f>
        <v>1</v>
      </c>
      <c r="X71" s="47" t="s">
        <v>122</v>
      </c>
      <c r="Y71" s="117"/>
      <c r="Z71" s="117"/>
      <c r="AA71" s="93" t="s">
        <v>132</v>
      </c>
    </row>
    <row r="72" spans="1:27" ht="30.6" x14ac:dyDescent="0.2">
      <c r="A72" s="93">
        <v>55</v>
      </c>
      <c r="B72" s="112" t="s">
        <v>240</v>
      </c>
      <c r="C72" s="112" t="s">
        <v>241</v>
      </c>
      <c r="D72" s="113" t="s">
        <v>284</v>
      </c>
      <c r="E72" s="93" t="s">
        <v>137</v>
      </c>
      <c r="F72" s="93" t="s">
        <v>139</v>
      </c>
      <c r="G72" s="93">
        <v>2</v>
      </c>
      <c r="H72" s="94">
        <f t="shared" si="40"/>
        <v>800</v>
      </c>
      <c r="I72" s="93">
        <v>0</v>
      </c>
      <c r="J72" s="94">
        <f t="shared" si="41"/>
        <v>0</v>
      </c>
      <c r="K72" s="114">
        <v>0</v>
      </c>
      <c r="L72" s="98">
        <f t="shared" si="42"/>
        <v>0</v>
      </c>
      <c r="M72" s="93">
        <f t="shared" si="43"/>
        <v>0</v>
      </c>
      <c r="N72" s="94">
        <f t="shared" si="44"/>
        <v>0</v>
      </c>
      <c r="O72" s="93">
        <f t="shared" si="45"/>
        <v>2</v>
      </c>
      <c r="P72" s="94">
        <f t="shared" si="46"/>
        <v>800</v>
      </c>
      <c r="Q72" s="94">
        <v>400</v>
      </c>
      <c r="R72" s="94">
        <f t="shared" si="47"/>
        <v>0</v>
      </c>
      <c r="S72" s="93" t="s">
        <v>140</v>
      </c>
      <c r="T72" s="115" t="s">
        <v>141</v>
      </c>
      <c r="U72" s="29"/>
      <c r="V72" s="29"/>
      <c r="W72" s="116">
        <f>Révision!C4</f>
        <v>1</v>
      </c>
      <c r="X72" s="47" t="s">
        <v>122</v>
      </c>
      <c r="Y72" s="117"/>
      <c r="Z72" s="117"/>
      <c r="AA72" s="93" t="s">
        <v>132</v>
      </c>
    </row>
    <row r="73" spans="1:27" s="104" customFormat="1" ht="13.2" x14ac:dyDescent="0.25">
      <c r="A73" s="92"/>
      <c r="B73" s="105" t="s">
        <v>122</v>
      </c>
      <c r="C73" s="105" t="s">
        <v>122</v>
      </c>
      <c r="D73" s="106" t="s">
        <v>285</v>
      </c>
      <c r="E73" s="92" t="s">
        <v>122</v>
      </c>
      <c r="F73" s="92"/>
      <c r="G73" s="92"/>
      <c r="H73" s="95"/>
      <c r="I73" s="92"/>
      <c r="J73" s="95"/>
      <c r="K73" s="107"/>
      <c r="L73" s="99"/>
      <c r="M73" s="92"/>
      <c r="N73" s="95"/>
      <c r="O73" s="92"/>
      <c r="P73" s="95"/>
      <c r="Q73" s="95"/>
      <c r="R73" s="95"/>
      <c r="S73" s="92"/>
      <c r="T73" s="108"/>
      <c r="U73" s="109"/>
      <c r="V73" s="109"/>
      <c r="W73" s="110"/>
      <c r="X73" s="48"/>
      <c r="Y73" s="111"/>
      <c r="Z73" s="111"/>
      <c r="AA73" s="92" t="s">
        <v>132</v>
      </c>
    </row>
    <row r="74" spans="1:27" ht="30.6" x14ac:dyDescent="0.2">
      <c r="A74" s="93">
        <v>56</v>
      </c>
      <c r="B74" s="112" t="s">
        <v>256</v>
      </c>
      <c r="C74" s="112" t="s">
        <v>246</v>
      </c>
      <c r="D74" s="113" t="s">
        <v>286</v>
      </c>
      <c r="E74" s="93" t="s">
        <v>137</v>
      </c>
      <c r="F74" s="93" t="s">
        <v>181</v>
      </c>
      <c r="G74" s="93">
        <v>2.25</v>
      </c>
      <c r="H74" s="94">
        <f>ROUND(G74*Q74,2)</f>
        <v>438.75</v>
      </c>
      <c r="I74" s="93">
        <v>0</v>
      </c>
      <c r="J74" s="94">
        <f>ROUND(I74*Q74,2)</f>
        <v>0</v>
      </c>
      <c r="K74" s="114">
        <v>0</v>
      </c>
      <c r="L74" s="98">
        <f>ROUND(Q74*M74,2)-ROUND(Q74*I74,2)</f>
        <v>0</v>
      </c>
      <c r="M74" s="93">
        <f>I74+K74</f>
        <v>0</v>
      </c>
      <c r="N74" s="94">
        <f>ROUND(M74*Q74,2)</f>
        <v>0</v>
      </c>
      <c r="O74" s="93">
        <f>G74-M74</f>
        <v>2.25</v>
      </c>
      <c r="P74" s="94">
        <f>ROUND(O74*Q74,2)</f>
        <v>438.75</v>
      </c>
      <c r="Q74" s="94">
        <v>195</v>
      </c>
      <c r="R74" s="94">
        <f>ROUND(Q74*M74,2)-ROUND(Q74*I74,2)</f>
        <v>0</v>
      </c>
      <c r="S74" s="93" t="s">
        <v>140</v>
      </c>
      <c r="T74" s="115" t="s">
        <v>141</v>
      </c>
      <c r="U74" s="29"/>
      <c r="V74" s="29"/>
      <c r="W74" s="116">
        <f>Révision!C4</f>
        <v>1</v>
      </c>
      <c r="X74" s="47" t="s">
        <v>122</v>
      </c>
      <c r="Y74" s="117"/>
      <c r="Z74" s="117"/>
      <c r="AA74" s="93" t="s">
        <v>132</v>
      </c>
    </row>
    <row r="75" spans="1:27" ht="30.6" x14ac:dyDescent="0.2">
      <c r="A75" s="93">
        <v>57</v>
      </c>
      <c r="B75" s="112" t="s">
        <v>258</v>
      </c>
      <c r="C75" s="112" t="s">
        <v>246</v>
      </c>
      <c r="D75" s="113" t="s">
        <v>287</v>
      </c>
      <c r="E75" s="93" t="s">
        <v>137</v>
      </c>
      <c r="F75" s="93" t="s">
        <v>139</v>
      </c>
      <c r="G75" s="93">
        <v>1</v>
      </c>
      <c r="H75" s="94">
        <f>ROUND(G75*Q75,2)</f>
        <v>220</v>
      </c>
      <c r="I75" s="93">
        <v>0</v>
      </c>
      <c r="J75" s="94">
        <f>ROUND(I75*Q75,2)</f>
        <v>0</v>
      </c>
      <c r="K75" s="114">
        <v>0</v>
      </c>
      <c r="L75" s="98">
        <f>ROUND(Q75*M75,2)-ROUND(Q75*I75,2)</f>
        <v>0</v>
      </c>
      <c r="M75" s="93">
        <f>I75+K75</f>
        <v>0</v>
      </c>
      <c r="N75" s="94">
        <f>ROUND(M75*Q75,2)</f>
        <v>0</v>
      </c>
      <c r="O75" s="93">
        <f>G75-M75</f>
        <v>1</v>
      </c>
      <c r="P75" s="94">
        <f>ROUND(O75*Q75,2)</f>
        <v>220</v>
      </c>
      <c r="Q75" s="94">
        <v>220</v>
      </c>
      <c r="R75" s="94">
        <f>ROUND(Q75*M75,2)-ROUND(Q75*I75,2)</f>
        <v>0</v>
      </c>
      <c r="S75" s="93" t="s">
        <v>140</v>
      </c>
      <c r="T75" s="115" t="s">
        <v>141</v>
      </c>
      <c r="U75" s="29"/>
      <c r="V75" s="29"/>
      <c r="W75" s="116">
        <f>Révision!C4</f>
        <v>1</v>
      </c>
      <c r="X75" s="47" t="s">
        <v>122</v>
      </c>
      <c r="Y75" s="117"/>
      <c r="Z75" s="117"/>
      <c r="AA75" s="93" t="s">
        <v>132</v>
      </c>
    </row>
    <row r="76" spans="1:27" ht="30.6" x14ac:dyDescent="0.2">
      <c r="A76" s="93">
        <v>58</v>
      </c>
      <c r="B76" s="112" t="s">
        <v>260</v>
      </c>
      <c r="C76" s="112" t="s">
        <v>246</v>
      </c>
      <c r="D76" s="113" t="s">
        <v>288</v>
      </c>
      <c r="E76" s="93" t="s">
        <v>137</v>
      </c>
      <c r="F76" s="93" t="s">
        <v>139</v>
      </c>
      <c r="G76" s="93">
        <v>1</v>
      </c>
      <c r="H76" s="94">
        <f>ROUND(G76*Q76,2)</f>
        <v>680</v>
      </c>
      <c r="I76" s="93">
        <v>0</v>
      </c>
      <c r="J76" s="94">
        <f>ROUND(I76*Q76,2)</f>
        <v>0</v>
      </c>
      <c r="K76" s="114">
        <v>0</v>
      </c>
      <c r="L76" s="98">
        <f>ROUND(Q76*M76,2)-ROUND(Q76*I76,2)</f>
        <v>0</v>
      </c>
      <c r="M76" s="93">
        <f>I76+K76</f>
        <v>0</v>
      </c>
      <c r="N76" s="94">
        <f>ROUND(M76*Q76,2)</f>
        <v>0</v>
      </c>
      <c r="O76" s="93">
        <f>G76-M76</f>
        <v>1</v>
      </c>
      <c r="P76" s="94">
        <f>ROUND(O76*Q76,2)</f>
        <v>680</v>
      </c>
      <c r="Q76" s="94">
        <v>680</v>
      </c>
      <c r="R76" s="94">
        <f>ROUND(Q76*M76,2)-ROUND(Q76*I76,2)</f>
        <v>0</v>
      </c>
      <c r="S76" s="93" t="s">
        <v>140</v>
      </c>
      <c r="T76" s="115" t="s">
        <v>141</v>
      </c>
      <c r="U76" s="29"/>
      <c r="V76" s="29"/>
      <c r="W76" s="116">
        <f>Révision!C4</f>
        <v>1</v>
      </c>
      <c r="X76" s="47" t="s">
        <v>122</v>
      </c>
      <c r="Y76" s="117"/>
      <c r="Z76" s="117"/>
      <c r="AA76" s="93" t="s">
        <v>132</v>
      </c>
    </row>
    <row r="77" spans="1:27" s="104" customFormat="1" ht="13.2" x14ac:dyDescent="0.25">
      <c r="A77" s="92"/>
      <c r="B77" s="105" t="s">
        <v>122</v>
      </c>
      <c r="C77" s="105" t="s">
        <v>122</v>
      </c>
      <c r="D77" s="106" t="s">
        <v>289</v>
      </c>
      <c r="E77" s="92" t="s">
        <v>122</v>
      </c>
      <c r="F77" s="92"/>
      <c r="G77" s="92"/>
      <c r="H77" s="95"/>
      <c r="I77" s="92"/>
      <c r="J77" s="95"/>
      <c r="K77" s="107"/>
      <c r="L77" s="99"/>
      <c r="M77" s="92"/>
      <c r="N77" s="95"/>
      <c r="O77" s="92"/>
      <c r="P77" s="95"/>
      <c r="Q77" s="95"/>
      <c r="R77" s="95"/>
      <c r="S77" s="92"/>
      <c r="T77" s="108"/>
      <c r="U77" s="109"/>
      <c r="V77" s="109"/>
      <c r="W77" s="110"/>
      <c r="X77" s="48"/>
      <c r="Y77" s="111"/>
      <c r="Z77" s="111"/>
      <c r="AA77" s="92" t="s">
        <v>132</v>
      </c>
    </row>
    <row r="78" spans="1:27" ht="40.799999999999997" x14ac:dyDescent="0.2">
      <c r="A78" s="93">
        <v>59</v>
      </c>
      <c r="B78" s="112" t="s">
        <v>290</v>
      </c>
      <c r="C78" s="112" t="s">
        <v>291</v>
      </c>
      <c r="D78" s="113" t="s">
        <v>292</v>
      </c>
      <c r="E78" s="93" t="s">
        <v>137</v>
      </c>
      <c r="F78" s="93" t="s">
        <v>139</v>
      </c>
      <c r="G78" s="93">
        <v>2</v>
      </c>
      <c r="H78" s="94">
        <f>ROUND(G78*Q78,2)</f>
        <v>440</v>
      </c>
      <c r="I78" s="93">
        <v>0</v>
      </c>
      <c r="J78" s="94">
        <f>ROUND(I78*Q78,2)</f>
        <v>0</v>
      </c>
      <c r="K78" s="114">
        <v>0</v>
      </c>
      <c r="L78" s="98">
        <f>ROUND(Q78*M78,2)-ROUND(Q78*I78,2)</f>
        <v>0</v>
      </c>
      <c r="M78" s="93">
        <f>I78+K78</f>
        <v>0</v>
      </c>
      <c r="N78" s="94">
        <f>ROUND(M78*Q78,2)</f>
        <v>0</v>
      </c>
      <c r="O78" s="93">
        <f>G78-M78</f>
        <v>2</v>
      </c>
      <c r="P78" s="94">
        <f>ROUND(O78*Q78,2)</f>
        <v>440</v>
      </c>
      <c r="Q78" s="94">
        <v>220</v>
      </c>
      <c r="R78" s="94">
        <f>ROUND(Q78*M78,2)-ROUND(Q78*I78,2)</f>
        <v>0</v>
      </c>
      <c r="S78" s="93" t="s">
        <v>140</v>
      </c>
      <c r="T78" s="115" t="s">
        <v>141</v>
      </c>
      <c r="U78" s="29"/>
      <c r="V78" s="29"/>
      <c r="W78" s="116">
        <f>Révision!C4</f>
        <v>1</v>
      </c>
      <c r="X78" s="47" t="s">
        <v>122</v>
      </c>
      <c r="Y78" s="117"/>
      <c r="Z78" s="117"/>
      <c r="AA78" s="93" t="s">
        <v>132</v>
      </c>
    </row>
    <row r="79" spans="1:27" s="104" customFormat="1" ht="13.2" x14ac:dyDescent="0.25">
      <c r="A79" s="92"/>
      <c r="B79" s="105" t="s">
        <v>122</v>
      </c>
      <c r="C79" s="105" t="s">
        <v>122</v>
      </c>
      <c r="D79" s="106" t="s">
        <v>293</v>
      </c>
      <c r="E79" s="92" t="s">
        <v>122</v>
      </c>
      <c r="F79" s="92"/>
      <c r="G79" s="92"/>
      <c r="H79" s="95"/>
      <c r="I79" s="92"/>
      <c r="J79" s="95"/>
      <c r="K79" s="107"/>
      <c r="L79" s="99"/>
      <c r="M79" s="92"/>
      <c r="N79" s="95"/>
      <c r="O79" s="92"/>
      <c r="P79" s="95"/>
      <c r="Q79" s="95"/>
      <c r="R79" s="95"/>
      <c r="S79" s="92"/>
      <c r="T79" s="108"/>
      <c r="U79" s="109"/>
      <c r="V79" s="109"/>
      <c r="W79" s="110"/>
      <c r="X79" s="48"/>
      <c r="Y79" s="111"/>
      <c r="Z79" s="111"/>
      <c r="AA79" s="92" t="s">
        <v>132</v>
      </c>
    </row>
    <row r="80" spans="1:27" ht="30.6" x14ac:dyDescent="0.2">
      <c r="A80" s="93">
        <v>60</v>
      </c>
      <c r="B80" s="112" t="s">
        <v>160</v>
      </c>
      <c r="C80" s="112" t="s">
        <v>161</v>
      </c>
      <c r="D80" s="113" t="s">
        <v>294</v>
      </c>
      <c r="E80" s="93" t="s">
        <v>137</v>
      </c>
      <c r="F80" s="93" t="s">
        <v>159</v>
      </c>
      <c r="G80" s="93">
        <v>98</v>
      </c>
      <c r="H80" s="94">
        <f t="shared" ref="H80:H98" si="48">ROUND(G80*Q80,2)</f>
        <v>294</v>
      </c>
      <c r="I80" s="93">
        <v>0</v>
      </c>
      <c r="J80" s="94">
        <f t="shared" ref="J80:J98" si="49">ROUND(I80*Q80,2)</f>
        <v>0</v>
      </c>
      <c r="K80" s="114">
        <v>0</v>
      </c>
      <c r="L80" s="98">
        <f t="shared" ref="L80:L98" si="50">ROUND(Q80*M80,2)-ROUND(Q80*I80,2)</f>
        <v>0</v>
      </c>
      <c r="M80" s="93">
        <f t="shared" ref="M80:M98" si="51">I80+K80</f>
        <v>0</v>
      </c>
      <c r="N80" s="94">
        <f t="shared" ref="N80:N98" si="52">ROUND(M80*Q80,2)</f>
        <v>0</v>
      </c>
      <c r="O80" s="93">
        <f t="shared" ref="O80:O98" si="53">G80-M80</f>
        <v>98</v>
      </c>
      <c r="P80" s="94">
        <f t="shared" ref="P80:P98" si="54">ROUND(O80*Q80,2)</f>
        <v>294</v>
      </c>
      <c r="Q80" s="94">
        <v>3</v>
      </c>
      <c r="R80" s="94">
        <f t="shared" ref="R80:R98" si="55">ROUND(Q80*M80,2)-ROUND(Q80*I80,2)</f>
        <v>0</v>
      </c>
      <c r="S80" s="93" t="s">
        <v>140</v>
      </c>
      <c r="T80" s="115" t="s">
        <v>141</v>
      </c>
      <c r="U80" s="29"/>
      <c r="V80" s="29"/>
      <c r="W80" s="116">
        <f>Révision!C4</f>
        <v>1</v>
      </c>
      <c r="X80" s="47" t="s">
        <v>122</v>
      </c>
      <c r="Y80" s="117"/>
      <c r="Z80" s="117"/>
      <c r="AA80" s="93" t="s">
        <v>132</v>
      </c>
    </row>
    <row r="81" spans="1:27" ht="40.799999999999997" x14ac:dyDescent="0.2">
      <c r="A81" s="93">
        <v>61</v>
      </c>
      <c r="B81" s="112" t="s">
        <v>163</v>
      </c>
      <c r="C81" s="112" t="s">
        <v>164</v>
      </c>
      <c r="D81" s="113" t="s">
        <v>295</v>
      </c>
      <c r="E81" s="93" t="s">
        <v>137</v>
      </c>
      <c r="F81" s="93" t="s">
        <v>159</v>
      </c>
      <c r="G81" s="93">
        <v>98</v>
      </c>
      <c r="H81" s="94">
        <f t="shared" si="48"/>
        <v>450.8</v>
      </c>
      <c r="I81" s="93">
        <v>0</v>
      </c>
      <c r="J81" s="94">
        <f t="shared" si="49"/>
        <v>0</v>
      </c>
      <c r="K81" s="114">
        <v>0</v>
      </c>
      <c r="L81" s="98">
        <f t="shared" si="50"/>
        <v>0</v>
      </c>
      <c r="M81" s="93">
        <f t="shared" si="51"/>
        <v>0</v>
      </c>
      <c r="N81" s="94">
        <f t="shared" si="52"/>
        <v>0</v>
      </c>
      <c r="O81" s="93">
        <f t="shared" si="53"/>
        <v>98</v>
      </c>
      <c r="P81" s="94">
        <f t="shared" si="54"/>
        <v>450.8</v>
      </c>
      <c r="Q81" s="94">
        <v>4.5999999999999996</v>
      </c>
      <c r="R81" s="94">
        <f t="shared" si="55"/>
        <v>0</v>
      </c>
      <c r="S81" s="93" t="s">
        <v>140</v>
      </c>
      <c r="T81" s="115" t="s">
        <v>141</v>
      </c>
      <c r="U81" s="29"/>
      <c r="V81" s="29"/>
      <c r="W81" s="116">
        <f>Révision!C4</f>
        <v>1</v>
      </c>
      <c r="X81" s="47" t="s">
        <v>122</v>
      </c>
      <c r="Y81" s="117"/>
      <c r="Z81" s="117"/>
      <c r="AA81" s="93" t="s">
        <v>132</v>
      </c>
    </row>
    <row r="82" spans="1:27" ht="40.799999999999997" x14ac:dyDescent="0.2">
      <c r="A82" s="93">
        <v>62</v>
      </c>
      <c r="B82" s="112" t="s">
        <v>166</v>
      </c>
      <c r="C82" s="112" t="s">
        <v>167</v>
      </c>
      <c r="D82" s="113" t="s">
        <v>296</v>
      </c>
      <c r="E82" s="93" t="s">
        <v>137</v>
      </c>
      <c r="F82" s="93" t="s">
        <v>159</v>
      </c>
      <c r="G82" s="93">
        <v>98</v>
      </c>
      <c r="H82" s="94">
        <f t="shared" si="48"/>
        <v>2450</v>
      </c>
      <c r="I82" s="93">
        <v>0</v>
      </c>
      <c r="J82" s="94">
        <f t="shared" si="49"/>
        <v>0</v>
      </c>
      <c r="K82" s="114">
        <v>0</v>
      </c>
      <c r="L82" s="98">
        <f t="shared" si="50"/>
        <v>0</v>
      </c>
      <c r="M82" s="93">
        <f t="shared" si="51"/>
        <v>0</v>
      </c>
      <c r="N82" s="94">
        <f t="shared" si="52"/>
        <v>0</v>
      </c>
      <c r="O82" s="93">
        <f t="shared" si="53"/>
        <v>98</v>
      </c>
      <c r="P82" s="94">
        <f t="shared" si="54"/>
        <v>2450</v>
      </c>
      <c r="Q82" s="94">
        <v>25</v>
      </c>
      <c r="R82" s="94">
        <f t="shared" si="55"/>
        <v>0</v>
      </c>
      <c r="S82" s="93" t="s">
        <v>140</v>
      </c>
      <c r="T82" s="115" t="s">
        <v>141</v>
      </c>
      <c r="U82" s="29"/>
      <c r="V82" s="29"/>
      <c r="W82" s="116">
        <f>Révision!C4</f>
        <v>1</v>
      </c>
      <c r="X82" s="47" t="s">
        <v>122</v>
      </c>
      <c r="Y82" s="117"/>
      <c r="Z82" s="117"/>
      <c r="AA82" s="93" t="s">
        <v>132</v>
      </c>
    </row>
    <row r="83" spans="1:27" ht="40.799999999999997" x14ac:dyDescent="0.2">
      <c r="A83" s="93">
        <v>63</v>
      </c>
      <c r="B83" s="112" t="s">
        <v>169</v>
      </c>
      <c r="C83" s="112" t="s">
        <v>170</v>
      </c>
      <c r="D83" s="113" t="s">
        <v>297</v>
      </c>
      <c r="E83" s="93" t="s">
        <v>137</v>
      </c>
      <c r="F83" s="93" t="s">
        <v>159</v>
      </c>
      <c r="G83" s="93">
        <v>98</v>
      </c>
      <c r="H83" s="94">
        <f t="shared" si="48"/>
        <v>2646</v>
      </c>
      <c r="I83" s="93">
        <v>0</v>
      </c>
      <c r="J83" s="94">
        <f t="shared" si="49"/>
        <v>0</v>
      </c>
      <c r="K83" s="114">
        <v>0</v>
      </c>
      <c r="L83" s="98">
        <f t="shared" si="50"/>
        <v>0</v>
      </c>
      <c r="M83" s="93">
        <f t="shared" si="51"/>
        <v>0</v>
      </c>
      <c r="N83" s="94">
        <f t="shared" si="52"/>
        <v>0</v>
      </c>
      <c r="O83" s="93">
        <f t="shared" si="53"/>
        <v>98</v>
      </c>
      <c r="P83" s="94">
        <f t="shared" si="54"/>
        <v>2646</v>
      </c>
      <c r="Q83" s="94">
        <v>27</v>
      </c>
      <c r="R83" s="94">
        <f t="shared" si="55"/>
        <v>0</v>
      </c>
      <c r="S83" s="93" t="s">
        <v>140</v>
      </c>
      <c r="T83" s="115" t="s">
        <v>141</v>
      </c>
      <c r="U83" s="29"/>
      <c r="V83" s="29"/>
      <c r="W83" s="116">
        <f>Révision!C4</f>
        <v>1</v>
      </c>
      <c r="X83" s="47" t="s">
        <v>122</v>
      </c>
      <c r="Y83" s="117"/>
      <c r="Z83" s="117"/>
      <c r="AA83" s="93" t="s">
        <v>132</v>
      </c>
    </row>
    <row r="84" spans="1:27" ht="40.799999999999997" x14ac:dyDescent="0.2">
      <c r="A84" s="93">
        <v>64</v>
      </c>
      <c r="B84" s="112" t="s">
        <v>298</v>
      </c>
      <c r="C84" s="112" t="s">
        <v>299</v>
      </c>
      <c r="D84" s="113" t="s">
        <v>300</v>
      </c>
      <c r="E84" s="93" t="s">
        <v>137</v>
      </c>
      <c r="F84" s="93" t="s">
        <v>159</v>
      </c>
      <c r="G84" s="93">
        <v>98</v>
      </c>
      <c r="H84" s="94">
        <f t="shared" si="48"/>
        <v>2940</v>
      </c>
      <c r="I84" s="93">
        <v>0</v>
      </c>
      <c r="J84" s="94">
        <f t="shared" si="49"/>
        <v>0</v>
      </c>
      <c r="K84" s="114">
        <v>0</v>
      </c>
      <c r="L84" s="98">
        <f t="shared" si="50"/>
        <v>0</v>
      </c>
      <c r="M84" s="93">
        <f t="shared" si="51"/>
        <v>0</v>
      </c>
      <c r="N84" s="94">
        <f t="shared" si="52"/>
        <v>0</v>
      </c>
      <c r="O84" s="93">
        <f t="shared" si="53"/>
        <v>98</v>
      </c>
      <c r="P84" s="94">
        <f t="shared" si="54"/>
        <v>2940</v>
      </c>
      <c r="Q84" s="94">
        <v>30</v>
      </c>
      <c r="R84" s="94">
        <f t="shared" si="55"/>
        <v>0</v>
      </c>
      <c r="S84" s="93" t="s">
        <v>140</v>
      </c>
      <c r="T84" s="115" t="s">
        <v>141</v>
      </c>
      <c r="U84" s="29"/>
      <c r="V84" s="29"/>
      <c r="W84" s="116">
        <f>Révision!C4</f>
        <v>1</v>
      </c>
      <c r="X84" s="47" t="s">
        <v>122</v>
      </c>
      <c r="Y84" s="117"/>
      <c r="Z84" s="117"/>
      <c r="AA84" s="93" t="s">
        <v>132</v>
      </c>
    </row>
    <row r="85" spans="1:27" ht="40.799999999999997" x14ac:dyDescent="0.2">
      <c r="A85" s="93">
        <v>65</v>
      </c>
      <c r="B85" s="112" t="s">
        <v>301</v>
      </c>
      <c r="C85" s="112" t="s">
        <v>302</v>
      </c>
      <c r="D85" s="113" t="s">
        <v>303</v>
      </c>
      <c r="E85" s="93" t="s">
        <v>137</v>
      </c>
      <c r="F85" s="93" t="s">
        <v>159</v>
      </c>
      <c r="G85" s="93">
        <v>98</v>
      </c>
      <c r="H85" s="94">
        <f t="shared" si="48"/>
        <v>2940</v>
      </c>
      <c r="I85" s="93">
        <v>0</v>
      </c>
      <c r="J85" s="94">
        <f t="shared" si="49"/>
        <v>0</v>
      </c>
      <c r="K85" s="114">
        <v>0</v>
      </c>
      <c r="L85" s="98">
        <f t="shared" si="50"/>
        <v>0</v>
      </c>
      <c r="M85" s="93">
        <f t="shared" si="51"/>
        <v>0</v>
      </c>
      <c r="N85" s="94">
        <f t="shared" si="52"/>
        <v>0</v>
      </c>
      <c r="O85" s="93">
        <f t="shared" si="53"/>
        <v>98</v>
      </c>
      <c r="P85" s="94">
        <f t="shared" si="54"/>
        <v>2940</v>
      </c>
      <c r="Q85" s="94">
        <v>30</v>
      </c>
      <c r="R85" s="94">
        <f t="shared" si="55"/>
        <v>0</v>
      </c>
      <c r="S85" s="93" t="s">
        <v>140</v>
      </c>
      <c r="T85" s="115" t="s">
        <v>141</v>
      </c>
      <c r="U85" s="29"/>
      <c r="V85" s="29"/>
      <c r="W85" s="116">
        <f>Révision!C4</f>
        <v>1</v>
      </c>
      <c r="X85" s="47" t="s">
        <v>122</v>
      </c>
      <c r="Y85" s="117"/>
      <c r="Z85" s="117"/>
      <c r="AA85" s="93" t="s">
        <v>132</v>
      </c>
    </row>
    <row r="86" spans="1:27" ht="40.799999999999997" x14ac:dyDescent="0.2">
      <c r="A86" s="93">
        <v>66</v>
      </c>
      <c r="B86" s="112" t="s">
        <v>304</v>
      </c>
      <c r="C86" s="112" t="s">
        <v>305</v>
      </c>
      <c r="D86" s="113" t="s">
        <v>306</v>
      </c>
      <c r="E86" s="93" t="s">
        <v>137</v>
      </c>
      <c r="F86" s="93" t="s">
        <v>159</v>
      </c>
      <c r="G86" s="93">
        <v>98</v>
      </c>
      <c r="H86" s="94">
        <f t="shared" si="48"/>
        <v>392</v>
      </c>
      <c r="I86" s="93">
        <v>0</v>
      </c>
      <c r="J86" s="94">
        <f t="shared" si="49"/>
        <v>0</v>
      </c>
      <c r="K86" s="114">
        <v>0</v>
      </c>
      <c r="L86" s="98">
        <f t="shared" si="50"/>
        <v>0</v>
      </c>
      <c r="M86" s="93">
        <f t="shared" si="51"/>
        <v>0</v>
      </c>
      <c r="N86" s="94">
        <f t="shared" si="52"/>
        <v>0</v>
      </c>
      <c r="O86" s="93">
        <f t="shared" si="53"/>
        <v>98</v>
      </c>
      <c r="P86" s="94">
        <f t="shared" si="54"/>
        <v>392</v>
      </c>
      <c r="Q86" s="94">
        <v>4</v>
      </c>
      <c r="R86" s="94">
        <f t="shared" si="55"/>
        <v>0</v>
      </c>
      <c r="S86" s="93" t="s">
        <v>140</v>
      </c>
      <c r="T86" s="115" t="s">
        <v>141</v>
      </c>
      <c r="U86" s="29"/>
      <c r="V86" s="29"/>
      <c r="W86" s="116">
        <f>Révision!C4</f>
        <v>1</v>
      </c>
      <c r="X86" s="47" t="s">
        <v>122</v>
      </c>
      <c r="Y86" s="117"/>
      <c r="Z86" s="117"/>
      <c r="AA86" s="93" t="s">
        <v>132</v>
      </c>
    </row>
    <row r="87" spans="1:27" ht="30.6" x14ac:dyDescent="0.2">
      <c r="A87" s="93">
        <v>67</v>
      </c>
      <c r="B87" s="112" t="s">
        <v>307</v>
      </c>
      <c r="C87" s="112" t="s">
        <v>308</v>
      </c>
      <c r="D87" s="113" t="s">
        <v>309</v>
      </c>
      <c r="E87" s="93" t="s">
        <v>137</v>
      </c>
      <c r="F87" s="93" t="s">
        <v>181</v>
      </c>
      <c r="G87" s="93">
        <v>5</v>
      </c>
      <c r="H87" s="94">
        <f t="shared" si="48"/>
        <v>60</v>
      </c>
      <c r="I87" s="93">
        <v>0</v>
      </c>
      <c r="J87" s="94">
        <f t="shared" si="49"/>
        <v>0</v>
      </c>
      <c r="K87" s="114">
        <v>0</v>
      </c>
      <c r="L87" s="98">
        <f t="shared" si="50"/>
        <v>0</v>
      </c>
      <c r="M87" s="93">
        <f t="shared" si="51"/>
        <v>0</v>
      </c>
      <c r="N87" s="94">
        <f t="shared" si="52"/>
        <v>0</v>
      </c>
      <c r="O87" s="93">
        <f t="shared" si="53"/>
        <v>5</v>
      </c>
      <c r="P87" s="94">
        <f t="shared" si="54"/>
        <v>60</v>
      </c>
      <c r="Q87" s="94">
        <v>12</v>
      </c>
      <c r="R87" s="94">
        <f t="shared" si="55"/>
        <v>0</v>
      </c>
      <c r="S87" s="93" t="s">
        <v>140</v>
      </c>
      <c r="T87" s="115" t="s">
        <v>141</v>
      </c>
      <c r="U87" s="29"/>
      <c r="V87" s="29"/>
      <c r="W87" s="116">
        <f>Révision!C4</f>
        <v>1</v>
      </c>
      <c r="X87" s="47" t="s">
        <v>122</v>
      </c>
      <c r="Y87" s="117"/>
      <c r="Z87" s="117"/>
      <c r="AA87" s="93" t="s">
        <v>132</v>
      </c>
    </row>
    <row r="88" spans="1:27" ht="30.6" x14ac:dyDescent="0.2">
      <c r="A88" s="93">
        <v>68</v>
      </c>
      <c r="B88" s="112" t="s">
        <v>310</v>
      </c>
      <c r="C88" s="112" t="s">
        <v>308</v>
      </c>
      <c r="D88" s="113" t="s">
        <v>311</v>
      </c>
      <c r="E88" s="93" t="s">
        <v>137</v>
      </c>
      <c r="F88" s="93" t="s">
        <v>181</v>
      </c>
      <c r="G88" s="93">
        <v>5</v>
      </c>
      <c r="H88" s="94">
        <f t="shared" si="48"/>
        <v>500</v>
      </c>
      <c r="I88" s="93">
        <v>0</v>
      </c>
      <c r="J88" s="94">
        <f t="shared" si="49"/>
        <v>0</v>
      </c>
      <c r="K88" s="114">
        <v>0</v>
      </c>
      <c r="L88" s="98">
        <f t="shared" si="50"/>
        <v>0</v>
      </c>
      <c r="M88" s="93">
        <f t="shared" si="51"/>
        <v>0</v>
      </c>
      <c r="N88" s="94">
        <f t="shared" si="52"/>
        <v>0</v>
      </c>
      <c r="O88" s="93">
        <f t="shared" si="53"/>
        <v>5</v>
      </c>
      <c r="P88" s="94">
        <f t="shared" si="54"/>
        <v>500</v>
      </c>
      <c r="Q88" s="94">
        <v>100</v>
      </c>
      <c r="R88" s="94">
        <f t="shared" si="55"/>
        <v>0</v>
      </c>
      <c r="S88" s="93" t="s">
        <v>140</v>
      </c>
      <c r="T88" s="115" t="s">
        <v>141</v>
      </c>
      <c r="U88" s="29"/>
      <c r="V88" s="29"/>
      <c r="W88" s="116">
        <f>Révision!C4</f>
        <v>1</v>
      </c>
      <c r="X88" s="47" t="s">
        <v>122</v>
      </c>
      <c r="Y88" s="117"/>
      <c r="Z88" s="117"/>
      <c r="AA88" s="93" t="s">
        <v>132</v>
      </c>
    </row>
    <row r="89" spans="1:27" ht="40.799999999999997" x14ac:dyDescent="0.2">
      <c r="A89" s="93">
        <v>69</v>
      </c>
      <c r="B89" s="112" t="s">
        <v>312</v>
      </c>
      <c r="C89" s="112" t="s">
        <v>313</v>
      </c>
      <c r="D89" s="113" t="s">
        <v>314</v>
      </c>
      <c r="E89" s="93" t="s">
        <v>137</v>
      </c>
      <c r="F89" s="93" t="s">
        <v>181</v>
      </c>
      <c r="G89" s="93">
        <v>3</v>
      </c>
      <c r="H89" s="94">
        <f t="shared" si="48"/>
        <v>36</v>
      </c>
      <c r="I89" s="93">
        <v>0</v>
      </c>
      <c r="J89" s="94">
        <f t="shared" si="49"/>
        <v>0</v>
      </c>
      <c r="K89" s="114">
        <v>0</v>
      </c>
      <c r="L89" s="98">
        <f t="shared" si="50"/>
        <v>0</v>
      </c>
      <c r="M89" s="93">
        <f t="shared" si="51"/>
        <v>0</v>
      </c>
      <c r="N89" s="94">
        <f t="shared" si="52"/>
        <v>0</v>
      </c>
      <c r="O89" s="93">
        <f t="shared" si="53"/>
        <v>3</v>
      </c>
      <c r="P89" s="94">
        <f t="shared" si="54"/>
        <v>36</v>
      </c>
      <c r="Q89" s="94">
        <v>12</v>
      </c>
      <c r="R89" s="94">
        <f t="shared" si="55"/>
        <v>0</v>
      </c>
      <c r="S89" s="93" t="s">
        <v>140</v>
      </c>
      <c r="T89" s="115" t="s">
        <v>141</v>
      </c>
      <c r="U89" s="29"/>
      <c r="V89" s="29"/>
      <c r="W89" s="116">
        <f>Révision!C4</f>
        <v>1</v>
      </c>
      <c r="X89" s="47" t="s">
        <v>122</v>
      </c>
      <c r="Y89" s="117"/>
      <c r="Z89" s="117"/>
      <c r="AA89" s="93" t="s">
        <v>132</v>
      </c>
    </row>
    <row r="90" spans="1:27" ht="40.799999999999997" x14ac:dyDescent="0.2">
      <c r="A90" s="93">
        <v>70</v>
      </c>
      <c r="B90" s="112" t="s">
        <v>315</v>
      </c>
      <c r="C90" s="112" t="s">
        <v>316</v>
      </c>
      <c r="D90" s="113" t="s">
        <v>317</v>
      </c>
      <c r="E90" s="93" t="s">
        <v>137</v>
      </c>
      <c r="F90" s="93" t="s">
        <v>181</v>
      </c>
      <c r="G90" s="93">
        <v>3.68</v>
      </c>
      <c r="H90" s="94">
        <f t="shared" si="48"/>
        <v>460</v>
      </c>
      <c r="I90" s="93">
        <v>0</v>
      </c>
      <c r="J90" s="94">
        <f t="shared" si="49"/>
        <v>0</v>
      </c>
      <c r="K90" s="114">
        <v>0</v>
      </c>
      <c r="L90" s="98">
        <f t="shared" si="50"/>
        <v>0</v>
      </c>
      <c r="M90" s="93">
        <f t="shared" si="51"/>
        <v>0</v>
      </c>
      <c r="N90" s="94">
        <f t="shared" si="52"/>
        <v>0</v>
      </c>
      <c r="O90" s="93">
        <f t="shared" si="53"/>
        <v>3.68</v>
      </c>
      <c r="P90" s="94">
        <f t="shared" si="54"/>
        <v>460</v>
      </c>
      <c r="Q90" s="94">
        <v>125</v>
      </c>
      <c r="R90" s="94">
        <f t="shared" si="55"/>
        <v>0</v>
      </c>
      <c r="S90" s="93" t="s">
        <v>140</v>
      </c>
      <c r="T90" s="115" t="s">
        <v>141</v>
      </c>
      <c r="U90" s="29"/>
      <c r="V90" s="29"/>
      <c r="W90" s="116">
        <f>Révision!C4</f>
        <v>1</v>
      </c>
      <c r="X90" s="47" t="s">
        <v>122</v>
      </c>
      <c r="Y90" s="117"/>
      <c r="Z90" s="117"/>
      <c r="AA90" s="93" t="s">
        <v>132</v>
      </c>
    </row>
    <row r="91" spans="1:27" ht="40.799999999999997" x14ac:dyDescent="0.2">
      <c r="A91" s="93">
        <v>71</v>
      </c>
      <c r="B91" s="112" t="s">
        <v>318</v>
      </c>
      <c r="C91" s="112" t="s">
        <v>316</v>
      </c>
      <c r="D91" s="113" t="s">
        <v>319</v>
      </c>
      <c r="E91" s="93" t="s">
        <v>137</v>
      </c>
      <c r="F91" s="93" t="s">
        <v>181</v>
      </c>
      <c r="G91" s="93">
        <v>2.9</v>
      </c>
      <c r="H91" s="94">
        <f t="shared" si="48"/>
        <v>435</v>
      </c>
      <c r="I91" s="93">
        <v>0</v>
      </c>
      <c r="J91" s="94">
        <f t="shared" si="49"/>
        <v>0</v>
      </c>
      <c r="K91" s="114">
        <v>0</v>
      </c>
      <c r="L91" s="98">
        <f t="shared" si="50"/>
        <v>0</v>
      </c>
      <c r="M91" s="93">
        <f t="shared" si="51"/>
        <v>0</v>
      </c>
      <c r="N91" s="94">
        <f t="shared" si="52"/>
        <v>0</v>
      </c>
      <c r="O91" s="93">
        <f t="shared" si="53"/>
        <v>2.9</v>
      </c>
      <c r="P91" s="94">
        <f t="shared" si="54"/>
        <v>435</v>
      </c>
      <c r="Q91" s="94">
        <v>150</v>
      </c>
      <c r="R91" s="94">
        <f t="shared" si="55"/>
        <v>0</v>
      </c>
      <c r="S91" s="93" t="s">
        <v>140</v>
      </c>
      <c r="T91" s="115" t="s">
        <v>141</v>
      </c>
      <c r="U91" s="29"/>
      <c r="V91" s="29"/>
      <c r="W91" s="116">
        <f>Révision!C4</f>
        <v>1</v>
      </c>
      <c r="X91" s="47" t="s">
        <v>122</v>
      </c>
      <c r="Y91" s="117"/>
      <c r="Z91" s="117"/>
      <c r="AA91" s="93" t="s">
        <v>132</v>
      </c>
    </row>
    <row r="92" spans="1:27" ht="20.399999999999999" x14ac:dyDescent="0.2">
      <c r="A92" s="93">
        <v>72</v>
      </c>
      <c r="B92" s="112" t="s">
        <v>320</v>
      </c>
      <c r="C92" s="112" t="s">
        <v>316</v>
      </c>
      <c r="D92" s="113" t="s">
        <v>321</v>
      </c>
      <c r="E92" s="93" t="s">
        <v>137</v>
      </c>
      <c r="F92" s="93" t="s">
        <v>139</v>
      </c>
      <c r="G92" s="93">
        <v>4</v>
      </c>
      <c r="H92" s="94">
        <f t="shared" si="48"/>
        <v>36</v>
      </c>
      <c r="I92" s="93">
        <v>0</v>
      </c>
      <c r="J92" s="94">
        <f t="shared" si="49"/>
        <v>0</v>
      </c>
      <c r="K92" s="114">
        <v>0</v>
      </c>
      <c r="L92" s="98">
        <f t="shared" si="50"/>
        <v>0</v>
      </c>
      <c r="M92" s="93">
        <f t="shared" si="51"/>
        <v>0</v>
      </c>
      <c r="N92" s="94">
        <f t="shared" si="52"/>
        <v>0</v>
      </c>
      <c r="O92" s="93">
        <f t="shared" si="53"/>
        <v>4</v>
      </c>
      <c r="P92" s="94">
        <f t="shared" si="54"/>
        <v>36</v>
      </c>
      <c r="Q92" s="94">
        <v>9</v>
      </c>
      <c r="R92" s="94">
        <f t="shared" si="55"/>
        <v>0</v>
      </c>
      <c r="S92" s="93" t="s">
        <v>140</v>
      </c>
      <c r="T92" s="115" t="s">
        <v>141</v>
      </c>
      <c r="U92" s="29"/>
      <c r="V92" s="29"/>
      <c r="W92" s="116">
        <f>Révision!C4</f>
        <v>1</v>
      </c>
      <c r="X92" s="47" t="s">
        <v>122</v>
      </c>
      <c r="Y92" s="117"/>
      <c r="Z92" s="117"/>
      <c r="AA92" s="93" t="s">
        <v>132</v>
      </c>
    </row>
    <row r="93" spans="1:27" ht="40.799999999999997" x14ac:dyDescent="0.2">
      <c r="A93" s="93">
        <v>73</v>
      </c>
      <c r="B93" s="112" t="s">
        <v>312</v>
      </c>
      <c r="C93" s="112" t="s">
        <v>313</v>
      </c>
      <c r="D93" s="113" t="s">
        <v>322</v>
      </c>
      <c r="E93" s="93" t="s">
        <v>137</v>
      </c>
      <c r="F93" s="93" t="s">
        <v>181</v>
      </c>
      <c r="G93" s="93">
        <v>8</v>
      </c>
      <c r="H93" s="94">
        <f t="shared" si="48"/>
        <v>96</v>
      </c>
      <c r="I93" s="93">
        <v>0</v>
      </c>
      <c r="J93" s="94">
        <f t="shared" si="49"/>
        <v>0</v>
      </c>
      <c r="K93" s="114">
        <v>0</v>
      </c>
      <c r="L93" s="98">
        <f t="shared" si="50"/>
        <v>0</v>
      </c>
      <c r="M93" s="93">
        <f t="shared" si="51"/>
        <v>0</v>
      </c>
      <c r="N93" s="94">
        <f t="shared" si="52"/>
        <v>0</v>
      </c>
      <c r="O93" s="93">
        <f t="shared" si="53"/>
        <v>8</v>
      </c>
      <c r="P93" s="94">
        <f t="shared" si="54"/>
        <v>96</v>
      </c>
      <c r="Q93" s="94">
        <v>12</v>
      </c>
      <c r="R93" s="94">
        <f t="shared" si="55"/>
        <v>0</v>
      </c>
      <c r="S93" s="93" t="s">
        <v>140</v>
      </c>
      <c r="T93" s="115" t="s">
        <v>141</v>
      </c>
      <c r="U93" s="29"/>
      <c r="V93" s="29"/>
      <c r="W93" s="116">
        <f>Révision!C4</f>
        <v>1</v>
      </c>
      <c r="X93" s="47" t="s">
        <v>122</v>
      </c>
      <c r="Y93" s="117"/>
      <c r="Z93" s="117"/>
      <c r="AA93" s="93" t="s">
        <v>132</v>
      </c>
    </row>
    <row r="94" spans="1:27" ht="40.799999999999997" x14ac:dyDescent="0.2">
      <c r="A94" s="93">
        <v>74</v>
      </c>
      <c r="B94" s="112" t="s">
        <v>323</v>
      </c>
      <c r="C94" s="112" t="s">
        <v>324</v>
      </c>
      <c r="D94" s="113" t="s">
        <v>325</v>
      </c>
      <c r="E94" s="93" t="s">
        <v>137</v>
      </c>
      <c r="F94" s="93" t="s">
        <v>159</v>
      </c>
      <c r="G94" s="93">
        <v>2</v>
      </c>
      <c r="H94" s="94">
        <f t="shared" si="48"/>
        <v>440</v>
      </c>
      <c r="I94" s="93">
        <v>0</v>
      </c>
      <c r="J94" s="94">
        <f t="shared" si="49"/>
        <v>0</v>
      </c>
      <c r="K94" s="114">
        <v>0</v>
      </c>
      <c r="L94" s="98">
        <f t="shared" si="50"/>
        <v>0</v>
      </c>
      <c r="M94" s="93">
        <f t="shared" si="51"/>
        <v>0</v>
      </c>
      <c r="N94" s="94">
        <f t="shared" si="52"/>
        <v>0</v>
      </c>
      <c r="O94" s="93">
        <f t="shared" si="53"/>
        <v>2</v>
      </c>
      <c r="P94" s="94">
        <f t="shared" si="54"/>
        <v>440</v>
      </c>
      <c r="Q94" s="94">
        <v>220</v>
      </c>
      <c r="R94" s="94">
        <f t="shared" si="55"/>
        <v>0</v>
      </c>
      <c r="S94" s="93" t="s">
        <v>140</v>
      </c>
      <c r="T94" s="115" t="s">
        <v>141</v>
      </c>
      <c r="U94" s="29"/>
      <c r="V94" s="29"/>
      <c r="W94" s="116">
        <f>Révision!C4</f>
        <v>1</v>
      </c>
      <c r="X94" s="47" t="s">
        <v>122</v>
      </c>
      <c r="Y94" s="117"/>
      <c r="Z94" s="117"/>
      <c r="AA94" s="93" t="s">
        <v>132</v>
      </c>
    </row>
    <row r="95" spans="1:27" ht="40.799999999999997" x14ac:dyDescent="0.2">
      <c r="A95" s="93">
        <v>75</v>
      </c>
      <c r="B95" s="112" t="s">
        <v>326</v>
      </c>
      <c r="C95" s="112" t="s">
        <v>324</v>
      </c>
      <c r="D95" s="113" t="s">
        <v>327</v>
      </c>
      <c r="E95" s="93" t="s">
        <v>137</v>
      </c>
      <c r="F95" s="93" t="s">
        <v>159</v>
      </c>
      <c r="G95" s="93">
        <v>2</v>
      </c>
      <c r="H95" s="94">
        <f t="shared" si="48"/>
        <v>40</v>
      </c>
      <c r="I95" s="93">
        <v>0</v>
      </c>
      <c r="J95" s="94">
        <f t="shared" si="49"/>
        <v>0</v>
      </c>
      <c r="K95" s="114">
        <v>0</v>
      </c>
      <c r="L95" s="98">
        <f t="shared" si="50"/>
        <v>0</v>
      </c>
      <c r="M95" s="93">
        <f t="shared" si="51"/>
        <v>0</v>
      </c>
      <c r="N95" s="94">
        <f t="shared" si="52"/>
        <v>0</v>
      </c>
      <c r="O95" s="93">
        <f t="shared" si="53"/>
        <v>2</v>
      </c>
      <c r="P95" s="94">
        <f t="shared" si="54"/>
        <v>40</v>
      </c>
      <c r="Q95" s="94">
        <v>20</v>
      </c>
      <c r="R95" s="94">
        <f t="shared" si="55"/>
        <v>0</v>
      </c>
      <c r="S95" s="93" t="s">
        <v>140</v>
      </c>
      <c r="T95" s="115" t="s">
        <v>141</v>
      </c>
      <c r="U95" s="29"/>
      <c r="V95" s="29"/>
      <c r="W95" s="116">
        <f>Révision!C4</f>
        <v>1</v>
      </c>
      <c r="X95" s="47" t="s">
        <v>122</v>
      </c>
      <c r="Y95" s="117"/>
      <c r="Z95" s="117"/>
      <c r="AA95" s="93" t="s">
        <v>132</v>
      </c>
    </row>
    <row r="96" spans="1:27" ht="30.6" x14ac:dyDescent="0.2">
      <c r="A96" s="93">
        <v>76</v>
      </c>
      <c r="B96" s="112" t="s">
        <v>160</v>
      </c>
      <c r="C96" s="112" t="s">
        <v>161</v>
      </c>
      <c r="D96" s="113" t="s">
        <v>328</v>
      </c>
      <c r="E96" s="93" t="s">
        <v>137</v>
      </c>
      <c r="F96" s="93" t="s">
        <v>159</v>
      </c>
      <c r="G96" s="93">
        <v>4</v>
      </c>
      <c r="H96" s="94">
        <f t="shared" si="48"/>
        <v>24</v>
      </c>
      <c r="I96" s="93">
        <v>0</v>
      </c>
      <c r="J96" s="94">
        <f t="shared" si="49"/>
        <v>0</v>
      </c>
      <c r="K96" s="114">
        <v>0</v>
      </c>
      <c r="L96" s="98">
        <f t="shared" si="50"/>
        <v>0</v>
      </c>
      <c r="M96" s="93">
        <f t="shared" si="51"/>
        <v>0</v>
      </c>
      <c r="N96" s="94">
        <f t="shared" si="52"/>
        <v>0</v>
      </c>
      <c r="O96" s="93">
        <f t="shared" si="53"/>
        <v>4</v>
      </c>
      <c r="P96" s="94">
        <f t="shared" si="54"/>
        <v>24</v>
      </c>
      <c r="Q96" s="94">
        <v>6</v>
      </c>
      <c r="R96" s="94">
        <f t="shared" si="55"/>
        <v>0</v>
      </c>
      <c r="S96" s="93" t="s">
        <v>140</v>
      </c>
      <c r="T96" s="115" t="s">
        <v>141</v>
      </c>
      <c r="U96" s="29"/>
      <c r="V96" s="29"/>
      <c r="W96" s="116">
        <f>Révision!C4</f>
        <v>1</v>
      </c>
      <c r="X96" s="47" t="s">
        <v>122</v>
      </c>
      <c r="Y96" s="117"/>
      <c r="Z96" s="117"/>
      <c r="AA96" s="93" t="s">
        <v>132</v>
      </c>
    </row>
    <row r="97" spans="1:27" ht="40.799999999999997" x14ac:dyDescent="0.2">
      <c r="A97" s="93">
        <v>77</v>
      </c>
      <c r="B97" s="112" t="s">
        <v>163</v>
      </c>
      <c r="C97" s="112" t="s">
        <v>164</v>
      </c>
      <c r="D97" s="113" t="s">
        <v>329</v>
      </c>
      <c r="E97" s="93" t="s">
        <v>137</v>
      </c>
      <c r="F97" s="93" t="s">
        <v>159</v>
      </c>
      <c r="G97" s="93">
        <v>4</v>
      </c>
      <c r="H97" s="94">
        <f t="shared" si="48"/>
        <v>32</v>
      </c>
      <c r="I97" s="93">
        <v>0</v>
      </c>
      <c r="J97" s="94">
        <f t="shared" si="49"/>
        <v>0</v>
      </c>
      <c r="K97" s="114">
        <v>0</v>
      </c>
      <c r="L97" s="98">
        <f t="shared" si="50"/>
        <v>0</v>
      </c>
      <c r="M97" s="93">
        <f t="shared" si="51"/>
        <v>0</v>
      </c>
      <c r="N97" s="94">
        <f t="shared" si="52"/>
        <v>0</v>
      </c>
      <c r="O97" s="93">
        <f t="shared" si="53"/>
        <v>4</v>
      </c>
      <c r="P97" s="94">
        <f t="shared" si="54"/>
        <v>32</v>
      </c>
      <c r="Q97" s="94">
        <v>8</v>
      </c>
      <c r="R97" s="94">
        <f t="shared" si="55"/>
        <v>0</v>
      </c>
      <c r="S97" s="93" t="s">
        <v>140</v>
      </c>
      <c r="T97" s="115" t="s">
        <v>141</v>
      </c>
      <c r="U97" s="29"/>
      <c r="V97" s="29"/>
      <c r="W97" s="116">
        <f>Révision!C4</f>
        <v>1</v>
      </c>
      <c r="X97" s="47" t="s">
        <v>122</v>
      </c>
      <c r="Y97" s="117"/>
      <c r="Z97" s="117"/>
      <c r="AA97" s="93" t="s">
        <v>132</v>
      </c>
    </row>
    <row r="98" spans="1:27" ht="40.799999999999997" x14ac:dyDescent="0.2">
      <c r="A98" s="93">
        <v>78</v>
      </c>
      <c r="B98" s="112" t="s">
        <v>166</v>
      </c>
      <c r="C98" s="112" t="s">
        <v>167</v>
      </c>
      <c r="D98" s="113" t="s">
        <v>330</v>
      </c>
      <c r="E98" s="93" t="s">
        <v>137</v>
      </c>
      <c r="F98" s="93" t="s">
        <v>159</v>
      </c>
      <c r="G98" s="93">
        <v>4</v>
      </c>
      <c r="H98" s="94">
        <f t="shared" si="48"/>
        <v>200</v>
      </c>
      <c r="I98" s="93">
        <v>0</v>
      </c>
      <c r="J98" s="94">
        <f t="shared" si="49"/>
        <v>0</v>
      </c>
      <c r="K98" s="114">
        <v>0</v>
      </c>
      <c r="L98" s="98">
        <f t="shared" si="50"/>
        <v>0</v>
      </c>
      <c r="M98" s="93">
        <f t="shared" si="51"/>
        <v>0</v>
      </c>
      <c r="N98" s="94">
        <f t="shared" si="52"/>
        <v>0</v>
      </c>
      <c r="O98" s="93">
        <f t="shared" si="53"/>
        <v>4</v>
      </c>
      <c r="P98" s="94">
        <f t="shared" si="54"/>
        <v>200</v>
      </c>
      <c r="Q98" s="94">
        <v>50</v>
      </c>
      <c r="R98" s="94">
        <f t="shared" si="55"/>
        <v>0</v>
      </c>
      <c r="S98" s="93" t="s">
        <v>140</v>
      </c>
      <c r="T98" s="115" t="s">
        <v>141</v>
      </c>
      <c r="U98" s="29"/>
      <c r="V98" s="29"/>
      <c r="W98" s="116">
        <f>Révision!C4</f>
        <v>1</v>
      </c>
      <c r="X98" s="47" t="s">
        <v>122</v>
      </c>
      <c r="Y98" s="117"/>
      <c r="Z98" s="117"/>
      <c r="AA98" s="93" t="s">
        <v>132</v>
      </c>
    </row>
    <row r="99" spans="1:27" s="104" customFormat="1" ht="13.2" x14ac:dyDescent="0.25">
      <c r="A99" s="92"/>
      <c r="B99" s="105" t="s">
        <v>122</v>
      </c>
      <c r="C99" s="105" t="s">
        <v>122</v>
      </c>
      <c r="D99" s="106" t="s">
        <v>331</v>
      </c>
      <c r="E99" s="92" t="s">
        <v>122</v>
      </c>
      <c r="F99" s="92"/>
      <c r="G99" s="92"/>
      <c r="H99" s="95"/>
      <c r="I99" s="92"/>
      <c r="J99" s="95"/>
      <c r="K99" s="107"/>
      <c r="L99" s="99"/>
      <c r="M99" s="92"/>
      <c r="N99" s="95"/>
      <c r="O99" s="92"/>
      <c r="P99" s="95"/>
      <c r="Q99" s="95"/>
      <c r="R99" s="95"/>
      <c r="S99" s="92"/>
      <c r="T99" s="108"/>
      <c r="U99" s="109"/>
      <c r="V99" s="109"/>
      <c r="W99" s="110"/>
      <c r="X99" s="48"/>
      <c r="Y99" s="111"/>
      <c r="Z99" s="111"/>
      <c r="AA99" s="92" t="s">
        <v>132</v>
      </c>
    </row>
    <row r="100" spans="1:27" s="104" customFormat="1" ht="13.2" x14ac:dyDescent="0.25">
      <c r="A100" s="92"/>
      <c r="B100" s="105" t="s">
        <v>122</v>
      </c>
      <c r="C100" s="105" t="s">
        <v>122</v>
      </c>
      <c r="D100" s="106" t="s">
        <v>332</v>
      </c>
      <c r="E100" s="92" t="s">
        <v>122</v>
      </c>
      <c r="F100" s="92"/>
      <c r="G100" s="92"/>
      <c r="H100" s="95"/>
      <c r="I100" s="92"/>
      <c r="J100" s="95"/>
      <c r="K100" s="107"/>
      <c r="L100" s="99"/>
      <c r="M100" s="92"/>
      <c r="N100" s="95"/>
      <c r="O100" s="92"/>
      <c r="P100" s="95"/>
      <c r="Q100" s="95"/>
      <c r="R100" s="95"/>
      <c r="S100" s="92"/>
      <c r="T100" s="108"/>
      <c r="U100" s="109"/>
      <c r="V100" s="109"/>
      <c r="W100" s="110"/>
      <c r="X100" s="48"/>
      <c r="Y100" s="111"/>
      <c r="Z100" s="111"/>
      <c r="AA100" s="92" t="s">
        <v>132</v>
      </c>
    </row>
    <row r="101" spans="1:27" ht="51" x14ac:dyDescent="0.2">
      <c r="A101" s="93">
        <v>79</v>
      </c>
      <c r="B101" s="112" t="s">
        <v>333</v>
      </c>
      <c r="C101" s="112" t="s">
        <v>179</v>
      </c>
      <c r="D101" s="113" t="s">
        <v>334</v>
      </c>
      <c r="E101" s="93" t="s">
        <v>137</v>
      </c>
      <c r="F101" s="93" t="s">
        <v>231</v>
      </c>
      <c r="G101" s="93">
        <v>12.25</v>
      </c>
      <c r="H101" s="94">
        <f>ROUND(G101*Q101,2)</f>
        <v>245</v>
      </c>
      <c r="I101" s="93">
        <v>0</v>
      </c>
      <c r="J101" s="94">
        <f>ROUND(I101*Q101,2)</f>
        <v>0</v>
      </c>
      <c r="K101" s="114">
        <v>0</v>
      </c>
      <c r="L101" s="98">
        <f>ROUND(Q101*M101,2)-ROUND(Q101*I101,2)</f>
        <v>0</v>
      </c>
      <c r="M101" s="93">
        <f>I101+K101</f>
        <v>0</v>
      </c>
      <c r="N101" s="94">
        <f>ROUND(M101*Q101,2)</f>
        <v>0</v>
      </c>
      <c r="O101" s="93">
        <f>G101-M101</f>
        <v>12.25</v>
      </c>
      <c r="P101" s="94">
        <f>ROUND(O101*Q101,2)</f>
        <v>245</v>
      </c>
      <c r="Q101" s="94">
        <v>20</v>
      </c>
      <c r="R101" s="94">
        <f>ROUND(Q101*M101,2)-ROUND(Q101*I101,2)</f>
        <v>0</v>
      </c>
      <c r="S101" s="93" t="s">
        <v>140</v>
      </c>
      <c r="T101" s="115" t="s">
        <v>141</v>
      </c>
      <c r="U101" s="29"/>
      <c r="V101" s="29"/>
      <c r="W101" s="116">
        <f>Révision!C4</f>
        <v>1</v>
      </c>
      <c r="X101" s="47" t="s">
        <v>122</v>
      </c>
      <c r="Y101" s="117"/>
      <c r="Z101" s="117"/>
      <c r="AA101" s="93" t="s">
        <v>132</v>
      </c>
    </row>
    <row r="102" spans="1:27" ht="40.799999999999997" x14ac:dyDescent="0.2">
      <c r="A102" s="93">
        <v>80</v>
      </c>
      <c r="B102" s="112" t="s">
        <v>335</v>
      </c>
      <c r="C102" s="112" t="s">
        <v>179</v>
      </c>
      <c r="D102" s="113" t="s">
        <v>336</v>
      </c>
      <c r="E102" s="93" t="s">
        <v>137</v>
      </c>
      <c r="F102" s="93" t="s">
        <v>231</v>
      </c>
      <c r="G102" s="93">
        <v>0.32</v>
      </c>
      <c r="H102" s="94">
        <f>ROUND(G102*Q102,2)</f>
        <v>4.8</v>
      </c>
      <c r="I102" s="93">
        <v>0</v>
      </c>
      <c r="J102" s="94">
        <f>ROUND(I102*Q102,2)</f>
        <v>0</v>
      </c>
      <c r="K102" s="114">
        <v>0</v>
      </c>
      <c r="L102" s="98">
        <f>ROUND(Q102*M102,2)-ROUND(Q102*I102,2)</f>
        <v>0</v>
      </c>
      <c r="M102" s="93">
        <f>I102+K102</f>
        <v>0</v>
      </c>
      <c r="N102" s="94">
        <f>ROUND(M102*Q102,2)</f>
        <v>0</v>
      </c>
      <c r="O102" s="93">
        <f>G102-M102</f>
        <v>0.32</v>
      </c>
      <c r="P102" s="94">
        <f>ROUND(O102*Q102,2)</f>
        <v>4.8</v>
      </c>
      <c r="Q102" s="94">
        <v>15</v>
      </c>
      <c r="R102" s="94">
        <f>ROUND(Q102*M102,2)-ROUND(Q102*I102,2)</f>
        <v>0</v>
      </c>
      <c r="S102" s="93" t="s">
        <v>140</v>
      </c>
      <c r="T102" s="115" t="s">
        <v>141</v>
      </c>
      <c r="U102" s="29"/>
      <c r="V102" s="29"/>
      <c r="W102" s="116">
        <f>Révision!C4</f>
        <v>1</v>
      </c>
      <c r="X102" s="47" t="s">
        <v>122</v>
      </c>
      <c r="Y102" s="117"/>
      <c r="Z102" s="117"/>
      <c r="AA102" s="93" t="s">
        <v>132</v>
      </c>
    </row>
    <row r="103" spans="1:27" ht="40.799999999999997" x14ac:dyDescent="0.2">
      <c r="A103" s="93">
        <v>81</v>
      </c>
      <c r="B103" s="112" t="s">
        <v>337</v>
      </c>
      <c r="C103" s="112" t="s">
        <v>179</v>
      </c>
      <c r="D103" s="113" t="s">
        <v>338</v>
      </c>
      <c r="E103" s="93" t="s">
        <v>137</v>
      </c>
      <c r="F103" s="93" t="s">
        <v>231</v>
      </c>
      <c r="G103" s="93">
        <v>80.28</v>
      </c>
      <c r="H103" s="94">
        <f>ROUND(G103*Q103,2)</f>
        <v>1605.6</v>
      </c>
      <c r="I103" s="93">
        <v>0</v>
      </c>
      <c r="J103" s="94">
        <f>ROUND(I103*Q103,2)</f>
        <v>0</v>
      </c>
      <c r="K103" s="114">
        <v>0</v>
      </c>
      <c r="L103" s="98">
        <f>ROUND(Q103*M103,2)-ROUND(Q103*I103,2)</f>
        <v>0</v>
      </c>
      <c r="M103" s="93">
        <f>I103+K103</f>
        <v>0</v>
      </c>
      <c r="N103" s="94">
        <f>ROUND(M103*Q103,2)</f>
        <v>0</v>
      </c>
      <c r="O103" s="93">
        <f>G103-M103</f>
        <v>80.28</v>
      </c>
      <c r="P103" s="94">
        <f>ROUND(O103*Q103,2)</f>
        <v>1605.6</v>
      </c>
      <c r="Q103" s="94">
        <v>20</v>
      </c>
      <c r="R103" s="94">
        <f>ROUND(Q103*M103,2)-ROUND(Q103*I103,2)</f>
        <v>0</v>
      </c>
      <c r="S103" s="93" t="s">
        <v>140</v>
      </c>
      <c r="T103" s="115" t="s">
        <v>141</v>
      </c>
      <c r="U103" s="29"/>
      <c r="V103" s="29"/>
      <c r="W103" s="116">
        <f>Révision!C4</f>
        <v>1</v>
      </c>
      <c r="X103" s="47" t="s">
        <v>122</v>
      </c>
      <c r="Y103" s="117"/>
      <c r="Z103" s="117"/>
      <c r="AA103" s="93" t="s">
        <v>132</v>
      </c>
    </row>
    <row r="104" spans="1:27" ht="51" x14ac:dyDescent="0.2">
      <c r="A104" s="93">
        <v>82</v>
      </c>
      <c r="B104" s="112" t="s">
        <v>339</v>
      </c>
      <c r="C104" s="112" t="s">
        <v>179</v>
      </c>
      <c r="D104" s="113" t="s">
        <v>340</v>
      </c>
      <c r="E104" s="93" t="s">
        <v>137</v>
      </c>
      <c r="F104" s="93" t="s">
        <v>231</v>
      </c>
      <c r="G104" s="93">
        <v>21.21</v>
      </c>
      <c r="H104" s="94">
        <f>ROUND(G104*Q104,2)</f>
        <v>530.25</v>
      </c>
      <c r="I104" s="93">
        <v>0</v>
      </c>
      <c r="J104" s="94">
        <f>ROUND(I104*Q104,2)</f>
        <v>0</v>
      </c>
      <c r="K104" s="114">
        <v>0</v>
      </c>
      <c r="L104" s="98">
        <f>ROUND(Q104*M104,2)-ROUND(Q104*I104,2)</f>
        <v>0</v>
      </c>
      <c r="M104" s="93">
        <f>I104+K104</f>
        <v>0</v>
      </c>
      <c r="N104" s="94">
        <f>ROUND(M104*Q104,2)</f>
        <v>0</v>
      </c>
      <c r="O104" s="93">
        <f>G104-M104</f>
        <v>21.21</v>
      </c>
      <c r="P104" s="94">
        <f>ROUND(O104*Q104,2)</f>
        <v>530.25</v>
      </c>
      <c r="Q104" s="94">
        <v>25</v>
      </c>
      <c r="R104" s="94">
        <f>ROUND(Q104*M104,2)-ROUND(Q104*I104,2)</f>
        <v>0</v>
      </c>
      <c r="S104" s="93" t="s">
        <v>140</v>
      </c>
      <c r="T104" s="115" t="s">
        <v>141</v>
      </c>
      <c r="U104" s="29"/>
      <c r="V104" s="29"/>
      <c r="W104" s="116">
        <f>Révision!C4</f>
        <v>1</v>
      </c>
      <c r="X104" s="47" t="s">
        <v>122</v>
      </c>
      <c r="Y104" s="117"/>
      <c r="Z104" s="117"/>
      <c r="AA104" s="93" t="s">
        <v>132</v>
      </c>
    </row>
    <row r="105" spans="1:27" s="104" customFormat="1" ht="13.2" x14ac:dyDescent="0.25">
      <c r="A105" s="92"/>
      <c r="B105" s="105" t="s">
        <v>122</v>
      </c>
      <c r="C105" s="105" t="s">
        <v>122</v>
      </c>
      <c r="D105" s="106" t="s">
        <v>341</v>
      </c>
      <c r="E105" s="92" t="s">
        <v>122</v>
      </c>
      <c r="F105" s="92"/>
      <c r="G105" s="92"/>
      <c r="H105" s="95"/>
      <c r="I105" s="92"/>
      <c r="J105" s="95"/>
      <c r="K105" s="107"/>
      <c r="L105" s="99"/>
      <c r="M105" s="92"/>
      <c r="N105" s="95"/>
      <c r="O105" s="92"/>
      <c r="P105" s="95"/>
      <c r="Q105" s="95"/>
      <c r="R105" s="95"/>
      <c r="S105" s="92"/>
      <c r="T105" s="108"/>
      <c r="U105" s="109"/>
      <c r="V105" s="109"/>
      <c r="W105" s="110"/>
      <c r="X105" s="48"/>
      <c r="Y105" s="111"/>
      <c r="Z105" s="111"/>
      <c r="AA105" s="92" t="s">
        <v>132</v>
      </c>
    </row>
    <row r="106" spans="1:27" ht="51" x14ac:dyDescent="0.2">
      <c r="A106" s="93">
        <v>83</v>
      </c>
      <c r="B106" s="112" t="s">
        <v>342</v>
      </c>
      <c r="C106" s="112" t="s">
        <v>179</v>
      </c>
      <c r="D106" s="113" t="s">
        <v>343</v>
      </c>
      <c r="E106" s="93" t="s">
        <v>137</v>
      </c>
      <c r="F106" s="93" t="s">
        <v>186</v>
      </c>
      <c r="G106" s="93">
        <v>33.44</v>
      </c>
      <c r="H106" s="94">
        <f>ROUND(G106*Q106,2)</f>
        <v>0.33</v>
      </c>
      <c r="I106" s="93">
        <v>0</v>
      </c>
      <c r="J106" s="94">
        <f>ROUND(I106*Q106,2)</f>
        <v>0</v>
      </c>
      <c r="K106" s="114">
        <v>0</v>
      </c>
      <c r="L106" s="98">
        <f>ROUND(Q106*M106,2)-ROUND(Q106*I106,2)</f>
        <v>0</v>
      </c>
      <c r="M106" s="93">
        <f>I106+K106</f>
        <v>0</v>
      </c>
      <c r="N106" s="94">
        <f>ROUND(M106*Q106,2)</f>
        <v>0</v>
      </c>
      <c r="O106" s="93">
        <f>G106-M106</f>
        <v>33.44</v>
      </c>
      <c r="P106" s="94">
        <f>ROUND(O106*Q106,2)</f>
        <v>0.33</v>
      </c>
      <c r="Q106" s="94">
        <v>0.01</v>
      </c>
      <c r="R106" s="94">
        <f>ROUND(Q106*M106,2)-ROUND(Q106*I106,2)</f>
        <v>0</v>
      </c>
      <c r="S106" s="93" t="s">
        <v>140</v>
      </c>
      <c r="T106" s="115" t="s">
        <v>141</v>
      </c>
      <c r="U106" s="29"/>
      <c r="V106" s="29"/>
      <c r="W106" s="116">
        <f>Révision!C4</f>
        <v>1</v>
      </c>
      <c r="X106" s="47" t="s">
        <v>122</v>
      </c>
      <c r="Y106" s="117"/>
      <c r="Z106" s="117"/>
      <c r="AA106" s="93" t="s">
        <v>132</v>
      </c>
    </row>
    <row r="107" spans="1:27" ht="51" x14ac:dyDescent="0.2">
      <c r="A107" s="93">
        <v>84</v>
      </c>
      <c r="B107" s="112" t="s">
        <v>344</v>
      </c>
      <c r="C107" s="112" t="s">
        <v>179</v>
      </c>
      <c r="D107" s="113" t="s">
        <v>345</v>
      </c>
      <c r="E107" s="93" t="s">
        <v>137</v>
      </c>
      <c r="F107" s="93" t="s">
        <v>186</v>
      </c>
      <c r="G107" s="93">
        <v>9.56</v>
      </c>
      <c r="H107" s="94">
        <f>ROUND(G107*Q107,2)</f>
        <v>0.1</v>
      </c>
      <c r="I107" s="93">
        <v>0</v>
      </c>
      <c r="J107" s="94">
        <f>ROUND(I107*Q107,2)</f>
        <v>0</v>
      </c>
      <c r="K107" s="114">
        <v>0</v>
      </c>
      <c r="L107" s="98">
        <f>ROUND(Q107*M107,2)-ROUND(Q107*I107,2)</f>
        <v>0</v>
      </c>
      <c r="M107" s="93">
        <f>I107+K107</f>
        <v>0</v>
      </c>
      <c r="N107" s="94">
        <f>ROUND(M107*Q107,2)</f>
        <v>0</v>
      </c>
      <c r="O107" s="93">
        <f>G107-M107</f>
        <v>9.56</v>
      </c>
      <c r="P107" s="94">
        <f>ROUND(O107*Q107,2)</f>
        <v>0.1</v>
      </c>
      <c r="Q107" s="94">
        <v>0.01</v>
      </c>
      <c r="R107" s="94">
        <f>ROUND(Q107*M107,2)-ROUND(Q107*I107,2)</f>
        <v>0</v>
      </c>
      <c r="S107" s="93" t="s">
        <v>140</v>
      </c>
      <c r="T107" s="115" t="s">
        <v>141</v>
      </c>
      <c r="U107" s="29"/>
      <c r="V107" s="29"/>
      <c r="W107" s="116">
        <f>Révision!C4</f>
        <v>1</v>
      </c>
      <c r="X107" s="47" t="s">
        <v>122</v>
      </c>
      <c r="Y107" s="117"/>
      <c r="Z107" s="117"/>
      <c r="AA107" s="93" t="s">
        <v>132</v>
      </c>
    </row>
    <row r="108" spans="1:27" ht="20.399999999999999" x14ac:dyDescent="0.2">
      <c r="A108" s="93">
        <v>85</v>
      </c>
      <c r="B108" s="112" t="s">
        <v>122</v>
      </c>
      <c r="C108" s="112" t="s">
        <v>122</v>
      </c>
      <c r="D108" s="113" t="s">
        <v>347</v>
      </c>
      <c r="E108" s="93" t="s">
        <v>346</v>
      </c>
      <c r="F108" s="93" t="s">
        <v>348</v>
      </c>
      <c r="G108" s="93">
        <v>20000</v>
      </c>
      <c r="H108" s="94">
        <f>ROUND(G108*Q108,2)</f>
        <v>20000</v>
      </c>
      <c r="I108" s="93">
        <v>0</v>
      </c>
      <c r="J108" s="94">
        <f>ROUND(I108*Q108,2)</f>
        <v>0</v>
      </c>
      <c r="K108" s="114">
        <v>0</v>
      </c>
      <c r="L108" s="98">
        <f>ROUND(Q108*M108,2)-ROUND(Q108*I108,2)</f>
        <v>0</v>
      </c>
      <c r="M108" s="93">
        <f>I108+K108</f>
        <v>0</v>
      </c>
      <c r="N108" s="94">
        <f>ROUND(M108*Q108,2)</f>
        <v>0</v>
      </c>
      <c r="O108" s="93">
        <f>G108-M108</f>
        <v>20000</v>
      </c>
      <c r="P108" s="94">
        <f>ROUND(O108*Q108,2)</f>
        <v>20000</v>
      </c>
      <c r="Q108" s="94">
        <v>1</v>
      </c>
      <c r="R108" s="94">
        <f>ROUND(Q108*M108,2)-ROUND(Q108*I108,2)</f>
        <v>0</v>
      </c>
      <c r="S108" s="93" t="s">
        <v>140</v>
      </c>
      <c r="T108" s="115" t="s">
        <v>141</v>
      </c>
      <c r="U108" s="29"/>
      <c r="V108" s="29"/>
      <c r="W108" s="116">
        <f>Révision!C4</f>
        <v>1</v>
      </c>
      <c r="X108" s="47" t="s">
        <v>122</v>
      </c>
      <c r="Y108" s="117"/>
      <c r="Z108" s="117"/>
      <c r="AA108" s="93" t="s">
        <v>132</v>
      </c>
    </row>
    <row r="109" spans="1:27" s="104" customFormat="1" ht="13.2" x14ac:dyDescent="0.25">
      <c r="A109" s="92"/>
      <c r="B109" s="105" t="s">
        <v>122</v>
      </c>
      <c r="C109" s="105" t="s">
        <v>122</v>
      </c>
      <c r="D109" s="106" t="s">
        <v>349</v>
      </c>
      <c r="E109" s="92" t="s">
        <v>122</v>
      </c>
      <c r="F109" s="92"/>
      <c r="G109" s="92"/>
      <c r="H109" s="95"/>
      <c r="I109" s="92"/>
      <c r="J109" s="95"/>
      <c r="K109" s="107"/>
      <c r="L109" s="99"/>
      <c r="M109" s="92"/>
      <c r="N109" s="95"/>
      <c r="O109" s="92"/>
      <c r="P109" s="95"/>
      <c r="Q109" s="95"/>
      <c r="R109" s="95"/>
      <c r="S109" s="92"/>
      <c r="T109" s="108"/>
      <c r="U109" s="109"/>
      <c r="V109" s="109"/>
      <c r="W109" s="110"/>
      <c r="X109" s="48"/>
      <c r="Y109" s="111"/>
      <c r="Z109" s="111"/>
      <c r="AA109" s="92" t="s">
        <v>132</v>
      </c>
    </row>
    <row r="110" spans="1:27" s="104" customFormat="1" ht="13.2" x14ac:dyDescent="0.25">
      <c r="A110" s="92"/>
      <c r="B110" s="105" t="s">
        <v>350</v>
      </c>
      <c r="C110" s="105" t="s">
        <v>122</v>
      </c>
      <c r="D110" s="106" t="s">
        <v>351</v>
      </c>
      <c r="E110" s="92" t="s">
        <v>122</v>
      </c>
      <c r="F110" s="92"/>
      <c r="G110" s="92"/>
      <c r="H110" s="95"/>
      <c r="I110" s="92"/>
      <c r="J110" s="95"/>
      <c r="K110" s="107"/>
      <c r="L110" s="99"/>
      <c r="M110" s="92"/>
      <c r="N110" s="95"/>
      <c r="O110" s="92"/>
      <c r="P110" s="95"/>
      <c r="Q110" s="95"/>
      <c r="R110" s="95"/>
      <c r="S110" s="92"/>
      <c r="T110" s="108"/>
      <c r="U110" s="109"/>
      <c r="V110" s="109"/>
      <c r="W110" s="110"/>
      <c r="X110" s="48"/>
      <c r="Y110" s="111"/>
      <c r="Z110" s="111"/>
      <c r="AA110" s="92" t="s">
        <v>132</v>
      </c>
    </row>
    <row r="111" spans="1:27" x14ac:dyDescent="0.2">
      <c r="A111" s="93">
        <v>86</v>
      </c>
      <c r="B111" s="112" t="s">
        <v>352</v>
      </c>
      <c r="C111" s="112" t="s">
        <v>353</v>
      </c>
      <c r="D111" s="113" t="s">
        <v>354</v>
      </c>
      <c r="E111" s="93" t="s">
        <v>137</v>
      </c>
      <c r="F111" s="93" t="s">
        <v>355</v>
      </c>
      <c r="G111" s="93">
        <v>20</v>
      </c>
      <c r="H111" s="94">
        <f>ROUND(G111*Q111,2)</f>
        <v>1500</v>
      </c>
      <c r="I111" s="93">
        <v>0</v>
      </c>
      <c r="J111" s="94">
        <f>ROUND(I111*Q111,2)</f>
        <v>0</v>
      </c>
      <c r="K111" s="114">
        <v>0</v>
      </c>
      <c r="L111" s="98">
        <f>ROUND(Q111*M111,2)-ROUND(Q111*I111,2)</f>
        <v>0</v>
      </c>
      <c r="M111" s="93">
        <f>I111+K111</f>
        <v>0</v>
      </c>
      <c r="N111" s="94">
        <f>ROUND(M111*Q111,2)</f>
        <v>0</v>
      </c>
      <c r="O111" s="93">
        <f>G111-M111</f>
        <v>20</v>
      </c>
      <c r="P111" s="94">
        <f>ROUND(O111*Q111,2)</f>
        <v>1500</v>
      </c>
      <c r="Q111" s="94">
        <v>75</v>
      </c>
      <c r="R111" s="94">
        <f>ROUND(Q111*M111,2)-ROUND(Q111*I111,2)</f>
        <v>0</v>
      </c>
      <c r="S111" s="93" t="s">
        <v>140</v>
      </c>
      <c r="T111" s="115" t="s">
        <v>141</v>
      </c>
      <c r="U111" s="29"/>
      <c r="V111" s="29"/>
      <c r="W111" s="116">
        <f>Révision!C4</f>
        <v>1</v>
      </c>
      <c r="X111" s="47" t="s">
        <v>122</v>
      </c>
      <c r="Y111" s="117"/>
      <c r="Z111" s="117"/>
      <c r="AA111" s="93" t="s">
        <v>132</v>
      </c>
    </row>
    <row r="112" spans="1:27" x14ac:dyDescent="0.2">
      <c r="A112" s="93">
        <v>87</v>
      </c>
      <c r="B112" s="112" t="s">
        <v>356</v>
      </c>
      <c r="C112" s="112" t="s">
        <v>353</v>
      </c>
      <c r="D112" s="113" t="s">
        <v>357</v>
      </c>
      <c r="E112" s="93" t="s">
        <v>137</v>
      </c>
      <c r="F112" s="93" t="s">
        <v>355</v>
      </c>
      <c r="G112" s="93">
        <v>40</v>
      </c>
      <c r="H112" s="94">
        <f>ROUND(G112*Q112,2)</f>
        <v>3600</v>
      </c>
      <c r="I112" s="93">
        <v>0</v>
      </c>
      <c r="J112" s="94">
        <f>ROUND(I112*Q112,2)</f>
        <v>0</v>
      </c>
      <c r="K112" s="114">
        <v>0</v>
      </c>
      <c r="L112" s="98">
        <f>ROUND(Q112*M112,2)-ROUND(Q112*I112,2)</f>
        <v>0</v>
      </c>
      <c r="M112" s="93">
        <f>I112+K112</f>
        <v>0</v>
      </c>
      <c r="N112" s="94">
        <f>ROUND(M112*Q112,2)</f>
        <v>0</v>
      </c>
      <c r="O112" s="93">
        <f>G112-M112</f>
        <v>40</v>
      </c>
      <c r="P112" s="94">
        <f>ROUND(O112*Q112,2)</f>
        <v>3600</v>
      </c>
      <c r="Q112" s="94">
        <v>90</v>
      </c>
      <c r="R112" s="94">
        <f>ROUND(Q112*M112,2)-ROUND(Q112*I112,2)</f>
        <v>0</v>
      </c>
      <c r="S112" s="93" t="s">
        <v>140</v>
      </c>
      <c r="T112" s="115" t="s">
        <v>141</v>
      </c>
      <c r="U112" s="29"/>
      <c r="V112" s="29"/>
      <c r="W112" s="116">
        <f>Révision!C4</f>
        <v>1</v>
      </c>
      <c r="X112" s="47" t="s">
        <v>122</v>
      </c>
      <c r="Y112" s="117"/>
      <c r="Z112" s="117"/>
      <c r="AA112" s="93" t="s">
        <v>132</v>
      </c>
    </row>
    <row r="113" spans="1:27" x14ac:dyDescent="0.2">
      <c r="A113" s="93">
        <v>88</v>
      </c>
      <c r="B113" s="112" t="s">
        <v>358</v>
      </c>
      <c r="C113" s="112" t="s">
        <v>353</v>
      </c>
      <c r="D113" s="113" t="s">
        <v>359</v>
      </c>
      <c r="E113" s="93" t="s">
        <v>137</v>
      </c>
      <c r="F113" s="93" t="s">
        <v>355</v>
      </c>
      <c r="G113" s="93">
        <v>20</v>
      </c>
      <c r="H113" s="94">
        <f>ROUND(G113*Q113,2)</f>
        <v>1500</v>
      </c>
      <c r="I113" s="93">
        <v>0</v>
      </c>
      <c r="J113" s="94">
        <f>ROUND(I113*Q113,2)</f>
        <v>0</v>
      </c>
      <c r="K113" s="114">
        <v>0</v>
      </c>
      <c r="L113" s="98">
        <f>ROUND(Q113*M113,2)-ROUND(Q113*I113,2)</f>
        <v>0</v>
      </c>
      <c r="M113" s="93">
        <f>I113+K113</f>
        <v>0</v>
      </c>
      <c r="N113" s="94">
        <f>ROUND(M113*Q113,2)</f>
        <v>0</v>
      </c>
      <c r="O113" s="93">
        <f>G113-M113</f>
        <v>20</v>
      </c>
      <c r="P113" s="94">
        <f>ROUND(O113*Q113,2)</f>
        <v>1500</v>
      </c>
      <c r="Q113" s="94">
        <v>75</v>
      </c>
      <c r="R113" s="94">
        <f>ROUND(Q113*M113,2)-ROUND(Q113*I113,2)</f>
        <v>0</v>
      </c>
      <c r="S113" s="93" t="s">
        <v>140</v>
      </c>
      <c r="T113" s="115" t="s">
        <v>141</v>
      </c>
      <c r="U113" s="29"/>
      <c r="V113" s="29"/>
      <c r="W113" s="116">
        <f>Révision!C4</f>
        <v>1</v>
      </c>
      <c r="X113" s="47" t="s">
        <v>122</v>
      </c>
      <c r="Y113" s="117"/>
      <c r="Z113" s="117"/>
      <c r="AA113" s="93" t="s">
        <v>132</v>
      </c>
    </row>
    <row r="114" spans="1:27" s="104" customFormat="1" ht="13.2" x14ac:dyDescent="0.25">
      <c r="A114" s="92"/>
      <c r="B114" s="105" t="s">
        <v>122</v>
      </c>
      <c r="C114" s="105" t="s">
        <v>122</v>
      </c>
      <c r="D114" s="106" t="s">
        <v>360</v>
      </c>
      <c r="E114" s="92" t="s">
        <v>122</v>
      </c>
      <c r="F114" s="92"/>
      <c r="G114" s="92"/>
      <c r="H114" s="95"/>
      <c r="I114" s="92"/>
      <c r="J114" s="95"/>
      <c r="K114" s="107"/>
      <c r="L114" s="99"/>
      <c r="M114" s="92"/>
      <c r="N114" s="95"/>
      <c r="O114" s="92"/>
      <c r="P114" s="95"/>
      <c r="Q114" s="95"/>
      <c r="R114" s="95"/>
      <c r="S114" s="92"/>
      <c r="T114" s="108"/>
      <c r="U114" s="109"/>
      <c r="V114" s="109"/>
      <c r="W114" s="110"/>
      <c r="X114" s="48"/>
      <c r="Y114" s="111"/>
      <c r="Z114" s="111"/>
      <c r="AA114" s="92" t="s">
        <v>132</v>
      </c>
    </row>
    <row r="115" spans="1:27" x14ac:dyDescent="0.2">
      <c r="A115" s="93">
        <v>89</v>
      </c>
      <c r="B115" s="112" t="s">
        <v>207</v>
      </c>
      <c r="C115" s="112" t="s">
        <v>361</v>
      </c>
      <c r="D115" s="113" t="s">
        <v>362</v>
      </c>
      <c r="E115" s="93" t="s">
        <v>137</v>
      </c>
      <c r="F115" s="93" t="s">
        <v>186</v>
      </c>
      <c r="G115" s="93">
        <v>60</v>
      </c>
      <c r="H115" s="94">
        <f>ROUND(G115*Q115,2)</f>
        <v>4680</v>
      </c>
      <c r="I115" s="93">
        <v>0</v>
      </c>
      <c r="J115" s="94">
        <f>ROUND(I115*Q115,2)</f>
        <v>0</v>
      </c>
      <c r="K115" s="114">
        <v>0</v>
      </c>
      <c r="L115" s="98">
        <f>ROUND(Q115*M115,2)-ROUND(Q115*I115,2)</f>
        <v>0</v>
      </c>
      <c r="M115" s="93">
        <f>I115+K115</f>
        <v>0</v>
      </c>
      <c r="N115" s="94">
        <f>ROUND(M115*Q115,2)</f>
        <v>0</v>
      </c>
      <c r="O115" s="93">
        <f>G115-M115</f>
        <v>60</v>
      </c>
      <c r="P115" s="94">
        <f>ROUND(O115*Q115,2)</f>
        <v>4680</v>
      </c>
      <c r="Q115" s="94">
        <v>78</v>
      </c>
      <c r="R115" s="94">
        <f>ROUND(Q115*M115,2)-ROUND(Q115*I115,2)</f>
        <v>0</v>
      </c>
      <c r="S115" s="93" t="s">
        <v>140</v>
      </c>
      <c r="T115" s="115" t="s">
        <v>141</v>
      </c>
      <c r="U115" s="29"/>
      <c r="V115" s="29"/>
      <c r="W115" s="116">
        <f>Révision!C4</f>
        <v>1</v>
      </c>
      <c r="X115" s="47" t="s">
        <v>122</v>
      </c>
      <c r="Y115" s="117"/>
      <c r="Z115" s="117"/>
      <c r="AA115" s="93" t="s">
        <v>132</v>
      </c>
    </row>
    <row r="116" spans="1:27" ht="20.399999999999999" x14ac:dyDescent="0.2">
      <c r="A116" s="93">
        <v>90</v>
      </c>
      <c r="B116" s="112" t="s">
        <v>363</v>
      </c>
      <c r="C116" s="112" t="s">
        <v>313</v>
      </c>
      <c r="D116" s="113" t="s">
        <v>364</v>
      </c>
      <c r="E116" s="93" t="s">
        <v>137</v>
      </c>
      <c r="F116" s="93" t="s">
        <v>186</v>
      </c>
      <c r="G116" s="93">
        <v>3.5</v>
      </c>
      <c r="H116" s="94">
        <f>ROUND(G116*Q116,2)</f>
        <v>717.5</v>
      </c>
      <c r="I116" s="93">
        <v>0</v>
      </c>
      <c r="J116" s="94">
        <f>ROUND(I116*Q116,2)</f>
        <v>0</v>
      </c>
      <c r="K116" s="114">
        <v>0</v>
      </c>
      <c r="L116" s="98">
        <f>ROUND(Q116*M116,2)-ROUND(Q116*I116,2)</f>
        <v>0</v>
      </c>
      <c r="M116" s="93">
        <f>I116+K116</f>
        <v>0</v>
      </c>
      <c r="N116" s="94">
        <f>ROUND(M116*Q116,2)</f>
        <v>0</v>
      </c>
      <c r="O116" s="93">
        <f>G116-M116</f>
        <v>3.5</v>
      </c>
      <c r="P116" s="94">
        <f>ROUND(O116*Q116,2)</f>
        <v>717.5</v>
      </c>
      <c r="Q116" s="94">
        <v>205</v>
      </c>
      <c r="R116" s="94">
        <f>ROUND(Q116*M116,2)-ROUND(Q116*I116,2)</f>
        <v>0</v>
      </c>
      <c r="S116" s="93" t="s">
        <v>140</v>
      </c>
      <c r="T116" s="115" t="s">
        <v>141</v>
      </c>
      <c r="U116" s="29"/>
      <c r="V116" s="29"/>
      <c r="W116" s="116">
        <f>Révision!C4</f>
        <v>1</v>
      </c>
      <c r="X116" s="47" t="s">
        <v>122</v>
      </c>
      <c r="Y116" s="117"/>
      <c r="Z116" s="117"/>
      <c r="AA116" s="93" t="s">
        <v>132</v>
      </c>
    </row>
    <row r="117" spans="1:27" ht="20.399999999999999" x14ac:dyDescent="0.2">
      <c r="A117" s="93">
        <v>91</v>
      </c>
      <c r="B117" s="112" t="s">
        <v>365</v>
      </c>
      <c r="C117" s="112" t="s">
        <v>366</v>
      </c>
      <c r="D117" s="113" t="s">
        <v>367</v>
      </c>
      <c r="E117" s="93" t="s">
        <v>137</v>
      </c>
      <c r="F117" s="93" t="s">
        <v>231</v>
      </c>
      <c r="G117" s="93">
        <v>1</v>
      </c>
      <c r="H117" s="94">
        <f>ROUND(G117*Q117,2)</f>
        <v>475</v>
      </c>
      <c r="I117" s="93">
        <v>0</v>
      </c>
      <c r="J117" s="94">
        <f>ROUND(I117*Q117,2)</f>
        <v>0</v>
      </c>
      <c r="K117" s="114">
        <v>0</v>
      </c>
      <c r="L117" s="98">
        <f>ROUND(Q117*M117,2)-ROUND(Q117*I117,2)</f>
        <v>0</v>
      </c>
      <c r="M117" s="93">
        <f>I117+K117</f>
        <v>0</v>
      </c>
      <c r="N117" s="94">
        <f>ROUND(M117*Q117,2)</f>
        <v>0</v>
      </c>
      <c r="O117" s="93">
        <f>G117-M117</f>
        <v>1</v>
      </c>
      <c r="P117" s="94">
        <f>ROUND(O117*Q117,2)</f>
        <v>475</v>
      </c>
      <c r="Q117" s="94">
        <v>475</v>
      </c>
      <c r="R117" s="94">
        <f>ROUND(Q117*M117,2)-ROUND(Q117*I117,2)</f>
        <v>0</v>
      </c>
      <c r="S117" s="93" t="s">
        <v>140</v>
      </c>
      <c r="T117" s="115" t="s">
        <v>141</v>
      </c>
      <c r="U117" s="29"/>
      <c r="V117" s="29"/>
      <c r="W117" s="116">
        <f>Révision!C4</f>
        <v>1</v>
      </c>
      <c r="X117" s="47" t="s">
        <v>122</v>
      </c>
      <c r="Y117" s="117"/>
      <c r="Z117" s="117"/>
      <c r="AA117" s="93" t="s">
        <v>132</v>
      </c>
    </row>
    <row r="118" spans="1:27" ht="20.399999999999999" x14ac:dyDescent="0.2">
      <c r="A118" s="93">
        <v>92</v>
      </c>
      <c r="B118" s="112" t="s">
        <v>368</v>
      </c>
      <c r="C118" s="112" t="s">
        <v>366</v>
      </c>
      <c r="D118" s="113" t="s">
        <v>369</v>
      </c>
      <c r="E118" s="93" t="s">
        <v>137</v>
      </c>
      <c r="F118" s="93" t="s">
        <v>231</v>
      </c>
      <c r="G118" s="93">
        <v>1</v>
      </c>
      <c r="H118" s="94">
        <f>ROUND(G118*Q118,2)</f>
        <v>475</v>
      </c>
      <c r="I118" s="93">
        <v>0</v>
      </c>
      <c r="J118" s="94">
        <f>ROUND(I118*Q118,2)</f>
        <v>0</v>
      </c>
      <c r="K118" s="114">
        <v>0</v>
      </c>
      <c r="L118" s="98">
        <f>ROUND(Q118*M118,2)-ROUND(Q118*I118,2)</f>
        <v>0</v>
      </c>
      <c r="M118" s="93">
        <f>I118+K118</f>
        <v>0</v>
      </c>
      <c r="N118" s="94">
        <f>ROUND(M118*Q118,2)</f>
        <v>0</v>
      </c>
      <c r="O118" s="93">
        <f>G118-M118</f>
        <v>1</v>
      </c>
      <c r="P118" s="94">
        <f>ROUND(O118*Q118,2)</f>
        <v>475</v>
      </c>
      <c r="Q118" s="94">
        <v>475</v>
      </c>
      <c r="R118" s="94">
        <f>ROUND(Q118*M118,2)-ROUND(Q118*I118,2)</f>
        <v>0</v>
      </c>
      <c r="S118" s="93" t="s">
        <v>140</v>
      </c>
      <c r="T118" s="115" t="s">
        <v>141</v>
      </c>
      <c r="U118" s="29"/>
      <c r="V118" s="29"/>
      <c r="W118" s="116">
        <f>Révision!C4</f>
        <v>1</v>
      </c>
      <c r="X118" s="47" t="s">
        <v>122</v>
      </c>
      <c r="Y118" s="117"/>
      <c r="Z118" s="117"/>
      <c r="AA118" s="93" t="s">
        <v>132</v>
      </c>
    </row>
    <row r="119" spans="1:27" s="104" customFormat="1" ht="13.2" x14ac:dyDescent="0.25">
      <c r="A119" s="92"/>
      <c r="B119" s="105" t="s">
        <v>122</v>
      </c>
      <c r="C119" s="105" t="s">
        <v>122</v>
      </c>
      <c r="D119" s="106" t="s">
        <v>370</v>
      </c>
      <c r="E119" s="92" t="s">
        <v>122</v>
      </c>
      <c r="F119" s="92"/>
      <c r="G119" s="92"/>
      <c r="H119" s="95"/>
      <c r="I119" s="92"/>
      <c r="J119" s="95"/>
      <c r="K119" s="107"/>
      <c r="L119" s="99"/>
      <c r="M119" s="92"/>
      <c r="N119" s="95"/>
      <c r="O119" s="92"/>
      <c r="P119" s="95"/>
      <c r="Q119" s="95"/>
      <c r="R119" s="95"/>
      <c r="S119" s="92"/>
      <c r="T119" s="108"/>
      <c r="U119" s="109"/>
      <c r="V119" s="109"/>
      <c r="W119" s="110"/>
      <c r="X119" s="48"/>
      <c r="Y119" s="111"/>
      <c r="Z119" s="111"/>
      <c r="AA119" s="92" t="s">
        <v>132</v>
      </c>
    </row>
    <row r="120" spans="1:27" ht="20.399999999999999" x14ac:dyDescent="0.2">
      <c r="A120" s="93">
        <v>93</v>
      </c>
      <c r="B120" s="112" t="s">
        <v>371</v>
      </c>
      <c r="C120" s="112" t="s">
        <v>279</v>
      </c>
      <c r="D120" s="113" t="s">
        <v>372</v>
      </c>
      <c r="E120" s="93" t="s">
        <v>137</v>
      </c>
      <c r="F120" s="93" t="s">
        <v>186</v>
      </c>
      <c r="G120" s="93">
        <v>1</v>
      </c>
      <c r="H120" s="94">
        <f t="shared" ref="H120:H128" si="56">ROUND(G120*Q120,2)</f>
        <v>1100</v>
      </c>
      <c r="I120" s="93">
        <v>0</v>
      </c>
      <c r="J120" s="94">
        <f t="shared" ref="J120:J128" si="57">ROUND(I120*Q120,2)</f>
        <v>0</v>
      </c>
      <c r="K120" s="114">
        <v>0</v>
      </c>
      <c r="L120" s="98">
        <f t="shared" ref="L120:L128" si="58">ROUND(Q120*M120,2)-ROUND(Q120*I120,2)</f>
        <v>0</v>
      </c>
      <c r="M120" s="93">
        <f t="shared" ref="M120:M128" si="59">I120+K120</f>
        <v>0</v>
      </c>
      <c r="N120" s="94">
        <f t="shared" ref="N120:N128" si="60">ROUND(M120*Q120,2)</f>
        <v>0</v>
      </c>
      <c r="O120" s="93">
        <f t="shared" ref="O120:O128" si="61">G120-M120</f>
        <v>1</v>
      </c>
      <c r="P120" s="94">
        <f t="shared" ref="P120:P128" si="62">ROUND(O120*Q120,2)</f>
        <v>1100</v>
      </c>
      <c r="Q120" s="94">
        <v>1100</v>
      </c>
      <c r="R120" s="94">
        <f t="shared" ref="R120:R128" si="63">ROUND(Q120*M120,2)-ROUND(Q120*I120,2)</f>
        <v>0</v>
      </c>
      <c r="S120" s="93" t="s">
        <v>140</v>
      </c>
      <c r="T120" s="115" t="s">
        <v>141</v>
      </c>
      <c r="U120" s="29"/>
      <c r="V120" s="29"/>
      <c r="W120" s="116">
        <f>Révision!C4</f>
        <v>1</v>
      </c>
      <c r="X120" s="47" t="s">
        <v>122</v>
      </c>
      <c r="Y120" s="117"/>
      <c r="Z120" s="117"/>
      <c r="AA120" s="93" t="s">
        <v>132</v>
      </c>
    </row>
    <row r="121" spans="1:27" ht="20.399999999999999" x14ac:dyDescent="0.2">
      <c r="A121" s="93">
        <v>94</v>
      </c>
      <c r="B121" s="112" t="s">
        <v>278</v>
      </c>
      <c r="C121" s="112" t="s">
        <v>279</v>
      </c>
      <c r="D121" s="113" t="s">
        <v>373</v>
      </c>
      <c r="E121" s="93" t="s">
        <v>137</v>
      </c>
      <c r="F121" s="93" t="s">
        <v>186</v>
      </c>
      <c r="G121" s="93">
        <v>1</v>
      </c>
      <c r="H121" s="94">
        <f t="shared" si="56"/>
        <v>950</v>
      </c>
      <c r="I121" s="93">
        <v>0</v>
      </c>
      <c r="J121" s="94">
        <f t="shared" si="57"/>
        <v>0</v>
      </c>
      <c r="K121" s="114">
        <v>0</v>
      </c>
      <c r="L121" s="98">
        <f t="shared" si="58"/>
        <v>0</v>
      </c>
      <c r="M121" s="93">
        <f t="shared" si="59"/>
        <v>0</v>
      </c>
      <c r="N121" s="94">
        <f t="shared" si="60"/>
        <v>0</v>
      </c>
      <c r="O121" s="93">
        <f t="shared" si="61"/>
        <v>1</v>
      </c>
      <c r="P121" s="94">
        <f t="shared" si="62"/>
        <v>950</v>
      </c>
      <c r="Q121" s="94">
        <v>950</v>
      </c>
      <c r="R121" s="94">
        <f t="shared" si="63"/>
        <v>0</v>
      </c>
      <c r="S121" s="93" t="s">
        <v>140</v>
      </c>
      <c r="T121" s="115" t="s">
        <v>141</v>
      </c>
      <c r="U121" s="29"/>
      <c r="V121" s="29"/>
      <c r="W121" s="116">
        <f>Révision!C4</f>
        <v>1</v>
      </c>
      <c r="X121" s="47" t="s">
        <v>122</v>
      </c>
      <c r="Y121" s="117"/>
      <c r="Z121" s="117"/>
      <c r="AA121" s="93" t="s">
        <v>132</v>
      </c>
    </row>
    <row r="122" spans="1:27" ht="20.399999999999999" x14ac:dyDescent="0.2">
      <c r="A122" s="93">
        <v>95</v>
      </c>
      <c r="B122" s="112" t="s">
        <v>274</v>
      </c>
      <c r="C122" s="112" t="s">
        <v>221</v>
      </c>
      <c r="D122" s="113" t="s">
        <v>374</v>
      </c>
      <c r="E122" s="93" t="s">
        <v>137</v>
      </c>
      <c r="F122" s="93" t="s">
        <v>186</v>
      </c>
      <c r="G122" s="93">
        <v>1</v>
      </c>
      <c r="H122" s="94">
        <f t="shared" si="56"/>
        <v>500</v>
      </c>
      <c r="I122" s="93">
        <v>0</v>
      </c>
      <c r="J122" s="94">
        <f t="shared" si="57"/>
        <v>0</v>
      </c>
      <c r="K122" s="114">
        <v>0</v>
      </c>
      <c r="L122" s="98">
        <f t="shared" si="58"/>
        <v>0</v>
      </c>
      <c r="M122" s="93">
        <f t="shared" si="59"/>
        <v>0</v>
      </c>
      <c r="N122" s="94">
        <f t="shared" si="60"/>
        <v>0</v>
      </c>
      <c r="O122" s="93">
        <f t="shared" si="61"/>
        <v>1</v>
      </c>
      <c r="P122" s="94">
        <f t="shared" si="62"/>
        <v>500</v>
      </c>
      <c r="Q122" s="94">
        <v>500</v>
      </c>
      <c r="R122" s="94">
        <f t="shared" si="63"/>
        <v>0</v>
      </c>
      <c r="S122" s="93" t="s">
        <v>140</v>
      </c>
      <c r="T122" s="115" t="s">
        <v>141</v>
      </c>
      <c r="U122" s="29"/>
      <c r="V122" s="29"/>
      <c r="W122" s="116">
        <f>Révision!C4</f>
        <v>1</v>
      </c>
      <c r="X122" s="47" t="s">
        <v>122</v>
      </c>
      <c r="Y122" s="117"/>
      <c r="Z122" s="117"/>
      <c r="AA122" s="93" t="s">
        <v>132</v>
      </c>
    </row>
    <row r="123" spans="1:27" ht="20.399999999999999" x14ac:dyDescent="0.2">
      <c r="A123" s="93">
        <v>96</v>
      </c>
      <c r="B123" s="112" t="s">
        <v>375</v>
      </c>
      <c r="C123" s="112" t="s">
        <v>221</v>
      </c>
      <c r="D123" s="113" t="s">
        <v>376</v>
      </c>
      <c r="E123" s="93" t="s">
        <v>137</v>
      </c>
      <c r="F123" s="93" t="s">
        <v>186</v>
      </c>
      <c r="G123" s="93">
        <v>2</v>
      </c>
      <c r="H123" s="94">
        <f t="shared" si="56"/>
        <v>2600</v>
      </c>
      <c r="I123" s="93">
        <v>0</v>
      </c>
      <c r="J123" s="94">
        <f t="shared" si="57"/>
        <v>0</v>
      </c>
      <c r="K123" s="114">
        <v>0</v>
      </c>
      <c r="L123" s="98">
        <f t="shared" si="58"/>
        <v>0</v>
      </c>
      <c r="M123" s="93">
        <f t="shared" si="59"/>
        <v>0</v>
      </c>
      <c r="N123" s="94">
        <f t="shared" si="60"/>
        <v>0</v>
      </c>
      <c r="O123" s="93">
        <f t="shared" si="61"/>
        <v>2</v>
      </c>
      <c r="P123" s="94">
        <f t="shared" si="62"/>
        <v>2600</v>
      </c>
      <c r="Q123" s="94">
        <v>1300</v>
      </c>
      <c r="R123" s="94">
        <f t="shared" si="63"/>
        <v>0</v>
      </c>
      <c r="S123" s="93" t="s">
        <v>140</v>
      </c>
      <c r="T123" s="115" t="s">
        <v>141</v>
      </c>
      <c r="U123" s="29"/>
      <c r="V123" s="29"/>
      <c r="W123" s="116">
        <f>Révision!C4</f>
        <v>1</v>
      </c>
      <c r="X123" s="47" t="s">
        <v>122</v>
      </c>
      <c r="Y123" s="117"/>
      <c r="Z123" s="117"/>
      <c r="AA123" s="93" t="s">
        <v>132</v>
      </c>
    </row>
    <row r="124" spans="1:27" ht="20.399999999999999" x14ac:dyDescent="0.2">
      <c r="A124" s="93">
        <v>97</v>
      </c>
      <c r="B124" s="112" t="s">
        <v>223</v>
      </c>
      <c r="C124" s="112" t="s">
        <v>221</v>
      </c>
      <c r="D124" s="113" t="s">
        <v>377</v>
      </c>
      <c r="E124" s="93" t="s">
        <v>137</v>
      </c>
      <c r="F124" s="93" t="s">
        <v>225</v>
      </c>
      <c r="G124" s="93">
        <v>200</v>
      </c>
      <c r="H124" s="94">
        <f t="shared" si="56"/>
        <v>660</v>
      </c>
      <c r="I124" s="93">
        <v>0</v>
      </c>
      <c r="J124" s="94">
        <f t="shared" si="57"/>
        <v>0</v>
      </c>
      <c r="K124" s="114">
        <v>0</v>
      </c>
      <c r="L124" s="98">
        <f t="shared" si="58"/>
        <v>0</v>
      </c>
      <c r="M124" s="93">
        <f t="shared" si="59"/>
        <v>0</v>
      </c>
      <c r="N124" s="94">
        <f t="shared" si="60"/>
        <v>0</v>
      </c>
      <c r="O124" s="93">
        <f t="shared" si="61"/>
        <v>200</v>
      </c>
      <c r="P124" s="94">
        <f t="shared" si="62"/>
        <v>660</v>
      </c>
      <c r="Q124" s="94">
        <v>3.3</v>
      </c>
      <c r="R124" s="94">
        <f t="shared" si="63"/>
        <v>0</v>
      </c>
      <c r="S124" s="93" t="s">
        <v>140</v>
      </c>
      <c r="T124" s="115" t="s">
        <v>141</v>
      </c>
      <c r="U124" s="29"/>
      <c r="V124" s="29"/>
      <c r="W124" s="116">
        <f>Révision!C4</f>
        <v>1</v>
      </c>
      <c r="X124" s="47" t="s">
        <v>122</v>
      </c>
      <c r="Y124" s="117"/>
      <c r="Z124" s="117"/>
      <c r="AA124" s="93" t="s">
        <v>132</v>
      </c>
    </row>
    <row r="125" spans="1:27" ht="20.399999999999999" x14ac:dyDescent="0.2">
      <c r="A125" s="93">
        <v>98</v>
      </c>
      <c r="B125" s="112" t="s">
        <v>220</v>
      </c>
      <c r="C125" s="112" t="s">
        <v>221</v>
      </c>
      <c r="D125" s="113" t="s">
        <v>378</v>
      </c>
      <c r="E125" s="93" t="s">
        <v>137</v>
      </c>
      <c r="F125" s="93" t="s">
        <v>186</v>
      </c>
      <c r="G125" s="93">
        <v>1</v>
      </c>
      <c r="H125" s="94">
        <f t="shared" si="56"/>
        <v>1850</v>
      </c>
      <c r="I125" s="93">
        <v>0</v>
      </c>
      <c r="J125" s="94">
        <f t="shared" si="57"/>
        <v>0</v>
      </c>
      <c r="K125" s="114">
        <v>0</v>
      </c>
      <c r="L125" s="98">
        <f t="shared" si="58"/>
        <v>0</v>
      </c>
      <c r="M125" s="93">
        <f t="shared" si="59"/>
        <v>0</v>
      </c>
      <c r="N125" s="94">
        <f t="shared" si="60"/>
        <v>0</v>
      </c>
      <c r="O125" s="93">
        <f t="shared" si="61"/>
        <v>1</v>
      </c>
      <c r="P125" s="94">
        <f t="shared" si="62"/>
        <v>1850</v>
      </c>
      <c r="Q125" s="94">
        <v>1850</v>
      </c>
      <c r="R125" s="94">
        <f t="shared" si="63"/>
        <v>0</v>
      </c>
      <c r="S125" s="93" t="s">
        <v>140</v>
      </c>
      <c r="T125" s="115" t="s">
        <v>141</v>
      </c>
      <c r="U125" s="29"/>
      <c r="V125" s="29"/>
      <c r="W125" s="116">
        <f>Révision!C4</f>
        <v>1</v>
      </c>
      <c r="X125" s="47" t="s">
        <v>122</v>
      </c>
      <c r="Y125" s="117"/>
      <c r="Z125" s="117"/>
      <c r="AA125" s="93" t="s">
        <v>132</v>
      </c>
    </row>
    <row r="126" spans="1:27" ht="20.399999999999999" x14ac:dyDescent="0.2">
      <c r="A126" s="93">
        <v>99</v>
      </c>
      <c r="B126" s="112" t="s">
        <v>122</v>
      </c>
      <c r="C126" s="112" t="s">
        <v>246</v>
      </c>
      <c r="D126" s="113" t="s">
        <v>379</v>
      </c>
      <c r="E126" s="93" t="s">
        <v>137</v>
      </c>
      <c r="F126" s="93" t="s">
        <v>186</v>
      </c>
      <c r="G126" s="93">
        <v>1</v>
      </c>
      <c r="H126" s="94">
        <f t="shared" si="56"/>
        <v>2200</v>
      </c>
      <c r="I126" s="93">
        <v>0</v>
      </c>
      <c r="J126" s="94">
        <f t="shared" si="57"/>
        <v>0</v>
      </c>
      <c r="K126" s="114">
        <v>0</v>
      </c>
      <c r="L126" s="98">
        <f t="shared" si="58"/>
        <v>0</v>
      </c>
      <c r="M126" s="93">
        <f t="shared" si="59"/>
        <v>0</v>
      </c>
      <c r="N126" s="94">
        <f t="shared" si="60"/>
        <v>0</v>
      </c>
      <c r="O126" s="93">
        <f t="shared" si="61"/>
        <v>1</v>
      </c>
      <c r="P126" s="94">
        <f t="shared" si="62"/>
        <v>2200</v>
      </c>
      <c r="Q126" s="94">
        <v>2200</v>
      </c>
      <c r="R126" s="94">
        <f t="shared" si="63"/>
        <v>0</v>
      </c>
      <c r="S126" s="93" t="s">
        <v>140</v>
      </c>
      <c r="T126" s="115" t="s">
        <v>141</v>
      </c>
      <c r="U126" s="29"/>
      <c r="V126" s="29"/>
      <c r="W126" s="116">
        <f>Révision!C4</f>
        <v>1</v>
      </c>
      <c r="X126" s="47" t="s">
        <v>122</v>
      </c>
      <c r="Y126" s="117"/>
      <c r="Z126" s="117"/>
      <c r="AA126" s="93" t="s">
        <v>132</v>
      </c>
    </row>
    <row r="127" spans="1:27" x14ac:dyDescent="0.2">
      <c r="A127" s="93">
        <v>100</v>
      </c>
      <c r="B127" s="112" t="s">
        <v>380</v>
      </c>
      <c r="C127" s="112" t="s">
        <v>282</v>
      </c>
      <c r="D127" s="113" t="s">
        <v>381</v>
      </c>
      <c r="E127" s="93" t="s">
        <v>137</v>
      </c>
      <c r="F127" s="93" t="s">
        <v>159</v>
      </c>
      <c r="G127" s="93">
        <v>30</v>
      </c>
      <c r="H127" s="94">
        <f t="shared" si="56"/>
        <v>960</v>
      </c>
      <c r="I127" s="93">
        <v>0</v>
      </c>
      <c r="J127" s="94">
        <f t="shared" si="57"/>
        <v>0</v>
      </c>
      <c r="K127" s="114">
        <v>0</v>
      </c>
      <c r="L127" s="98">
        <f t="shared" si="58"/>
        <v>0</v>
      </c>
      <c r="M127" s="93">
        <f t="shared" si="59"/>
        <v>0</v>
      </c>
      <c r="N127" s="94">
        <f t="shared" si="60"/>
        <v>0</v>
      </c>
      <c r="O127" s="93">
        <f t="shared" si="61"/>
        <v>30</v>
      </c>
      <c r="P127" s="94">
        <f t="shared" si="62"/>
        <v>960</v>
      </c>
      <c r="Q127" s="94">
        <v>32</v>
      </c>
      <c r="R127" s="94">
        <f t="shared" si="63"/>
        <v>0</v>
      </c>
      <c r="S127" s="93" t="s">
        <v>140</v>
      </c>
      <c r="T127" s="115" t="s">
        <v>141</v>
      </c>
      <c r="U127" s="29"/>
      <c r="V127" s="29"/>
      <c r="W127" s="116">
        <f>Révision!C4</f>
        <v>1</v>
      </c>
      <c r="X127" s="47" t="s">
        <v>122</v>
      </c>
      <c r="Y127" s="117"/>
      <c r="Z127" s="117"/>
      <c r="AA127" s="93" t="s">
        <v>132</v>
      </c>
    </row>
    <row r="128" spans="1:27" ht="20.399999999999999" x14ac:dyDescent="0.2">
      <c r="A128" s="93">
        <v>101</v>
      </c>
      <c r="B128" s="112" t="s">
        <v>281</v>
      </c>
      <c r="C128" s="112" t="s">
        <v>282</v>
      </c>
      <c r="D128" s="113" t="s">
        <v>382</v>
      </c>
      <c r="E128" s="93" t="s">
        <v>137</v>
      </c>
      <c r="F128" s="93" t="s">
        <v>159</v>
      </c>
      <c r="G128" s="93">
        <v>30</v>
      </c>
      <c r="H128" s="94">
        <f t="shared" si="56"/>
        <v>480</v>
      </c>
      <c r="I128" s="93">
        <v>0</v>
      </c>
      <c r="J128" s="94">
        <f t="shared" si="57"/>
        <v>0</v>
      </c>
      <c r="K128" s="114">
        <v>0</v>
      </c>
      <c r="L128" s="98">
        <f t="shared" si="58"/>
        <v>0</v>
      </c>
      <c r="M128" s="93">
        <f t="shared" si="59"/>
        <v>0</v>
      </c>
      <c r="N128" s="94">
        <f t="shared" si="60"/>
        <v>0</v>
      </c>
      <c r="O128" s="93">
        <f t="shared" si="61"/>
        <v>30</v>
      </c>
      <c r="P128" s="94">
        <f t="shared" si="62"/>
        <v>480</v>
      </c>
      <c r="Q128" s="94">
        <v>16</v>
      </c>
      <c r="R128" s="94">
        <f t="shared" si="63"/>
        <v>0</v>
      </c>
      <c r="S128" s="93" t="s">
        <v>140</v>
      </c>
      <c r="T128" s="115" t="s">
        <v>141</v>
      </c>
      <c r="U128" s="29"/>
      <c r="V128" s="29"/>
      <c r="W128" s="116">
        <f>Révision!C4</f>
        <v>1</v>
      </c>
      <c r="X128" s="47" t="s">
        <v>122</v>
      </c>
      <c r="Y128" s="117"/>
      <c r="Z128" s="117"/>
      <c r="AA128" s="93" t="s">
        <v>132</v>
      </c>
    </row>
    <row r="129" spans="1:27" s="104" customFormat="1" ht="13.2" x14ac:dyDescent="0.25">
      <c r="A129" s="92"/>
      <c r="B129" s="105" t="s">
        <v>122</v>
      </c>
      <c r="C129" s="105" t="s">
        <v>122</v>
      </c>
      <c r="D129" s="106" t="s">
        <v>122</v>
      </c>
      <c r="E129" s="92" t="s">
        <v>122</v>
      </c>
      <c r="F129" s="92"/>
      <c r="G129" s="92"/>
      <c r="H129" s="95"/>
      <c r="I129" s="92"/>
      <c r="J129" s="95"/>
      <c r="K129" s="107"/>
      <c r="L129" s="99"/>
      <c r="M129" s="92"/>
      <c r="N129" s="95"/>
      <c r="O129" s="92"/>
      <c r="P129" s="95"/>
      <c r="Q129" s="95"/>
      <c r="R129" s="95"/>
      <c r="S129" s="92"/>
      <c r="T129" s="108"/>
      <c r="U129" s="109"/>
      <c r="V129" s="109"/>
      <c r="W129" s="110"/>
      <c r="X129" s="48"/>
      <c r="Y129" s="111"/>
      <c r="Z129" s="111"/>
      <c r="AA129" s="92" t="s">
        <v>132</v>
      </c>
    </row>
    <row r="130" spans="1:27" s="104" customFormat="1" ht="13.2" x14ac:dyDescent="0.25">
      <c r="A130" s="92"/>
      <c r="B130" s="105" t="s">
        <v>122</v>
      </c>
      <c r="C130" s="105" t="s">
        <v>122</v>
      </c>
      <c r="D130" s="106" t="s">
        <v>122</v>
      </c>
      <c r="E130" s="92" t="s">
        <v>122</v>
      </c>
      <c r="F130" s="92"/>
      <c r="G130" s="92"/>
      <c r="H130" s="95"/>
      <c r="I130" s="92"/>
      <c r="J130" s="95"/>
      <c r="K130" s="107"/>
      <c r="L130" s="99"/>
      <c r="M130" s="92"/>
      <c r="N130" s="95"/>
      <c r="O130" s="92"/>
      <c r="P130" s="95"/>
      <c r="Q130" s="95"/>
      <c r="R130" s="95"/>
      <c r="S130" s="92"/>
      <c r="T130" s="108"/>
      <c r="U130" s="109"/>
      <c r="V130" s="109"/>
      <c r="W130" s="110"/>
      <c r="X130" s="48"/>
      <c r="Y130" s="111"/>
      <c r="Z130" s="111"/>
      <c r="AA130" s="92" t="s">
        <v>132</v>
      </c>
    </row>
    <row r="131" spans="1:27" s="104" customFormat="1" ht="13.2" x14ac:dyDescent="0.25">
      <c r="A131" s="92"/>
      <c r="B131" s="105" t="s">
        <v>122</v>
      </c>
      <c r="C131" s="105" t="s">
        <v>122</v>
      </c>
      <c r="D131" s="106" t="s">
        <v>383</v>
      </c>
      <c r="E131" s="92" t="s">
        <v>122</v>
      </c>
      <c r="F131" s="92"/>
      <c r="G131" s="92"/>
      <c r="H131" s="95"/>
      <c r="I131" s="92"/>
      <c r="J131" s="95"/>
      <c r="K131" s="107"/>
      <c r="L131" s="99"/>
      <c r="M131" s="92"/>
      <c r="N131" s="95"/>
      <c r="O131" s="92"/>
      <c r="P131" s="95"/>
      <c r="Q131" s="95"/>
      <c r="R131" s="95"/>
      <c r="S131" s="92"/>
      <c r="T131" s="108"/>
      <c r="U131" s="109"/>
      <c r="V131" s="109"/>
      <c r="W131" s="110"/>
      <c r="X131" s="48"/>
      <c r="Y131" s="111"/>
      <c r="Z131" s="111"/>
      <c r="AA131" s="92" t="s">
        <v>132</v>
      </c>
    </row>
    <row r="132" spans="1:27" x14ac:dyDescent="0.2">
      <c r="A132" s="93"/>
      <c r="B132" s="20"/>
      <c r="C132" s="20"/>
      <c r="D132" s="47"/>
      <c r="E132" s="93"/>
      <c r="F132" s="93"/>
      <c r="G132" s="93"/>
      <c r="H132" s="94"/>
      <c r="I132" s="93"/>
      <c r="J132" s="94"/>
      <c r="K132" s="114"/>
      <c r="L132" s="98"/>
      <c r="M132" s="93"/>
      <c r="N132" s="94"/>
      <c r="O132" s="93"/>
      <c r="P132" s="94"/>
      <c r="Q132" s="94"/>
      <c r="R132" s="94"/>
      <c r="S132" s="93"/>
      <c r="T132" s="115"/>
      <c r="U132" s="29"/>
      <c r="V132" s="29"/>
      <c r="W132" s="116"/>
      <c r="X132" s="47"/>
      <c r="Y132" s="117"/>
      <c r="Z132" s="117"/>
      <c r="AA132" s="93"/>
    </row>
    <row r="133" spans="1:27" ht="15" customHeight="1" x14ac:dyDescent="0.2">
      <c r="A133" s="169" t="s">
        <v>384</v>
      </c>
      <c r="B133" s="169"/>
      <c r="C133" s="169"/>
      <c r="D133" s="170"/>
      <c r="E133" s="169"/>
      <c r="F133" s="169"/>
      <c r="G133" s="169"/>
      <c r="H133" s="122">
        <f>SUM(H7:H128)</f>
        <v>243900.62000000002</v>
      </c>
      <c r="I133" s="3"/>
      <c r="J133" s="122">
        <f>SUM(J7:J128)</f>
        <v>0</v>
      </c>
      <c r="K133" s="123"/>
      <c r="L133" s="124">
        <f>SUM(L7:L128)</f>
        <v>1500</v>
      </c>
      <c r="M133" s="3"/>
      <c r="N133" s="122">
        <f>SUM(N7:N128)</f>
        <v>1500</v>
      </c>
      <c r="O133" s="3"/>
      <c r="P133" s="122">
        <f>SUM(P7:P128)</f>
        <v>242400.62000000002</v>
      </c>
      <c r="Q133" s="122"/>
      <c r="R133" s="122">
        <f>SUM(R7:R128)</f>
        <v>1500</v>
      </c>
      <c r="S133" s="3"/>
      <c r="T133" s="125"/>
      <c r="U133" s="126"/>
      <c r="V133" s="126"/>
      <c r="W133" s="127"/>
      <c r="X133" s="142"/>
      <c r="Y133" s="124"/>
      <c r="Z133" s="124"/>
      <c r="AA133" s="93"/>
    </row>
    <row r="134" spans="1:27" ht="15" customHeight="1" x14ac:dyDescent="0.2">
      <c r="A134" s="167" t="s">
        <v>385</v>
      </c>
      <c r="B134" s="167"/>
      <c r="C134" s="167"/>
      <c r="D134" s="168"/>
      <c r="E134" s="167"/>
      <c r="F134" s="167"/>
      <c r="G134" s="167"/>
      <c r="H134" s="94">
        <f>SUM(H7:H128)</f>
        <v>243900.62000000002</v>
      </c>
      <c r="I134" s="2"/>
      <c r="J134" s="94">
        <f>SUM(J7:J128)</f>
        <v>0</v>
      </c>
      <c r="K134" s="1"/>
      <c r="L134" s="98">
        <f>SUM(L7:L128)</f>
        <v>1500</v>
      </c>
      <c r="M134" s="2"/>
      <c r="N134" s="94">
        <f>SUM(N7:N128)</f>
        <v>1500</v>
      </c>
      <c r="O134" s="2"/>
      <c r="P134" s="94">
        <f>SUM(P7:P128)</f>
        <v>242400.62000000002</v>
      </c>
      <c r="Q134" s="94"/>
      <c r="R134" s="94">
        <f>SUM(R7:R128)</f>
        <v>1500</v>
      </c>
      <c r="S134" s="2"/>
      <c r="T134" s="120"/>
      <c r="U134" s="29"/>
      <c r="V134" s="29"/>
      <c r="W134" s="121"/>
      <c r="X134" s="47"/>
      <c r="Y134" s="98"/>
      <c r="Z134" s="98"/>
      <c r="AA134" s="93"/>
    </row>
    <row r="135" spans="1:27" ht="15" customHeight="1" x14ac:dyDescent="0.2">
      <c r="A135" s="167" t="s">
        <v>386</v>
      </c>
      <c r="B135" s="167"/>
      <c r="C135" s="167"/>
      <c r="D135" s="168"/>
      <c r="E135" s="167"/>
      <c r="F135" s="167"/>
      <c r="G135" s="167"/>
      <c r="H135" s="94"/>
      <c r="I135" s="2"/>
      <c r="J135" s="94">
        <f>ROUND(0,2)</f>
        <v>0</v>
      </c>
      <c r="K135" s="1"/>
      <c r="L135" s="98">
        <f>ROUND(ROUND(Révision!C4-1,5)*L134,2)</f>
        <v>0</v>
      </c>
      <c r="M135" s="2"/>
      <c r="N135" s="94">
        <f>ROUND(J135+R135,2)</f>
        <v>0</v>
      </c>
      <c r="O135" s="2"/>
      <c r="P135" s="94"/>
      <c r="Q135" s="94"/>
      <c r="R135" s="94">
        <f>ROUND(ROUND(Révision!C4-1,5)*R134,2)</f>
        <v>0</v>
      </c>
      <c r="S135" s="2"/>
      <c r="T135" s="120"/>
      <c r="U135" s="29"/>
      <c r="V135" s="29"/>
      <c r="W135" s="121"/>
      <c r="X135" s="47"/>
      <c r="Y135" s="98"/>
      <c r="Z135" s="98"/>
      <c r="AA135" s="93"/>
    </row>
    <row r="136" spans="1:27" ht="15" customHeight="1" x14ac:dyDescent="0.2">
      <c r="A136" s="167" t="s">
        <v>387</v>
      </c>
      <c r="B136" s="167"/>
      <c r="C136" s="167"/>
      <c r="D136" s="168"/>
      <c r="E136" s="167"/>
      <c r="F136" s="167"/>
      <c r="G136" s="167"/>
      <c r="H136" s="94">
        <v>0</v>
      </c>
      <c r="I136" s="2"/>
      <c r="J136" s="94">
        <v>0</v>
      </c>
      <c r="K136" s="1"/>
      <c r="L136" s="98">
        <v>0</v>
      </c>
      <c r="M136" s="2"/>
      <c r="N136" s="94">
        <v>0</v>
      </c>
      <c r="O136" s="2"/>
      <c r="P136" s="94">
        <v>0</v>
      </c>
      <c r="Q136" s="94"/>
      <c r="R136" s="94">
        <v>0</v>
      </c>
      <c r="S136" s="2"/>
      <c r="T136" s="120"/>
      <c r="U136" s="29"/>
      <c r="V136" s="29"/>
      <c r="W136" s="121"/>
      <c r="X136" s="47"/>
      <c r="Y136" s="98"/>
      <c r="Z136" s="98"/>
      <c r="AA136" s="93"/>
    </row>
    <row r="137" spans="1:27" ht="15" customHeight="1" x14ac:dyDescent="0.2">
      <c r="A137" s="167" t="s">
        <v>386</v>
      </c>
      <c r="B137" s="167"/>
      <c r="C137" s="167"/>
      <c r="D137" s="168"/>
      <c r="E137" s="167"/>
      <c r="F137" s="167"/>
      <c r="G137" s="167"/>
      <c r="H137" s="94"/>
      <c r="I137" s="2"/>
      <c r="J137" s="94">
        <f>ROUND(0,2)</f>
        <v>0</v>
      </c>
      <c r="K137" s="1"/>
      <c r="L137" s="98">
        <f>ROUND(ROUND(Révision!C19-1,5)*L136,2)</f>
        <v>0</v>
      </c>
      <c r="M137" s="2"/>
      <c r="N137" s="94">
        <f>ROUND(J137+R137,2)</f>
        <v>0</v>
      </c>
      <c r="O137" s="2"/>
      <c r="P137" s="94"/>
      <c r="Q137" s="94"/>
      <c r="R137" s="94">
        <f>ROUND(ROUND(Révision!C19-1,5)*R136,2)</f>
        <v>0</v>
      </c>
      <c r="S137" s="2"/>
      <c r="T137" s="120"/>
      <c r="U137" s="29"/>
      <c r="V137" s="29"/>
      <c r="W137" s="121"/>
      <c r="X137" s="47"/>
      <c r="Y137" s="98"/>
      <c r="Z137" s="98"/>
      <c r="AA137" s="93"/>
    </row>
    <row r="138" spans="1:27" ht="15" customHeight="1" x14ac:dyDescent="0.2">
      <c r="A138" s="167" t="s">
        <v>388</v>
      </c>
      <c r="B138" s="167"/>
      <c r="C138" s="167"/>
      <c r="D138" s="168"/>
      <c r="E138" s="167"/>
      <c r="F138" s="167"/>
      <c r="G138" s="167"/>
      <c r="H138" s="94"/>
      <c r="I138" s="2"/>
      <c r="J138" s="94">
        <f>SUM(J135,J137)</f>
        <v>0</v>
      </c>
      <c r="K138" s="1"/>
      <c r="L138" s="98">
        <f>SUM(L135,L137)</f>
        <v>0</v>
      </c>
      <c r="M138" s="2"/>
      <c r="N138" s="94">
        <f>ROUND(J138+R138,2)</f>
        <v>0</v>
      </c>
      <c r="O138" s="2"/>
      <c r="P138" s="94"/>
      <c r="Q138" s="94"/>
      <c r="R138" s="94">
        <f>SUM(R135,R137)</f>
        <v>0</v>
      </c>
      <c r="S138" s="2"/>
      <c r="T138" s="120"/>
      <c r="U138" s="29"/>
      <c r="V138" s="29"/>
      <c r="W138" s="121"/>
      <c r="X138" s="47"/>
      <c r="Y138" s="98"/>
      <c r="Z138" s="98"/>
      <c r="AA138" s="93"/>
    </row>
    <row r="139" spans="1:27" hidden="1" x14ac:dyDescent="0.2">
      <c r="A139" s="167" t="s">
        <v>389</v>
      </c>
      <c r="B139" s="167"/>
      <c r="C139" s="167"/>
      <c r="D139" s="168"/>
      <c r="E139" s="167"/>
      <c r="F139" s="167"/>
      <c r="G139" s="167"/>
      <c r="H139" s="94"/>
      <c r="I139" s="2"/>
      <c r="J139" s="94">
        <f>ROUND(0,2)</f>
        <v>0</v>
      </c>
      <c r="K139" s="1"/>
      <c r="L139" s="98">
        <f>SUM(Y7:Y128)</f>
        <v>0</v>
      </c>
      <c r="M139" s="2"/>
      <c r="N139" s="94">
        <f>ROUND(J139+R139,2)</f>
        <v>0</v>
      </c>
      <c r="O139" s="2"/>
      <c r="P139" s="94"/>
      <c r="Q139" s="94"/>
      <c r="R139" s="94">
        <f>SUM(Y7:Y128)</f>
        <v>0</v>
      </c>
      <c r="S139" s="2"/>
      <c r="T139" s="120"/>
      <c r="U139" s="29"/>
      <c r="V139" s="29"/>
      <c r="W139" s="121"/>
      <c r="X139" s="47"/>
      <c r="Y139" s="98"/>
      <c r="Z139" s="98"/>
      <c r="AA139" s="93"/>
    </row>
    <row r="140" spans="1:27" ht="15" customHeight="1" x14ac:dyDescent="0.2">
      <c r="A140" s="169" t="s">
        <v>390</v>
      </c>
      <c r="B140" s="169"/>
      <c r="C140" s="169"/>
      <c r="D140" s="170"/>
      <c r="E140" s="169"/>
      <c r="F140" s="169"/>
      <c r="G140" s="169"/>
      <c r="H140" s="122">
        <f>SUM(H133,H138:H139)</f>
        <v>243900.62000000002</v>
      </c>
      <c r="I140" s="3"/>
      <c r="J140" s="122">
        <f>SUM(J133,J138:J139)</f>
        <v>0</v>
      </c>
      <c r="K140" s="123"/>
      <c r="L140" s="124">
        <f>SUM(L133,L138:L139)</f>
        <v>1500</v>
      </c>
      <c r="M140" s="3"/>
      <c r="N140" s="122">
        <f>SUM(N133,N138:N139)</f>
        <v>1500</v>
      </c>
      <c r="O140" s="3"/>
      <c r="P140" s="122">
        <f>SUM(P133,P138:P139)</f>
        <v>242400.62000000002</v>
      </c>
      <c r="Q140" s="122"/>
      <c r="R140" s="122">
        <f>SUM(R133,R138:R139)</f>
        <v>1500</v>
      </c>
      <c r="S140" s="3"/>
      <c r="T140" s="125"/>
      <c r="U140" s="126"/>
      <c r="V140" s="126"/>
      <c r="W140" s="127"/>
      <c r="X140" s="142"/>
      <c r="Y140" s="124"/>
      <c r="Z140" s="124"/>
      <c r="AA140" s="93"/>
    </row>
    <row r="141" spans="1:27" ht="15" customHeight="1" x14ac:dyDescent="0.2">
      <c r="A141" s="171" t="s">
        <v>391</v>
      </c>
      <c r="B141" s="167"/>
      <c r="C141" s="167"/>
      <c r="D141" s="168"/>
      <c r="E141" s="167"/>
      <c r="F141" s="167"/>
      <c r="G141" s="171"/>
      <c r="H141" s="94">
        <f>ROUND(0.21*H140,2)</f>
        <v>51219.13</v>
      </c>
      <c r="I141" s="2"/>
      <c r="J141" s="94">
        <f>ROUND(0.21*J140,2)</f>
        <v>0</v>
      </c>
      <c r="K141" s="1"/>
      <c r="L141" s="98">
        <f>ROUND(0.21*L140,2)</f>
        <v>315</v>
      </c>
      <c r="M141" s="2"/>
      <c r="N141" s="94">
        <f>ROUND(0.21*N140,2)</f>
        <v>315</v>
      </c>
      <c r="O141" s="2"/>
      <c r="P141" s="94">
        <f>ROUND(0.21*P140,2)</f>
        <v>50904.13</v>
      </c>
      <c r="Q141" s="94"/>
      <c r="R141" s="98">
        <f>ROUND(0.21*R140,2)</f>
        <v>315</v>
      </c>
      <c r="S141" s="2"/>
      <c r="T141" s="120"/>
      <c r="U141" s="29"/>
      <c r="V141" s="29"/>
      <c r="W141" s="121"/>
      <c r="X141" s="47"/>
      <c r="Y141" s="98"/>
      <c r="Z141" s="98"/>
      <c r="AA141" s="93"/>
    </row>
    <row r="142" spans="1:27" ht="15" customHeight="1" x14ac:dyDescent="0.2">
      <c r="A142" s="169" t="s">
        <v>392</v>
      </c>
      <c r="B142" s="169"/>
      <c r="C142" s="169"/>
      <c r="D142" s="170"/>
      <c r="E142" s="169"/>
      <c r="F142" s="169"/>
      <c r="G142" s="169"/>
      <c r="H142" s="122">
        <f>H140+H141</f>
        <v>295119.75</v>
      </c>
      <c r="I142" s="3"/>
      <c r="J142" s="122">
        <f>J140+J141</f>
        <v>0</v>
      </c>
      <c r="K142" s="123"/>
      <c r="L142" s="124">
        <f>L140+L141</f>
        <v>1815</v>
      </c>
      <c r="M142" s="3"/>
      <c r="N142" s="122">
        <f>N140+N141</f>
        <v>1815</v>
      </c>
      <c r="O142" s="3"/>
      <c r="P142" s="122">
        <f>P140+P141</f>
        <v>293304.75</v>
      </c>
      <c r="Q142" s="122"/>
      <c r="R142" s="122">
        <f>R140+R141</f>
        <v>1815</v>
      </c>
      <c r="S142" s="3"/>
      <c r="T142" s="125"/>
      <c r="U142" s="126"/>
      <c r="V142" s="126"/>
      <c r="W142" s="127"/>
      <c r="X142" s="142"/>
      <c r="Y142" s="124"/>
      <c r="Z142" s="124"/>
      <c r="AA142" s="93"/>
    </row>
  </sheetData>
  <sheetProtection sheet="1" formatCells="0" formatColumns="0" formatRows="0"/>
  <mergeCells count="10">
    <mergeCell ref="A133:G133"/>
    <mergeCell ref="A134:G134"/>
    <mergeCell ref="A135:G135"/>
    <mergeCell ref="A136:G136"/>
    <mergeCell ref="A137:G137"/>
    <mergeCell ref="A138:G138"/>
    <mergeCell ref="A139:G139"/>
    <mergeCell ref="A140:G140"/>
    <mergeCell ref="A141:G141"/>
    <mergeCell ref="A142:G142"/>
  </mergeCells>
  <conditionalFormatting sqref="M4:M142">
    <cfRule type="cellIs" dxfId="1" priority="2" operator="greaterThan">
      <formula>$G4</formula>
    </cfRule>
  </conditionalFormatting>
  <conditionalFormatting sqref="O4:O142">
    <cfRule type="cellIs" dxfId="0" priority="1" operator="lessThan">
      <formula>0</formula>
    </cfRule>
  </conditionalFormatting>
  <printOptions gridLines="1"/>
  <pageMargins left="0.43307086614173201" right="0.43307086614173201" top="0.43307086614173201" bottom="0.43307086614173201" header="0.15748031496063" footer="0.15748031496063"/>
  <pageSetup paperSize="9" orientation="landscape" r:id="rId1"/>
  <headerFooter alignWithMargins="0">
    <oddHeader>&amp;CÉtat d’avancement 1 - Période du 08/01/2024 au 07/02/2024 - FRAMERIES  (NOIRCHAIN) - ELIMINATION H2S - Référence SPGE : 53028/01/P001</oddHeader>
    <oddFooter>&amp;CRéférence CCH : ABT-072-4 - Auteur de projet: Monsieur Alain DAMBREME, Intercommunale IDEA - DER&amp;R&amp;P/&amp;N</oddFooter>
  </headerFooter>
  <ignoredErrors>
    <ignoredError sqref="A1:CW12 A14:CW10001 A13:J13 L13:CW13"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J26"/>
  <sheetViews>
    <sheetView workbookViewId="0">
      <selection activeCell="B3" sqref="B3"/>
    </sheetView>
  </sheetViews>
  <sheetFormatPr baseColWidth="10" defaultColWidth="11.44140625" defaultRowHeight="12.6" x14ac:dyDescent="0.2"/>
  <cols>
    <col min="1" max="1" width="20.6640625" style="7" customWidth="1"/>
    <col min="2" max="2" width="6.5546875" style="7" customWidth="1"/>
    <col min="3" max="3" width="15.6640625" style="7" customWidth="1"/>
    <col min="4" max="4" width="6.6640625" style="7" customWidth="1"/>
    <col min="5" max="5" width="15.88671875" style="7" customWidth="1"/>
    <col min="6" max="6" width="2.5546875" style="7" customWidth="1"/>
    <col min="7" max="7" width="6.6640625" style="7" customWidth="1"/>
    <col min="8" max="8" width="15.6640625" style="7" customWidth="1"/>
    <col min="9" max="9" width="11.44140625" style="7" customWidth="1"/>
    <col min="10" max="10" width="9.33203125" style="7" hidden="1" customWidth="1"/>
    <col min="11" max="11" width="11.44140625" style="7" customWidth="1"/>
    <col min="12" max="16384" width="11.44140625" style="7"/>
  </cols>
  <sheetData>
    <row r="1" spans="1:8" ht="12.75" customHeight="1" x14ac:dyDescent="0.2"/>
    <row r="2" spans="1:8" ht="12.75" customHeight="1" x14ac:dyDescent="0.25">
      <c r="A2" s="73" t="s">
        <v>107</v>
      </c>
      <c r="B2" s="74"/>
      <c r="C2" s="74"/>
      <c r="D2" s="74"/>
      <c r="E2" s="75"/>
      <c r="F2"/>
      <c r="G2"/>
      <c r="H2"/>
    </row>
    <row r="3" spans="1:8" ht="12.75" customHeight="1" x14ac:dyDescent="0.25">
      <c r="A3" s="76" t="s">
        <v>108</v>
      </c>
      <c r="B3" s="190" t="s">
        <v>109</v>
      </c>
      <c r="C3" s="191"/>
      <c r="D3" s="191"/>
      <c r="E3" s="192"/>
      <c r="F3"/>
      <c r="G3"/>
      <c r="H3"/>
    </row>
    <row r="4" spans="1:8" ht="12.75" customHeight="1" x14ac:dyDescent="0.25">
      <c r="A4" s="77"/>
      <c r="B4" s="68" t="s">
        <v>110</v>
      </c>
      <c r="C4" s="69">
        <f>IF(AND(C7&gt;0,E7&gt;0,C8&gt;0,E8&gt;0),ROUND(0.4*ROUND(E7/C7,5),5)+ROUND(0.4*ROUND(E8/C8,5),5)+0.2,1)</f>
        <v>1</v>
      </c>
      <c r="D4" s="70"/>
      <c r="E4" s="80"/>
      <c r="F4"/>
      <c r="G4"/>
      <c r="H4"/>
    </row>
    <row r="5" spans="1:8" ht="12.75" customHeight="1" x14ac:dyDescent="0.25">
      <c r="A5" s="78" t="s">
        <v>111</v>
      </c>
      <c r="B5" s="66"/>
      <c r="C5" s="66"/>
      <c r="D5" s="66"/>
      <c r="E5" s="81"/>
      <c r="F5"/>
      <c r="G5"/>
      <c r="H5"/>
    </row>
    <row r="6" spans="1:8" ht="12.75" customHeight="1" x14ac:dyDescent="0.25">
      <c r="A6" s="77"/>
      <c r="B6" s="70" t="s">
        <v>112</v>
      </c>
      <c r="C6" s="65"/>
      <c r="D6" s="70" t="s">
        <v>113</v>
      </c>
      <c r="E6" s="80"/>
      <c r="F6"/>
      <c r="G6"/>
      <c r="H6"/>
    </row>
    <row r="7" spans="1:8" ht="12.75" customHeight="1" x14ac:dyDescent="0.25">
      <c r="A7" s="79" t="s">
        <v>114</v>
      </c>
      <c r="B7" s="71" t="s">
        <v>115</v>
      </c>
      <c r="C7" s="72">
        <v>0</v>
      </c>
      <c r="D7" s="71" t="s">
        <v>116</v>
      </c>
      <c r="E7" s="82">
        <v>0</v>
      </c>
      <c r="F7"/>
      <c r="G7"/>
      <c r="H7"/>
    </row>
    <row r="8" spans="1:8" ht="12.75" customHeight="1" x14ac:dyDescent="0.25">
      <c r="A8" s="79" t="s">
        <v>117</v>
      </c>
      <c r="B8" s="71" t="s">
        <v>118</v>
      </c>
      <c r="C8" s="72">
        <v>0</v>
      </c>
      <c r="D8" s="71" t="s">
        <v>119</v>
      </c>
      <c r="E8" s="82">
        <v>0</v>
      </c>
      <c r="F8"/>
      <c r="G8"/>
      <c r="H8"/>
    </row>
    <row r="9" spans="1:8" ht="25.5" customHeight="1" x14ac:dyDescent="0.25">
      <c r="A9" s="172" t="s">
        <v>120</v>
      </c>
      <c r="B9" s="193"/>
      <c r="C9" s="193"/>
      <c r="D9" s="193"/>
      <c r="E9" s="194"/>
      <c r="F9"/>
      <c r="G9"/>
      <c r="H9"/>
    </row>
    <row r="10" spans="1:8" ht="89.25" customHeight="1" x14ac:dyDescent="0.25">
      <c r="A10" s="172" t="s">
        <v>121</v>
      </c>
      <c r="B10" s="193"/>
      <c r="C10" s="193"/>
      <c r="D10" s="193"/>
      <c r="E10" s="194"/>
      <c r="F10"/>
      <c r="G10"/>
      <c r="H10"/>
    </row>
    <row r="11" spans="1:8" ht="12.75" customHeight="1" x14ac:dyDescent="0.25">
      <c r="A11" s="180" t="str">
        <f>CONCATENATE("Total révisable formule 1 = ",TEXT(SUM(Postes!R134),"_-€ #.##0,00;_-€ -#.##0,00"))</f>
        <v>Total révisable formule 1 =  € 1.500,00</v>
      </c>
      <c r="B11" s="181"/>
      <c r="C11" s="181"/>
      <c r="D11" s="181"/>
      <c r="E11" s="182"/>
      <c r="F11"/>
      <c r="G11"/>
      <c r="H11"/>
    </row>
    <row r="12" spans="1:8" ht="12.75" customHeight="1" x14ac:dyDescent="0.25">
      <c r="A12" s="185" t="str">
        <f>CONCATENATE("Montant de la révision formule 1 = ",TEXT(SUM(Postes!R135),"_-€ #.##0,00;_-€ -#.##0,00"))</f>
        <v>Montant de la révision formule 1 =  € 0,00</v>
      </c>
      <c r="B12" s="186"/>
      <c r="C12" s="186"/>
      <c r="D12" s="186"/>
      <c r="E12" s="187"/>
      <c r="F12"/>
      <c r="G12"/>
      <c r="H12"/>
    </row>
    <row r="13" spans="1:8" ht="12.75" customHeight="1" x14ac:dyDescent="0.2">
      <c r="A13" s="177" t="s">
        <v>122</v>
      </c>
      <c r="B13" s="178"/>
      <c r="C13" s="195"/>
      <c r="D13" s="178"/>
      <c r="E13" s="179"/>
      <c r="G13" s="28"/>
      <c r="H13" s="33"/>
    </row>
    <row r="14" spans="1:8" ht="12.75" customHeight="1" x14ac:dyDescent="0.2">
      <c r="C14" s="27"/>
      <c r="G14" s="28"/>
      <c r="H14" s="33"/>
    </row>
    <row r="15" spans="1:8" ht="12.75" customHeight="1" x14ac:dyDescent="0.2">
      <c r="G15" s="28"/>
      <c r="H15" s="33"/>
    </row>
    <row r="17" spans="1:5" ht="12.75" customHeight="1" x14ac:dyDescent="0.2">
      <c r="A17" s="73" t="s">
        <v>123</v>
      </c>
      <c r="B17" s="87"/>
      <c r="C17" s="87"/>
      <c r="D17" s="87"/>
      <c r="E17" s="88"/>
    </row>
    <row r="18" spans="1:5" ht="12.75" customHeight="1" x14ac:dyDescent="0.2">
      <c r="A18" s="76" t="s">
        <v>108</v>
      </c>
      <c r="B18" s="196" t="s">
        <v>124</v>
      </c>
      <c r="C18" s="197"/>
      <c r="D18" s="197"/>
      <c r="E18" s="198"/>
    </row>
    <row r="19" spans="1:5" ht="12.75" customHeight="1" x14ac:dyDescent="0.2">
      <c r="A19" s="77"/>
      <c r="B19" s="67" t="s">
        <v>110</v>
      </c>
      <c r="C19" s="84">
        <v>1</v>
      </c>
      <c r="D19" s="64"/>
      <c r="E19" s="89"/>
    </row>
    <row r="20" spans="1:5" ht="12.75" customHeight="1" x14ac:dyDescent="0.2">
      <c r="A20" s="78" t="s">
        <v>111</v>
      </c>
      <c r="B20" s="83"/>
      <c r="C20" s="83"/>
      <c r="D20" s="83"/>
      <c r="E20" s="90"/>
    </row>
    <row r="21" spans="1:5" ht="12.75" customHeight="1" x14ac:dyDescent="0.2">
      <c r="A21" s="77"/>
      <c r="B21" s="85" t="s">
        <v>112</v>
      </c>
      <c r="C21" s="86"/>
      <c r="D21" s="85" t="s">
        <v>113</v>
      </c>
      <c r="E21" s="91"/>
    </row>
    <row r="22" spans="1:5" ht="25.5" customHeight="1" x14ac:dyDescent="0.2">
      <c r="A22" s="172" t="s">
        <v>120</v>
      </c>
      <c r="B22" s="173"/>
      <c r="C22" s="173"/>
      <c r="D22" s="173"/>
      <c r="E22" s="174"/>
    </row>
    <row r="23" spans="1:5" ht="12.75" customHeight="1" x14ac:dyDescent="0.2">
      <c r="A23" s="172" t="s">
        <v>125</v>
      </c>
      <c r="B23" s="175"/>
      <c r="C23" s="175"/>
      <c r="D23" s="175"/>
      <c r="E23" s="176"/>
    </row>
    <row r="24" spans="1:5" ht="12.75" customHeight="1" x14ac:dyDescent="0.2">
      <c r="A24" s="180" t="str">
        <f>CONCATENATE("Total révisable formule 2 = ",TEXT(SUM(Postes!R136),"_-€ #.##0,00;_-€ -#.##0,00"))</f>
        <v>Total révisable formule 2 =  € 0,00</v>
      </c>
      <c r="B24" s="183"/>
      <c r="C24" s="183"/>
      <c r="D24" s="183"/>
      <c r="E24" s="184"/>
    </row>
    <row r="25" spans="1:5" ht="12.75" customHeight="1" x14ac:dyDescent="0.2">
      <c r="A25" s="185" t="str">
        <f>CONCATENATE("Montant de la révision formule 2 = ",TEXT(SUM(Postes!R137),"_-€ #.##0,00;_-€ -#.##0,00"))</f>
        <v>Montant de la révision formule 2 =  € 0,00</v>
      </c>
      <c r="B25" s="188"/>
      <c r="C25" s="188"/>
      <c r="D25" s="188"/>
      <c r="E25" s="189"/>
    </row>
    <row r="26" spans="1:5" ht="12.75" customHeight="1" x14ac:dyDescent="0.2">
      <c r="A26" s="177" t="s">
        <v>122</v>
      </c>
      <c r="B26" s="178"/>
      <c r="C26" s="178"/>
      <c r="D26" s="178"/>
      <c r="E26" s="179"/>
    </row>
  </sheetData>
  <sheetProtection sheet="1" formatCells="0" formatColumns="0" formatRows="0"/>
  <mergeCells count="12">
    <mergeCell ref="B3:E3"/>
    <mergeCell ref="A9:E9"/>
    <mergeCell ref="A10:E10"/>
    <mergeCell ref="A13:E13"/>
    <mergeCell ref="B18:E18"/>
    <mergeCell ref="A22:E22"/>
    <mergeCell ref="A23:E23"/>
    <mergeCell ref="A26:E26"/>
    <mergeCell ref="A11:E11"/>
    <mergeCell ref="A24:E24"/>
    <mergeCell ref="A12:E12"/>
    <mergeCell ref="A25:E25"/>
  </mergeCells>
  <pageMargins left="0.75" right="0.75" top="1" bottom="1" header="0.5" footer="0.5"/>
  <pageSetup paperSize="9" orientation="portrait" horizontalDpi="1200" verticalDpi="1200" r:id="rId1"/>
  <headerFooter alignWithMargins="0">
    <oddHeader>&amp;CÉtat d’avancement 1 - Période du 08/01/2024 au 07/02/2024 - FRAMERIES  (NOIRCHAIN) - ELIMINATION H2S - Référence SPGE : 53028/01/P001</oddHeader>
    <oddFooter>&amp;CRéférence CCH : ABT-072-4_x000D_Auteur de projet: Monsieur Alain DAMBREME, Intercommunale IDEA - DER</oddFooter>
  </headerFooter>
  <ignoredErrors>
    <ignoredError sqref="A1:CW10001"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
  <sheetViews>
    <sheetView workbookViewId="0">
      <selection sqref="A1:F1"/>
    </sheetView>
  </sheetViews>
  <sheetFormatPr baseColWidth="10" defaultColWidth="9.109375" defaultRowHeight="13.2" x14ac:dyDescent="0.25"/>
  <cols>
    <col min="1" max="1" width="5.6640625" customWidth="1"/>
    <col min="2" max="6" width="25.6640625" customWidth="1"/>
  </cols>
  <sheetData>
    <row r="1" spans="1:6" ht="21" x14ac:dyDescent="0.4">
      <c r="A1" s="199" t="s">
        <v>106</v>
      </c>
      <c r="B1" s="199"/>
      <c r="C1" s="199"/>
      <c r="D1" s="199"/>
      <c r="E1" s="199"/>
      <c r="F1" s="199"/>
    </row>
  </sheetData>
  <sheetProtection sheet="1" formatCells="0" formatColumns="0" formatRows="0"/>
  <mergeCells count="1">
    <mergeCell ref="A1:F1"/>
  </mergeCells>
  <pageMargins left="0.7" right="0.7" top="0.75" bottom="0.75" header="0.3" footer="0.3"/>
  <pageSetup paperSize="9" orientation="portrait" horizontalDpi="300" verticalDpi="300" r:id="rId1"/>
  <ignoredErrors>
    <ignoredError sqref="A1:CW10001" numberStoredAsText="1"/>
  </ignoredError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M9"/>
  <sheetViews>
    <sheetView workbookViewId="0">
      <selection activeCell="A6" sqref="A6"/>
    </sheetView>
  </sheetViews>
  <sheetFormatPr baseColWidth="10" defaultColWidth="11.44140625" defaultRowHeight="10.199999999999999" x14ac:dyDescent="0.2"/>
  <cols>
    <col min="1" max="1" width="30" style="18" customWidth="1"/>
    <col min="2" max="2" width="30.6640625" style="26" customWidth="1"/>
    <col min="3" max="10" width="16.5546875" style="25" customWidth="1"/>
    <col min="11" max="11" width="15.88671875" style="13" customWidth="1"/>
    <col min="12" max="12" width="11.44140625" style="12" customWidth="1"/>
    <col min="13" max="16384" width="11.44140625" style="12"/>
  </cols>
  <sheetData>
    <row r="1" spans="1:13" s="18" customFormat="1" x14ac:dyDescent="0.2">
      <c r="B1" s="26"/>
      <c r="C1" s="25"/>
      <c r="D1" s="25"/>
      <c r="E1" s="25"/>
      <c r="F1" s="25"/>
      <c r="G1" s="25"/>
      <c r="H1" s="25"/>
      <c r="I1" s="25"/>
      <c r="J1" s="25"/>
      <c r="K1" s="17"/>
    </row>
    <row r="2" spans="1:13" s="18" customFormat="1" x14ac:dyDescent="0.2">
      <c r="B2" s="26"/>
      <c r="C2" s="25"/>
      <c r="D2" s="25"/>
      <c r="E2" s="25"/>
      <c r="F2" s="25"/>
      <c r="G2" s="25"/>
      <c r="H2" s="25"/>
      <c r="I2" s="25"/>
      <c r="J2" s="25"/>
      <c r="K2" s="17"/>
    </row>
    <row r="3" spans="1:13" s="18" customFormat="1" ht="30" customHeight="1" x14ac:dyDescent="0.2">
      <c r="B3" s="143" t="s">
        <v>402</v>
      </c>
      <c r="C3" s="144">
        <v>243900.62</v>
      </c>
      <c r="D3" s="25"/>
      <c r="E3" s="25"/>
      <c r="F3" s="25"/>
      <c r="G3" s="25"/>
      <c r="H3" s="25"/>
      <c r="I3" s="25"/>
      <c r="J3" s="25"/>
      <c r="K3" s="17"/>
    </row>
    <row r="4" spans="1:13" s="18" customFormat="1" x14ac:dyDescent="0.2">
      <c r="B4" s="26"/>
      <c r="C4" s="25"/>
      <c r="D4" s="25"/>
      <c r="E4" s="25"/>
      <c r="F4" s="25"/>
      <c r="G4" s="25"/>
      <c r="H4" s="25"/>
      <c r="I4" s="25"/>
      <c r="J4" s="25"/>
      <c r="K4" s="17"/>
    </row>
    <row r="5" spans="1:13" s="18" customFormat="1" x14ac:dyDescent="0.2">
      <c r="B5" s="26"/>
      <c r="C5" s="25"/>
      <c r="D5" s="25"/>
      <c r="E5" s="25"/>
      <c r="F5" s="25"/>
      <c r="G5" s="25"/>
      <c r="H5" s="25"/>
      <c r="I5" s="25"/>
      <c r="J5" s="25"/>
      <c r="K5" s="17"/>
    </row>
    <row r="6" spans="1:13" x14ac:dyDescent="0.2">
      <c r="A6" s="145"/>
      <c r="B6" s="146" t="s">
        <v>23</v>
      </c>
      <c r="C6" s="147" t="s">
        <v>24</v>
      </c>
      <c r="D6" s="147" t="s">
        <v>22</v>
      </c>
      <c r="E6" s="147" t="s">
        <v>49</v>
      </c>
      <c r="F6" s="147" t="s">
        <v>105</v>
      </c>
      <c r="G6" s="147" t="s">
        <v>50</v>
      </c>
      <c r="H6" s="147" t="s">
        <v>103</v>
      </c>
      <c r="I6" s="147" t="s">
        <v>11</v>
      </c>
      <c r="J6" s="148" t="s">
        <v>20</v>
      </c>
      <c r="M6" s="14"/>
    </row>
    <row r="7" spans="1:13" s="14" customFormat="1" x14ac:dyDescent="0.2">
      <c r="A7" s="149" t="s">
        <v>2</v>
      </c>
      <c r="B7" s="150" t="s">
        <v>403</v>
      </c>
      <c r="C7" s="151">
        <f>Aperçu!B24</f>
        <v>1500</v>
      </c>
      <c r="D7" s="151">
        <f>Aperçu!B25</f>
        <v>0</v>
      </c>
      <c r="E7" s="151">
        <f>Aperçu!B26</f>
        <v>0</v>
      </c>
      <c r="F7" s="151">
        <f>Aperçu!B27</f>
        <v>0</v>
      </c>
      <c r="G7" s="151">
        <f>Aperçu!B28</f>
        <v>0</v>
      </c>
      <c r="H7" s="151">
        <f>Aperçu!B29</f>
        <v>1500</v>
      </c>
      <c r="I7" s="151">
        <f>Aperçu!B30</f>
        <v>315</v>
      </c>
      <c r="J7" s="152">
        <f>Aperçu!B31</f>
        <v>1815</v>
      </c>
      <c r="K7" s="15"/>
    </row>
    <row r="8" spans="1:13" x14ac:dyDescent="0.2">
      <c r="A8" s="153"/>
      <c r="B8" s="154"/>
      <c r="C8" s="155"/>
      <c r="D8" s="155"/>
      <c r="E8" s="155"/>
      <c r="F8" s="155"/>
      <c r="G8" s="155"/>
      <c r="H8" s="155"/>
      <c r="I8" s="155"/>
      <c r="J8" s="156"/>
    </row>
    <row r="9" spans="1:13" ht="30" customHeight="1" x14ac:dyDescent="0.2">
      <c r="A9" s="157"/>
      <c r="B9" s="158" t="s">
        <v>404</v>
      </c>
      <c r="C9" s="159">
        <f t="shared" ref="C9:J9" si="0">SUM(C7:C8)</f>
        <v>1500</v>
      </c>
      <c r="D9" s="159">
        <f t="shared" si="0"/>
        <v>0</v>
      </c>
      <c r="E9" s="159">
        <f t="shared" si="0"/>
        <v>0</v>
      </c>
      <c r="F9" s="159">
        <f t="shared" si="0"/>
        <v>0</v>
      </c>
      <c r="G9" s="159">
        <f t="shared" si="0"/>
        <v>0</v>
      </c>
      <c r="H9" s="159">
        <f t="shared" si="0"/>
        <v>1500</v>
      </c>
      <c r="I9" s="159">
        <f t="shared" si="0"/>
        <v>315</v>
      </c>
      <c r="J9" s="159">
        <f t="shared" si="0"/>
        <v>1815</v>
      </c>
    </row>
  </sheetData>
  <sheetProtection sheet="1" formatCells="0" formatColumns="0" formatRows="0"/>
  <pageMargins left="0.75" right="0.75" top="1" bottom="1" header="0.5" footer="0.5"/>
  <pageSetup paperSize="9" orientation="landscape" horizontalDpi="1200" verticalDpi="1200" r:id="rId1"/>
  <headerFooter alignWithMargins="0">
    <oddHeader>&amp;CÉtat d’avancement 1 - Période du 08/01/2024 au 07/02/2024 - FRAMERIES  (NOIRCHAIN) - ELIMINATION H2S - Référence SPGE : 53028/01/P001</oddHeader>
    <oddFooter>&amp;CRéférence CCH : ABT-072-4_x000D_Auteur de projet: Monsieur Alain DAMBREME, Intercommunale IDEA - DER</oddFooter>
  </headerFooter>
  <ignoredErrors>
    <ignoredError sqref="A1:CW10001" numberStoredAsText="1"/>
  </ignoredError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3:B29"/>
  <sheetViews>
    <sheetView workbookViewId="0">
      <selection activeCell="B12" sqref="B12"/>
    </sheetView>
  </sheetViews>
  <sheetFormatPr baseColWidth="10" defaultColWidth="11.44140625" defaultRowHeight="13.2" x14ac:dyDescent="0.25"/>
  <cols>
    <col min="1" max="1" width="21.6640625" style="54" customWidth="1"/>
    <col min="2" max="2" width="76.88671875" style="54" customWidth="1"/>
    <col min="3" max="3" width="11.44140625" style="54" customWidth="1"/>
    <col min="4" max="16384" width="11.44140625" style="54"/>
  </cols>
  <sheetData>
    <row r="3" spans="1:2" x14ac:dyDescent="0.25">
      <c r="A3" s="52" t="s">
        <v>53</v>
      </c>
      <c r="B3" s="52" t="s">
        <v>54</v>
      </c>
    </row>
    <row r="4" spans="1:2" x14ac:dyDescent="0.25">
      <c r="A4" s="53" t="s">
        <v>17</v>
      </c>
      <c r="B4" s="54" t="s">
        <v>55</v>
      </c>
    </row>
    <row r="5" spans="1:2" x14ac:dyDescent="0.25">
      <c r="A5" s="53" t="s">
        <v>4</v>
      </c>
      <c r="B5" s="54" t="s">
        <v>56</v>
      </c>
    </row>
    <row r="6" spans="1:2" x14ac:dyDescent="0.25">
      <c r="A6" s="53" t="s">
        <v>57</v>
      </c>
      <c r="B6" s="55" t="s">
        <v>58</v>
      </c>
    </row>
    <row r="7" spans="1:2" x14ac:dyDescent="0.25">
      <c r="A7" s="52" t="s">
        <v>59</v>
      </c>
      <c r="B7" s="52" t="s">
        <v>60</v>
      </c>
    </row>
    <row r="8" spans="1:2" x14ac:dyDescent="0.25">
      <c r="A8" s="53" t="s">
        <v>17</v>
      </c>
      <c r="B8" s="54" t="s">
        <v>61</v>
      </c>
    </row>
    <row r="9" spans="1:2" ht="26.4" x14ac:dyDescent="0.25">
      <c r="A9" s="53" t="s">
        <v>20</v>
      </c>
      <c r="B9" s="55" t="s">
        <v>62</v>
      </c>
    </row>
    <row r="10" spans="1:2" x14ac:dyDescent="0.25">
      <c r="A10" s="52" t="s">
        <v>63</v>
      </c>
      <c r="B10" s="56" t="s">
        <v>64</v>
      </c>
    </row>
    <row r="11" spans="1:2" ht="52.8" x14ac:dyDescent="0.25">
      <c r="A11" s="53" t="s">
        <v>65</v>
      </c>
      <c r="B11" s="55" t="s">
        <v>66</v>
      </c>
    </row>
    <row r="12" spans="1:2" x14ac:dyDescent="0.25">
      <c r="A12" s="53" t="s">
        <v>4</v>
      </c>
      <c r="B12" s="54" t="s">
        <v>67</v>
      </c>
    </row>
    <row r="13" spans="1:2" x14ac:dyDescent="0.25">
      <c r="A13" s="53" t="s">
        <v>68</v>
      </c>
      <c r="B13" s="55" t="s">
        <v>69</v>
      </c>
    </row>
    <row r="14" spans="1:2" x14ac:dyDescent="0.25">
      <c r="A14" s="53" t="s">
        <v>17</v>
      </c>
      <c r="B14" s="54" t="s">
        <v>70</v>
      </c>
    </row>
    <row r="15" spans="1:2" ht="293.25" customHeight="1" x14ac:dyDescent="0.25">
      <c r="A15" s="53" t="s">
        <v>0</v>
      </c>
      <c r="B15" s="55" t="s">
        <v>87</v>
      </c>
    </row>
    <row r="16" spans="1:2" x14ac:dyDescent="0.25">
      <c r="A16" s="53" t="s">
        <v>18</v>
      </c>
      <c r="B16" s="54" t="s">
        <v>71</v>
      </c>
    </row>
    <row r="17" spans="1:2" x14ac:dyDescent="0.25">
      <c r="A17" s="53" t="s">
        <v>76</v>
      </c>
      <c r="B17" s="55" t="s">
        <v>93</v>
      </c>
    </row>
    <row r="18" spans="1:2" x14ac:dyDescent="0.25">
      <c r="A18" s="53" t="s">
        <v>77</v>
      </c>
      <c r="B18" s="54" t="s">
        <v>94</v>
      </c>
    </row>
    <row r="19" spans="1:2" x14ac:dyDescent="0.25">
      <c r="A19" s="53" t="s">
        <v>78</v>
      </c>
      <c r="B19" s="55" t="s">
        <v>95</v>
      </c>
    </row>
    <row r="20" spans="1:2" x14ac:dyDescent="0.25">
      <c r="A20" s="53" t="s">
        <v>79</v>
      </c>
      <c r="B20" s="55" t="s">
        <v>96</v>
      </c>
    </row>
    <row r="21" spans="1:2" x14ac:dyDescent="0.25">
      <c r="A21" s="53" t="s">
        <v>80</v>
      </c>
      <c r="B21" s="55" t="s">
        <v>97</v>
      </c>
    </row>
    <row r="22" spans="1:2" x14ac:dyDescent="0.25">
      <c r="A22" s="53" t="s">
        <v>88</v>
      </c>
      <c r="B22" s="60" t="s">
        <v>98</v>
      </c>
    </row>
    <row r="23" spans="1:2" x14ac:dyDescent="0.25">
      <c r="A23" s="53" t="s">
        <v>89</v>
      </c>
      <c r="B23" s="61" t="s">
        <v>99</v>
      </c>
    </row>
    <row r="24" spans="1:2" x14ac:dyDescent="0.25">
      <c r="A24" s="53" t="s">
        <v>90</v>
      </c>
      <c r="B24" s="60" t="s">
        <v>100</v>
      </c>
    </row>
    <row r="25" spans="1:2" x14ac:dyDescent="0.25">
      <c r="A25" s="53" t="s">
        <v>20</v>
      </c>
      <c r="B25" s="60" t="s">
        <v>101</v>
      </c>
    </row>
    <row r="26" spans="1:2" x14ac:dyDescent="0.25">
      <c r="A26" s="53" t="s">
        <v>91</v>
      </c>
      <c r="B26" s="60" t="s">
        <v>102</v>
      </c>
    </row>
    <row r="27" spans="1:2" x14ac:dyDescent="0.25">
      <c r="A27" s="53" t="s">
        <v>19</v>
      </c>
      <c r="B27" s="55" t="s">
        <v>72</v>
      </c>
    </row>
    <row r="28" spans="1:2" x14ac:dyDescent="0.25">
      <c r="A28" s="53" t="s">
        <v>20</v>
      </c>
      <c r="B28" s="55" t="s">
        <v>73</v>
      </c>
    </row>
    <row r="29" spans="1:2" ht="52.8" x14ac:dyDescent="0.25">
      <c r="A29" s="53" t="s">
        <v>74</v>
      </c>
      <c r="B29" s="55" t="s">
        <v>75</v>
      </c>
    </row>
  </sheetData>
  <pageMargins left="0.75" right="0.75" top="1" bottom="1" header="0.5" footer="0.5"/>
  <pageSetup paperSize="9" orientation="portrait" r:id="rId1"/>
  <ignoredErrors>
    <ignoredError sqref="A1:CW10001" numberStoredAsText="1"/>
  </ignoredError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B1:B21"/>
  <sheetViews>
    <sheetView workbookViewId="0">
      <selection activeCell="B1" sqref="B1"/>
    </sheetView>
  </sheetViews>
  <sheetFormatPr baseColWidth="10" defaultColWidth="11.44140625" defaultRowHeight="13.2" x14ac:dyDescent="0.25"/>
  <cols>
    <col min="1" max="1" width="11.44140625" customWidth="1"/>
    <col min="2" max="2" width="68.109375" style="22" customWidth="1"/>
    <col min="3" max="3" width="11.44140625" customWidth="1"/>
  </cols>
  <sheetData>
    <row r="1" spans="2:2" x14ac:dyDescent="0.25">
      <c r="B1" s="21" t="s">
        <v>25</v>
      </c>
    </row>
    <row r="3" spans="2:2" ht="39.6" x14ac:dyDescent="0.25">
      <c r="B3" s="22" t="s">
        <v>26</v>
      </c>
    </row>
    <row r="4" spans="2:2" x14ac:dyDescent="0.25">
      <c r="B4" s="22" t="s">
        <v>27</v>
      </c>
    </row>
    <row r="5" spans="2:2" x14ac:dyDescent="0.25">
      <c r="B5" s="22" t="s">
        <v>40</v>
      </c>
    </row>
    <row r="6" spans="2:2" ht="105.6" x14ac:dyDescent="0.25">
      <c r="B6" s="22" t="s">
        <v>41</v>
      </c>
    </row>
    <row r="7" spans="2:2" ht="66" x14ac:dyDescent="0.25">
      <c r="B7" s="22" t="s">
        <v>46</v>
      </c>
    </row>
    <row r="8" spans="2:2" ht="52.8" x14ac:dyDescent="0.25">
      <c r="B8" s="22" t="s">
        <v>42</v>
      </c>
    </row>
    <row r="9" spans="2:2" ht="66" x14ac:dyDescent="0.25">
      <c r="B9" s="22" t="s">
        <v>28</v>
      </c>
    </row>
    <row r="10" spans="2:2" ht="26.4" x14ac:dyDescent="0.25">
      <c r="B10" s="22" t="s">
        <v>29</v>
      </c>
    </row>
    <row r="11" spans="2:2" x14ac:dyDescent="0.25">
      <c r="B11" s="22" t="s">
        <v>30</v>
      </c>
    </row>
    <row r="13" spans="2:2" x14ac:dyDescent="0.25">
      <c r="B13" s="22" t="s">
        <v>31</v>
      </c>
    </row>
    <row r="15" spans="2:2" x14ac:dyDescent="0.25">
      <c r="B15" s="22" t="s">
        <v>32</v>
      </c>
    </row>
    <row r="16" spans="2:2" x14ac:dyDescent="0.25">
      <c r="B16" s="22" t="s">
        <v>1</v>
      </c>
    </row>
    <row r="17" spans="2:2" x14ac:dyDescent="0.25">
      <c r="B17" s="22" t="s">
        <v>81</v>
      </c>
    </row>
    <row r="18" spans="2:2" x14ac:dyDescent="0.25">
      <c r="B18" s="22" t="s">
        <v>82</v>
      </c>
    </row>
    <row r="19" spans="2:2" x14ac:dyDescent="0.25">
      <c r="B19" s="22" t="s">
        <v>83</v>
      </c>
    </row>
    <row r="20" spans="2:2" x14ac:dyDescent="0.25">
      <c r="B20" s="22" t="s">
        <v>84</v>
      </c>
    </row>
    <row r="21" spans="2:2" x14ac:dyDescent="0.25">
      <c r="B21" s="22" t="s">
        <v>85</v>
      </c>
    </row>
  </sheetData>
  <pageMargins left="0.75" right="0.75" top="1" bottom="1" header="0.5" footer="0.5"/>
  <pageSetup paperSize="9" orientation="portrait" horizontalDpi="1200" verticalDpi="1200" r:id="rId1"/>
  <ignoredErrors>
    <ignoredError sqref="A1:CW10001" numberStoredAsText="1"/>
  </ignoredErrors>
</worksheet>
</file>

<file path=docProps/app.xml><?xml version="1.0" encoding="utf-8"?>
<Properties xmlns="http://schemas.openxmlformats.org/officeDocument/2006/extended-properties" xmlns:vt="http://schemas.openxmlformats.org/officeDocument/2006/docPropsVTypes">
  <Template/>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Aperçu</vt:lpstr>
      <vt:lpstr>Postes</vt:lpstr>
      <vt:lpstr>Révision</vt:lpstr>
      <vt:lpstr>Rectifications</vt:lpstr>
      <vt:lpstr>Historique</vt:lpstr>
      <vt:lpstr>Légende</vt:lpstr>
      <vt:lpstr>3P</vt:lpstr>
      <vt:lpstr>Postes!Impression_des_titres</vt:lpstr>
    </vt:vector>
  </TitlesOfParts>
  <Manager/>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3P</dc:creator>
  <cp:keywords/>
  <dc:description/>
  <cp:lastModifiedBy>Olivier Godart</cp:lastModifiedBy>
  <cp:lastPrinted>2010-08-23T13:42:16Z</cp:lastPrinted>
  <dcterms:created xsi:type="dcterms:W3CDTF">2004-01-29T18:35:10Z</dcterms:created>
  <dcterms:modified xsi:type="dcterms:W3CDTF">2024-07-05T08:35:46Z</dcterms:modified>
  <cp:category/>
  <cp:contentStatus/>
</cp:coreProperties>
</file>