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Breizh Custom Machining\8-Outil organisationnel\"/>
    </mc:Choice>
  </mc:AlternateContent>
  <xr:revisionPtr revIDLastSave="0" documentId="13_ncr:1_{745BFDBD-ED62-4F8D-B46C-1ACB231753B8}" xr6:coauthVersionLast="47" xr6:coauthVersionMax="47" xr10:uidLastSave="{00000000-0000-0000-0000-000000000000}"/>
  <bookViews>
    <workbookView xWindow="-120" yWindow="-120" windowWidth="29040" windowHeight="15720" tabRatio="793" activeTab="1" xr2:uid="{00000000-000D-0000-FFFF-FFFF00000000}"/>
  </bookViews>
  <sheets>
    <sheet name="Base donnée" sheetId="25" r:id="rId1"/>
    <sheet name="Tableau de bord " sheetId="35" r:id="rId2"/>
    <sheet name="OF cloturée 2022" sheetId="32" r:id="rId3"/>
    <sheet name="Ordre de fabrication" sheetId="36" r:id="rId4"/>
    <sheet name="Indicateur 2022" sheetId="34" r:id="rId5"/>
  </sheets>
  <definedNames>
    <definedName name="client">'Base donnée'!$E$2:$E$9</definedName>
    <definedName name="DATE">#REF!</definedName>
    <definedName name="LigneTitreRégion1..L3">#REF!</definedName>
    <definedName name="LigneTitreRégion2..L3">#REF!</definedName>
    <definedName name="priorité">'Base donnée'!$F$2:$F$4</definedName>
    <definedName name="SERVICE">#REF!</definedName>
    <definedName name="Titre_PLANNI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36" l="1"/>
  <c r="B4" i="36"/>
  <c r="C25" i="36"/>
  <c r="C3" i="34"/>
  <c r="K3" i="34" l="1"/>
  <c r="N3" i="34" l="1"/>
  <c r="M3" i="34"/>
  <c r="L3" i="34"/>
  <c r="J3" i="34"/>
  <c r="I3" i="34"/>
  <c r="H3" i="34"/>
  <c r="G3" i="34"/>
  <c r="F3" i="34"/>
  <c r="E3" i="34"/>
  <c r="C10" i="34"/>
  <c r="D3" i="34"/>
  <c r="G12" i="34" l="1"/>
  <c r="H12" i="34"/>
  <c r="I12" i="34"/>
  <c r="J12" i="34"/>
  <c r="K12" i="34"/>
  <c r="L12" i="34"/>
  <c r="M12" i="34"/>
  <c r="N12" i="34"/>
  <c r="F12" i="34"/>
  <c r="N11" i="34"/>
  <c r="M11" i="34"/>
  <c r="L11" i="34"/>
  <c r="K11" i="34"/>
  <c r="J11" i="34"/>
  <c r="I11" i="34"/>
  <c r="H11" i="34"/>
  <c r="G11" i="34"/>
  <c r="F11" i="34"/>
  <c r="N10" i="34"/>
  <c r="M10" i="34"/>
  <c r="L10" i="34"/>
  <c r="K10" i="34"/>
  <c r="J10" i="34"/>
  <c r="I10" i="34"/>
  <c r="H10" i="34"/>
  <c r="G10" i="34"/>
  <c r="F10" i="34"/>
  <c r="N9" i="34"/>
  <c r="M9" i="34"/>
  <c r="L9" i="34"/>
  <c r="K9" i="34"/>
  <c r="J9" i="34"/>
  <c r="I9" i="34"/>
  <c r="H9" i="34"/>
  <c r="G9" i="34"/>
  <c r="F9" i="34"/>
  <c r="O7" i="34"/>
  <c r="O6" i="34"/>
  <c r="O5" i="34"/>
  <c r="O4" i="34"/>
  <c r="O3" i="34"/>
  <c r="E12" i="34"/>
  <c r="D12" i="34"/>
  <c r="C12" i="34"/>
  <c r="E11" i="34"/>
  <c r="D11" i="34"/>
  <c r="C11" i="34"/>
  <c r="E10" i="34"/>
  <c r="D10" i="34"/>
  <c r="E9" i="34"/>
  <c r="D9" i="34"/>
  <c r="C9" i="34"/>
  <c r="O11" i="34" l="1"/>
  <c r="O10" i="34"/>
  <c r="O9" i="34"/>
  <c r="O12" i="34"/>
</calcChain>
</file>

<file path=xl/sharedStrings.xml><?xml version="1.0" encoding="utf-8"?>
<sst xmlns="http://schemas.openxmlformats.org/spreadsheetml/2006/main" count="2301" uniqueCount="1067">
  <si>
    <t xml:space="preserve">Désignation </t>
  </si>
  <si>
    <t xml:space="preserve">Quantité </t>
  </si>
  <si>
    <t xml:space="preserve">En commande </t>
  </si>
  <si>
    <t xml:space="preserve"> </t>
  </si>
  <si>
    <t xml:space="preserve">Non attribué </t>
  </si>
  <si>
    <t xml:space="preserve">Statut matière </t>
  </si>
  <si>
    <t xml:space="preserve">En stock </t>
  </si>
  <si>
    <t xml:space="preserve">A commander </t>
  </si>
  <si>
    <t>Reprise de pièce</t>
  </si>
  <si>
    <t>Statut pièce</t>
  </si>
  <si>
    <t>En cours</t>
  </si>
  <si>
    <t>En attente</t>
  </si>
  <si>
    <t>Soldé</t>
  </si>
  <si>
    <t>Priorité</t>
  </si>
  <si>
    <t>Haute</t>
  </si>
  <si>
    <t xml:space="preserve">Moyenne </t>
  </si>
  <si>
    <t>Basse</t>
  </si>
  <si>
    <t>Commentaire</t>
  </si>
  <si>
    <t>Contrôle</t>
  </si>
  <si>
    <t xml:space="preserve">Acceptée </t>
  </si>
  <si>
    <t>Acceptée par dérogation</t>
  </si>
  <si>
    <t>Refusée</t>
  </si>
  <si>
    <t>Attribution Machine</t>
  </si>
  <si>
    <t>Annulé</t>
  </si>
  <si>
    <t>Assemblage</t>
  </si>
  <si>
    <t xml:space="preserve">Usineur </t>
  </si>
  <si>
    <t xml:space="preserve">Nombre DTA cloturée </t>
  </si>
  <si>
    <t>Nombre DTA Hors délai</t>
  </si>
  <si>
    <t xml:space="preserve">Nombre de DTA conforme </t>
  </si>
  <si>
    <t xml:space="preserve">Nombre de DTA accepté par dérogation </t>
  </si>
  <si>
    <t xml:space="preserve">Nombre de DTA refusé </t>
  </si>
  <si>
    <t xml:space="preserve">Pourcentage DTA hors délai </t>
  </si>
  <si>
    <t xml:space="preserve">Pourcentage DTA conforme </t>
  </si>
  <si>
    <t xml:space="preserve">Pourcentage DTA refusé </t>
  </si>
  <si>
    <t>Pourcentage DTA acceptée par dérogation</t>
  </si>
  <si>
    <t>Délai souhaité</t>
  </si>
  <si>
    <t>Designation</t>
  </si>
  <si>
    <t xml:space="preserve">Solder </t>
  </si>
  <si>
    <t>r</t>
  </si>
  <si>
    <t>w</t>
  </si>
  <si>
    <t>gestion123</t>
  </si>
  <si>
    <t>Client</t>
  </si>
  <si>
    <t>Clément</t>
  </si>
  <si>
    <t>N° OF</t>
  </si>
  <si>
    <t xml:space="preserve">Numéro de plan </t>
  </si>
  <si>
    <t>Année 2022</t>
  </si>
  <si>
    <t>Gamme</t>
  </si>
  <si>
    <t>Fraisage</t>
  </si>
  <si>
    <t>Tournage Num</t>
  </si>
  <si>
    <t>Tournage Trad</t>
  </si>
  <si>
    <t>Fraisage / tournage</t>
  </si>
  <si>
    <t>Tournage / Fraisage</t>
  </si>
  <si>
    <t>Temps chiffré</t>
  </si>
  <si>
    <t>CO2207-0007</t>
  </si>
  <si>
    <t>399-106</t>
  </si>
  <si>
    <t>399-108</t>
  </si>
  <si>
    <t>399-201</t>
  </si>
  <si>
    <t>399-204</t>
  </si>
  <si>
    <t>399-207</t>
  </si>
  <si>
    <t>Mors gauche inf</t>
  </si>
  <si>
    <t>Mors gauche sup</t>
  </si>
  <si>
    <t>Mors droit inf</t>
  </si>
  <si>
    <t>CO2207-0008</t>
  </si>
  <si>
    <t>PP0981006700-A</t>
  </si>
  <si>
    <t>PP0981021800-A</t>
  </si>
  <si>
    <t>SPE500011000-A</t>
  </si>
  <si>
    <t>Insulated spacer Ø25 x Ø21 x 350</t>
  </si>
  <si>
    <t>Bored threaded rod</t>
  </si>
  <si>
    <t>90° cooling fitting for R7 DN10 hose</t>
  </si>
  <si>
    <t>CO2207-0009</t>
  </si>
  <si>
    <t xml:space="preserve">PP0981000200-A </t>
  </si>
  <si>
    <t>Long centering column</t>
  </si>
  <si>
    <t>PP0981019200-A</t>
  </si>
  <si>
    <t>Column adjustement part</t>
  </si>
  <si>
    <t>PP0981019400-A</t>
  </si>
  <si>
    <t>C-frame homing position cam</t>
  </si>
  <si>
    <t>PP0981000300-A</t>
  </si>
  <si>
    <t>Short centering column</t>
  </si>
  <si>
    <t>CO2207-010</t>
  </si>
  <si>
    <t>Coulisseau POM 129x50x33</t>
  </si>
  <si>
    <t>CO2207-011</t>
  </si>
  <si>
    <t>PP0981016500-A</t>
  </si>
  <si>
    <t>PP0981016900-A</t>
  </si>
  <si>
    <t>PP0981017000-A</t>
  </si>
  <si>
    <t>ACCUMULATOR LID HOLDER</t>
  </si>
  <si>
    <t>ACCUMULATOR TUBE POSITIONER </t>
  </si>
  <si>
    <t>ACCUMULATOR BOTTOM HOLDER</t>
  </si>
  <si>
    <t>CO2207-013</t>
  </si>
  <si>
    <t>M7150</t>
  </si>
  <si>
    <t>Support masse 1/4</t>
  </si>
  <si>
    <t>Rabateur droit</t>
  </si>
  <si>
    <t>Rabateur Gauche</t>
  </si>
  <si>
    <t>CO2207-012</t>
  </si>
  <si>
    <t>CO2207-0014</t>
  </si>
  <si>
    <t>CO2207-0015</t>
  </si>
  <si>
    <t>PP0981005900-A</t>
  </si>
  <si>
    <t>PP0981024200-A </t>
  </si>
  <si>
    <t>INSULATING PLATE BUSBAR CLAMP</t>
  </si>
  <si>
    <t>OF</t>
  </si>
  <si>
    <t xml:space="preserve">Référence </t>
  </si>
  <si>
    <t>Date fin usinage réel 2</t>
  </si>
  <si>
    <t>CO2208-0016</t>
  </si>
  <si>
    <t>PP0997000700-A</t>
  </si>
  <si>
    <t>PP0997001300-A</t>
  </si>
  <si>
    <t>PP0997005500-A</t>
  </si>
  <si>
    <t>PP0997002400-A</t>
  </si>
  <si>
    <t>PP0997000800-A</t>
  </si>
  <si>
    <t>PP0997005800-A</t>
  </si>
  <si>
    <t>PP0991000600-A</t>
  </si>
  <si>
    <t>PP0997000100-A</t>
  </si>
  <si>
    <t>PA0997001500-A</t>
  </si>
  <si>
    <t>PP0997005700-A</t>
  </si>
  <si>
    <t>PP0997003500-A</t>
  </si>
  <si>
    <t>PP0997003100-A</t>
  </si>
  <si>
    <t>PP0997001200-A</t>
  </si>
  <si>
    <t>LOWER INSULATED BASE PLATE</t>
  </si>
  <si>
    <t>BITTER COIL CENTERING BASE</t>
  </si>
  <si>
    <t>MOUNTING RING</t>
  </si>
  <si>
    <t>HALF MOUNTING RING FS</t>
  </si>
  <si>
    <t>INTERMEDIATE INNER CORE</t>
  </si>
  <si>
    <t>LOWER INNER CORE</t>
  </si>
  <si>
    <t>CONNECTING INSULATE WEDGE</t>
  </si>
  <si>
    <t>COMPRESSION AXIS INSULATING SPACER</t>
  </si>
  <si>
    <t>COMPRESSION AXIS INSULATING SUPPORTS</t>
  </si>
  <si>
    <t>INTERMEDIATE TURNS INSULATION AND CENTERING</t>
  </si>
  <si>
    <t>INSULATION BETWEEN TURNS</t>
  </si>
  <si>
    <t>TURNS INSULATION AND CENTERING</t>
  </si>
  <si>
    <t>TOP INNER CORE</t>
  </si>
  <si>
    <t>CO2208-0017</t>
  </si>
  <si>
    <t>HYN8.SO2011004-02.X99</t>
  </si>
  <si>
    <t>Cart blocker</t>
  </si>
  <si>
    <t>CO2208-0018</t>
  </si>
  <si>
    <t>Support pose collecteur</t>
  </si>
  <si>
    <t>CO2208-0019</t>
  </si>
  <si>
    <t>M8415</t>
  </si>
  <si>
    <t>M8216</t>
  </si>
  <si>
    <t>Semelle k7 guidage</t>
  </si>
  <si>
    <t>Extension K7 BRET 115</t>
  </si>
  <si>
    <t>CO2208-0020</t>
  </si>
  <si>
    <t>Support galet ressort en inox 146 x 46 x 25</t>
  </si>
  <si>
    <t>CO2208-0021</t>
  </si>
  <si>
    <t>Modification Colonne support vertical / 21-001-106</t>
  </si>
  <si>
    <t>Modification Colonne support verticale 2</t>
  </si>
  <si>
    <t>Plaque support vérin modif</t>
  </si>
  <si>
    <t>CO2208-0022</t>
  </si>
  <si>
    <t>US-602578-07-0960</t>
  </si>
  <si>
    <t>US-602578-13-1209</t>
  </si>
  <si>
    <t>US602578-07-033</t>
  </si>
  <si>
    <t>US-602578-10-1001</t>
  </si>
  <si>
    <t>US-602578-10-1000</t>
  </si>
  <si>
    <t>BRIDE AXE RENVOIE</t>
  </si>
  <si>
    <t>FIXATION MOTOREDUCTEUR</t>
  </si>
  <si>
    <t>INTERFACE FIXATION MOTEUR</t>
  </si>
  <si>
    <t>BRAS DE PINCE DROIT</t>
  </si>
  <si>
    <t>BRAS PINCE PILE BAC</t>
  </si>
  <si>
    <t>CO2208-0023</t>
  </si>
  <si>
    <t>PP0981022700-A</t>
  </si>
  <si>
    <t>INSULATING PLATE FOR LOCKING SYSTEM</t>
  </si>
  <si>
    <t>CO2208-0024</t>
  </si>
  <si>
    <t> PP0981023800-A</t>
  </si>
  <si>
    <t>LOCKING SYSTEM GUIDING AXIS</t>
  </si>
  <si>
    <t>CO2208-0025</t>
  </si>
  <si>
    <t>PP0981021300-A</t>
  </si>
  <si>
    <t>COIL CLAMPING PAD PLATE</t>
  </si>
  <si>
    <t>PP0981020800-A</t>
  </si>
  <si>
    <t>COIL REFERENCE PLATE</t>
  </si>
  <si>
    <t>PP0981020900-A </t>
  </si>
  <si>
    <t>HYDRAULIC HOSES CLAMP</t>
  </si>
  <si>
    <t>PP0981028300-A</t>
  </si>
  <si>
    <t>COIL CLAMPING PAD</t>
  </si>
  <si>
    <t xml:space="preserve">BUSBAR THREADED INSULATED </t>
  </si>
  <si>
    <t>CO2208-0026</t>
  </si>
  <si>
    <t>F0-10176-0-01</t>
  </si>
  <si>
    <t>Embase MR 01 modifié</t>
  </si>
  <si>
    <t>CO2208-0027</t>
  </si>
  <si>
    <t>RP0000268271-A</t>
  </si>
  <si>
    <t>RP0000268272-B</t>
  </si>
  <si>
    <t>RP0000268274-A </t>
  </si>
  <si>
    <t>RP0000268289-A</t>
  </si>
  <si>
    <t>RP0000268750-A</t>
  </si>
  <si>
    <t>RP0000269065-A </t>
  </si>
  <si>
    <t>RP0000269135-A</t>
  </si>
  <si>
    <t>RP0000269141-A</t>
  </si>
  <si>
    <t>RP0000269150-A</t>
  </si>
  <si>
    <t>RP0000269157-A</t>
  </si>
  <si>
    <t>RP0000269158-A</t>
  </si>
  <si>
    <t>RP0000269160-B</t>
  </si>
  <si>
    <t>RP0000269165-A</t>
  </si>
  <si>
    <t>RP0000269205-A</t>
  </si>
  <si>
    <t>RP0000269298-A</t>
  </si>
  <si>
    <t>RP0000269303-A</t>
  </si>
  <si>
    <t>RP0000269304-A</t>
  </si>
  <si>
    <t>RP0000269138-A</t>
  </si>
  <si>
    <t>RP0000269143-A</t>
  </si>
  <si>
    <t>RP0000268275-A</t>
  </si>
  <si>
    <t>RP0000269070-A</t>
  </si>
  <si>
    <t>RP0000269069-A</t>
  </si>
  <si>
    <t>RP0000268276-A</t>
  </si>
  <si>
    <t>RP0000269074-B</t>
  </si>
  <si>
    <t>MAIN ELECTRODE</t>
  </si>
  <si>
    <t>SHOCK ABSORBER INSULATION</t>
  </si>
  <si>
    <t>ELECTRODE SUPPORT</t>
  </si>
  <si>
    <t>SUPPORT INSULATION ELECTRODE</t>
  </si>
  <si>
    <t>ELECTRODE INSULATOR</t>
  </si>
  <si>
    <t>DISCHARGE CHAMBER</t>
  </si>
  <si>
    <t>WASHER Ø 35 MF</t>
  </si>
  <si>
    <t>HV+ CONNECTOR MF</t>
  </si>
  <si>
    <t>RIGHT PLATE HV-</t>
  </si>
  <si>
    <t>BELLEVILLE SPACER</t>
  </si>
  <si>
    <t>COMPRESS WASHER</t>
  </si>
  <si>
    <t>DIE SUPPORT</t>
  </si>
  <si>
    <t>SOCKET CHAMBER</t>
  </si>
  <si>
    <t>LEFT PLATE HV-</t>
  </si>
  <si>
    <t>BELLEVILLE TOOL</t>
  </si>
  <si>
    <t>CHAMBER PLUG</t>
  </si>
  <si>
    <t>WIRE PLUG</t>
  </si>
  <si>
    <t>HALF KEY ELECTRODE</t>
  </si>
  <si>
    <t>PLATE CONNECTOR</t>
  </si>
  <si>
    <t>POSITIVE ELECTRODE</t>
  </si>
  <si>
    <t>ELECTRODE HV-</t>
  </si>
  <si>
    <t>CHAMBER INSULATION</t>
  </si>
  <si>
    <t>ELECTRODE INSULATION</t>
  </si>
  <si>
    <t> FUSE CARTRIDGE</t>
  </si>
  <si>
    <t>Sous-traitance</t>
  </si>
  <si>
    <t>CONTACT WAHER</t>
  </si>
  <si>
    <t>RP0000269297-A </t>
  </si>
  <si>
    <t>CO2209-0030</t>
  </si>
  <si>
    <t>129982-00</t>
  </si>
  <si>
    <t>130464-00</t>
  </si>
  <si>
    <t>130523-00</t>
  </si>
  <si>
    <t>130746-00</t>
  </si>
  <si>
    <t>130781-00</t>
  </si>
  <si>
    <t>131094-00</t>
  </si>
  <si>
    <t>PLATEAU SERTISSAGE</t>
  </si>
  <si>
    <t>PAVE ORIENTATION DEFLECTEUR</t>
  </si>
  <si>
    <t>PLATINE ADAPTATION VERIN</t>
  </si>
  <si>
    <t>ENTRETOISE POTENCE VERIN</t>
  </si>
  <si>
    <t>EMBASE POTENCE VERIN</t>
  </si>
  <si>
    <t>DOIGT SAUTERELLE</t>
  </si>
  <si>
    <t>CO2208-0028</t>
  </si>
  <si>
    <t>PP0981027900-A</t>
  </si>
  <si>
    <t>ACTUATOR TRANSMISSION BRACKET</t>
  </si>
  <si>
    <t>PP0981029100-A</t>
  </si>
  <si>
    <t>FRONT END STROKE BRACKET</t>
  </si>
  <si>
    <t>PP0981028000-A</t>
  </si>
  <si>
    <t>CLAMPING CENTERING PLATE</t>
  </si>
  <si>
    <t>PP0981029200-A</t>
  </si>
  <si>
    <t>BACK END OF STROKE BRACKET</t>
  </si>
  <si>
    <t>PP0981027700-A</t>
  </si>
  <si>
    <t>POSITION SENSOR BRACKET</t>
  </si>
  <si>
    <t>PP0981026600-A</t>
  </si>
  <si>
    <t>CONVEYOR FOOT PLATE</t>
  </si>
  <si>
    <t>PP0981026300-A</t>
  </si>
  <si>
    <t>PNEUMATIC SPRING PLATE</t>
  </si>
  <si>
    <t>PP0981026800-A</t>
  </si>
  <si>
    <t>REAR CENTERING PLATE</t>
  </si>
  <si>
    <t>PP0981027100-A</t>
  </si>
  <si>
    <t>CONVEYOR SPACER THK10MM</t>
  </si>
  <si>
    <t>PP0981027800-A</t>
  </si>
  <si>
    <t>CABLE CHAIN BRACKET</t>
  </si>
  <si>
    <t>PP0981027000-A</t>
  </si>
  <si>
    <t>CONVEYOR PLATE</t>
  </si>
  <si>
    <t>PP0981029300-A</t>
  </si>
  <si>
    <t>VERTICAL ACTUATOR BUSHING THK20</t>
  </si>
  <si>
    <t>PP0981029000-A</t>
  </si>
  <si>
    <t>LIFT PLATE LONG PART</t>
  </si>
  <si>
    <t>PP0981028600-A</t>
  </si>
  <si>
    <t>TUBE BRACKET</t>
  </si>
  <si>
    <t>ST</t>
  </si>
  <si>
    <t>CO2210-0033</t>
  </si>
  <si>
    <t>PP0981022000-A </t>
  </si>
  <si>
    <t>PP0981022100-A</t>
  </si>
  <si>
    <t>PP0981022200-A</t>
  </si>
  <si>
    <t>PP0981025800-A</t>
  </si>
  <si>
    <t>PP0981021900-A</t>
  </si>
  <si>
    <t>FS EXTRACTOR BASE</t>
  </si>
  <si>
    <t>FS EXTRACTOR INSERT</t>
  </si>
  <si>
    <t>FS EXTRACTOR PUSHER</t>
  </si>
  <si>
    <t>FIELD SHAPER EXTRACTION PLATE</t>
  </si>
  <si>
    <t>HOLDING COLUMN</t>
  </si>
  <si>
    <t>CO2209-0031</t>
  </si>
  <si>
    <t>PP0845FI2100-D</t>
  </si>
  <si>
    <t>LEFT CALIBRATION PUNCH ACC. TO SCAN BCB PPAV</t>
  </si>
  <si>
    <t>RIGHT CALIBRATION PUNCH ACC. TO SCAN BCB PPAV</t>
  </si>
  <si>
    <t> PP0845FI21800-E</t>
  </si>
  <si>
    <t>CO2210-0032</t>
  </si>
  <si>
    <t>BOLS</t>
  </si>
  <si>
    <t>PLAQUES D'USURE</t>
  </si>
  <si>
    <t>ARBRE PORTE COUTEAUX</t>
  </si>
  <si>
    <t>CO2210-0034</t>
  </si>
  <si>
    <t>DKI-MEC 115</t>
  </si>
  <si>
    <t>DKI-MEC-116</t>
  </si>
  <si>
    <t>ARBRE DE SORTIE</t>
  </si>
  <si>
    <t>ARBRE CENTRAL</t>
  </si>
  <si>
    <t>CO2211-0036</t>
  </si>
  <si>
    <t> EQUERRE REGLABLE MALE</t>
  </si>
  <si>
    <t>EQUERRE REGLABLE FEMELLE</t>
  </si>
  <si>
    <t>CO2211-0037</t>
  </si>
  <si>
    <t>PP1029007100-A</t>
  </si>
  <si>
    <t>FLAT INTERFACE</t>
  </si>
  <si>
    <t>PP1029000300-A</t>
  </si>
  <si>
    <t>LIPSTICK ENCLOSURE</t>
  </si>
  <si>
    <t>CO2211-0038</t>
  </si>
  <si>
    <t>PA0997001500-A </t>
  </si>
  <si>
    <t> INSULATION BETWEEN TURNS</t>
  </si>
  <si>
    <t>CALE INFERIEURE DROITE</t>
  </si>
  <si>
    <t>CALE INFERIEURE DROITE + STRUCUTRE ALU</t>
  </si>
  <si>
    <t>CALE INFERIEURE GAUCHE + STRUCTURE ALU</t>
  </si>
  <si>
    <t>CALE INFERIEUR GAUCHE</t>
  </si>
  <si>
    <t>CALE SUPERIEURE DROITE</t>
  </si>
  <si>
    <t>CALE SUPERIEUR GAUCHE</t>
  </si>
  <si>
    <t>CALE SUPERIEUR DROITE</t>
  </si>
  <si>
    <t>CALE INFERIEUR DROITE + STRUCUTRE ALU</t>
  </si>
  <si>
    <t>CALE INFERIEUR GAUCHE + STRUCUTRE ALU</t>
  </si>
  <si>
    <t>CALE INFERIEUR DROITE</t>
  </si>
  <si>
    <t>DROITE - SUPPORT CALE</t>
  </si>
  <si>
    <t>GAUCHE - SUPPORT CALE</t>
  </si>
  <si>
    <t>FT-C_201.0_Ouv.</t>
  </si>
  <si>
    <t>FT-C_201.0_Ouv</t>
  </si>
  <si>
    <t>FP-C_201.0_Ouv.</t>
  </si>
  <si>
    <t> FP-C_201.0_Ouv.</t>
  </si>
  <si>
    <t>CO2211-0039</t>
  </si>
  <si>
    <t>CO02211-0041</t>
  </si>
  <si>
    <t>PP1029015500-A</t>
  </si>
  <si>
    <t>BLANK-PROTO</t>
  </si>
  <si>
    <t>CO2211-0042</t>
  </si>
  <si>
    <t>PORTE BUSE INJECTEUR FLEXO</t>
  </si>
  <si>
    <t>CO2211-0043</t>
  </si>
  <si>
    <t> 22-001-708</t>
  </si>
  <si>
    <t>22-001-502</t>
  </si>
  <si>
    <t>22-001-503</t>
  </si>
  <si>
    <t>22-001-601</t>
  </si>
  <si>
    <t> 22-001-601</t>
  </si>
  <si>
    <t>22-001-701</t>
  </si>
  <si>
    <t>22-001-702</t>
  </si>
  <si>
    <t>22-001-703</t>
  </si>
  <si>
    <t>22-001-705-</t>
  </si>
  <si>
    <t>22-001-707</t>
  </si>
  <si>
    <t>22-001-101</t>
  </si>
  <si>
    <t>22-001-102</t>
  </si>
  <si>
    <t> 22-001-104</t>
  </si>
  <si>
    <t>22-001-501</t>
  </si>
  <si>
    <t>22-001-105</t>
  </si>
  <si>
    <t>22-001-107</t>
  </si>
  <si>
    <t>22-001-109</t>
  </si>
  <si>
    <t>22-001-202</t>
  </si>
  <si>
    <t>22-001-301</t>
  </si>
  <si>
    <t>22-001-302</t>
  </si>
  <si>
    <t>22-001-305</t>
  </si>
  <si>
    <t> 22-001-308</t>
  </si>
  <si>
    <t>22-001-309</t>
  </si>
  <si>
    <t>22-001-401</t>
  </si>
  <si>
    <t>22-001-402</t>
  </si>
  <si>
    <t>PLATINE PRESSOIR VERTICAL</t>
  </si>
  <si>
    <t> FLANC SUPPORT FRAISE USINAGE LOGEMENT BUTEE POIGNEE</t>
  </si>
  <si>
    <t>FLANC SUPPORT FRAISE USINAGE LOGEMENT BUTEE POIGNEE</t>
  </si>
  <si>
    <t>PALIER DROIT TAMBOUR BANDE LG 90MM</t>
  </si>
  <si>
    <t>PALIER GACHE TAMBOUR BANDE LG 90MM</t>
  </si>
  <si>
    <t>PLATINE SUPPORT VERIN POUSSOIR</t>
  </si>
  <si>
    <t>PLATINE FIXATION VERIN POUSSOIR</t>
  </si>
  <si>
    <t> PLATINE POUSSOIR</t>
  </si>
  <si>
    <t>GOUSSET SUPPORT VERIN POUSSOIR VERTICAL</t>
  </si>
  <si>
    <t>PLATINE FIXATION VERIN PRESSOIR VERTICAL</t>
  </si>
  <si>
    <t>PLATINE FIXATION ROULEAU</t>
  </si>
  <si>
    <t>PLATINE INFERIEURE FIXATION ROULEAU</t>
  </si>
  <si>
    <t>CHAPE SUPPORT ROULEAU TENDEUR BANDE</t>
  </si>
  <si>
    <t>PLATINE FIXATION PROFILE</t>
  </si>
  <si>
    <t>ENTRETOISE SUPPORT ROULEAU TENDEUR BANDE</t>
  </si>
  <si>
    <t>CHAPE SUPPORT ROULEAU</t>
  </si>
  <si>
    <t> PLAQUE TENDEUR TAMBOUR ENTRAINEMENT</t>
  </si>
  <si>
    <t>PLAQUE TENDEUR TAMBOUR ENTRAINEMENT + SUPPORT MOTEUR</t>
  </si>
  <si>
    <t>ENTRETOISE</t>
  </si>
  <si>
    <t>CHAPE TAMBOURS COTE EVACUATION</t>
  </si>
  <si>
    <t>PLATINE FIXATION TAMBOURS ENTRAINEMENT</t>
  </si>
  <si>
    <t>GUIDE CENTRAL PROFILE</t>
  </si>
  <si>
    <t>CO2212-0044</t>
  </si>
  <si>
    <t>DEVETISSEUR 147,5 X 58 X 30</t>
  </si>
  <si>
    <t>DEVETISSEUR 147,5 X 63 X 30</t>
  </si>
  <si>
    <t>CO2212-0045</t>
  </si>
  <si>
    <t>PP0097007900-A</t>
  </si>
  <si>
    <t>CONICAL INTERFACE</t>
  </si>
  <si>
    <t>CO2212-0047</t>
  </si>
  <si>
    <t>L 41430-01</t>
  </si>
  <si>
    <t>APPUI AVANT FUT</t>
  </si>
  <si>
    <t>M 41431-00</t>
  </si>
  <si>
    <t>SUPPORT BRIDE PIVOTANTE</t>
  </si>
  <si>
    <t>AH 76540-00</t>
  </si>
  <si>
    <t>BLOC INTERFACE VERIN</t>
  </si>
  <si>
    <t>CO2212-0048</t>
  </si>
  <si>
    <t>DKI-MEC</t>
  </si>
  <si>
    <t>AXE DE SORTIE OMEXOM</t>
  </si>
  <si>
    <t>CO2212-0049</t>
  </si>
  <si>
    <t>72305-04</t>
  </si>
  <si>
    <t>TOLE COMPRESSION</t>
  </si>
  <si>
    <t>CO2212-0052</t>
  </si>
  <si>
    <t>RP0000271101-A</t>
  </si>
  <si>
    <t>BOUCHON GENE MARX</t>
  </si>
  <si>
    <t>CO2212-0046</t>
  </si>
  <si>
    <t>RP0000270857-A</t>
  </si>
  <si>
    <t>CATHODE ESSAI BREAKDOWN PHYSICS</t>
  </si>
  <si>
    <t>CO2212-0051</t>
  </si>
  <si>
    <t xml:space="preserve">DOIGT DE DISTRIBUTEUR 2 TETES LAITON </t>
  </si>
  <si>
    <t xml:space="preserve">DOIGT DE DISTRIBUTEUR 2 TETES </t>
  </si>
  <si>
    <t>PIECE 60 X 40 X 20</t>
  </si>
  <si>
    <t xml:space="preserve">PIECE 65 X 28 X 28 </t>
  </si>
  <si>
    <t>CO2301-0055</t>
  </si>
  <si>
    <t>RP0000271117</t>
  </si>
  <si>
    <t>CENTRAGe BOL</t>
  </si>
  <si>
    <t>CO2301-0054</t>
  </si>
  <si>
    <t>RP0000270940-A</t>
  </si>
  <si>
    <t>ECROU ELECTRODE</t>
  </si>
  <si>
    <t>RP0000270939-A</t>
  </si>
  <si>
    <t>ELECTRODE SPARK GAP</t>
  </si>
  <si>
    <t>CO2212-0053</t>
  </si>
  <si>
    <t>IP5487000000-A</t>
  </si>
  <si>
    <t>CONTACT MASSE ORION</t>
  </si>
  <si>
    <t>CO2301-0056</t>
  </si>
  <si>
    <t>RP0000271962-A</t>
  </si>
  <si>
    <t xml:space="preserve">DOUILLE LONGUE TIGE PC </t>
  </si>
  <si>
    <t>RP0000270273-A</t>
  </si>
  <si>
    <t>SUPPORT 10CAPA</t>
  </si>
  <si>
    <t>RP0000270786-B</t>
  </si>
  <si>
    <t>SUPPORT</t>
  </si>
  <si>
    <t>RP0000270260-C</t>
  </si>
  <si>
    <t>BOUCHON ECLATEUR</t>
  </si>
  <si>
    <t>CO2301-0057</t>
  </si>
  <si>
    <t>TUBE DE CONNECTION HPHT</t>
  </si>
  <si>
    <t>RP0000271715-A</t>
  </si>
  <si>
    <t>RP0000270526-A</t>
  </si>
  <si>
    <t>EMBOUT CABLE APELEC ALLONGE</t>
  </si>
  <si>
    <t>RP0000270525-A</t>
  </si>
  <si>
    <t>CONNECTEUR FEMELLE CABLE APELC</t>
  </si>
  <si>
    <t>RP0000271794-A</t>
  </si>
  <si>
    <t>V DE GUIDAGE POUR ARBRE DE TRANSMITION PLATEAU</t>
  </si>
  <si>
    <t>RP0000270505-A</t>
  </si>
  <si>
    <t>TIGE DE TRAVERSE</t>
  </si>
  <si>
    <t>RP0000270521-A</t>
  </si>
  <si>
    <t>ENTRETOISE M10</t>
  </si>
  <si>
    <t>RP0000270776-A</t>
  </si>
  <si>
    <t>ARBRE DE TRANSMISSION ROTATION PLATEAU</t>
  </si>
  <si>
    <t>RP0000270661-A</t>
  </si>
  <si>
    <t>AXE VIS SANS FIN</t>
  </si>
  <si>
    <t>CO2301-0059</t>
  </si>
  <si>
    <t>RP0000270619-A</t>
  </si>
  <si>
    <t>ELECTRODE ECLATEUR FRETTE GAP3 PERCEE</t>
  </si>
  <si>
    <t>CO2301-0058</t>
  </si>
  <si>
    <t>CO2301-0061</t>
  </si>
  <si>
    <t>PP1022002800-A</t>
  </si>
  <si>
    <t>PP1022003700-A</t>
  </si>
  <si>
    <t>PP1022003800-A</t>
  </si>
  <si>
    <t>PP1022011100-A</t>
  </si>
  <si>
    <t>PROFILE TEMPLATE GAP 2MM</t>
  </si>
  <si>
    <t>MYLAR SHEET CORNER SUPPORT STRIP</t>
  </si>
  <si>
    <t>HUB HANDLE SUPPORT</t>
  </si>
  <si>
    <t>MYLAR SHEET EDGE SUPPORT STRIP</t>
  </si>
  <si>
    <t>CO2301-0062</t>
  </si>
  <si>
    <t>RP0000272127-B</t>
  </si>
  <si>
    <t>BLOC ECLATEUR</t>
  </si>
  <si>
    <t>RP0000272128-A</t>
  </si>
  <si>
    <t>SUPPORT ELECTRODE</t>
  </si>
  <si>
    <t>RP0000272129-B</t>
  </si>
  <si>
    <t>ELECTRODE</t>
  </si>
  <si>
    <t>RP0000272145-A</t>
  </si>
  <si>
    <t>CONNECTION ROD </t>
  </si>
  <si>
    <t>RP0000272162-A</t>
  </si>
  <si>
    <t>SUPPORT ECLATEUR POINT FROID</t>
  </si>
  <si>
    <t>RP0000272170-A</t>
  </si>
  <si>
    <t>RP0000272172-A</t>
  </si>
  <si>
    <t>SUPPORT POINT CHAUD</t>
  </si>
  <si>
    <t>SUPPORT ECLATEUR POINT CHAUD</t>
  </si>
  <si>
    <t>CO2301-0060</t>
  </si>
  <si>
    <t>ANVIL HOLDER</t>
  </si>
  <si>
    <t>PP022012100-A</t>
  </si>
  <si>
    <t>PP1022011300-A</t>
  </si>
  <si>
    <t>END STROKE SPACER Ø65 X 102.5</t>
  </si>
  <si>
    <t>PP1022011200-A</t>
  </si>
  <si>
    <t>GUIDING COLUMN SUPPORTING</t>
  </si>
  <si>
    <t>PP1022006600-A</t>
  </si>
  <si>
    <t>PP1022006500-A</t>
  </si>
  <si>
    <t>PP1022006300-A</t>
  </si>
  <si>
    <t>PP10220023-A</t>
  </si>
  <si>
    <t>COIL CLAMPING BASE</t>
  </si>
  <si>
    <t>PP1022006200-A</t>
  </si>
  <si>
    <t>UPPER CLAMP 2 HP</t>
  </si>
  <si>
    <t>UPPER CLAMP 2 CP</t>
  </si>
  <si>
    <t>UPPER CLAMP 3 HP</t>
  </si>
  <si>
    <t>UPPER CLAMP 3 CP</t>
  </si>
  <si>
    <t>RP0000270879</t>
  </si>
  <si>
    <t>SUPPORT VIDE</t>
  </si>
  <si>
    <t>CO2301-0065</t>
  </si>
  <si>
    <t>RP0000269719-B</t>
  </si>
  <si>
    <t>PC</t>
  </si>
  <si>
    <t>CO2302-0066</t>
  </si>
  <si>
    <t>SPC900023000-B</t>
  </si>
  <si>
    <t>SPG700010000-A</t>
  </si>
  <si>
    <t>CRIMP RING HP Ø17.5-THK1</t>
  </si>
  <si>
    <t>4.5</t>
  </si>
  <si>
    <t>INSERT M16 X 16</t>
  </si>
  <si>
    <t>CO2301-0067</t>
  </si>
  <si>
    <t>SYMBLOT CAPTEUR</t>
  </si>
  <si>
    <t>CONTRE GALET</t>
  </si>
  <si>
    <t>ENTRETOISE CONTRE GALET</t>
  </si>
  <si>
    <t>CO2302-0068</t>
  </si>
  <si>
    <t>EBAUCHE ALU 5083 EP0,8</t>
  </si>
  <si>
    <t>251</t>
  </si>
  <si>
    <t>CO2302-0069</t>
  </si>
  <si>
    <t>E 402-201</t>
  </si>
  <si>
    <t>POSAGE GS31</t>
  </si>
  <si>
    <t>1</t>
  </si>
  <si>
    <t>1.75</t>
  </si>
  <si>
    <t>252</t>
  </si>
  <si>
    <t>CO2302-0070</t>
  </si>
  <si>
    <t>P0076_E01_P001</t>
  </si>
  <si>
    <t>BRIDE OUTIL ROBOT</t>
  </si>
  <si>
    <t>2</t>
  </si>
  <si>
    <t>253</t>
  </si>
  <si>
    <t xml:space="preserve"> P0076_E01_P003</t>
  </si>
  <si>
    <t>ROND Ø12</t>
  </si>
  <si>
    <t>4</t>
  </si>
  <si>
    <t>1.22</t>
  </si>
  <si>
    <t>254</t>
  </si>
  <si>
    <t>CO2302-0071</t>
  </si>
  <si>
    <t>90° COOLING FITTING</t>
  </si>
  <si>
    <t>20</t>
  </si>
  <si>
    <t>17</t>
  </si>
  <si>
    <t>255</t>
  </si>
  <si>
    <t>CO2302-0072</t>
  </si>
  <si>
    <t xml:space="preserve"> ACCUMULATOR BOTTOM HOLDER</t>
  </si>
  <si>
    <t>20/02/2023</t>
  </si>
  <si>
    <t>5</t>
  </si>
  <si>
    <t>CO2302-0074</t>
  </si>
  <si>
    <t>ECOPE RADIATEUR G+D</t>
  </si>
  <si>
    <t>CO2302-0073</t>
  </si>
  <si>
    <t>DOIGT DE PINCE</t>
  </si>
  <si>
    <t>CO2302-0075</t>
  </si>
  <si>
    <t>SUPPORT GOPRO</t>
  </si>
  <si>
    <t>CO2302-0076</t>
  </si>
  <si>
    <t>059694-02</t>
  </si>
  <si>
    <t>067812-04</t>
  </si>
  <si>
    <t>067813-03</t>
  </si>
  <si>
    <t>COUDE EN INOX</t>
  </si>
  <si>
    <t>BLOC HYDRAU 280</t>
  </si>
  <si>
    <t>COUVERCLE HYDRAU 280</t>
  </si>
  <si>
    <t>CO2302-0077</t>
  </si>
  <si>
    <t xml:space="preserve">RP0000272172-A </t>
  </si>
  <si>
    <t>RP0000272145-A </t>
  </si>
  <si>
    <t>CONNECTION ROD</t>
  </si>
  <si>
    <t>RP0000272129-C</t>
  </si>
  <si>
    <t>CO2302-0078</t>
  </si>
  <si>
    <t>CO2302-0079</t>
  </si>
  <si>
    <t>RP0000272297-A</t>
  </si>
  <si>
    <t>ISOLANT CHAMBRE + 5 MM</t>
  </si>
  <si>
    <t>RP0000272298-A</t>
  </si>
  <si>
    <t>ISOLANT ELECTRODE 1KJ ORIGINE</t>
  </si>
  <si>
    <t> RP0000272341-A</t>
  </si>
  <si>
    <t>PLOT CENTRAL + 5MM</t>
  </si>
  <si>
    <t>RP0000267915-A</t>
  </si>
  <si>
    <t>PLOT CENTRAL 1.6</t>
  </si>
  <si>
    <t>CO2302-0080</t>
  </si>
  <si>
    <t>CARTER BOUIILLOTTE 1</t>
  </si>
  <si>
    <t>CO2303-0082</t>
  </si>
  <si>
    <t>ARBRE DE SORTIE OMEXON</t>
  </si>
  <si>
    <t>CO2303-0073</t>
  </si>
  <si>
    <t>P0051-E1-P001</t>
  </si>
  <si>
    <t>P0051-E1-P003</t>
  </si>
  <si>
    <t>INDEXEUR</t>
  </si>
  <si>
    <t>SUPPORT CAPTEUR PROFIL</t>
  </si>
  <si>
    <t>CO2303-0084</t>
  </si>
  <si>
    <t>RP0000272654-A</t>
  </si>
  <si>
    <t> RP0000272658-A</t>
  </si>
  <si>
    <t>RP0000272652-A</t>
  </si>
  <si>
    <t>RESISTOR ELECTRICAL CONTACT</t>
  </si>
  <si>
    <t>CONTACT PERCHE</t>
  </si>
  <si>
    <t>INTERFACE MT-830-P DROITE</t>
  </si>
  <si>
    <t>CO2303-0085</t>
  </si>
  <si>
    <t>RP0000272173-A</t>
  </si>
  <si>
    <t>RP0000270412-D</t>
  </si>
  <si>
    <t>RP0000272129-D</t>
  </si>
  <si>
    <t>RP0000270447-C</t>
  </si>
  <si>
    <t>RP0000270445-C</t>
  </si>
  <si>
    <t>RP0000270638-B</t>
  </si>
  <si>
    <t>RP0000270519-D</t>
  </si>
  <si>
    <t>ANTICORONA FINAL STACK SELF</t>
  </si>
  <si>
    <t>ANTICORONA STACK SELF</t>
  </si>
  <si>
    <t>CONNECTIQUE CAPA MASSE</t>
  </si>
  <si>
    <t xml:space="preserve">CONTACT MASSE </t>
  </si>
  <si>
    <t xml:space="preserve">CONNCETION ROD </t>
  </si>
  <si>
    <t>CONTACT PC</t>
  </si>
  <si>
    <t>CO2303-0087</t>
  </si>
  <si>
    <t>CO2303-0086</t>
  </si>
  <si>
    <t>GUIDE TUBE PEHD 1000</t>
  </si>
  <si>
    <t>C/78921-0A</t>
  </si>
  <si>
    <t>CO2303-0088</t>
  </si>
  <si>
    <t>IP5490016000-A</t>
  </si>
  <si>
    <t> AXE DE CONNECTION</t>
  </si>
  <si>
    <t>CO2303-0089</t>
  </si>
  <si>
    <t>RP0000272818-A</t>
  </si>
  <si>
    <t>REDUCTEUR BOL</t>
  </si>
  <si>
    <t>CO2303-0090</t>
  </si>
  <si>
    <t>RP0000272662 -A</t>
  </si>
  <si>
    <t>PLAQUE POINT FROID</t>
  </si>
  <si>
    <t>CO2303-0091</t>
  </si>
  <si>
    <t>161439-00</t>
  </si>
  <si>
    <t xml:space="preserve">PLAQUE MIRE </t>
  </si>
  <si>
    <t>CO2303-0092</t>
  </si>
  <si>
    <t>RP0000272664-A</t>
  </si>
  <si>
    <t>RP0000272671 -A</t>
  </si>
  <si>
    <t>RP0000272785 -A</t>
  </si>
  <si>
    <t>RP0000272667 -A</t>
  </si>
  <si>
    <t>ISOLATEUR</t>
  </si>
  <si>
    <t>TOP INSULATOR</t>
  </si>
  <si>
    <t>CHARGE INSULATOR</t>
  </si>
  <si>
    <t>CAPA INSULATOR</t>
  </si>
  <si>
    <t>CO2303-0093</t>
  </si>
  <si>
    <t>RP0000272883-A</t>
  </si>
  <si>
    <t>EMBOUT PERCHE</t>
  </si>
  <si>
    <t>CO2303-0094</t>
  </si>
  <si>
    <t>RP0000272672 -A</t>
  </si>
  <si>
    <t>PLOT POINT CHAUD</t>
  </si>
  <si>
    <t> ELECTRODE POINT FROID</t>
  </si>
  <si>
    <t>PLOT DE CHARGE</t>
  </si>
  <si>
    <t>RP0000272663 -A</t>
  </si>
  <si>
    <t>RP0000272786 -A</t>
  </si>
  <si>
    <t>RP0000272668 -A</t>
  </si>
  <si>
    <t>CO2303-0095</t>
  </si>
  <si>
    <t>RP0000272886-A</t>
  </si>
  <si>
    <t>REDUCTEUR BOL 1KJ</t>
  </si>
  <si>
    <t>CO2303-0096</t>
  </si>
  <si>
    <t>PP1045000800-A</t>
  </si>
  <si>
    <t>PP1045022800-A</t>
  </si>
  <si>
    <t>PP1045018200-A</t>
  </si>
  <si>
    <t>PP1045023200-A</t>
  </si>
  <si>
    <t>CALE DE REGLAGE</t>
  </si>
  <si>
    <t>BUTEE SERRE FLAN</t>
  </si>
  <si>
    <t>SUPPORT POINCON OP10</t>
  </si>
  <si>
    <t>SUPPORT POINCON OP20</t>
  </si>
  <si>
    <t>CO2303-0097</t>
  </si>
  <si>
    <t>TAQUET ACIER 62 X 15 EP20</t>
  </si>
  <si>
    <t>CO2303-0098</t>
  </si>
  <si>
    <t>RP0000271125-A</t>
  </si>
  <si>
    <t>MANCHON POINT FROID</t>
  </si>
  <si>
    <t>RP0000271099-A</t>
  </si>
  <si>
    <t>SPHERE DE CONTACT</t>
  </si>
  <si>
    <t>RP0000271102-A</t>
  </si>
  <si>
    <t>AXE CONDUCTEUR</t>
  </si>
  <si>
    <t>RP0000271108-A</t>
  </si>
  <si>
    <t>MANCHON SOUDE POINT FROID</t>
  </si>
  <si>
    <t>RP0000270990-A</t>
  </si>
  <si>
    <t>PORTE LAMELLES POINT CHAUD</t>
  </si>
  <si>
    <t>CO2303-0099</t>
  </si>
  <si>
    <t>RP0000272853-A</t>
  </si>
  <si>
    <t>RP0000272505-A</t>
  </si>
  <si>
    <t>RP0000272940-A</t>
  </si>
  <si>
    <t>RP0000272112-A</t>
  </si>
  <si>
    <t>AXE VERIN Ø60</t>
  </si>
  <si>
    <t>AXE VERIN Ø45</t>
  </si>
  <si>
    <t>CAME CAPTEUR DE POSITION</t>
  </si>
  <si>
    <t>RONDELLE DE PROTECTION ROULEMENT Ø190</t>
  </si>
  <si>
    <t>CO2303-0100</t>
  </si>
  <si>
    <t>PP1040000500-A</t>
  </si>
  <si>
    <t>AXE FILETE M20x2.0</t>
  </si>
  <si>
    <t>CO2303-0101</t>
  </si>
  <si>
    <t>ENCEINTE ISIFOR</t>
  </si>
  <si>
    <t>COUVERCLE ISIFOR</t>
  </si>
  <si>
    <t>CO2303-0102</t>
  </si>
  <si>
    <t>SOCLE - PARTIE HAUTE</t>
  </si>
  <si>
    <t>SOCLE - PARTIE BASSE</t>
  </si>
  <si>
    <t xml:space="preserve">SOCLE - PIED </t>
  </si>
  <si>
    <t xml:space="preserve">TRAVERSE </t>
  </si>
  <si>
    <t>COUVERCLE</t>
  </si>
  <si>
    <t>BAGUE DE REGLAGE</t>
  </si>
  <si>
    <t>CO2303-103</t>
  </si>
  <si>
    <t>RP0000272817-A</t>
  </si>
  <si>
    <t>RP0000272847-A</t>
  </si>
  <si>
    <t>RP0000272862-A</t>
  </si>
  <si>
    <t>BASE OUTIL POTTING LIGNE DE CONDUCTION</t>
  </si>
  <si>
    <t>PARTIE SUP OUTIL POTTING MOCK UP</t>
  </si>
  <si>
    <t>SEALING CAP POTTING INF</t>
  </si>
  <si>
    <t>CO2303-104</t>
  </si>
  <si>
    <t>RP0000272777-A</t>
  </si>
  <si>
    <t>PLOT 1</t>
  </si>
  <si>
    <t>RP0000272778-A</t>
  </si>
  <si>
    <t>PLOT ELECTRODE</t>
  </si>
  <si>
    <t>CO2303-105</t>
  </si>
  <si>
    <t>RP0000272943-A</t>
  </si>
  <si>
    <t>DOIGT LUNETTE</t>
  </si>
  <si>
    <t>RP0000272945-A</t>
  </si>
  <si>
    <t>SUPPORT DOIGT LUNETTE</t>
  </si>
  <si>
    <t>BAGUE PORTE ETANCHEITE</t>
  </si>
  <si>
    <t>RP0000272955-A</t>
  </si>
  <si>
    <t>CO2303-106</t>
  </si>
  <si>
    <t>RP0000272825-A</t>
  </si>
  <si>
    <t>SUPPORT TOUR GRANIT</t>
  </si>
  <si>
    <t>SUPPORT SONDE EFFORT TOUR</t>
  </si>
  <si>
    <t>RP0000272915-A</t>
  </si>
  <si>
    <t>PORTE OUTIL TOUR GRANIT</t>
  </si>
  <si>
    <t>RP0000272925-A</t>
  </si>
  <si>
    <t>REGLE SUPPORT TOUR MOBILE</t>
  </si>
  <si>
    <t>RP0000272914-A</t>
  </si>
  <si>
    <t>REGLE SUPPORT TOUR FIXE</t>
  </si>
  <si>
    <t>RP0000272911-A</t>
  </si>
  <si>
    <t>CO2303-107</t>
  </si>
  <si>
    <t>RP0000269719-C</t>
  </si>
  <si>
    <t>RP0000270754-B</t>
  </si>
  <si>
    <t>RP0000269749-B</t>
  </si>
  <si>
    <t>CLOCHE ANTICORONA</t>
  </si>
  <si>
    <t>RONDELLE SUPPORT CLOCHE</t>
  </si>
  <si>
    <t>CO2304-0111</t>
  </si>
  <si>
    <t>79631-0B</t>
  </si>
  <si>
    <t>PATIN DE VEROUILLAGE PEHD 1000</t>
  </si>
  <si>
    <t>CO2304-0108</t>
  </si>
  <si>
    <t>RAIL DE GUIDAGE 40CMD8 548X34,3X11,2</t>
  </si>
  <si>
    <t>CO2304-0109</t>
  </si>
  <si>
    <t>IRP0001063</t>
  </si>
  <si>
    <t>IRP0001064</t>
  </si>
  <si>
    <t>IRP0001067</t>
  </si>
  <si>
    <t>IRP0001077</t>
  </si>
  <si>
    <t>IRP0001079</t>
  </si>
  <si>
    <t>CO2304-0110</t>
  </si>
  <si>
    <t>IRP0001059</t>
  </si>
  <si>
    <t>CONNECTION ROD CAPAS L</t>
  </si>
  <si>
    <t>IRP0001516</t>
  </si>
  <si>
    <t>CONNECTION ROD CAPA S</t>
  </si>
  <si>
    <t>CO2304-0115</t>
  </si>
  <si>
    <t>RP0000270204-A</t>
  </si>
  <si>
    <t>DOIGT DE GANT SONDE T°</t>
  </si>
  <si>
    <t>RP0000270513-A</t>
  </si>
  <si>
    <t>ELECTRODE HP Ø10R5</t>
  </si>
  <si>
    <t>CO2304-0112</t>
  </si>
  <si>
    <t>IRP0001606-02</t>
  </si>
  <si>
    <t> ADAPTATEUR V-DOT</t>
  </si>
  <si>
    <t>CO2304-0113</t>
  </si>
  <si>
    <t>IRP000011401</t>
  </si>
  <si>
    <t>IRP000011801</t>
  </si>
  <si>
    <t>CATHODE</t>
  </si>
  <si>
    <t>IRP000011901</t>
  </si>
  <si>
    <t>ELECTRODE 4MM</t>
  </si>
  <si>
    <t>ELECTRODE SECONDAIRE</t>
  </si>
  <si>
    <t>IRP000013101</t>
  </si>
  <si>
    <t>CATHODE POINTE</t>
  </si>
  <si>
    <t>IRP000149401</t>
  </si>
  <si>
    <t>IRP000156601</t>
  </si>
  <si>
    <t>ELECTRODE 20MM</t>
  </si>
  <si>
    <t>IRP000156801</t>
  </si>
  <si>
    <t>ELECTRODE PLAN</t>
  </si>
  <si>
    <t>IRP000157201</t>
  </si>
  <si>
    <t>ANODE PLAN</t>
  </si>
  <si>
    <t>IRP000157301</t>
  </si>
  <si>
    <t>CO2304-0114</t>
  </si>
  <si>
    <t>PP1048000000-A</t>
  </si>
  <si>
    <t>RACCORD 90° DE REFROIDISSEMENT POUR FLEXIBLE R7 DN10 -</t>
  </si>
  <si>
    <t>ENCEINTE IROX</t>
  </si>
  <si>
    <t>CO2304-0116</t>
  </si>
  <si>
    <t>IRP000163302</t>
  </si>
  <si>
    <t>SUPPORT DIVISEUR 50mm</t>
  </si>
  <si>
    <t>CO2304-0118</t>
  </si>
  <si>
    <t>CO2304-0117</t>
  </si>
  <si>
    <t>RP0000272810-A</t>
  </si>
  <si>
    <t>ELECTRODE TRIGATRON</t>
  </si>
  <si>
    <t>RP0000272663-A</t>
  </si>
  <si>
    <t>E05-P0002</t>
  </si>
  <si>
    <t>BRIDE ROBOT LR</t>
  </si>
  <si>
    <t>CO2305-0119</t>
  </si>
  <si>
    <t>CO2305-0122</t>
  </si>
  <si>
    <t>PP10220111-C</t>
  </si>
  <si>
    <t>DRAGEOIR GAP 2MM (POM)</t>
  </si>
  <si>
    <t>PP1022004700-A</t>
  </si>
  <si>
    <t>DRAGEOIR GAP 2 MM PW920</t>
  </si>
  <si>
    <t>CO2305-0123</t>
  </si>
  <si>
    <t>IRP000106201</t>
  </si>
  <si>
    <t>IRP000106101</t>
  </si>
  <si>
    <t>IRP000106502</t>
  </si>
  <si>
    <t>ELECTRODE 10MM</t>
  </si>
  <si>
    <t>CO2305-0120</t>
  </si>
  <si>
    <t>BP3100121000-A</t>
  </si>
  <si>
    <t>ENTRETOISE SHUNT CAPA DUMP</t>
  </si>
  <si>
    <t>CO2305-0125</t>
  </si>
  <si>
    <t>403-002</t>
  </si>
  <si>
    <t xml:space="preserve">PIED ENCLUME </t>
  </si>
  <si>
    <t>403-004</t>
  </si>
  <si>
    <t>403-005</t>
  </si>
  <si>
    <t>403-006</t>
  </si>
  <si>
    <t>403-007</t>
  </si>
  <si>
    <t>403-008</t>
  </si>
  <si>
    <t>403-009</t>
  </si>
  <si>
    <t>EMBASE BUTEE</t>
  </si>
  <si>
    <t>PIED MANCHON</t>
  </si>
  <si>
    <t>ACCROCHE GAUCHE</t>
  </si>
  <si>
    <t>APPUI GAUCHE</t>
  </si>
  <si>
    <t>APPUI DROIT</t>
  </si>
  <si>
    <t>ACCROCHE DROIT</t>
  </si>
  <si>
    <t>PLAQUE FIXATION</t>
  </si>
  <si>
    <t xml:space="preserve">APPUI DROIT </t>
  </si>
  <si>
    <t>DOIGT BUTEE</t>
  </si>
  <si>
    <t>403-110</t>
  </si>
  <si>
    <t>403-113</t>
  </si>
  <si>
    <t>403-114</t>
  </si>
  <si>
    <t>403-G01</t>
  </si>
  <si>
    <t>CO2305-0126</t>
  </si>
  <si>
    <t>PODEG 01</t>
  </si>
  <si>
    <t>PODEG 01 - Miroir</t>
  </si>
  <si>
    <t>PODEG 02</t>
  </si>
  <si>
    <t>PODEG 02 - Miroir</t>
  </si>
  <si>
    <t>PODEG 03</t>
  </si>
  <si>
    <t>PODEG 03 - Miroir</t>
  </si>
  <si>
    <t>PODEG 04</t>
  </si>
  <si>
    <t>CO2305-0127</t>
  </si>
  <si>
    <t> PP0997005700-B</t>
  </si>
  <si>
    <t>ISOLATION ET CENTRAGE INTERMEDIAIRE SPIRES</t>
  </si>
  <si>
    <t>CO2305-0128</t>
  </si>
  <si>
    <t>PP0997003100-B</t>
  </si>
  <si>
    <t>ISOLATION ET CENTRAGE SPIRES</t>
  </si>
  <si>
    <t>PP0997003600-B</t>
  </si>
  <si>
    <t>CONTACT TOURS</t>
  </si>
  <si>
    <t>PP0997007000-A</t>
  </si>
  <si>
    <t>SUPPORT INDUIT CYCLAGE</t>
  </si>
  <si>
    <t>CO2305-0129</t>
  </si>
  <si>
    <t>BP310008000-B</t>
  </si>
  <si>
    <t>MODULE TRIGGERING PIN</t>
  </si>
  <si>
    <t>IRP0001746-01</t>
  </si>
  <si>
    <t>BRIDE SUP</t>
  </si>
  <si>
    <t>CO2305-0131</t>
  </si>
  <si>
    <t>BRIDE INF</t>
  </si>
  <si>
    <t>RP0000273673</t>
  </si>
  <si>
    <t>MOYEU RAPPORTE</t>
  </si>
  <si>
    <t>RP0000273675</t>
  </si>
  <si>
    <t>BRIDE POULIE</t>
  </si>
  <si>
    <t>CO2305-0134</t>
  </si>
  <si>
    <t>IRP0001789-01</t>
  </si>
  <si>
    <t>CENTRAGE BOL VEMAGE V4</t>
  </si>
  <si>
    <t>CO2305-0132</t>
  </si>
  <si>
    <t>TIP0300000000-0</t>
  </si>
  <si>
    <t>TIP3500000000-0</t>
  </si>
  <si>
    <t>TIP5400000000-0</t>
  </si>
  <si>
    <t>TIP5400000100-0</t>
  </si>
  <si>
    <t>TIP5500000100-0</t>
  </si>
  <si>
    <t>TIP5500000000-0</t>
  </si>
  <si>
    <t>TIP0910000000-0</t>
  </si>
  <si>
    <t>TIP0910000100-0</t>
  </si>
  <si>
    <t>TIP0910000200-0</t>
  </si>
  <si>
    <t>TIP0910000300-0</t>
  </si>
  <si>
    <t>COVER TS 275</t>
  </si>
  <si>
    <t>MONOBLOC CRADLE 275</t>
  </si>
  <si>
    <t>BODY COUPLER TS275</t>
  </si>
  <si>
    <t>OUTPUT CONTACT TS275</t>
  </si>
  <si>
    <t>COUPLER CONTACT TS275</t>
  </si>
  <si>
    <t>COUPLER INSULATOR TS275</t>
  </si>
  <si>
    <t>OUTPUT INSULATO TS275</t>
  </si>
  <si>
    <t>COMMUN LOWER TS275 POTTING HALF MOLD</t>
  </si>
  <si>
    <t>INPUT TS275 UPPER POTTING HALF MOLD</t>
  </si>
  <si>
    <t>OUTPUT TS275 UPPER POTTING HALF MOLD</t>
  </si>
  <si>
    <t>TS275 COUPLER TIGHTENING TOOL</t>
  </si>
  <si>
    <t>TIP2000000000-0</t>
  </si>
  <si>
    <t>CO2305-0133</t>
  </si>
  <si>
    <t>CO2305-0135</t>
  </si>
  <si>
    <t>IRP000168801</t>
  </si>
  <si>
    <t>SUPPORT ROGO</t>
  </si>
  <si>
    <t>CO2305-0136</t>
  </si>
  <si>
    <t>CONNECTEUR ELECTRODE</t>
  </si>
  <si>
    <t>IRP000186401</t>
  </si>
  <si>
    <t>CO2305-0139</t>
  </si>
  <si>
    <t>RABATEUR GAUCHE POM</t>
  </si>
  <si>
    <t>RABATEUR DROIT POM</t>
  </si>
  <si>
    <t>CO2305-0140</t>
  </si>
  <si>
    <t>RP0000274029-A</t>
  </si>
  <si>
    <t>RP0000274028-A</t>
  </si>
  <si>
    <t>RP0000274033-A</t>
  </si>
  <si>
    <t>RP0000274034-A</t>
  </si>
  <si>
    <t>RP0000274035-A</t>
  </si>
  <si>
    <t>RP0000274039-A</t>
  </si>
  <si>
    <t>ISOLATION ELECTRODE V4</t>
  </si>
  <si>
    <t>ISOLATION TETE MOCK UP 2</t>
  </si>
  <si>
    <t>EMBOUT LIGNE DE CONDUCTION POINT CHAUD V2 - ELECTRODE SIDE</t>
  </si>
  <si>
    <t>EMBOUT LIGNE DE CONDUCTION V2 - GENERATOR SIDE</t>
  </si>
  <si>
    <t>PIN LIGNE DE CONDUCTION - GENERATEUR SIDE</t>
  </si>
  <si>
    <t>BAGUE JOINT POUR TUBE PEHD</t>
  </si>
  <si>
    <t>CO2306-0137</t>
  </si>
  <si>
    <t>RP0000272667-A</t>
  </si>
  <si>
    <t>CO2305-0141</t>
  </si>
  <si>
    <t>IRP0001965-01</t>
  </si>
  <si>
    <t>ANODE DISQUE</t>
  </si>
  <si>
    <t> CHEMISE BOL</t>
  </si>
  <si>
    <t>IRP0001971-01</t>
  </si>
  <si>
    <t>IRP0001970-01</t>
  </si>
  <si>
    <t>BOL</t>
  </si>
  <si>
    <t> ISOLANT SUPERIEUR BOL</t>
  </si>
  <si>
    <t>IRP0001967-01</t>
  </si>
  <si>
    <t>IRP0001966-01</t>
  </si>
  <si>
    <t>TIGE CONNEXION ANODE</t>
  </si>
  <si>
    <t>IRP0001973-01</t>
  </si>
  <si>
    <t>ISOLANT FOND DE BOL</t>
  </si>
  <si>
    <t>CO2305-0143</t>
  </si>
  <si>
    <t>IP3508001100-C</t>
  </si>
  <si>
    <t>KEY SK TS</t>
  </si>
  <si>
    <t>CO2306-0144</t>
  </si>
  <si>
    <t>E03-P001</t>
  </si>
  <si>
    <t>E03-P002</t>
  </si>
  <si>
    <t>E03-P003</t>
  </si>
  <si>
    <t>E03-P004</t>
  </si>
  <si>
    <t>E03-P009</t>
  </si>
  <si>
    <t>E03-P010</t>
  </si>
  <si>
    <t>FIXATION DROITE</t>
  </si>
  <si>
    <t>FIXATION ANGLE 1/2</t>
  </si>
  <si>
    <t>FIXATION ANGLE 2/2</t>
  </si>
  <si>
    <t>FIXATION MOTEUR</t>
  </si>
  <si>
    <t>FIXATION PATIN</t>
  </si>
  <si>
    <t>FIXATION PLATEAU</t>
  </si>
  <si>
    <t>CALE PREHENSEUR</t>
  </si>
  <si>
    <t>CO2306-0145</t>
  </si>
  <si>
    <t>RP0000274046-A</t>
  </si>
  <si>
    <t>BLOC ANTI ROTATION MANCHON BOUE</t>
  </si>
  <si>
    <t>CO2306-0148</t>
  </si>
  <si>
    <t>PP1027000600-A</t>
  </si>
  <si>
    <t>DIODE CONTACT PLATE</t>
  </si>
  <si>
    <t>CO2306-0146</t>
  </si>
  <si>
    <t>RP0000274072-A</t>
  </si>
  <si>
    <t>RP0000274073-A</t>
  </si>
  <si>
    <t>RP0000274074-A </t>
  </si>
  <si>
    <t>ISOLANT SETUO MARX V2</t>
  </si>
  <si>
    <t>ISOLANT EXTERIEUR V2</t>
  </si>
  <si>
    <t>PORTE ANODE V3</t>
  </si>
  <si>
    <t>CO2306-0147</t>
  </si>
  <si>
    <t>GUIDE FILET</t>
  </si>
  <si>
    <t>CIMBLOT</t>
  </si>
  <si>
    <t>JANTE ROULETTE</t>
  </si>
  <si>
    <t>SUPPORT ROULETTE</t>
  </si>
  <si>
    <t>SUPPORT ROULETTE SYM</t>
  </si>
  <si>
    <t>CO2306-0149</t>
  </si>
  <si>
    <t>P0032-E02EP100</t>
  </si>
  <si>
    <t>ETALON DE MESURES</t>
  </si>
  <si>
    <t>CO2305-0138</t>
  </si>
  <si>
    <t>IRP000432101</t>
  </si>
  <si>
    <t>ISOLANT SET-UP</t>
  </si>
  <si>
    <t>RP0000270735-C</t>
  </si>
  <si>
    <t>ISOLANT SET-UP MARX</t>
  </si>
  <si>
    <t>CO2306-0150</t>
  </si>
  <si>
    <t xml:space="preserve">IRP000433203 </t>
  </si>
  <si>
    <t>BOITIER CARTE PROTECTION CHARGEUR</t>
  </si>
  <si>
    <t>CO2306-0151</t>
  </si>
  <si>
    <t>IRP0001039-02</t>
  </si>
  <si>
    <t>ISOLANT CONNECTEUR HT 400KV</t>
  </si>
  <si>
    <t>CO2306-0153</t>
  </si>
  <si>
    <t>IRP000478601</t>
  </si>
  <si>
    <t>IRP000478501</t>
  </si>
  <si>
    <t>CONNECTION SORTIE ECLATEUR L</t>
  </si>
  <si>
    <t xml:space="preserve">CONNECTION SORTIE STACK ECLATEUR S </t>
  </si>
  <si>
    <t>N° commande interne</t>
  </si>
  <si>
    <t>N° commande client</t>
  </si>
  <si>
    <t>P15893</t>
  </si>
  <si>
    <t>IRP0001735-01</t>
  </si>
  <si>
    <t>CO2306-0152</t>
  </si>
  <si>
    <t>N° Commande interne</t>
  </si>
  <si>
    <t>N° Commande client</t>
  </si>
  <si>
    <t>P16208</t>
  </si>
  <si>
    <t>P15827</t>
  </si>
  <si>
    <t>SUPPORT FIXE GAUCHE</t>
  </si>
  <si>
    <t>EMBOUT POUR BAGUE</t>
  </si>
  <si>
    <t>CO2306-0154</t>
  </si>
  <si>
    <t>CO2306-0155</t>
  </si>
  <si>
    <t xml:space="preserve">IRP0001966-02 </t>
  </si>
  <si>
    <t>ISOLANT FOND BOL</t>
  </si>
  <si>
    <t>IRP0001967-02</t>
  </si>
  <si>
    <t xml:space="preserve"> ISOLANT SUPERIEUR BOL</t>
  </si>
  <si>
    <t>P16309</t>
  </si>
  <si>
    <t>CO2306-0156</t>
  </si>
  <si>
    <t>CO2306-0157</t>
  </si>
  <si>
    <t>P16113</t>
  </si>
  <si>
    <t>INOX 316L Ø13 LG 395</t>
  </si>
  <si>
    <t>INOX 316L Ø19 LG 395</t>
  </si>
  <si>
    <t>INOX 316L Ø25 LG 395</t>
  </si>
  <si>
    <t>INOX 316L Ø32 LG 395</t>
  </si>
  <si>
    <t>CF00000018</t>
  </si>
  <si>
    <t>CO2306-0159</t>
  </si>
  <si>
    <t>P16348</t>
  </si>
  <si>
    <t>IRP0004793-01</t>
  </si>
  <si>
    <t>IRP0004795-01</t>
  </si>
  <si>
    <t>IRP0004794-01</t>
  </si>
  <si>
    <t>ISOLANT SUPERIEUR BOL</t>
  </si>
  <si>
    <t>CO2306-0160</t>
  </si>
  <si>
    <t>P16334</t>
  </si>
  <si>
    <t>IRP0001682-01</t>
  </si>
  <si>
    <t>ISOLANT BOL SET-UP VEMAGE V4 CABLE</t>
  </si>
  <si>
    <t>CO2306-0161</t>
  </si>
  <si>
    <t>RP0000274198-A</t>
  </si>
  <si>
    <t>RP0000274197-A</t>
  </si>
  <si>
    <t>RP0000274196-A</t>
  </si>
  <si>
    <t>RP0000274195-A</t>
  </si>
  <si>
    <t>RP0000274191-A</t>
  </si>
  <si>
    <t>EMBOUT VERSION CABLE FAIBLE R</t>
  </si>
  <si>
    <t>CENTREUR CABLE</t>
  </si>
  <si>
    <t>BROCHE PC</t>
  </si>
  <si>
    <t>EMBOUT VERSION CABLE</t>
  </si>
  <si>
    <t>CO2306-0162</t>
  </si>
  <si>
    <t>P0090-E0-011</t>
  </si>
  <si>
    <t>P0090-E0-007</t>
  </si>
  <si>
    <t>CO2307-0163</t>
  </si>
  <si>
    <t>P16382</t>
  </si>
  <si>
    <t>RP0000272811-A</t>
  </si>
  <si>
    <t>ISOLATEUR TRIGATRON</t>
  </si>
  <si>
    <t>RP0000272812-A</t>
  </si>
  <si>
    <t>CO2307-0164</t>
  </si>
  <si>
    <t xml:space="preserve"> IRP0004805-01</t>
  </si>
  <si>
    <t>BRIDE BOL VEMAGE V1</t>
  </si>
  <si>
    <t>12</t>
  </si>
  <si>
    <t>P16527</t>
  </si>
  <si>
    <t>497</t>
  </si>
  <si>
    <t>CO2307-0165</t>
  </si>
  <si>
    <t>RP0000274201-A</t>
  </si>
  <si>
    <t>ISOLATION ELECTRODE V6</t>
  </si>
  <si>
    <t/>
  </si>
  <si>
    <t>498</t>
  </si>
  <si>
    <t>RP0000274200-A</t>
  </si>
  <si>
    <t>ISOLATION TETE MOCK UP 4</t>
  </si>
  <si>
    <t>499</t>
  </si>
  <si>
    <t>RP0000274202-A</t>
  </si>
  <si>
    <t>POINT CHAUD TETE FORAGE V3</t>
  </si>
  <si>
    <t>P16596</t>
  </si>
  <si>
    <t>500</t>
  </si>
  <si>
    <t>CO2307-0167</t>
  </si>
  <si>
    <t>Y0-67565-0-01</t>
  </si>
  <si>
    <t>CALE GUIDAGE RIVE 01</t>
  </si>
  <si>
    <t>1.33</t>
  </si>
  <si>
    <t>501</t>
  </si>
  <si>
    <t>Y0-67569-0-01</t>
  </si>
  <si>
    <t>PAVE REGLAGE ENTRAXE RIVE</t>
  </si>
  <si>
    <t>1.82</t>
  </si>
  <si>
    <t>502</t>
  </si>
  <si>
    <t>Y0-67780-0-02</t>
  </si>
  <si>
    <t>ENTRETOISE REP04-02</t>
  </si>
  <si>
    <t>0.33</t>
  </si>
  <si>
    <t>503</t>
  </si>
  <si>
    <t>Y0-67780-0-01</t>
  </si>
  <si>
    <t>ENTRETOISE REP04-01</t>
  </si>
  <si>
    <t>504</t>
  </si>
  <si>
    <t>Y0-67407-0-01</t>
  </si>
  <si>
    <t>DOUILLE RIVE</t>
  </si>
  <si>
    <t>23</t>
  </si>
  <si>
    <t>3.3</t>
  </si>
  <si>
    <t>Minute</t>
  </si>
  <si>
    <t>Heure</t>
  </si>
  <si>
    <t xml:space="preserve">Temps fabrication </t>
  </si>
  <si>
    <t>Temps préparation</t>
  </si>
  <si>
    <t>Fabrication</t>
  </si>
  <si>
    <t>En stock</t>
  </si>
  <si>
    <t>Quantité commandé</t>
  </si>
  <si>
    <t xml:space="preserve">Provenance matière </t>
  </si>
  <si>
    <t>Désigniation</t>
  </si>
  <si>
    <t xml:space="preserve">Référence Client </t>
  </si>
  <si>
    <t>Pièce</t>
  </si>
  <si>
    <t>Délai :</t>
  </si>
  <si>
    <t>Client :</t>
  </si>
  <si>
    <t>N° de commande</t>
  </si>
  <si>
    <t>Date :</t>
  </si>
  <si>
    <t xml:space="preserve">Ordre de Fabrication </t>
  </si>
  <si>
    <t>Ordre de Fabrication</t>
  </si>
  <si>
    <t>Générer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</si>
  <si>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</si>
  <si>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</si>
  <si>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</si>
  <si>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</si>
  <si>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</si>
  <si>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</si>
  <si>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</si>
  <si>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</si>
  <si>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</si>
  <si>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</si>
  <si>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 xml:space="preserve">Client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</si>
</sst>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59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3" tint="-0.24994659260841701"/>
      <name val="Calibri Light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4"/>
      <color theme="3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4"/>
      <color theme="1" tint="0.24994659260841701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00B05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4F595F"/>
      <name val="Courier New"/>
      <family val="3"/>
    </font>
    <font>
      <b/>
      <sz val="11"/>
      <color theme="1"/>
      <name val="Calibri"/>
      <family val="2"/>
      <scheme val="minor"/>
    </font>
    <font>
      <sz val="9"/>
      <color theme="1" tint="0.24994659260841701"/>
      <name val="Arial"/>
      <family val="2"/>
    </font>
    <font>
      <sz val="9"/>
      <color rgb="FF000000"/>
      <name val="Arial"/>
      <family val="2"/>
    </font>
    <font>
      <sz val="9"/>
      <color theme="1" tint="0.2499465926084170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20202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 tint="0.2499465926084170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</font>
    <font>
      <sz val="11"/>
      <color theme="1"/>
      <name val="Calibri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4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thick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</borders>
  <cellStyleXfs count="14">
    <xf numFmtId="0" fontId="0" fillId="0" borderId="0">
      <alignment vertical="center" wrapText="1"/>
    </xf>
    <xf numFmtId="0" fontId="14" fillId="2" borderId="1" applyProtection="0">
      <alignment vertical="center"/>
    </xf>
    <xf numFmtId="0" fontId="12" fillId="2" borderId="1" applyProtection="0">
      <alignment horizontal="right" vertical="center"/>
    </xf>
    <xf numFmtId="0" fontId="10" fillId="3" borderId="0" applyNumberFormat="0" applyBorder="0" applyAlignment="0" applyProtection="0"/>
    <xf numFmtId="14" fontId="12" fillId="2" borderId="1">
      <alignment horizontal="left" vertical="center"/>
    </xf>
    <xf numFmtId="0" fontId="12" fillId="4" borderId="0" applyFill="0" applyBorder="0">
      <alignment horizontal="right" vertical="center"/>
    </xf>
    <xf numFmtId="0" fontId="11" fillId="0" borderId="0" applyFill="0" applyBorder="0" applyProtection="0">
      <alignment vertical="center"/>
    </xf>
    <xf numFmtId="0" fontId="12" fillId="2" borderId="0" applyProtection="0">
      <alignment horizontal="right" vertical="center"/>
    </xf>
    <xf numFmtId="0" fontId="12" fillId="2" borderId="0" applyNumberFormat="0" applyBorder="0" applyAlignment="0" applyProtection="0">
      <alignment vertical="center"/>
    </xf>
    <xf numFmtId="1" fontId="13" fillId="0" borderId="0" applyFont="0" applyFill="0" applyBorder="0" applyProtection="0">
      <alignment horizontal="right" vertical="center"/>
    </xf>
    <xf numFmtId="1" fontId="12" fillId="0" borderId="0" applyFont="0" applyFill="0" applyBorder="0">
      <alignment vertical="center" wrapText="1"/>
    </xf>
    <xf numFmtId="20" fontId="12" fillId="0" borderId="0" applyFont="0" applyFill="0" applyBorder="0" applyAlignment="0">
      <alignment vertical="center" wrapText="1"/>
    </xf>
    <xf numFmtId="0" fontId="15" fillId="0" borderId="0" applyNumberFormat="0" applyFill="0" applyBorder="0" applyAlignment="0" applyProtection="0">
      <alignment vertical="center" wrapText="1"/>
    </xf>
    <xf numFmtId="0" fontId="2" fillId="0" borderId="0"/>
  </cellStyleXfs>
  <cellXfs count="262">
    <xf numFmtId="0" fontId="0" fillId="0" borderId="0" xfId="0">
      <alignment vertical="center" wrapText="1"/>
    </xf>
    <xf numFmtId="0" fontId="0" fillId="5" borderId="0" xfId="0" applyFill="1">
      <alignment vertical="center" wrapText="1"/>
    </xf>
    <xf numFmtId="0" fontId="0" fillId="5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0" borderId="0" xfId="0" applyFont="1">
      <alignment vertical="center" wrapText="1"/>
    </xf>
    <xf numFmtId="0" fontId="17" fillId="0" borderId="0" xfId="0" applyFont="1">
      <alignment vertical="center" wrapText="1"/>
    </xf>
    <xf numFmtId="0" fontId="21" fillId="0" borderId="2" xfId="0" applyFont="1" applyBorder="1">
      <alignment vertical="center" wrapText="1"/>
    </xf>
    <xf numFmtId="0" fontId="0" fillId="0" borderId="4" xfId="0" applyBorder="1" applyAlignment="1">
      <alignment horizontal="center" vertical="center" wrapText="1"/>
    </xf>
    <xf numFmtId="14" fontId="0" fillId="5" borderId="0" xfId="0" applyNumberFormat="1" applyFill="1">
      <alignment vertical="center" wrapText="1"/>
    </xf>
    <xf numFmtId="0" fontId="19" fillId="5" borderId="0" xfId="12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14" fontId="16" fillId="5" borderId="0" xfId="0" applyNumberFormat="1" applyFont="1" applyFill="1" applyAlignment="1">
      <alignment horizontal="center" vertical="center" wrapText="1"/>
    </xf>
    <xf numFmtId="14" fontId="16" fillId="5" borderId="0" xfId="0" applyNumberFormat="1" applyFont="1" applyFill="1">
      <alignment vertical="center" wrapText="1"/>
    </xf>
    <xf numFmtId="0" fontId="16" fillId="5" borderId="0" xfId="0" applyFont="1" applyFill="1">
      <alignment vertical="center" wrapText="1"/>
    </xf>
    <xf numFmtId="14" fontId="0" fillId="5" borderId="0" xfId="0" applyNumberFormat="1" applyFill="1" applyAlignment="1">
      <alignment horizontal="center" vertical="center" wrapText="1"/>
    </xf>
    <xf numFmtId="14" fontId="20" fillId="5" borderId="0" xfId="0" applyNumberFormat="1" applyFont="1" applyFill="1" applyAlignment="1">
      <alignment horizontal="center" vertical="center" wrapText="1"/>
    </xf>
    <xf numFmtId="0" fontId="21" fillId="5" borderId="0" xfId="0" applyFont="1" applyFill="1">
      <alignment vertical="center" wrapText="1"/>
    </xf>
    <xf numFmtId="0" fontId="21" fillId="0" borderId="4" xfId="0" applyFont="1" applyBorder="1">
      <alignment vertical="center" wrapText="1"/>
    </xf>
    <xf numFmtId="0" fontId="16" fillId="0" borderId="0" xfId="0" applyFont="1">
      <alignment vertical="center" wrapText="1"/>
    </xf>
    <xf numFmtId="0" fontId="24" fillId="6" borderId="5" xfId="12" applyFont="1" applyFill="1" applyBorder="1" applyAlignment="1">
      <alignment horizontal="center" vertical="center" wrapText="1"/>
    </xf>
    <xf numFmtId="0" fontId="25" fillId="0" borderId="0" xfId="0" applyFont="1">
      <alignment vertical="center" wrapText="1"/>
    </xf>
    <xf numFmtId="0" fontId="26" fillId="0" borderId="0" xfId="0" applyFont="1">
      <alignment vertical="center" wrapText="1"/>
    </xf>
    <xf numFmtId="0" fontId="27" fillId="0" borderId="0" xfId="0" applyFont="1">
      <alignment vertical="center" wrapText="1"/>
    </xf>
    <xf numFmtId="0" fontId="18" fillId="5" borderId="0" xfId="0" applyFont="1" applyFill="1" applyAlignment="1">
      <alignment horizontal="center" vertical="center" wrapText="1"/>
    </xf>
    <xf numFmtId="0" fontId="17" fillId="5" borderId="0" xfId="0" applyFont="1" applyFill="1">
      <alignment vertical="center" wrapText="1"/>
    </xf>
    <xf numFmtId="0" fontId="29" fillId="5" borderId="0" xfId="12" applyFont="1" applyFill="1" applyBorder="1" applyAlignment="1">
      <alignment horizontal="left" vertical="center" wrapText="1"/>
    </xf>
    <xf numFmtId="0" fontId="21" fillId="0" borderId="0" xfId="0" applyFo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4" fontId="21" fillId="0" borderId="2" xfId="0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15" fillId="0" borderId="4" xfId="12" applyBorder="1" applyAlignment="1">
      <alignment horizontal="center" vertical="center" wrapText="1"/>
    </xf>
    <xf numFmtId="0" fontId="15" fillId="0" borderId="2" xfId="12" applyBorder="1" applyAlignment="1">
      <alignment horizontal="center" vertical="center" wrapText="1"/>
    </xf>
    <xf numFmtId="0" fontId="24" fillId="6" borderId="3" xfId="12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21" fillId="5" borderId="0" xfId="0" applyFont="1" applyFill="1" applyAlignment="1">
      <alignment horizontal="left" vertical="center" wrapText="1"/>
    </xf>
    <xf numFmtId="0" fontId="20" fillId="0" borderId="0" xfId="0" applyFont="1">
      <alignment vertical="center" wrapText="1"/>
    </xf>
    <xf numFmtId="0" fontId="31" fillId="0" borderId="0" xfId="0" applyFont="1">
      <alignment vertical="center" wrapText="1"/>
    </xf>
    <xf numFmtId="0" fontId="23" fillId="0" borderId="0" xfId="0" applyFont="1">
      <alignment vertical="center" wrapText="1"/>
    </xf>
    <xf numFmtId="0" fontId="0" fillId="7" borderId="0" xfId="0" applyFill="1">
      <alignment vertical="center" wrapText="1"/>
    </xf>
    <xf numFmtId="0" fontId="32" fillId="7" borderId="0" xfId="0" applyFont="1" applyFill="1">
      <alignment vertical="center" wrapText="1"/>
    </xf>
    <xf numFmtId="0" fontId="23" fillId="4" borderId="0" xfId="0" applyFont="1" applyFill="1">
      <alignment vertical="center" wrapText="1"/>
    </xf>
    <xf numFmtId="0" fontId="0" fillId="8" borderId="0" xfId="0" applyFill="1">
      <alignment vertical="center" wrapText="1"/>
    </xf>
    <xf numFmtId="0" fontId="0" fillId="4" borderId="0" xfId="0" applyFill="1">
      <alignment vertical="center" wrapText="1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0" fontId="26" fillId="8" borderId="0" xfId="0" applyNumberFormat="1" applyFont="1" applyFill="1" applyAlignment="1">
      <alignment horizontal="center" vertical="center" wrapText="1"/>
    </xf>
    <xf numFmtId="10" fontId="30" fillId="4" borderId="0" xfId="0" applyNumberFormat="1" applyFont="1" applyFill="1" applyAlignment="1">
      <alignment horizontal="center" vertical="center" wrapText="1"/>
    </xf>
    <xf numFmtId="10" fontId="27" fillId="8" borderId="0" xfId="0" applyNumberFormat="1" applyFont="1" applyFill="1" applyAlignment="1">
      <alignment horizontal="center" vertical="center" wrapText="1"/>
    </xf>
    <xf numFmtId="10" fontId="26" fillId="4" borderId="0" xfId="0" applyNumberFormat="1" applyFont="1" applyFill="1" applyAlignment="1">
      <alignment horizontal="center" vertical="center" wrapText="1"/>
    </xf>
    <xf numFmtId="164" fontId="26" fillId="8" borderId="0" xfId="0" applyNumberFormat="1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4" fontId="30" fillId="4" borderId="0" xfId="0" applyNumberFormat="1" applyFont="1" applyFill="1" applyAlignment="1">
      <alignment horizontal="center" vertical="center" wrapText="1"/>
    </xf>
    <xf numFmtId="164" fontId="27" fillId="8" borderId="0" xfId="0" applyNumberFormat="1" applyFont="1" applyFill="1" applyAlignment="1">
      <alignment horizontal="center" vertical="center" wrapText="1"/>
    </xf>
    <xf numFmtId="164" fontId="26" fillId="4" borderId="0" xfId="0" applyNumberFormat="1" applyFont="1" applyFill="1" applyAlignment="1">
      <alignment horizontal="center" vertical="center" wrapText="1"/>
    </xf>
    <xf numFmtId="0" fontId="33" fillId="0" borderId="0" xfId="0" applyFont="1">
      <alignment vertical="center" wrapText="1"/>
    </xf>
    <xf numFmtId="0" fontId="0" fillId="0" borderId="0" xfId="0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>
      <alignment vertical="center" wrapText="1"/>
    </xf>
    <xf numFmtId="0" fontId="35" fillId="0" borderId="0" xfId="0" applyFont="1">
      <alignment vertical="center" wrapText="1"/>
    </xf>
    <xf numFmtId="0" fontId="35" fillId="0" borderId="0" xfId="0" applyFont="1" applyAlignment="1">
      <alignment horizontal="center" vertical="center" wrapText="1"/>
    </xf>
    <xf numFmtId="14" fontId="35" fillId="0" borderId="0" xfId="0" applyNumberFormat="1" applyFont="1" applyAlignment="1">
      <alignment horizontal="center" vertical="center" wrapText="1"/>
    </xf>
    <xf numFmtId="14" fontId="0" fillId="0" borderId="0" xfId="0" applyNumberFormat="1">
      <alignment vertical="center" wrapText="1"/>
    </xf>
    <xf numFmtId="0" fontId="22" fillId="0" borderId="0" xfId="0" applyFo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24" fillId="6" borderId="5" xfId="12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2" xfId="0" applyFont="1" applyBorder="1">
      <alignment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4" xfId="0" applyFont="1" applyBorder="1">
      <alignment vertical="center" wrapText="1"/>
    </xf>
    <xf numFmtId="0" fontId="21" fillId="0" borderId="0" xfId="0" applyFont="1" applyAlignment="1">
      <alignment horizontal="center" vertical="center" wrapText="1"/>
    </xf>
    <xf numFmtId="0" fontId="29" fillId="0" borderId="0" xfId="0" applyFont="1">
      <alignment vertical="center" wrapText="1"/>
    </xf>
    <xf numFmtId="0" fontId="35" fillId="0" borderId="0" xfId="0" applyFont="1" applyAlignment="1"/>
    <xf numFmtId="0" fontId="37" fillId="0" borderId="0" xfId="0" applyFont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0" applyFont="1" applyBorder="1">
      <alignment vertical="center" wrapText="1"/>
    </xf>
    <xf numFmtId="14" fontId="39" fillId="0" borderId="2" xfId="0" applyNumberFormat="1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3" xfId="0" applyFont="1" applyBorder="1">
      <alignment vertical="center" wrapText="1"/>
    </xf>
    <xf numFmtId="14" fontId="39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5" fillId="0" borderId="3" xfId="12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4" xfId="0" applyFont="1" applyBorder="1">
      <alignment vertical="center" wrapText="1"/>
    </xf>
    <xf numFmtId="14" fontId="39" fillId="0" borderId="4" xfId="0" applyNumberFormat="1" applyFont="1" applyBorder="1" applyAlignment="1">
      <alignment horizontal="center" vertical="center" wrapText="1"/>
    </xf>
    <xf numFmtId="2" fontId="39" fillId="0" borderId="3" xfId="0" applyNumberFormat="1" applyFont="1" applyBorder="1" applyAlignment="1">
      <alignment horizontal="center" vertical="center" wrapText="1"/>
    </xf>
    <xf numFmtId="2" fontId="39" fillId="0" borderId="2" xfId="0" applyNumberFormat="1" applyFont="1" applyBorder="1" applyAlignment="1">
      <alignment horizontal="center" vertical="center" wrapText="1"/>
    </xf>
    <xf numFmtId="2" fontId="24" fillId="6" borderId="5" xfId="12" applyNumberFormat="1" applyFont="1" applyFill="1" applyBorder="1" applyAlignment="1">
      <alignment horizontal="center" vertical="center" wrapText="1"/>
    </xf>
    <xf numFmtId="2" fontId="21" fillId="0" borderId="2" xfId="0" applyNumberFormat="1" applyFont="1" applyBorder="1" applyAlignment="1">
      <alignment horizontal="center" vertical="center" wrapText="1"/>
    </xf>
    <xf numFmtId="2" fontId="21" fillId="0" borderId="4" xfId="0" applyNumberFormat="1" applyFont="1" applyBorder="1" applyAlignment="1">
      <alignment horizontal="center" vertical="center" wrapText="1"/>
    </xf>
    <xf numFmtId="2" fontId="36" fillId="0" borderId="2" xfId="0" applyNumberFormat="1" applyFont="1" applyBorder="1" applyAlignment="1">
      <alignment horizontal="center" vertical="center" wrapText="1"/>
    </xf>
    <xf numFmtId="2" fontId="36" fillId="0" borderId="4" xfId="0" applyNumberFormat="1" applyFont="1" applyBorder="1" applyAlignment="1">
      <alignment horizontal="center" vertical="center" wrapText="1"/>
    </xf>
    <xf numFmtId="2" fontId="0" fillId="0" borderId="0" xfId="0" applyNumberFormat="1">
      <alignment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40" fillId="0" borderId="0" xfId="0" applyFont="1">
      <alignment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2" xfId="0" applyFont="1" applyBorder="1">
      <alignment vertical="center" wrapText="1"/>
    </xf>
    <xf numFmtId="14" fontId="41" fillId="0" borderId="2" xfId="0" applyNumberFormat="1" applyFont="1" applyBorder="1" applyAlignment="1">
      <alignment horizontal="center" vertical="center" wrapText="1"/>
    </xf>
    <xf numFmtId="2" fontId="41" fillId="0" borderId="2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4" xfId="0" applyFont="1" applyBorder="1">
      <alignment vertical="center" wrapText="1"/>
    </xf>
    <xf numFmtId="14" fontId="41" fillId="0" borderId="4" xfId="0" applyNumberFormat="1" applyFont="1" applyBorder="1" applyAlignment="1">
      <alignment horizontal="center" vertical="center" wrapText="1"/>
    </xf>
    <xf numFmtId="2" fontId="41" fillId="0" borderId="4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2" xfId="0" applyFont="1" applyBorder="1">
      <alignment vertical="center" wrapText="1"/>
    </xf>
    <xf numFmtId="14" fontId="42" fillId="0" borderId="2" xfId="0" applyNumberFormat="1" applyFont="1" applyBorder="1" applyAlignment="1">
      <alignment horizontal="center" vertical="center" wrapText="1"/>
    </xf>
    <xf numFmtId="2" fontId="42" fillId="0" borderId="2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42" fillId="0" borderId="4" xfId="0" applyFont="1" applyBorder="1">
      <alignment vertical="center" wrapText="1"/>
    </xf>
    <xf numFmtId="14" fontId="42" fillId="0" borderId="4" xfId="0" applyNumberFormat="1" applyFont="1" applyBorder="1" applyAlignment="1">
      <alignment horizontal="center" vertical="center" wrapText="1"/>
    </xf>
    <xf numFmtId="2" fontId="42" fillId="0" borderId="4" xfId="0" applyNumberFormat="1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2" xfId="0" applyFont="1" applyBorder="1">
      <alignment vertical="center" wrapText="1"/>
    </xf>
    <xf numFmtId="14" fontId="43" fillId="0" borderId="2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4" xfId="0" applyFont="1" applyBorder="1">
      <alignment vertical="center" wrapText="1"/>
    </xf>
    <xf numFmtId="14" fontId="43" fillId="0" borderId="4" xfId="0" applyNumberFormat="1" applyFont="1" applyBorder="1" applyAlignment="1">
      <alignment horizontal="center" vertical="center" wrapText="1"/>
    </xf>
    <xf numFmtId="2" fontId="43" fillId="0" borderId="4" xfId="0" applyNumberFormat="1" applyFont="1" applyBorder="1" applyAlignment="1">
      <alignment horizontal="center" vertical="center" wrapText="1"/>
    </xf>
    <xf numFmtId="0" fontId="15" fillId="0" borderId="2" xfId="12" applyFill="1" applyBorder="1" applyAlignment="1">
      <alignment horizontal="center" vertical="center" wrapText="1"/>
    </xf>
    <xf numFmtId="2" fontId="43" fillId="0" borderId="2" xfId="0" applyNumberFormat="1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14" fontId="44" fillId="0" borderId="2" xfId="0" applyNumberFormat="1" applyFont="1" applyBorder="1" applyAlignment="1">
      <alignment horizontal="center" vertical="center" wrapText="1"/>
    </xf>
    <xf numFmtId="2" fontId="44" fillId="0" borderId="2" xfId="0" applyNumberFormat="1" applyFont="1" applyBorder="1" applyAlignment="1">
      <alignment horizontal="center" vertical="center" wrapText="1"/>
    </xf>
    <xf numFmtId="2" fontId="44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5" fillId="0" borderId="4" xfId="0" applyFont="1" applyBorder="1">
      <alignment vertical="center" wrapText="1"/>
    </xf>
    <xf numFmtId="14" fontId="45" fillId="0" borderId="4" xfId="0" applyNumberFormat="1" applyFont="1" applyBorder="1" applyAlignment="1">
      <alignment horizontal="center" vertical="center" wrapText="1"/>
    </xf>
    <xf numFmtId="2" fontId="45" fillId="0" borderId="4" xfId="0" applyNumberFormat="1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2" xfId="0" applyFont="1" applyBorder="1">
      <alignment vertical="center" wrapText="1"/>
    </xf>
    <xf numFmtId="14" fontId="45" fillId="0" borderId="2" xfId="0" applyNumberFormat="1" applyFont="1" applyBorder="1" applyAlignment="1">
      <alignment horizontal="center" vertical="center" wrapText="1"/>
    </xf>
    <xf numFmtId="2" fontId="45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>
      <alignment vertical="center" wrapText="1"/>
    </xf>
    <xf numFmtId="14" fontId="48" fillId="0" borderId="2" xfId="0" applyNumberFormat="1" applyFont="1" applyBorder="1" applyAlignment="1">
      <alignment horizontal="center" vertical="center" wrapText="1"/>
    </xf>
    <xf numFmtId="2" fontId="48" fillId="0" borderId="2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4" xfId="0" applyFont="1" applyBorder="1">
      <alignment vertical="center" wrapText="1"/>
    </xf>
    <xf numFmtId="14" fontId="48" fillId="0" borderId="4" xfId="0" applyNumberFormat="1" applyFont="1" applyBorder="1" applyAlignment="1">
      <alignment horizontal="center" vertical="center" wrapText="1"/>
    </xf>
    <xf numFmtId="2" fontId="48" fillId="0" borderId="4" xfId="0" applyNumberFormat="1" applyFont="1" applyBorder="1" applyAlignment="1">
      <alignment horizontal="center" vertical="center" wrapText="1"/>
    </xf>
    <xf numFmtId="0" fontId="24" fillId="6" borderId="5" xfId="12" applyNumberFormat="1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5" fillId="9" borderId="0" xfId="0" applyFont="1" applyFill="1">
      <alignment vertical="center" wrapText="1"/>
    </xf>
    <xf numFmtId="0" fontId="0" fillId="9" borderId="0" xfId="0" applyFill="1" applyAlignment="1">
      <alignment horizontal="center" vertical="center" wrapText="1"/>
    </xf>
    <xf numFmtId="0" fontId="35" fillId="9" borderId="0" xfId="0" applyFont="1" applyFill="1" applyAlignment="1"/>
    <xf numFmtId="14" fontId="0" fillId="9" borderId="0" xfId="0" applyNumberFormat="1" applyFill="1" applyAlignment="1">
      <alignment horizontal="center" vertical="center" wrapText="1"/>
    </xf>
    <xf numFmtId="0" fontId="38" fillId="9" borderId="0" xfId="0" applyFont="1" applyFill="1" applyAlignment="1">
      <alignment horizontal="center" vertical="center" wrapText="1"/>
    </xf>
    <xf numFmtId="0" fontId="0" fillId="9" borderId="0" xfId="0" applyFill="1">
      <alignment vertical="center" wrapText="1"/>
    </xf>
    <xf numFmtId="0" fontId="7" fillId="9" borderId="0" xfId="0" applyFont="1" applyFill="1" applyAlignment="1">
      <alignment horizontal="center" vertical="center" wrapText="1"/>
    </xf>
    <xf numFmtId="0" fontId="8" fillId="9" borderId="0" xfId="0" applyFon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34" fillId="0" borderId="0" xfId="0" applyNumberFormat="1" applyFont="1" applyAlignment="1">
      <alignment horizontal="center" vertical="center" wrapText="1"/>
    </xf>
    <xf numFmtId="1" fontId="35" fillId="9" borderId="0" xfId="0" applyNumberFormat="1" applyFont="1" applyFill="1" applyAlignment="1">
      <alignment horizontal="center" vertical="center" wrapText="1"/>
    </xf>
    <xf numFmtId="1" fontId="0" fillId="9" borderId="0" xfId="0" applyNumberFormat="1" applyFill="1" applyAlignment="1">
      <alignment horizontal="center" vertical="center" wrapText="1"/>
    </xf>
    <xf numFmtId="14" fontId="34" fillId="0" borderId="0" xfId="0" applyNumberFormat="1" applyFont="1" applyAlignment="1">
      <alignment horizontal="center" vertical="center" wrapText="1"/>
    </xf>
    <xf numFmtId="2" fontId="35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34" fillId="0" borderId="0" xfId="0" applyNumberFormat="1" applyFont="1" applyAlignment="1">
      <alignment horizontal="center" vertical="center" wrapText="1"/>
    </xf>
    <xf numFmtId="2" fontId="37" fillId="9" borderId="0" xfId="0" applyNumberFormat="1" applyFont="1" applyFill="1" applyAlignment="1">
      <alignment horizontal="center" vertical="center" wrapText="1"/>
    </xf>
    <xf numFmtId="2" fontId="35" fillId="9" borderId="0" xfId="0" applyNumberFormat="1" applyFont="1" applyFill="1" applyAlignment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35" fillId="9" borderId="0" xfId="0" applyFont="1" applyFill="1" applyAlignment="1">
      <alignment horizontal="left" vertical="center" wrapText="1"/>
    </xf>
    <xf numFmtId="0" fontId="0" fillId="9" borderId="0" xfId="0" applyFill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5" fillId="0" borderId="4" xfId="12" applyFill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2" xfId="0" applyFont="1" applyBorder="1">
      <alignment vertical="center" wrapText="1"/>
    </xf>
    <xf numFmtId="14" fontId="49" fillId="0" borderId="2" xfId="0" applyNumberFormat="1" applyFont="1" applyBorder="1" applyAlignment="1">
      <alignment horizontal="center" vertical="center" wrapText="1"/>
    </xf>
    <xf numFmtId="2" fontId="49" fillId="0" borderId="2" xfId="0" applyNumberFormat="1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0" borderId="4" xfId="0" applyFont="1" applyBorder="1">
      <alignment vertical="center" wrapText="1"/>
    </xf>
    <xf numFmtId="14" fontId="49" fillId="0" borderId="4" xfId="0" applyNumberFormat="1" applyFont="1" applyBorder="1" applyAlignment="1">
      <alignment horizontal="center" vertical="center" wrapText="1"/>
    </xf>
    <xf numFmtId="2" fontId="49" fillId="0" borderId="4" xfId="0" applyNumberFormat="1" applyFont="1" applyBorder="1" applyAlignment="1">
      <alignment horizontal="center" vertical="center" wrapText="1"/>
    </xf>
    <xf numFmtId="0" fontId="35" fillId="9" borderId="0" xfId="0" applyFont="1" applyFill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51" fillId="0" borderId="2" xfId="0" applyFont="1" applyBorder="1">
      <alignment vertical="center" wrapText="1"/>
    </xf>
    <xf numFmtId="14" fontId="51" fillId="0" borderId="2" xfId="0" applyNumberFormat="1" applyFont="1" applyBorder="1" applyAlignment="1">
      <alignment horizontal="center" vertical="center" wrapText="1"/>
    </xf>
    <xf numFmtId="2" fontId="51" fillId="0" borderId="2" xfId="0" applyNumberFormat="1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4" xfId="0" applyFont="1" applyBorder="1">
      <alignment vertical="center" wrapText="1"/>
    </xf>
    <xf numFmtId="14" fontId="51" fillId="0" borderId="4" xfId="0" applyNumberFormat="1" applyFont="1" applyBorder="1" applyAlignment="1">
      <alignment horizontal="center" vertical="center" wrapText="1"/>
    </xf>
    <xf numFmtId="2" fontId="51" fillId="0" borderId="4" xfId="0" applyNumberFormat="1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1" fillId="5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13"/>
    <xf numFmtId="0" fontId="2" fillId="0" borderId="0" xfId="13" applyAlignment="1">
      <alignment horizontal="center" vertical="center"/>
    </xf>
    <xf numFmtId="1" fontId="2" fillId="0" borderId="2" xfId="13" applyNumberFormat="1" applyBorder="1" applyAlignment="1">
      <alignment horizontal="center" vertical="center"/>
    </xf>
    <xf numFmtId="2" fontId="2" fillId="0" borderId="2" xfId="13" applyNumberFormat="1" applyBorder="1" applyAlignment="1">
      <alignment horizontal="center" vertical="center"/>
    </xf>
    <xf numFmtId="0" fontId="2" fillId="0" borderId="5" xfId="13" applyBorder="1" applyAlignment="1">
      <alignment horizontal="center" vertical="center"/>
    </xf>
    <xf numFmtId="0" fontId="2" fillId="0" borderId="2" xfId="13" applyBorder="1" applyAlignment="1">
      <alignment horizontal="center" vertical="center"/>
    </xf>
    <xf numFmtId="2" fontId="2" fillId="4" borderId="14" xfId="13" applyNumberFormat="1" applyFill="1" applyBorder="1" applyAlignment="1">
      <alignment horizontal="center" vertical="center"/>
    </xf>
    <xf numFmtId="49" fontId="2" fillId="0" borderId="0" xfId="13" applyNumberFormat="1"/>
    <xf numFmtId="0" fontId="2" fillId="0" borderId="2" xfId="13" applyBorder="1" applyAlignment="1">
      <alignment horizontal="center" vertical="center" wrapText="1"/>
    </xf>
    <xf numFmtId="0" fontId="2" fillId="4" borderId="7" xfId="13" applyFill="1" applyBorder="1"/>
    <xf numFmtId="0" fontId="57" fillId="4" borderId="8" xfId="13" applyFont="1" applyFill="1" applyBorder="1"/>
    <xf numFmtId="0" fontId="2" fillId="4" borderId="6" xfId="13" applyFill="1" applyBorder="1"/>
    <xf numFmtId="0" fontId="2" fillId="4" borderId="8" xfId="13" applyFill="1" applyBorder="1" applyAlignment="1">
      <alignment horizontal="left"/>
    </xf>
    <xf numFmtId="14" fontId="2" fillId="4" borderId="9" xfId="13" applyNumberFormat="1" applyFill="1" applyBorder="1"/>
    <xf numFmtId="0" fontId="2" fillId="4" borderId="0" xfId="13" applyFill="1"/>
    <xf numFmtId="0" fontId="34" fillId="4" borderId="10" xfId="13" applyFont="1" applyFill="1" applyBorder="1"/>
    <xf numFmtId="0" fontId="2" fillId="4" borderId="9" xfId="13" applyFill="1" applyBorder="1"/>
    <xf numFmtId="0" fontId="2" fillId="4" borderId="10" xfId="13" applyFill="1" applyBorder="1" applyAlignment="1">
      <alignment horizontal="left"/>
    </xf>
    <xf numFmtId="14" fontId="2" fillId="4" borderId="9" xfId="13" applyNumberFormat="1" applyFill="1" applyBorder="1" applyAlignment="1" applyProtection="1">
      <alignment horizontal="right"/>
      <protection locked="0"/>
    </xf>
    <xf numFmtId="14" fontId="2" fillId="4" borderId="0" xfId="13" applyNumberFormat="1" applyFill="1" applyAlignment="1">
      <alignment horizontal="right"/>
    </xf>
    <xf numFmtId="0" fontId="57" fillId="4" borderId="10" xfId="13" applyFont="1" applyFill="1" applyBorder="1"/>
    <xf numFmtId="0" fontId="57" fillId="4" borderId="10" xfId="13" applyFont="1" applyFill="1" applyBorder="1" applyAlignment="1">
      <alignment horizontal="left"/>
    </xf>
    <xf numFmtId="0" fontId="2" fillId="4" borderId="10" xfId="13" applyFill="1" applyBorder="1"/>
    <xf numFmtId="0" fontId="57" fillId="4" borderId="13" xfId="13" applyFont="1" applyFill="1" applyBorder="1" applyAlignment="1">
      <alignment horizontal="left"/>
    </xf>
    <xf numFmtId="0" fontId="2" fillId="5" borderId="0" xfId="12" applyFont="1" applyFill="1" applyBorder="1" applyAlignment="1">
      <alignment horizontal="left" vertical="center" wrapText="1"/>
    </xf>
    <xf numFmtId="0" fontId="58" fillId="8" borderId="20" xfId="13" applyFont="1" applyFill="1" applyBorder="1"/>
    <xf numFmtId="49" fontId="1" fillId="4" borderId="11" xfId="13" applyNumberFormat="1" applyFont="1" applyFill="1" applyBorder="1" applyAlignment="1">
      <alignment horizontal="center"/>
    </xf>
    <xf numFmtId="0" fontId="1" fillId="4" borderId="6" xfId="13" applyFont="1" applyFill="1" applyBorder="1" applyAlignment="1">
      <alignment horizontal="center"/>
    </xf>
    <xf numFmtId="49" fontId="35" fillId="0" borderId="0" xfId="0" applyNumberFormat="1" applyFont="1" applyAlignment="1"/>
    <xf numFmtId="0" fontId="58" fillId="8" borderId="22" xfId="13" applyFont="1" applyFill="1" applyBorder="1" applyAlignment="1">
      <alignment horizontal="center"/>
    </xf>
    <xf numFmtId="0" fontId="58" fillId="8" borderId="21" xfId="13" applyFont="1" applyFill="1" applyBorder="1" applyAlignment="1">
      <alignment horizontal="center"/>
    </xf>
    <xf numFmtId="0" fontId="55" fillId="0" borderId="19" xfId="13" applyFont="1" applyBorder="1" applyAlignment="1">
      <alignment horizontal="center" vertical="center" wrapText="1"/>
    </xf>
    <xf numFmtId="0" fontId="55" fillId="0" borderId="18" xfId="13" applyFont="1" applyBorder="1" applyAlignment="1">
      <alignment horizontal="center" vertical="center" wrapText="1"/>
    </xf>
    <xf numFmtId="0" fontId="34" fillId="4" borderId="16" xfId="13" applyFont="1" applyFill="1" applyBorder="1" applyAlignment="1">
      <alignment horizontal="center"/>
    </xf>
    <xf numFmtId="0" fontId="34" fillId="4" borderId="15" xfId="13" applyFont="1" applyFill="1" applyBorder="1" applyAlignment="1">
      <alignment horizontal="center"/>
    </xf>
    <xf numFmtId="1" fontId="2" fillId="0" borderId="19" xfId="13" applyNumberFormat="1" applyBorder="1" applyAlignment="1">
      <alignment horizontal="center" vertical="center"/>
    </xf>
    <xf numFmtId="0" fontId="2" fillId="0" borderId="18" xfId="13" applyBorder="1" applyAlignment="1">
      <alignment horizontal="center" vertical="center"/>
    </xf>
    <xf numFmtId="0" fontId="57" fillId="4" borderId="13" xfId="13" applyFont="1" applyFill="1" applyBorder="1" applyAlignment="1">
      <alignment horizontal="left"/>
    </xf>
    <xf numFmtId="0" fontId="57" fillId="4" borderId="12" xfId="13" applyFont="1" applyFill="1" applyBorder="1" applyAlignment="1">
      <alignment horizontal="left"/>
    </xf>
    <xf numFmtId="0" fontId="2" fillId="0" borderId="19" xfId="13" applyBorder="1" applyAlignment="1">
      <alignment horizontal="center" vertical="center" wrapText="1"/>
    </xf>
    <xf numFmtId="0" fontId="2" fillId="0" borderId="18" xfId="13" applyBorder="1" applyAlignment="1">
      <alignment horizontal="center" vertical="center" wrapText="1"/>
    </xf>
    <xf numFmtId="14" fontId="2" fillId="4" borderId="12" xfId="13" applyNumberFormat="1" applyFill="1" applyBorder="1" applyAlignment="1">
      <alignment horizontal="center"/>
    </xf>
    <xf numFmtId="0" fontId="2" fillId="4" borderId="11" xfId="13" applyFill="1" applyBorder="1" applyAlignment="1">
      <alignment horizontal="center"/>
    </xf>
    <xf numFmtId="0" fontId="2" fillId="4" borderId="0" xfId="13" applyFill="1" applyAlignment="1">
      <alignment horizontal="center"/>
    </xf>
    <xf numFmtId="0" fontId="2" fillId="4" borderId="9" xfId="13" applyFill="1" applyBorder="1" applyAlignment="1">
      <alignment horizontal="center"/>
    </xf>
    <xf numFmtId="0" fontId="54" fillId="10" borderId="16" xfId="13" applyFont="1" applyFill="1" applyBorder="1" applyAlignment="1">
      <alignment horizontal="center"/>
    </xf>
    <xf numFmtId="0" fontId="54" fillId="10" borderId="17" xfId="13" applyFont="1" applyFill="1" applyBorder="1" applyAlignment="1">
      <alignment horizontal="center"/>
    </xf>
    <xf numFmtId="0" fontId="54" fillId="10" borderId="15" xfId="13" applyFont="1" applyFill="1" applyBorder="1" applyAlignment="1">
      <alignment horizontal="center"/>
    </xf>
    <xf numFmtId="0" fontId="56" fillId="0" borderId="19" xfId="13" applyFont="1" applyBorder="1" applyAlignment="1">
      <alignment horizontal="center" vertical="center" wrapText="1"/>
    </xf>
    <xf numFmtId="0" fontId="56" fillId="0" borderId="18" xfId="13" applyFont="1" applyBorder="1" applyAlignment="1">
      <alignment horizontal="center" vertical="center" wrapText="1"/>
    </xf>
    <xf numFmtId="0" fontId="53" fillId="0" borderId="13" xfId="13" applyFont="1" applyBorder="1" applyAlignment="1">
      <alignment horizontal="center" vertical="center"/>
    </xf>
    <xf numFmtId="0" fontId="2" fillId="0" borderId="12" xfId="13" applyBorder="1" applyAlignment="1">
      <alignment horizontal="center" vertical="center"/>
    </xf>
    <xf numFmtId="0" fontId="2" fillId="0" borderId="11" xfId="13" applyBorder="1" applyAlignment="1">
      <alignment horizontal="center" vertical="center"/>
    </xf>
    <xf numFmtId="0" fontId="2" fillId="0" borderId="10" xfId="13" applyBorder="1" applyAlignment="1">
      <alignment horizontal="center" vertical="center"/>
    </xf>
    <xf numFmtId="0" fontId="2" fillId="0" borderId="0" xfId="13" applyAlignment="1">
      <alignment horizontal="center" vertical="center"/>
    </xf>
    <xf numFmtId="0" fontId="2" fillId="0" borderId="9" xfId="13" applyBorder="1" applyAlignment="1">
      <alignment horizontal="center" vertical="center"/>
    </xf>
    <xf numFmtId="0" fontId="2" fillId="0" borderId="8" xfId="13" applyBorder="1" applyAlignment="1">
      <alignment horizontal="center" vertical="center"/>
    </xf>
    <xf numFmtId="0" fontId="2" fillId="0" borderId="7" xfId="13" applyBorder="1" applyAlignment="1">
      <alignment horizontal="center" vertical="center"/>
    </xf>
    <xf numFmtId="0" fontId="2" fillId="0" borderId="6" xfId="13" applyBorder="1" applyAlignment="1">
      <alignment horizontal="center" vertical="center"/>
    </xf>
    <xf numFmtId="0" fontId="54" fillId="10" borderId="16" xfId="13" applyFont="1" applyFill="1" applyBorder="1" applyAlignment="1">
      <alignment horizontal="center" vertical="center"/>
    </xf>
    <xf numFmtId="0" fontId="54" fillId="10" borderId="17" xfId="13" applyFont="1" applyFill="1" applyBorder="1" applyAlignment="1">
      <alignment horizontal="center" vertical="center"/>
    </xf>
    <xf numFmtId="0" fontId="54" fillId="10" borderId="15" xfId="13" applyFont="1" applyFill="1" applyBorder="1" applyAlignment="1">
      <alignment horizontal="center" vertical="center"/>
    </xf>
    <xf numFmtId="0" fontId="32" fillId="7" borderId="0" xfId="0" applyFont="1" applyFill="1" applyAlignment="1">
      <alignment horizontal="center" vertical="center" wrapText="1"/>
    </xf>
    <xf numFmtId="17" fontId="32" fillId="7" borderId="0" xfId="0" applyNumberFormat="1" applyFont="1" applyFill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</cellXfs>
  <cellStyles count="14">
    <cellStyle name="20 % - Accent1" xfId="3" builtinId="30" customBuiltin="1"/>
    <cellStyle name="Date" xfId="4" xr:uid="{00000000-0005-0000-0000-000001000000}"/>
    <cellStyle name="Heure" xfId="11" xr:uid="{00000000-0005-0000-0000-000002000000}"/>
    <cellStyle name="Lien hypertexte" xfId="12" builtinId="8"/>
    <cellStyle name="Nombre" xfId="10" xr:uid="{00000000-0005-0000-0000-000004000000}"/>
    <cellStyle name="Normal" xfId="0" builtinId="0" customBuiltin="1"/>
    <cellStyle name="Normal 2" xfId="13" xr:uid="{2FEA1E40-7D12-495D-A1EC-552707690727}"/>
    <cellStyle name="Texte d’étiquette" xfId="5" xr:uid="{00000000-0005-0000-0000-000006000000}"/>
    <cellStyle name="Titre" xfId="6" builtinId="15" customBuiltin="1"/>
    <cellStyle name="Titre 1" xfId="1" builtinId="16" customBuiltin="1"/>
    <cellStyle name="Titre 2" xfId="2" builtinId="17" customBuiltin="1"/>
    <cellStyle name="Titre 3" xfId="7" builtinId="18" customBuiltin="1"/>
    <cellStyle name="Titre 4" xfId="8" builtinId="19" customBuiltin="1"/>
    <cellStyle name="Total" xfId="9" builtinId="25" customBuiltin="1"/>
  </cellStyles>
  <dxfs count="86"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z val="9"/>
        <name val="Arial"/>
        <family val="2"/>
        <scheme val="none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Arial"/>
        <family val="2"/>
        <scheme val="none"/>
      </font>
      <numFmt numFmtId="2" formatCode="0.00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Arial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ill>
        <patternFill patternType="solid">
          <fgColor theme="5" tint="0.79998168889431442"/>
          <bgColor theme="5" tint="0.79998168889431442"/>
        </patternFill>
      </fill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5" tint="-0.499984740745262"/>
      </font>
    </dxf>
    <dxf>
      <font>
        <b/>
        <i val="0"/>
        <color theme="5" tint="-0.499984740745262"/>
      </font>
    </dxf>
    <dxf>
      <font>
        <b/>
        <i val="0"/>
        <color theme="5" tint="-0.499984740745262"/>
      </font>
      <border>
        <top style="thin">
          <color theme="5"/>
        </top>
      </border>
    </dxf>
    <dxf>
      <font>
        <b/>
        <i val="0"/>
        <color theme="5" tint="-0.499984740745262"/>
      </font>
      <border>
        <top style="thick">
          <color theme="4"/>
        </top>
        <bottom style="thin">
          <color theme="5"/>
        </bottom>
      </border>
    </dxf>
    <dxf>
      <font>
        <color theme="5" tint="-0.499984740745262"/>
      </font>
      <border>
        <top style="thin">
          <color theme="5"/>
        </top>
        <bottom style="thin">
          <color theme="5"/>
        </bottom>
      </border>
    </dxf>
    <dxf>
      <font>
        <color auto="1"/>
      </font>
      <fill>
        <patternFill patternType="solid">
          <fgColor theme="6" tint="0.79998168889431442"/>
          <bgColor theme="6" tint="0.79998168889431442"/>
        </patternFill>
      </fill>
    </dxf>
    <dxf>
      <font>
        <b val="0"/>
        <i val="0"/>
        <color auto="1"/>
      </font>
      <fill>
        <patternFill patternType="solid">
          <fgColor theme="6" tint="0.79998168889431442"/>
          <bgColor theme="6" tint="0.79998168889431442"/>
        </patternFill>
      </fill>
    </dxf>
    <dxf>
      <font>
        <b/>
        <i val="0"/>
        <color theme="6" tint="-0.499984740745262"/>
      </font>
    </dxf>
    <dxf>
      <font>
        <b/>
        <i val="0"/>
        <color theme="6" tint="-0.499984740745262"/>
      </font>
    </dxf>
    <dxf>
      <font>
        <color theme="6" tint="-0.499984740745262"/>
      </font>
      <border>
        <top style="thin">
          <color theme="6"/>
        </top>
      </border>
    </dxf>
    <dxf>
      <font>
        <b/>
        <i val="0"/>
        <color theme="6" tint="-0.499984740745262"/>
      </font>
      <border>
        <top style="thick">
          <color theme="4"/>
        </top>
        <bottom style="thin">
          <color theme="6"/>
        </bottom>
      </border>
    </dxf>
    <dxf>
      <font>
        <b val="0"/>
        <i val="0"/>
        <color auto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i val="0"/>
        <color theme="6" tint="-0.499984740745262"/>
      </font>
    </dxf>
    <dxf>
      <font>
        <b/>
        <i val="0"/>
        <color theme="6" tint="-0.499984740745262"/>
      </font>
    </dxf>
    <dxf>
      <font>
        <b/>
        <i val="0"/>
        <color theme="6" tint="-0.499984740745262"/>
      </font>
      <border>
        <top style="thin">
          <color theme="6"/>
        </top>
      </border>
    </dxf>
    <dxf>
      <font>
        <b/>
        <i val="0"/>
        <color theme="6" tint="-0.499984740745262"/>
      </font>
      <border>
        <top style="thick">
          <color theme="4"/>
        </top>
        <bottom style="thin">
          <color theme="6"/>
        </bottom>
      </border>
    </dxf>
    <dxf>
      <font>
        <color theme="6" tint="-0.499984740745262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  <border>
        <top style="thin">
          <color theme="4"/>
        </top>
      </border>
    </dxf>
    <dxf>
      <font>
        <b/>
        <i val="0"/>
        <color theme="4" tint="-0.499984740745262"/>
      </font>
      <border diagonalDown="1">
        <top style="thick">
          <color theme="4"/>
        </top>
        <bottom style="thin">
          <color theme="4"/>
        </bottom>
        <diagonal style="thick">
          <color theme="4"/>
        </diagonal>
      </border>
    </dxf>
    <dxf>
      <font>
        <color theme="4" tint="-0.499984740745262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  <border>
        <top style="thin">
          <color theme="9"/>
        </top>
      </border>
    </dxf>
    <dxf>
      <font>
        <b/>
        <i val="0"/>
        <color theme="9" tint="-0.499984740745262"/>
      </font>
      <border>
        <top style="thick">
          <color theme="4"/>
        </top>
        <bottom style="thin">
          <color theme="9"/>
        </bottom>
      </border>
    </dxf>
    <dxf>
      <font>
        <color theme="9" tint="-0.499984740745262"/>
      </font>
      <border>
        <top style="thin">
          <color theme="9"/>
        </top>
        <bottom style="thin">
          <color theme="9"/>
        </bottom>
      </border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i val="0"/>
        <color theme="8" tint="-0.499984740745262"/>
      </font>
    </dxf>
    <dxf>
      <font>
        <b/>
        <i val="0"/>
        <color theme="8" tint="-0.499984740745262"/>
      </font>
    </dxf>
    <dxf>
      <font>
        <b/>
        <i val="0"/>
        <color theme="8" tint="-0.499984740745262"/>
      </font>
      <border>
        <top style="thin">
          <color theme="8"/>
        </top>
      </border>
    </dxf>
    <dxf>
      <font>
        <b/>
        <i val="0"/>
        <color theme="8" tint="-0.499984740745262"/>
      </font>
      <border>
        <top style="thick">
          <color theme="4"/>
        </top>
        <bottom style="thin">
          <color theme="8"/>
        </bottom>
      </border>
    </dxf>
    <dxf>
      <font>
        <color theme="8" tint="-0.499984740745262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7" tint="0.79995117038483843"/>
          <bgColor theme="7" tint="0.79998168889431442"/>
        </patternFill>
      </fill>
    </dxf>
    <dxf>
      <font>
        <b/>
        <i val="0"/>
        <color theme="7" tint="-0.499984740745262"/>
      </font>
    </dxf>
    <dxf>
      <font>
        <b/>
        <i val="0"/>
        <color theme="7" tint="-0.499984740745262"/>
      </font>
    </dxf>
    <dxf>
      <font>
        <b/>
        <color theme="7" tint="-0.249977111117893"/>
      </font>
      <border>
        <top style="thin">
          <color theme="7"/>
        </top>
      </border>
    </dxf>
    <dxf>
      <font>
        <b/>
        <i val="0"/>
        <color theme="7" tint="-0.499984740745262"/>
      </font>
      <border>
        <top style="thick">
          <color theme="4"/>
        </top>
        <bottom style="thin">
          <color theme="7"/>
        </bottom>
      </border>
    </dxf>
    <dxf>
      <font>
        <color theme="7" tint="-0.499984740745262"/>
      </font>
      <border>
        <top style="thin">
          <color theme="7"/>
        </top>
        <bottom style="thin">
          <color theme="7"/>
        </bottom>
      </border>
    </dxf>
  </dxfs>
  <tableStyles count="7" defaultTableStyle="TableStyleMedium2" defaultPivotStyle="PivotStyleLight16">
    <tableStyle name="Vendredi" pivot="0" count="6" xr9:uid="{00000000-0011-0000-FFFF-FFFF00000000}">
      <tableStyleElement type="wholeTable" dxfId="85"/>
      <tableStyleElement type="headerRow" dxfId="84"/>
      <tableStyleElement type="totalRow" dxfId="83"/>
      <tableStyleElement type="firstColumn" dxfId="82"/>
      <tableStyleElement type="lastColumn" dxfId="81"/>
      <tableStyleElement type="firstRowStripe" dxfId="80"/>
    </tableStyle>
    <tableStyle name="Lundi" pivot="0" count="7" xr9:uid="{00000000-0011-0000-FFFF-FFFF01000000}">
      <tableStyleElement type="wholeTable" dxfId="79"/>
      <tableStyleElement type="headerRow" dxfId="78"/>
      <tableStyleElement type="totalRow" dxfId="77"/>
      <tableStyleElement type="firstColumn" dxfId="76"/>
      <tableStyleElement type="lastColumn" dxfId="75"/>
      <tableStyleElement type="firstRowStripe" dxfId="74"/>
      <tableStyleElement type="firstColumnStripe" dxfId="73"/>
    </tableStyle>
    <tableStyle name="Samedi" pivot="0" count="7" xr9:uid="{00000000-0011-0000-FFFF-FFFF02000000}">
      <tableStyleElement type="wholeTable" dxfId="72"/>
      <tableStyleElement type="headerRow" dxfId="71"/>
      <tableStyleElement type="totalRow" dxfId="70"/>
      <tableStyleElement type="firstColumn" dxfId="69"/>
      <tableStyleElement type="lastColumn" dxfId="68"/>
      <tableStyleElement type="firstRowStripe" dxfId="67"/>
      <tableStyleElement type="firstColumnStripe" dxfId="66"/>
    </tableStyle>
    <tableStyle name="Dimanche" pivot="0" count="7" xr9:uid="{00000000-0011-0000-FFFF-FFFF03000000}">
      <tableStyleElement type="wholeTable" dxfId="65"/>
      <tableStyleElement type="headerRow" dxfId="64"/>
      <tableStyleElement type="totalRow" dxfId="63"/>
      <tableStyleElement type="firstColumn" dxfId="62"/>
      <tableStyleElement type="lastColumn" dxfId="61"/>
      <tableStyleElement type="firstRowStripe" dxfId="60"/>
      <tableStyleElement type="firstColumnStripe" dxfId="59"/>
    </tableStyle>
    <tableStyle name="Jeudi" pivot="0" count="7" xr9:uid="{00000000-0011-0000-FFFF-FFFF04000000}">
      <tableStyleElement type="wholeTable" dxfId="58"/>
      <tableStyleElement type="headerRow" dxfId="57"/>
      <tableStyleElement type="totalRow" dxfId="56"/>
      <tableStyleElement type="firstColumn" dxfId="55"/>
      <tableStyleElement type="lastColumn" dxfId="54"/>
      <tableStyleElement type="firstRowStripe" dxfId="53"/>
      <tableStyleElement type="firstColumnStripe" dxfId="52"/>
    </tableStyle>
    <tableStyle name="Mardi" pivot="0" count="7" xr9:uid="{00000000-0011-0000-FFFF-FFFF05000000}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firstColumnStripe" dxfId="45"/>
    </tableStyle>
    <tableStyle name="Mercredi" pivot="0" count="7" xr9:uid="{00000000-0011-0000-FFFF-FFFF06000000}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</tableStyle>
  </tableStyles>
  <colors>
    <mruColors>
      <color rgb="FFE67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13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2975" y="719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180975</xdr:colOff>
      <xdr:row>13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429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171450</xdr:rowOff>
    </xdr:from>
    <xdr:to>
      <xdr:col>6</xdr:col>
      <xdr:colOff>285750</xdr:colOff>
      <xdr:row>0</xdr:row>
      <xdr:rowOff>485775</xdr:rowOff>
    </xdr:to>
    <xdr:sp macro="[0]!Filtrer_TOURN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4EEE63-8E15-42A9-9F66-4C4F010835D1}"/>
            </a:ext>
          </a:extLst>
        </xdr:cNvPr>
        <xdr:cNvSpPr/>
      </xdr:nvSpPr>
      <xdr:spPr>
        <a:xfrm>
          <a:off x="4171950" y="171450"/>
          <a:ext cx="1285875" cy="314325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TOURNAGE</a:t>
          </a:r>
        </a:p>
      </xdr:txBody>
    </xdr:sp>
    <xdr:clientData/>
  </xdr:twoCellAnchor>
  <xdr:oneCellAnchor>
    <xdr:from>
      <xdr:col>5</xdr:col>
      <xdr:colOff>1171575</xdr:colOff>
      <xdr:row>0</xdr:row>
      <xdr:rowOff>333375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7ACCAF1-0C11-4305-A007-580365268DDF}"/>
            </a:ext>
          </a:extLst>
        </xdr:cNvPr>
        <xdr:cNvSpPr txBox="1"/>
      </xdr:nvSpPr>
      <xdr:spPr>
        <a:xfrm>
          <a:off x="4600575" y="33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523875</xdr:colOff>
      <xdr:row>0</xdr:row>
      <xdr:rowOff>152400</xdr:rowOff>
    </xdr:from>
    <xdr:to>
      <xdr:col>6</xdr:col>
      <xdr:colOff>2047875</xdr:colOff>
      <xdr:row>0</xdr:row>
      <xdr:rowOff>466725</xdr:rowOff>
    </xdr:to>
    <xdr:sp macro="[0]!Filtrer_FRAISAG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31B22D6D-FC91-4199-85D5-03917F401F75}"/>
            </a:ext>
          </a:extLst>
        </xdr:cNvPr>
        <xdr:cNvSpPr/>
      </xdr:nvSpPr>
      <xdr:spPr>
        <a:xfrm>
          <a:off x="5695950" y="152400"/>
          <a:ext cx="1524000" cy="31432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FRAISAGE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8</xdr:col>
      <xdr:colOff>609600</xdr:colOff>
      <xdr:row>0</xdr:row>
      <xdr:rowOff>161925</xdr:rowOff>
    </xdr:from>
    <xdr:to>
      <xdr:col>9</xdr:col>
      <xdr:colOff>904875</xdr:colOff>
      <xdr:row>0</xdr:row>
      <xdr:rowOff>476250</xdr:rowOff>
    </xdr:to>
    <xdr:sp macro="[0]!ClearFilt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48CF0E3F-CC3E-4E7C-86A5-41D17202F637}"/>
            </a:ext>
          </a:extLst>
        </xdr:cNvPr>
        <xdr:cNvSpPr/>
      </xdr:nvSpPr>
      <xdr:spPr>
        <a:xfrm>
          <a:off x="9353550" y="161925"/>
          <a:ext cx="1381125" cy="3143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Annuler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filtre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21404</xdr:colOff>
      <xdr:row>0</xdr:row>
      <xdr:rowOff>85618</xdr:rowOff>
    </xdr:from>
    <xdr:to>
      <xdr:col>1</xdr:col>
      <xdr:colOff>877584</xdr:colOff>
      <xdr:row>0</xdr:row>
      <xdr:rowOff>663540</xdr:rowOff>
    </xdr:to>
    <xdr:sp macro="[0]!Ajouter_OF" textlink="">
      <xdr:nvSpPr>
        <xdr:cNvPr id="4" name="Rectangle : avec coins rognés en diagonale 3">
          <a:extLst>
            <a:ext uri="{FF2B5EF4-FFF2-40B4-BE49-F238E27FC236}">
              <a16:creationId xmlns:a16="http://schemas.microsoft.com/office/drawing/2014/main" id="{94D25E76-38E1-431C-95B4-F9FAD39B76B6}"/>
            </a:ext>
          </a:extLst>
        </xdr:cNvPr>
        <xdr:cNvSpPr/>
      </xdr:nvSpPr>
      <xdr:spPr>
        <a:xfrm>
          <a:off x="21404" y="85618"/>
          <a:ext cx="1551826" cy="577922"/>
        </a:xfrm>
        <a:prstGeom prst="snip2DiagRect">
          <a:avLst/>
        </a:prstGeom>
        <a:scene3d>
          <a:camera prst="orthographicFront"/>
          <a:lightRig rig="freezing" dir="t"/>
        </a:scene3d>
        <a:sp3d>
          <a:bevelT w="152400" h="50800" prst="softRound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Ajouter un OF</a:t>
          </a:r>
        </a:p>
      </xdr:txBody>
    </xdr:sp>
    <xdr:clientData/>
  </xdr:twoCellAnchor>
  <xdr:twoCellAnchor>
    <xdr:from>
      <xdr:col>11</xdr:col>
      <xdr:colOff>1047751</xdr:colOff>
      <xdr:row>0</xdr:row>
      <xdr:rowOff>161925</xdr:rowOff>
    </xdr:from>
    <xdr:to>
      <xdr:col>12</xdr:col>
      <xdr:colOff>0</xdr:colOff>
      <xdr:row>0</xdr:row>
      <xdr:rowOff>533400</xdr:rowOff>
    </xdr:to>
    <xdr:sp macro="[0]!Copier_ligne_soldé" textlink="">
      <xdr:nvSpPr>
        <xdr:cNvPr id="5" name="Flèche : pentagone 4">
          <a:extLst>
            <a:ext uri="{FF2B5EF4-FFF2-40B4-BE49-F238E27FC236}">
              <a16:creationId xmlns:a16="http://schemas.microsoft.com/office/drawing/2014/main" id="{AE876066-988E-424D-98AD-E69F6E8D1E9B}"/>
            </a:ext>
          </a:extLst>
        </xdr:cNvPr>
        <xdr:cNvSpPr/>
      </xdr:nvSpPr>
      <xdr:spPr>
        <a:xfrm>
          <a:off x="13382626" y="161925"/>
          <a:ext cx="400049" cy="371475"/>
        </a:xfrm>
        <a:prstGeom prst="homePlate">
          <a:avLst/>
        </a:prstGeom>
        <a:solidFill>
          <a:schemeClr val="accent6">
            <a:lumMod val="75000"/>
            <a:alpha val="80000"/>
          </a:schemeClr>
        </a:solidFill>
        <a:scene3d>
          <a:camera prst="orthographicFront"/>
          <a:lightRig rig="threePt" dir="t"/>
        </a:scene3d>
        <a:sp3d prstMaterial="metal">
          <a:bevelT prst="slope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0</xdr:row>
      <xdr:rowOff>219075</xdr:rowOff>
    </xdr:from>
    <xdr:to>
      <xdr:col>13</xdr:col>
      <xdr:colOff>247650</xdr:colOff>
      <xdr:row>0</xdr:row>
      <xdr:rowOff>554384</xdr:rowOff>
    </xdr:to>
    <xdr:pic macro="[0]!Copier_ligne_soldé">
      <xdr:nvPicPr>
        <xdr:cNvPr id="7" name="Image 6">
          <a:extLst>
            <a:ext uri="{FF2B5EF4-FFF2-40B4-BE49-F238E27FC236}">
              <a16:creationId xmlns:a16="http://schemas.microsoft.com/office/drawing/2014/main" id="{F4B367CD-A443-4704-B2E8-9909EAE06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219075"/>
          <a:ext cx="1009650" cy="335309"/>
        </a:xfrm>
        <a:prstGeom prst="rect">
          <a:avLst/>
        </a:prstGeom>
      </xdr:spPr>
    </xdr:pic>
    <xdr:clientData/>
  </xdr:twoCellAnchor>
  <xdr:twoCellAnchor>
    <xdr:from>
      <xdr:col>10</xdr:col>
      <xdr:colOff>733425</xdr:colOff>
      <xdr:row>0</xdr:row>
      <xdr:rowOff>180975</xdr:rowOff>
    </xdr:from>
    <xdr:to>
      <xdr:col>11</xdr:col>
      <xdr:colOff>523875</xdr:colOff>
      <xdr:row>0</xdr:row>
      <xdr:rowOff>495300</xdr:rowOff>
    </xdr:to>
    <xdr:sp macro="[0]!Générer_OF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3E5585C-92FC-492E-8511-2A35AABB48F7}"/>
            </a:ext>
          </a:extLst>
        </xdr:cNvPr>
        <xdr:cNvSpPr/>
      </xdr:nvSpPr>
      <xdr:spPr>
        <a:xfrm>
          <a:off x="11477625" y="180975"/>
          <a:ext cx="1381125" cy="3143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Générer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OF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</xdr:colOff>
      <xdr:row>33</xdr:row>
      <xdr:rowOff>104775</xdr:rowOff>
    </xdr:from>
    <xdr:ext cx="1495425" cy="1019175"/>
    <xdr:pic>
      <xdr:nvPicPr>
        <xdr:cNvPr id="2" name="Image 1">
          <a:extLst>
            <a:ext uri="{FF2B5EF4-FFF2-40B4-BE49-F238E27FC236}">
              <a16:creationId xmlns:a16="http://schemas.microsoft.com/office/drawing/2014/main" id="{81C39169-0554-4C99-8226-E85C85CEE1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46" t="21165" r="32783" b="20851"/>
        <a:stretch/>
      </xdr:blipFill>
      <xdr:spPr>
        <a:xfrm>
          <a:off x="2533650" y="6391275"/>
          <a:ext cx="1495425" cy="1019175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Tableau20" displayName="Tableau20" ref="A2:O44" totalsRowShown="0" headerRowDxfId="34">
  <autoFilter ref="A2:O44" xr:uid="{00000000-0009-0000-0100-00000F000000}"/>
  <tableColumns count="15">
    <tableColumn id="1" xr3:uid="{00000000-0010-0000-0000-000001000000}" name="Priorité" dataDxfId="33"/>
    <tableColumn id="8" xr3:uid="{9487AA38-37D0-4CE1-92FA-371D9BF1A601}" name="Client" dataDxfId="32"/>
    <tableColumn id="2" xr3:uid="{00000000-0010-0000-0000-000002000000}" name="N° OF" dataDxfId="31"/>
    <tableColumn id="18" xr3:uid="{274911C7-8DA5-45CB-8170-0305AA2583E3}" name="N° commande interne" dataDxfId="30"/>
    <tableColumn id="11" xr3:uid="{27C7C493-9090-4481-9DB5-F52736122578}" name="N° commande client" dataDxfId="29"/>
    <tableColumn id="4" xr3:uid="{00000000-0010-0000-0000-000004000000}" name="Numéro de plan "/>
    <tableColumn id="5" xr3:uid="{00000000-0010-0000-0000-000005000000}" name="Designation" dataDxfId="28"/>
    <tableColumn id="6" xr3:uid="{00000000-0010-0000-0000-000006000000}" name="Quantité " dataDxfId="27"/>
    <tableColumn id="7" xr3:uid="{00000000-0010-0000-0000-000007000000}" name="Délai souhaité" dataDxfId="26"/>
    <tableColumn id="15" xr3:uid="{82DDE61B-61EF-4BD0-8C0D-3D0204D84B57}" name="Temps chiffré" dataDxfId="25"/>
    <tableColumn id="10" xr3:uid="{00000000-0010-0000-0000-00000A000000}" name="Gamme" dataDxfId="24"/>
    <tableColumn id="9" xr3:uid="{00000000-0010-0000-0000-000009000000}" name="Statut matière " dataDxfId="23"/>
    <tableColumn id="12" xr3:uid="{00000000-0010-0000-0000-00000C000000}" name="Commentaire" dataDxfId="22"/>
    <tableColumn id="13" xr3:uid="{00000000-0010-0000-0000-00000D000000}" name="Solder " dataDxfId="21"/>
    <tableColumn id="3" xr3:uid="{E134CFF8-6881-4F76-B2EE-B6F5D331230E}" name="Ordre de Fabrication" dataDxfId="20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M459" totalsRowShown="0" headerRowDxfId="15" headerRowBorderDxfId="14" tableBorderDxfId="13">
  <autoFilter ref="A1:M459" xr:uid="{00000000-0009-0000-0100-000002000000}"/>
  <sortState xmlns:xlrd2="http://schemas.microsoft.com/office/spreadsheetml/2017/richdata2" ref="B200:M213">
    <sortCondition ref="E1:E250"/>
  </sortState>
  <tableColumns count="13">
    <tableColumn id="6" xr3:uid="{AF391AD7-68F8-4996-84B2-FC3339C1C46E}" name="Client" dataDxfId="12"/>
    <tableColumn id="1" xr3:uid="{00000000-0010-0000-0100-000001000000}" name="OF" dataDxfId="11"/>
    <tableColumn id="2" xr3:uid="{00000000-0010-0000-0100-000002000000}" name="N° Commande interne" dataDxfId="10"/>
    <tableColumn id="7" xr3:uid="{42B7FBD2-C462-4DF3-A25B-AB83D7BC9F4D}" name="N° Commande client" dataDxfId="9"/>
    <tableColumn id="11" xr3:uid="{00000000-0010-0000-0100-00000B000000}" name="Référence " dataDxfId="8"/>
    <tableColumn id="14" xr3:uid="{00000000-0010-0000-0100-00000E000000}" name="Désignation " dataDxfId="7"/>
    <tableColumn id="15" xr3:uid="{00000000-0010-0000-0100-00000F000000}" name="Quantité " dataDxfId="6"/>
    <tableColumn id="3" xr3:uid="{00000000-0010-0000-0100-000003000000}" name="Délai souhaité" dataDxfId="5"/>
    <tableColumn id="5" xr3:uid="{00000000-0010-0000-0100-000005000000}" name="Temps chiffré" dataDxfId="4"/>
    <tableColumn id="12" xr3:uid="{CBA3774A-CAC6-4EE1-8877-7AD077A6EF45}" name="Gamme" dataDxfId="3"/>
    <tableColumn id="13" xr3:uid="{00000000-0010-0000-0100-00000D000000}" name="Date fin usinage réel 2" dataDxfId="2"/>
    <tableColumn id="9" xr3:uid="{00000000-0010-0000-0100-000009000000}" name="Commentaire" dataDxfId="1"/>
    <tableColumn id="10" xr3:uid="{00000000-0010-0000-0100-00000A000000}" name="Contrôl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9"/>
  <sheetViews>
    <sheetView showGridLines="0" zoomScaleNormal="100" workbookViewId="0">
      <selection activeCell="E2" sqref="E2:E11"/>
    </sheetView>
  </sheetViews>
  <sheetFormatPr baseColWidth="10" defaultRowHeight="15" x14ac:dyDescent="0.25"/>
  <cols>
    <col min="1" max="1" width="18.85546875" customWidth="1"/>
    <col min="2" max="2" width="17.42578125" customWidth="1"/>
    <col min="3" max="3" width="18.140625" customWidth="1"/>
    <col min="4" max="4" width="19.28515625" customWidth="1"/>
    <col min="5" max="5" width="24.5703125" customWidth="1"/>
    <col min="7" max="7" width="34" customWidth="1"/>
    <col min="8" max="8" width="23.42578125" customWidth="1"/>
    <col min="9" max="9" width="25" customWidth="1"/>
  </cols>
  <sheetData>
    <row r="1" spans="1:17" ht="37.5" x14ac:dyDescent="0.25">
      <c r="A1" s="5" t="s">
        <v>22</v>
      </c>
      <c r="B1" s="4"/>
      <c r="C1" s="5" t="s">
        <v>5</v>
      </c>
      <c r="D1" s="4" t="s">
        <v>9</v>
      </c>
      <c r="E1" s="4" t="s">
        <v>41</v>
      </c>
      <c r="F1" s="4" t="s">
        <v>13</v>
      </c>
      <c r="G1" s="23" t="s">
        <v>18</v>
      </c>
      <c r="H1" s="24"/>
      <c r="I1" s="24" t="s">
        <v>25</v>
      </c>
      <c r="J1" s="1"/>
      <c r="K1" s="1" t="s">
        <v>40</v>
      </c>
      <c r="L1" s="1"/>
      <c r="M1" s="1"/>
      <c r="N1" s="1"/>
      <c r="O1" s="1"/>
      <c r="P1" s="1"/>
      <c r="Q1" s="1"/>
    </row>
    <row r="2" spans="1:17" x14ac:dyDescent="0.25">
      <c r="A2" t="s">
        <v>4</v>
      </c>
      <c r="C2" s="20" t="s">
        <v>6</v>
      </c>
      <c r="D2" s="22" t="s">
        <v>10</v>
      </c>
      <c r="E2" t="s">
        <v>1056</v>
      </c>
      <c r="F2" t="s">
        <v>14</v>
      </c>
      <c r="G2" s="1" t="s">
        <v>19</v>
      </c>
      <c r="I2" s="14"/>
      <c r="J2" s="14"/>
      <c r="K2" s="8"/>
      <c r="L2" s="2"/>
      <c r="M2" s="2"/>
      <c r="N2" s="2"/>
      <c r="O2" s="1"/>
      <c r="P2" s="1"/>
      <c r="Q2" s="1"/>
    </row>
    <row r="3" spans="1:17" x14ac:dyDescent="0.25">
      <c r="A3" s="75" t="s">
        <v>47</v>
      </c>
      <c r="C3" s="21" t="s">
        <v>7</v>
      </c>
      <c r="D3" s="21" t="s">
        <v>11</v>
      </c>
      <c r="E3" t="s">
        <v>1057</v>
      </c>
      <c r="F3" t="s">
        <v>15</v>
      </c>
      <c r="G3" s="1" t="s">
        <v>20</v>
      </c>
      <c r="H3" s="221" t="s">
        <v>1055</v>
      </c>
      <c r="I3" s="36" t="s">
        <v>42</v>
      </c>
      <c r="J3" s="10"/>
      <c r="K3" s="11"/>
      <c r="L3" s="12"/>
      <c r="M3" s="13"/>
      <c r="N3" s="1"/>
      <c r="O3" s="1"/>
      <c r="P3" s="1"/>
      <c r="Q3" s="1"/>
    </row>
    <row r="4" spans="1:17" x14ac:dyDescent="0.25">
      <c r="A4" t="s">
        <v>48</v>
      </c>
      <c r="C4" s="22" t="s">
        <v>2</v>
      </c>
      <c r="D4" s="20" t="s">
        <v>12</v>
      </c>
      <c r="E4" t="s">
        <v>1058</v>
      </c>
      <c r="F4" t="s">
        <v>16</v>
      </c>
      <c r="G4" s="1" t="s">
        <v>21</v>
      </c>
      <c r="H4" s="25"/>
      <c r="I4" s="37"/>
      <c r="J4" s="2"/>
      <c r="K4" s="15"/>
      <c r="L4" s="8"/>
      <c r="M4" s="2"/>
      <c r="N4" s="1"/>
      <c r="O4" s="1"/>
      <c r="P4" s="1"/>
      <c r="Q4" s="1"/>
    </row>
    <row r="5" spans="1:17" x14ac:dyDescent="0.25">
      <c r="A5" t="s">
        <v>49</v>
      </c>
      <c r="C5" s="18" t="s">
        <v>8</v>
      </c>
      <c r="D5" s="18" t="s">
        <v>23</v>
      </c>
      <c r="E5" t="s">
        <v>1059</v>
      </c>
      <c r="G5" s="1"/>
      <c r="H5" s="16"/>
      <c r="I5" s="37"/>
      <c r="J5" s="2"/>
      <c r="K5" s="15"/>
      <c r="L5" s="8"/>
      <c r="M5" s="2"/>
      <c r="N5" s="1"/>
      <c r="O5" s="1"/>
      <c r="P5" s="1"/>
      <c r="Q5" s="1"/>
    </row>
    <row r="6" spans="1:17" x14ac:dyDescent="0.25">
      <c r="A6" t="s">
        <v>50</v>
      </c>
      <c r="C6" s="18" t="s">
        <v>24</v>
      </c>
      <c r="E6" t="s">
        <v>1060</v>
      </c>
      <c r="G6" s="1"/>
      <c r="H6" s="16"/>
      <c r="I6" s="37"/>
      <c r="J6" s="2"/>
      <c r="K6" s="15"/>
      <c r="L6" s="8"/>
      <c r="M6" s="1"/>
      <c r="N6" s="1"/>
      <c r="O6" s="1"/>
      <c r="P6" s="1"/>
      <c r="Q6" s="1"/>
    </row>
    <row r="7" spans="1:17" x14ac:dyDescent="0.25">
      <c r="A7" t="s">
        <v>51</v>
      </c>
      <c r="E7" t="s">
        <v>1061</v>
      </c>
      <c r="G7" s="1"/>
      <c r="H7" s="16"/>
      <c r="I7" s="37"/>
      <c r="J7" s="2"/>
      <c r="K7" s="15"/>
      <c r="L7" s="8"/>
      <c r="M7" s="1"/>
      <c r="N7" s="1"/>
      <c r="O7" s="1"/>
      <c r="P7" s="1"/>
      <c r="Q7" s="1"/>
    </row>
    <row r="8" spans="1:17" x14ac:dyDescent="0.25">
      <c r="A8" t="s">
        <v>223</v>
      </c>
      <c r="E8" t="s">
        <v>1062</v>
      </c>
      <c r="G8" s="1"/>
      <c r="H8" s="16"/>
      <c r="I8" s="37"/>
      <c r="J8" s="2"/>
      <c r="K8" s="15"/>
      <c r="L8" s="8"/>
      <c r="M8" s="1"/>
      <c r="N8" s="1"/>
      <c r="O8" s="1"/>
      <c r="P8" s="1"/>
      <c r="Q8" s="1"/>
    </row>
    <row r="9" spans="1:17" x14ac:dyDescent="0.25">
      <c r="E9" t="s">
        <v>1063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E10" t="s">
        <v>1064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E11" t="s">
        <v>1065</v>
      </c>
      <c r="I11" s="37"/>
    </row>
    <row r="12" spans="1:17" x14ac:dyDescent="0.25">
      <c r="I12" s="37"/>
    </row>
    <row r="13" spans="1:17" x14ac:dyDescent="0.25">
      <c r="A13" s="9"/>
      <c r="B13" s="10"/>
      <c r="C13" s="10"/>
      <c r="D13" s="11"/>
      <c r="E13" s="8"/>
      <c r="F13" s="13"/>
      <c r="I13" s="1"/>
    </row>
    <row r="14" spans="1:17" x14ac:dyDescent="0.25">
      <c r="I14" s="1"/>
    </row>
    <row r="15" spans="1:17" x14ac:dyDescent="0.25">
      <c r="I15" s="1"/>
    </row>
    <row r="16" spans="1:17" x14ac:dyDescent="0.25">
      <c r="I16" s="1"/>
    </row>
    <row r="29" spans="1:1" x14ac:dyDescent="0.25">
      <c r="A29" t="s">
        <v>3</v>
      </c>
    </row>
  </sheetData>
  <phoneticPr fontId="28" type="noConversion"/>
  <dataValidations count="3">
    <dataValidation type="list" allowBlank="1" showInputMessage="1" showErrorMessage="1" sqref="K4:K8" xr:uid="{00000000-0002-0000-0000-000000000000}">
      <formula1>$C$2:$C$4</formula1>
    </dataValidation>
    <dataValidation type="list" allowBlank="1" showInputMessage="1" showErrorMessage="1" sqref="M4:M8" xr:uid="{00000000-0002-0000-0000-000001000000}">
      <formula1>$A$2:$A$7</formula1>
    </dataValidation>
    <dataValidation type="list" allowBlank="1" showInputMessage="1" showErrorMessage="1" sqref="N2" xr:uid="{00000000-0002-0000-0000-000002000000}">
      <formula1>$E$2:$E$13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pageSetUpPr fitToPage="1"/>
  </sheetPr>
  <dimension ref="A1:P45"/>
  <sheetViews>
    <sheetView showGridLines="0" tabSelected="1" zoomScaleNormal="100" workbookViewId="0">
      <pane ySplit="2" topLeftCell="A3" activePane="bottomLeft" state="frozen"/>
      <selection pane="bottomLeft" activeCell="A4" sqref="A4"/>
    </sheetView>
  </sheetViews>
  <sheetFormatPr baseColWidth="10" defaultRowHeight="15" x14ac:dyDescent="0.25"/>
  <cols>
    <col min="1" max="1" width="10.42578125" style="35" customWidth="1"/>
    <col min="2" max="2" width="10.85546875" style="35" customWidth="1"/>
    <col min="3" max="3" width="9.7109375" style="159" customWidth="1"/>
    <col min="4" max="5" width="17.140625" customWidth="1"/>
    <col min="6" max="6" width="21.140625" customWidth="1"/>
    <col min="7" max="7" width="31.7109375" style="59" customWidth="1"/>
    <col min="8" max="8" width="13" style="159" customWidth="1"/>
    <col min="9" max="9" width="16.28515625" style="35" customWidth="1"/>
    <col min="10" max="10" width="13.7109375" style="165" customWidth="1"/>
    <col min="11" max="11" width="23.85546875" style="35" customWidth="1"/>
    <col min="12" max="12" width="21.7109375" style="35" customWidth="1"/>
    <col min="14" max="14" width="23" style="35" customWidth="1"/>
    <col min="15" max="15" width="11.42578125" style="35"/>
  </cols>
  <sheetData>
    <row r="1" spans="1:15" ht="60.75" customHeight="1" x14ac:dyDescent="0.25">
      <c r="D1" s="59"/>
      <c r="E1" s="59"/>
      <c r="F1" s="59"/>
      <c r="M1" s="35"/>
      <c r="O1"/>
    </row>
    <row r="2" spans="1:15" s="62" customFormat="1" ht="33" customHeight="1" x14ac:dyDescent="0.25">
      <c r="A2" s="61" t="s">
        <v>13</v>
      </c>
      <c r="B2" s="61" t="s">
        <v>41</v>
      </c>
      <c r="C2" s="160" t="s">
        <v>43</v>
      </c>
      <c r="D2" s="61" t="s">
        <v>946</v>
      </c>
      <c r="E2" s="61" t="s">
        <v>947</v>
      </c>
      <c r="F2" s="60" t="s">
        <v>44</v>
      </c>
      <c r="G2" s="60" t="s">
        <v>36</v>
      </c>
      <c r="H2" s="160" t="s">
        <v>1</v>
      </c>
      <c r="I2" s="163" t="s">
        <v>35</v>
      </c>
      <c r="J2" s="166" t="s">
        <v>52</v>
      </c>
      <c r="K2" s="61" t="s">
        <v>46</v>
      </c>
      <c r="L2" s="61" t="s">
        <v>5</v>
      </c>
      <c r="M2" s="61" t="s">
        <v>17</v>
      </c>
      <c r="N2" s="61" t="s">
        <v>37</v>
      </c>
      <c r="O2" s="60" t="s">
        <v>1054</v>
      </c>
    </row>
    <row r="3" spans="1:15" x14ac:dyDescent="0.2">
      <c r="B3" s="64" t="s">
        <v>1056</v>
      </c>
      <c r="C3" s="159">
        <v>282</v>
      </c>
      <c r="D3" s="76" t="s">
        <v>289</v>
      </c>
      <c r="E3" s="76"/>
      <c r="F3" t="s">
        <v>291</v>
      </c>
      <c r="G3" s="59" t="s">
        <v>293</v>
      </c>
      <c r="H3" s="159">
        <v>210</v>
      </c>
      <c r="I3" s="68">
        <v>45046</v>
      </c>
      <c r="J3" s="164">
        <v>16</v>
      </c>
      <c r="K3" s="35" t="s">
        <v>48</v>
      </c>
      <c r="L3" s="35" t="s">
        <v>6</v>
      </c>
      <c r="M3" s="172"/>
      <c r="N3" s="35" t="s">
        <v>11</v>
      </c>
    </row>
    <row r="4" spans="1:15" x14ac:dyDescent="0.2">
      <c r="A4" s="35" t="s">
        <v>16</v>
      </c>
      <c r="B4" s="64" t="s">
        <v>1057</v>
      </c>
      <c r="C4" s="159">
        <v>281</v>
      </c>
      <c r="D4" s="76" t="s">
        <v>289</v>
      </c>
      <c r="E4" s="76"/>
      <c r="F4" t="s">
        <v>290</v>
      </c>
      <c r="G4" s="59" t="s">
        <v>292</v>
      </c>
      <c r="H4" s="159">
        <v>210</v>
      </c>
      <c r="I4" s="68">
        <v>45076</v>
      </c>
      <c r="J4" s="164">
        <v>30</v>
      </c>
      <c r="K4" s="35" t="s">
        <v>48</v>
      </c>
      <c r="L4" s="35" t="s">
        <v>6</v>
      </c>
      <c r="M4" s="172"/>
      <c r="N4" s="35" t="s">
        <v>11</v>
      </c>
    </row>
    <row r="5" spans="1:15" x14ac:dyDescent="0.2">
      <c r="A5" s="35" t="s">
        <v>16</v>
      </c>
      <c r="B5" s="64" t="s">
        <v>1061</v>
      </c>
      <c r="C5" s="159">
        <v>415</v>
      </c>
      <c r="D5" s="76" t="s">
        <v>830</v>
      </c>
      <c r="E5" s="76"/>
      <c r="F5" t="s">
        <v>831</v>
      </c>
      <c r="G5" t="s">
        <v>841</v>
      </c>
      <c r="H5" s="159">
        <v>1</v>
      </c>
      <c r="I5" s="68">
        <v>45089</v>
      </c>
      <c r="J5" s="164">
        <v>9.5</v>
      </c>
      <c r="K5" s="35" t="s">
        <v>47</v>
      </c>
      <c r="L5" s="35" t="s">
        <v>6</v>
      </c>
      <c r="M5" s="183"/>
      <c r="N5" s="35" t="s">
        <v>11</v>
      </c>
    </row>
    <row r="6" spans="1:15" x14ac:dyDescent="0.2">
      <c r="A6" s="35" t="s">
        <v>16</v>
      </c>
      <c r="B6" s="64" t="s">
        <v>1059</v>
      </c>
      <c r="C6" s="159">
        <v>416</v>
      </c>
      <c r="D6" s="76" t="s">
        <v>830</v>
      </c>
      <c r="E6" s="76"/>
      <c r="F6" t="s">
        <v>852</v>
      </c>
      <c r="G6" t="s">
        <v>842</v>
      </c>
      <c r="H6" s="159">
        <v>1</v>
      </c>
      <c r="I6" s="68">
        <v>45089</v>
      </c>
      <c r="J6" s="164">
        <v>12</v>
      </c>
      <c r="K6" s="35" t="s">
        <v>47</v>
      </c>
      <c r="L6" s="35" t="s">
        <v>6</v>
      </c>
      <c r="M6" s="183"/>
      <c r="N6" s="35" t="s">
        <v>10</v>
      </c>
    </row>
    <row r="7" spans="1:15" x14ac:dyDescent="0.2">
      <c r="A7" s="35" t="s">
        <v>16</v>
      </c>
      <c r="B7" s="64" t="s">
        <v>1059</v>
      </c>
      <c r="C7" s="159">
        <v>419</v>
      </c>
      <c r="D7" s="76" t="s">
        <v>830</v>
      </c>
      <c r="E7" s="76"/>
      <c r="F7" t="s">
        <v>834</v>
      </c>
      <c r="G7" t="s">
        <v>845</v>
      </c>
      <c r="H7" s="159">
        <v>1</v>
      </c>
      <c r="I7" s="68">
        <v>45089</v>
      </c>
      <c r="J7" s="164">
        <v>3.5</v>
      </c>
      <c r="K7" s="35" t="s">
        <v>48</v>
      </c>
      <c r="L7" s="35" t="s">
        <v>6</v>
      </c>
      <c r="M7" s="192"/>
      <c r="N7" s="35" t="s">
        <v>10</v>
      </c>
    </row>
    <row r="8" spans="1:15" x14ac:dyDescent="0.2">
      <c r="A8" s="35" t="s">
        <v>16</v>
      </c>
      <c r="B8" s="64" t="s">
        <v>1059</v>
      </c>
      <c r="C8" s="159">
        <v>420</v>
      </c>
      <c r="D8" s="76" t="s">
        <v>830</v>
      </c>
      <c r="E8" s="76"/>
      <c r="F8" t="s">
        <v>835</v>
      </c>
      <c r="G8" t="s">
        <v>846</v>
      </c>
      <c r="H8" s="159">
        <v>1</v>
      </c>
      <c r="I8" s="68">
        <v>45089</v>
      </c>
      <c r="J8" s="164"/>
      <c r="K8" s="35" t="s">
        <v>48</v>
      </c>
      <c r="L8" s="35" t="s">
        <v>6</v>
      </c>
      <c r="M8" s="192"/>
      <c r="N8" s="35" t="s">
        <v>11</v>
      </c>
    </row>
    <row r="9" spans="1:15" x14ac:dyDescent="0.2">
      <c r="A9" s="35" t="s">
        <v>16</v>
      </c>
      <c r="B9" s="64" t="s">
        <v>1059</v>
      </c>
      <c r="C9" s="159">
        <v>421</v>
      </c>
      <c r="D9" s="76" t="s">
        <v>830</v>
      </c>
      <c r="E9" s="76"/>
      <c r="F9" t="s">
        <v>836</v>
      </c>
      <c r="G9" t="s">
        <v>847</v>
      </c>
      <c r="H9" s="159">
        <v>1</v>
      </c>
      <c r="I9" s="68">
        <v>45089</v>
      </c>
      <c r="J9" s="164"/>
      <c r="K9" s="35" t="s">
        <v>48</v>
      </c>
      <c r="L9" s="35" t="s">
        <v>6</v>
      </c>
      <c r="M9" s="192"/>
      <c r="N9" s="35" t="s">
        <v>11</v>
      </c>
    </row>
    <row r="10" spans="1:15" x14ac:dyDescent="0.2">
      <c r="A10" s="35" t="s">
        <v>16</v>
      </c>
      <c r="B10" s="64" t="s">
        <v>1059</v>
      </c>
      <c r="C10" s="159">
        <v>425</v>
      </c>
      <c r="D10" s="76" t="s">
        <v>830</v>
      </c>
      <c r="E10" s="76"/>
      <c r="F10" t="s">
        <v>840</v>
      </c>
      <c r="G10" t="s">
        <v>851</v>
      </c>
      <c r="H10" s="159">
        <v>1</v>
      </c>
      <c r="I10" s="68">
        <v>45089</v>
      </c>
      <c r="J10" s="159">
        <v>1.75</v>
      </c>
      <c r="K10" s="159" t="s">
        <v>48</v>
      </c>
      <c r="L10" s="35" t="s">
        <v>6</v>
      </c>
      <c r="M10" s="159"/>
      <c r="N10" s="159" t="s">
        <v>11</v>
      </c>
      <c r="O10" s="159"/>
    </row>
    <row r="11" spans="1:15" x14ac:dyDescent="0.2">
      <c r="A11" s="35" t="s">
        <v>16</v>
      </c>
      <c r="B11" s="64" t="s">
        <v>1059</v>
      </c>
      <c r="C11" s="159">
        <v>443</v>
      </c>
      <c r="D11" s="76" t="s">
        <v>891</v>
      </c>
      <c r="E11" s="76"/>
      <c r="F11" t="s">
        <v>892</v>
      </c>
      <c r="G11" s="59" t="s">
        <v>893</v>
      </c>
      <c r="H11" s="159">
        <v>100</v>
      </c>
      <c r="I11" s="68">
        <v>45097</v>
      </c>
      <c r="J11" s="164">
        <v>10</v>
      </c>
      <c r="K11" s="35" t="s">
        <v>47</v>
      </c>
      <c r="L11" s="35" t="s">
        <v>2</v>
      </c>
      <c r="M11" s="192"/>
      <c r="N11" s="35" t="s">
        <v>10</v>
      </c>
    </row>
    <row r="12" spans="1:15" ht="30" x14ac:dyDescent="0.2">
      <c r="A12" s="35" t="s">
        <v>15</v>
      </c>
      <c r="B12" s="64" t="s">
        <v>1061</v>
      </c>
      <c r="C12" s="159">
        <v>485</v>
      </c>
      <c r="D12" s="76" t="s">
        <v>978</v>
      </c>
      <c r="E12" s="76" t="s">
        <v>979</v>
      </c>
      <c r="F12" t="s">
        <v>980</v>
      </c>
      <c r="G12" s="59" t="s">
        <v>981</v>
      </c>
      <c r="H12" s="159">
        <v>2</v>
      </c>
      <c r="I12" s="68">
        <v>45114</v>
      </c>
      <c r="J12" s="164">
        <v>3.5</v>
      </c>
      <c r="K12" s="164" t="s">
        <v>48</v>
      </c>
      <c r="L12" s="35" t="s">
        <v>7</v>
      </c>
      <c r="M12" s="195"/>
      <c r="N12" s="35" t="s">
        <v>11</v>
      </c>
    </row>
    <row r="13" spans="1:15" x14ac:dyDescent="0.2">
      <c r="A13" s="35" t="s">
        <v>16</v>
      </c>
      <c r="B13" s="64" t="s">
        <v>1061</v>
      </c>
      <c r="C13" s="159">
        <v>477</v>
      </c>
      <c r="D13" s="76" t="s">
        <v>965</v>
      </c>
      <c r="E13" s="76" t="s">
        <v>966</v>
      </c>
      <c r="G13" s="59" t="s">
        <v>967</v>
      </c>
      <c r="H13" s="159">
        <v>22</v>
      </c>
      <c r="I13" s="68">
        <v>45119</v>
      </c>
      <c r="J13" s="164"/>
      <c r="K13" s="164" t="s">
        <v>48</v>
      </c>
      <c r="L13" s="35" t="s">
        <v>7</v>
      </c>
      <c r="M13" s="194"/>
      <c r="N13" s="35" t="s">
        <v>11</v>
      </c>
    </row>
    <row r="14" spans="1:15" x14ac:dyDescent="0.2">
      <c r="A14" s="35" t="s">
        <v>16</v>
      </c>
      <c r="B14" s="64" t="s">
        <v>1061</v>
      </c>
      <c r="C14" s="159">
        <v>478</v>
      </c>
      <c r="D14" s="76" t="s">
        <v>965</v>
      </c>
      <c r="E14" s="76" t="s">
        <v>966</v>
      </c>
      <c r="G14" s="59" t="s">
        <v>968</v>
      </c>
      <c r="H14" s="159">
        <v>14</v>
      </c>
      <c r="I14" s="68">
        <v>45119</v>
      </c>
      <c r="J14" s="164"/>
      <c r="K14" s="164" t="s">
        <v>48</v>
      </c>
      <c r="L14" s="35" t="s">
        <v>7</v>
      </c>
      <c r="M14" s="194"/>
      <c r="N14" s="35" t="s">
        <v>11</v>
      </c>
    </row>
    <row r="15" spans="1:15" x14ac:dyDescent="0.2">
      <c r="A15" s="35" t="s">
        <v>16</v>
      </c>
      <c r="B15" s="64" t="s">
        <v>1061</v>
      </c>
      <c r="C15" s="159">
        <v>479</v>
      </c>
      <c r="D15" s="76" t="s">
        <v>965</v>
      </c>
      <c r="E15" s="76" t="s">
        <v>966</v>
      </c>
      <c r="G15" s="59" t="s">
        <v>969</v>
      </c>
      <c r="H15" s="159">
        <v>8</v>
      </c>
      <c r="I15" s="68">
        <v>45119</v>
      </c>
      <c r="J15" s="164"/>
      <c r="K15" s="164" t="s">
        <v>48</v>
      </c>
      <c r="L15" s="35" t="s">
        <v>7</v>
      </c>
      <c r="M15" s="194"/>
      <c r="N15" s="35" t="s">
        <v>11</v>
      </c>
    </row>
    <row r="16" spans="1:15" x14ac:dyDescent="0.2">
      <c r="A16" s="35" t="s">
        <v>16</v>
      </c>
      <c r="B16" s="64" t="s">
        <v>1061</v>
      </c>
      <c r="C16" s="159">
        <v>480</v>
      </c>
      <c r="D16" s="76" t="s">
        <v>965</v>
      </c>
      <c r="E16" s="76" t="s">
        <v>966</v>
      </c>
      <c r="G16" s="59" t="s">
        <v>970</v>
      </c>
      <c r="H16" s="159">
        <v>4</v>
      </c>
      <c r="I16" s="68">
        <v>45119</v>
      </c>
      <c r="J16" s="164"/>
      <c r="K16" s="164" t="s">
        <v>48</v>
      </c>
      <c r="L16" s="35" t="s">
        <v>7</v>
      </c>
      <c r="M16" s="194"/>
      <c r="N16" s="35" t="s">
        <v>11</v>
      </c>
    </row>
    <row r="17" spans="1:16" x14ac:dyDescent="0.2">
      <c r="A17" s="35" t="s">
        <v>16</v>
      </c>
      <c r="B17" s="64" t="s">
        <v>1061</v>
      </c>
      <c r="C17" s="159">
        <v>493</v>
      </c>
      <c r="D17" s="76" t="s">
        <v>995</v>
      </c>
      <c r="E17" s="76" t="s">
        <v>996</v>
      </c>
      <c r="F17" t="s">
        <v>997</v>
      </c>
      <c r="G17" s="59" t="s">
        <v>998</v>
      </c>
      <c r="H17" s="159">
        <v>1</v>
      </c>
      <c r="I17" s="68">
        <v>45119</v>
      </c>
      <c r="J17" s="164">
        <v>2.5</v>
      </c>
      <c r="K17" s="164" t="s">
        <v>48</v>
      </c>
      <c r="L17" s="35" t="s">
        <v>7</v>
      </c>
      <c r="M17" s="192"/>
      <c r="N17" s="35" t="s">
        <v>11</v>
      </c>
    </row>
    <row r="18" spans="1:16" x14ac:dyDescent="0.2">
      <c r="A18" s="35" t="s">
        <v>16</v>
      </c>
      <c r="B18" s="64" t="s">
        <v>1061</v>
      </c>
      <c r="C18" s="159">
        <v>494</v>
      </c>
      <c r="D18" s="76" t="s">
        <v>995</v>
      </c>
      <c r="E18" s="76" t="s">
        <v>996</v>
      </c>
      <c r="F18" t="s">
        <v>757</v>
      </c>
      <c r="G18" s="59" t="s">
        <v>758</v>
      </c>
      <c r="H18" s="159">
        <v>1</v>
      </c>
      <c r="I18" s="68">
        <v>45119</v>
      </c>
      <c r="J18" s="164">
        <v>3</v>
      </c>
      <c r="K18" s="164" t="s">
        <v>48</v>
      </c>
      <c r="L18" s="35" t="s">
        <v>7</v>
      </c>
      <c r="M18" s="192"/>
      <c r="N18" s="35" t="s">
        <v>11</v>
      </c>
    </row>
    <row r="19" spans="1:16" x14ac:dyDescent="0.2">
      <c r="A19" s="35" t="s">
        <v>16</v>
      </c>
      <c r="B19" s="64" t="s">
        <v>1061</v>
      </c>
      <c r="C19" s="159">
        <v>495</v>
      </c>
      <c r="D19" s="76" t="s">
        <v>995</v>
      </c>
      <c r="E19" s="76" t="s">
        <v>996</v>
      </c>
      <c r="F19" t="s">
        <v>999</v>
      </c>
      <c r="G19" s="59" t="s">
        <v>758</v>
      </c>
      <c r="H19" s="159">
        <v>1</v>
      </c>
      <c r="I19" s="68">
        <v>45119</v>
      </c>
      <c r="J19" s="164">
        <v>1</v>
      </c>
      <c r="K19" s="164" t="s">
        <v>51</v>
      </c>
      <c r="L19" s="35" t="s">
        <v>6</v>
      </c>
      <c r="M19" s="192"/>
      <c r="N19" s="35" t="s">
        <v>11</v>
      </c>
    </row>
    <row r="20" spans="1:16" x14ac:dyDescent="0.2">
      <c r="B20" s="64" t="s">
        <v>1056</v>
      </c>
      <c r="C20" s="159" t="s">
        <v>1017</v>
      </c>
      <c r="D20" s="76" t="s">
        <v>1018</v>
      </c>
      <c r="E20" s="76"/>
      <c r="F20" t="s">
        <v>1019</v>
      </c>
      <c r="G20" s="59" t="s">
        <v>1020</v>
      </c>
      <c r="H20" s="159" t="s">
        <v>518</v>
      </c>
      <c r="I20" s="68">
        <v>45120</v>
      </c>
      <c r="J20" s="164" t="s">
        <v>1021</v>
      </c>
      <c r="K20" s="164" t="s">
        <v>47</v>
      </c>
      <c r="L20" s="35" t="s">
        <v>6</v>
      </c>
      <c r="M20" s="196"/>
      <c r="N20" s="35" t="s">
        <v>11</v>
      </c>
      <c r="P20" s="35"/>
    </row>
    <row r="21" spans="1:16" x14ac:dyDescent="0.2">
      <c r="B21" s="64" t="s">
        <v>1056</v>
      </c>
      <c r="C21" s="159" t="s">
        <v>1022</v>
      </c>
      <c r="D21" s="76" t="s">
        <v>1018</v>
      </c>
      <c r="E21" s="76"/>
      <c r="F21" t="s">
        <v>1023</v>
      </c>
      <c r="G21" s="59" t="s">
        <v>1024</v>
      </c>
      <c r="H21" s="159" t="s">
        <v>518</v>
      </c>
      <c r="I21" s="68">
        <v>45120</v>
      </c>
      <c r="J21" s="164" t="s">
        <v>1025</v>
      </c>
      <c r="K21" s="164" t="s">
        <v>47</v>
      </c>
      <c r="L21" s="35" t="s">
        <v>6</v>
      </c>
      <c r="M21" s="196"/>
      <c r="N21" s="35" t="s">
        <v>11</v>
      </c>
      <c r="P21" s="35"/>
    </row>
    <row r="22" spans="1:16" x14ac:dyDescent="0.2">
      <c r="B22" s="64" t="s">
        <v>1056</v>
      </c>
      <c r="C22" s="159" t="s">
        <v>1026</v>
      </c>
      <c r="D22" s="76" t="s">
        <v>1018</v>
      </c>
      <c r="E22" s="76"/>
      <c r="F22" t="s">
        <v>1027</v>
      </c>
      <c r="G22" s="59" t="s">
        <v>1028</v>
      </c>
      <c r="H22" s="159" t="s">
        <v>508</v>
      </c>
      <c r="I22" s="68">
        <v>45120</v>
      </c>
      <c r="J22" s="164" t="s">
        <v>1029</v>
      </c>
      <c r="K22" s="164" t="s">
        <v>47</v>
      </c>
      <c r="L22" s="35" t="s">
        <v>6</v>
      </c>
      <c r="M22" s="196"/>
      <c r="N22" s="35" t="s">
        <v>11</v>
      </c>
      <c r="P22" s="35"/>
    </row>
    <row r="23" spans="1:16" x14ac:dyDescent="0.2">
      <c r="B23" s="64" t="s">
        <v>1056</v>
      </c>
      <c r="C23" s="159" t="s">
        <v>1030</v>
      </c>
      <c r="D23" s="76" t="s">
        <v>1018</v>
      </c>
      <c r="E23" s="76"/>
      <c r="F23" t="s">
        <v>1031</v>
      </c>
      <c r="G23" s="59" t="s">
        <v>1032</v>
      </c>
      <c r="H23" s="159" t="s">
        <v>508</v>
      </c>
      <c r="I23" s="68">
        <v>45120</v>
      </c>
      <c r="J23" s="164" t="s">
        <v>1029</v>
      </c>
      <c r="K23" s="164" t="s">
        <v>47</v>
      </c>
      <c r="L23" s="35" t="s">
        <v>6</v>
      </c>
      <c r="M23" s="196"/>
      <c r="N23" s="35" t="s">
        <v>11</v>
      </c>
      <c r="P23" s="35"/>
    </row>
    <row r="24" spans="1:16" x14ac:dyDescent="0.2">
      <c r="B24" s="64" t="s">
        <v>1056</v>
      </c>
      <c r="C24" s="159" t="s">
        <v>1033</v>
      </c>
      <c r="D24" s="76" t="s">
        <v>1018</v>
      </c>
      <c r="E24" s="76"/>
      <c r="F24" t="s">
        <v>1034</v>
      </c>
      <c r="G24" s="59" t="s">
        <v>1035</v>
      </c>
      <c r="H24" s="159" t="s">
        <v>1036</v>
      </c>
      <c r="I24" s="68">
        <v>45120</v>
      </c>
      <c r="J24" s="164" t="s">
        <v>1037</v>
      </c>
      <c r="K24" s="164" t="s">
        <v>48</v>
      </c>
      <c r="L24" s="35" t="s">
        <v>2</v>
      </c>
      <c r="M24" s="196"/>
      <c r="N24" s="35" t="s">
        <v>11</v>
      </c>
      <c r="P24" s="35"/>
    </row>
    <row r="25" spans="1:16" x14ac:dyDescent="0.2">
      <c r="A25" s="35" t="s">
        <v>15</v>
      </c>
      <c r="B25" s="64" t="s">
        <v>1061</v>
      </c>
      <c r="C25" s="159" t="s">
        <v>1005</v>
      </c>
      <c r="D25" s="76" t="s">
        <v>1006</v>
      </c>
      <c r="E25" s="76" t="s">
        <v>1016</v>
      </c>
      <c r="F25" s="76" t="s">
        <v>1007</v>
      </c>
      <c r="G25" s="59" t="s">
        <v>1008</v>
      </c>
      <c r="H25" s="159" t="s">
        <v>508</v>
      </c>
      <c r="I25" s="68">
        <v>45124</v>
      </c>
      <c r="J25" s="164">
        <v>5</v>
      </c>
      <c r="K25" s="164" t="s">
        <v>48</v>
      </c>
      <c r="L25" s="35" t="s">
        <v>7</v>
      </c>
      <c r="M25" s="196"/>
      <c r="N25" s="35" t="s">
        <v>11</v>
      </c>
      <c r="P25" s="35"/>
    </row>
    <row r="26" spans="1:16" x14ac:dyDescent="0.2">
      <c r="A26" s="35" t="s">
        <v>15</v>
      </c>
      <c r="B26" s="64" t="s">
        <v>1061</v>
      </c>
      <c r="C26" s="159" t="s">
        <v>1010</v>
      </c>
      <c r="D26" s="76" t="s">
        <v>1006</v>
      </c>
      <c r="E26" s="76" t="s">
        <v>1016</v>
      </c>
      <c r="F26" s="76" t="s">
        <v>1011</v>
      </c>
      <c r="G26" s="59" t="s">
        <v>1012</v>
      </c>
      <c r="H26" s="159" t="s">
        <v>508</v>
      </c>
      <c r="I26" s="68">
        <v>45124</v>
      </c>
      <c r="J26" s="164" t="s">
        <v>1009</v>
      </c>
      <c r="K26" s="164" t="s">
        <v>223</v>
      </c>
      <c r="M26" s="196"/>
      <c r="N26" s="35" t="s">
        <v>11</v>
      </c>
      <c r="P26" s="35"/>
    </row>
    <row r="27" spans="1:16" x14ac:dyDescent="0.2">
      <c r="A27" s="35" t="s">
        <v>15</v>
      </c>
      <c r="B27" s="64" t="s">
        <v>1061</v>
      </c>
      <c r="C27" s="159" t="s">
        <v>1013</v>
      </c>
      <c r="D27" s="76" t="s">
        <v>1006</v>
      </c>
      <c r="E27" s="76" t="s">
        <v>1016</v>
      </c>
      <c r="F27" s="76" t="s">
        <v>1014</v>
      </c>
      <c r="G27" s="59" t="s">
        <v>1015</v>
      </c>
      <c r="H27" s="159" t="s">
        <v>508</v>
      </c>
      <c r="I27" s="68">
        <v>45124</v>
      </c>
      <c r="J27" s="164" t="s">
        <v>1009</v>
      </c>
      <c r="K27" s="164" t="s">
        <v>223</v>
      </c>
      <c r="M27" s="196"/>
      <c r="N27" s="35" t="s">
        <v>11</v>
      </c>
      <c r="P27" s="35"/>
    </row>
    <row r="28" spans="1:16" x14ac:dyDescent="0.2">
      <c r="A28" s="35" t="s">
        <v>15</v>
      </c>
      <c r="B28" s="64" t="s">
        <v>1061</v>
      </c>
      <c r="C28" s="35">
        <v>496</v>
      </c>
      <c r="D28" s="225" t="s">
        <v>1000</v>
      </c>
      <c r="E28" s="76" t="s">
        <v>1004</v>
      </c>
      <c r="F28" s="76" t="s">
        <v>1001</v>
      </c>
      <c r="G28" t="s">
        <v>1002</v>
      </c>
      <c r="H28" s="159">
        <v>2</v>
      </c>
      <c r="I28" s="68">
        <v>45124</v>
      </c>
      <c r="J28" s="68" t="s">
        <v>1003</v>
      </c>
      <c r="K28" s="164" t="s">
        <v>47</v>
      </c>
      <c r="L28" s="35" t="s">
        <v>2</v>
      </c>
      <c r="M28" s="196"/>
      <c r="N28" s="35" t="s">
        <v>11</v>
      </c>
      <c r="P28" s="35"/>
    </row>
    <row r="29" spans="1:16" x14ac:dyDescent="0.2">
      <c r="A29" s="182" t="s">
        <v>16</v>
      </c>
      <c r="B29" s="182" t="s">
        <v>1059</v>
      </c>
      <c r="C29" s="161">
        <v>46</v>
      </c>
      <c r="D29" s="153" t="s">
        <v>94</v>
      </c>
      <c r="E29" s="153"/>
      <c r="F29" s="151" t="s">
        <v>95</v>
      </c>
      <c r="G29" s="170" t="s">
        <v>170</v>
      </c>
      <c r="H29" s="162">
        <v>4</v>
      </c>
      <c r="I29" s="154">
        <v>45169</v>
      </c>
      <c r="J29" s="167">
        <v>10</v>
      </c>
      <c r="K29" s="152" t="s">
        <v>47</v>
      </c>
      <c r="L29" s="152" t="s">
        <v>7</v>
      </c>
      <c r="M29" s="155"/>
      <c r="N29" s="152" t="s">
        <v>11</v>
      </c>
      <c r="O29" s="152"/>
      <c r="P29" s="35"/>
    </row>
    <row r="30" spans="1:16" x14ac:dyDescent="0.2">
      <c r="A30" s="182" t="s">
        <v>16</v>
      </c>
      <c r="B30" s="182" t="s">
        <v>1059</v>
      </c>
      <c r="C30" s="161">
        <v>47</v>
      </c>
      <c r="D30" s="153" t="s">
        <v>94</v>
      </c>
      <c r="E30" s="153"/>
      <c r="F30" s="151" t="s">
        <v>96</v>
      </c>
      <c r="G30" s="170" t="s">
        <v>97</v>
      </c>
      <c r="H30" s="162">
        <v>4</v>
      </c>
      <c r="I30" s="154">
        <v>45169</v>
      </c>
      <c r="J30" s="167">
        <v>10</v>
      </c>
      <c r="K30" s="152" t="s">
        <v>47</v>
      </c>
      <c r="L30" s="152" t="s">
        <v>7</v>
      </c>
      <c r="M30" s="155"/>
      <c r="N30" s="152" t="s">
        <v>11</v>
      </c>
      <c r="O30" s="152"/>
      <c r="P30" s="35"/>
    </row>
    <row r="31" spans="1:16" ht="30" x14ac:dyDescent="0.2">
      <c r="A31" s="152" t="s">
        <v>16</v>
      </c>
      <c r="B31" s="182" t="s">
        <v>1059</v>
      </c>
      <c r="C31" s="162">
        <v>75</v>
      </c>
      <c r="D31" s="153" t="s">
        <v>155</v>
      </c>
      <c r="E31" s="153"/>
      <c r="F31" s="156" t="s">
        <v>156</v>
      </c>
      <c r="G31" s="171" t="s">
        <v>157</v>
      </c>
      <c r="H31" s="162">
        <v>2</v>
      </c>
      <c r="I31" s="154">
        <v>45169</v>
      </c>
      <c r="J31" s="168">
        <v>16</v>
      </c>
      <c r="K31" s="152" t="s">
        <v>47</v>
      </c>
      <c r="L31" s="152" t="s">
        <v>7</v>
      </c>
      <c r="M31" s="157"/>
      <c r="N31" s="152" t="s">
        <v>11</v>
      </c>
      <c r="O31" s="152"/>
      <c r="P31" s="35"/>
    </row>
    <row r="32" spans="1:16" x14ac:dyDescent="0.2">
      <c r="A32" s="152" t="s">
        <v>16</v>
      </c>
      <c r="B32" s="182" t="s">
        <v>1059</v>
      </c>
      <c r="C32" s="162">
        <v>81</v>
      </c>
      <c r="D32" s="153" t="s">
        <v>161</v>
      </c>
      <c r="E32" s="153"/>
      <c r="F32" s="156" t="s">
        <v>162</v>
      </c>
      <c r="G32" s="171" t="s">
        <v>163</v>
      </c>
      <c r="H32" s="162">
        <v>8</v>
      </c>
      <c r="I32" s="154">
        <v>45169</v>
      </c>
      <c r="J32" s="168">
        <v>4.66</v>
      </c>
      <c r="K32" s="152" t="s">
        <v>47</v>
      </c>
      <c r="L32" s="152" t="s">
        <v>7</v>
      </c>
      <c r="M32" s="157"/>
      <c r="N32" s="152" t="s">
        <v>11</v>
      </c>
      <c r="O32" s="152"/>
      <c r="P32" s="35"/>
    </row>
    <row r="33" spans="1:16" x14ac:dyDescent="0.2">
      <c r="A33" s="152" t="s">
        <v>16</v>
      </c>
      <c r="B33" s="182" t="s">
        <v>1059</v>
      </c>
      <c r="C33" s="162">
        <v>84</v>
      </c>
      <c r="D33" s="153" t="s">
        <v>161</v>
      </c>
      <c r="E33" s="153"/>
      <c r="F33" s="156" t="s">
        <v>164</v>
      </c>
      <c r="G33" s="171" t="s">
        <v>165</v>
      </c>
      <c r="H33" s="162">
        <v>2</v>
      </c>
      <c r="I33" s="154">
        <v>45169</v>
      </c>
      <c r="J33" s="168">
        <v>18</v>
      </c>
      <c r="K33" s="152" t="s">
        <v>47</v>
      </c>
      <c r="L33" s="152" t="s">
        <v>7</v>
      </c>
      <c r="M33" s="157"/>
      <c r="N33" s="152" t="s">
        <v>11</v>
      </c>
      <c r="O33" s="152"/>
      <c r="P33" s="35"/>
    </row>
    <row r="34" spans="1:16" x14ac:dyDescent="0.2">
      <c r="A34" s="152" t="s">
        <v>16</v>
      </c>
      <c r="B34" s="182" t="s">
        <v>1059</v>
      </c>
      <c r="C34" s="162">
        <v>87</v>
      </c>
      <c r="D34" s="153" t="s">
        <v>161</v>
      </c>
      <c r="E34" s="153"/>
      <c r="F34" s="156" t="s">
        <v>166</v>
      </c>
      <c r="G34" s="171" t="s">
        <v>167</v>
      </c>
      <c r="H34" s="162">
        <v>4</v>
      </c>
      <c r="I34" s="154">
        <v>45169</v>
      </c>
      <c r="J34" s="168">
        <v>3.33</v>
      </c>
      <c r="K34" s="152" t="s">
        <v>47</v>
      </c>
      <c r="L34" s="152" t="s">
        <v>7</v>
      </c>
      <c r="M34" s="157"/>
      <c r="N34" s="152" t="s">
        <v>11</v>
      </c>
      <c r="O34" s="152"/>
      <c r="P34" s="35"/>
    </row>
    <row r="35" spans="1:16" x14ac:dyDescent="0.2">
      <c r="A35" s="152" t="s">
        <v>16</v>
      </c>
      <c r="B35" s="182" t="s">
        <v>1059</v>
      </c>
      <c r="C35" s="162">
        <v>90</v>
      </c>
      <c r="D35" s="153" t="s">
        <v>161</v>
      </c>
      <c r="E35" s="153"/>
      <c r="F35" s="156" t="s">
        <v>168</v>
      </c>
      <c r="G35" s="171" t="s">
        <v>169</v>
      </c>
      <c r="H35" s="162">
        <v>8</v>
      </c>
      <c r="I35" s="154">
        <v>45169</v>
      </c>
      <c r="J35" s="168">
        <v>4.33</v>
      </c>
      <c r="K35" s="152" t="s">
        <v>47</v>
      </c>
      <c r="L35" s="152" t="s">
        <v>7</v>
      </c>
      <c r="M35" s="157"/>
      <c r="N35" s="152" t="s">
        <v>11</v>
      </c>
      <c r="O35" s="152"/>
      <c r="P35" s="35"/>
    </row>
    <row r="36" spans="1:16" x14ac:dyDescent="0.2">
      <c r="A36" s="152" t="s">
        <v>16</v>
      </c>
      <c r="B36" s="182" t="s">
        <v>1059</v>
      </c>
      <c r="C36" s="162">
        <v>82</v>
      </c>
      <c r="D36" s="153" t="s">
        <v>161</v>
      </c>
      <c r="E36" s="153"/>
      <c r="F36" s="156" t="s">
        <v>162</v>
      </c>
      <c r="G36" s="171" t="s">
        <v>163</v>
      </c>
      <c r="H36" s="162">
        <v>4</v>
      </c>
      <c r="I36" s="154">
        <v>45169</v>
      </c>
      <c r="J36" s="168">
        <v>2.66</v>
      </c>
      <c r="K36" s="152" t="s">
        <v>47</v>
      </c>
      <c r="L36" s="152" t="s">
        <v>7</v>
      </c>
      <c r="M36" s="157"/>
      <c r="N36" s="152" t="s">
        <v>11</v>
      </c>
      <c r="O36" s="152"/>
      <c r="P36" s="35"/>
    </row>
    <row r="37" spans="1:16" x14ac:dyDescent="0.2">
      <c r="A37" s="152" t="s">
        <v>16</v>
      </c>
      <c r="B37" s="182" t="s">
        <v>1059</v>
      </c>
      <c r="C37" s="162">
        <v>85</v>
      </c>
      <c r="D37" s="153" t="s">
        <v>161</v>
      </c>
      <c r="E37" s="153"/>
      <c r="F37" s="156" t="s">
        <v>164</v>
      </c>
      <c r="G37" s="171" t="s">
        <v>165</v>
      </c>
      <c r="H37" s="162">
        <v>1</v>
      </c>
      <c r="I37" s="154">
        <v>45169</v>
      </c>
      <c r="J37" s="168">
        <v>9</v>
      </c>
      <c r="K37" s="152" t="s">
        <v>47</v>
      </c>
      <c r="L37" s="152" t="s">
        <v>7</v>
      </c>
      <c r="M37" s="157"/>
      <c r="N37" s="152" t="s">
        <v>11</v>
      </c>
      <c r="O37" s="152"/>
      <c r="P37" s="35"/>
    </row>
    <row r="38" spans="1:16" x14ac:dyDescent="0.2">
      <c r="A38" s="152" t="s">
        <v>16</v>
      </c>
      <c r="B38" s="182" t="s">
        <v>1059</v>
      </c>
      <c r="C38" s="162">
        <v>88</v>
      </c>
      <c r="D38" s="153" t="s">
        <v>161</v>
      </c>
      <c r="E38" s="153"/>
      <c r="F38" s="156" t="s">
        <v>166</v>
      </c>
      <c r="G38" s="171" t="s">
        <v>167</v>
      </c>
      <c r="H38" s="162">
        <v>2</v>
      </c>
      <c r="I38" s="154">
        <v>45169</v>
      </c>
      <c r="J38" s="168">
        <v>1.88</v>
      </c>
      <c r="K38" s="152" t="s">
        <v>47</v>
      </c>
      <c r="L38" s="152" t="s">
        <v>7</v>
      </c>
      <c r="M38" s="157"/>
      <c r="N38" s="152" t="s">
        <v>11</v>
      </c>
      <c r="O38" s="152"/>
      <c r="P38" s="35"/>
    </row>
    <row r="39" spans="1:16" x14ac:dyDescent="0.2">
      <c r="A39" s="152" t="s">
        <v>16</v>
      </c>
      <c r="B39" s="182" t="s">
        <v>1059</v>
      </c>
      <c r="C39" s="162">
        <v>91</v>
      </c>
      <c r="D39" s="153" t="s">
        <v>161</v>
      </c>
      <c r="E39" s="153"/>
      <c r="F39" s="156" t="s">
        <v>168</v>
      </c>
      <c r="G39" s="171" t="s">
        <v>169</v>
      </c>
      <c r="H39" s="162">
        <v>4</v>
      </c>
      <c r="I39" s="154">
        <v>45169</v>
      </c>
      <c r="J39" s="168">
        <v>2.33</v>
      </c>
      <c r="K39" s="152" t="s">
        <v>47</v>
      </c>
      <c r="L39" s="152" t="s">
        <v>7</v>
      </c>
      <c r="M39" s="157"/>
      <c r="N39" s="152" t="s">
        <v>11</v>
      </c>
      <c r="O39" s="152"/>
      <c r="P39" s="35"/>
    </row>
    <row r="40" spans="1:16" ht="30" x14ac:dyDescent="0.2">
      <c r="A40" s="182" t="s">
        <v>16</v>
      </c>
      <c r="B40" s="182" t="s">
        <v>1059</v>
      </c>
      <c r="C40" s="162">
        <v>76</v>
      </c>
      <c r="D40" s="153" t="s">
        <v>155</v>
      </c>
      <c r="E40" s="153"/>
      <c r="F40" s="156" t="s">
        <v>156</v>
      </c>
      <c r="G40" s="171" t="s">
        <v>157</v>
      </c>
      <c r="H40" s="162">
        <v>1</v>
      </c>
      <c r="I40" s="154">
        <v>45169</v>
      </c>
      <c r="J40" s="168">
        <v>12</v>
      </c>
      <c r="K40" s="152" t="s">
        <v>47</v>
      </c>
      <c r="L40" s="152" t="s">
        <v>7</v>
      </c>
      <c r="M40" s="157"/>
      <c r="N40" s="152" t="s">
        <v>11</v>
      </c>
      <c r="O40" s="152"/>
      <c r="P40" s="35"/>
    </row>
    <row r="41" spans="1:16" x14ac:dyDescent="0.2">
      <c r="A41" s="182" t="s">
        <v>16</v>
      </c>
      <c r="B41" s="182" t="s">
        <v>1059</v>
      </c>
      <c r="C41" s="161">
        <v>26</v>
      </c>
      <c r="D41" s="153" t="s">
        <v>69</v>
      </c>
      <c r="E41" s="153"/>
      <c r="F41" s="151" t="s">
        <v>70</v>
      </c>
      <c r="G41" s="170" t="s">
        <v>71</v>
      </c>
      <c r="H41" s="162">
        <v>1</v>
      </c>
      <c r="I41" s="154">
        <v>45169</v>
      </c>
      <c r="J41" s="168">
        <v>3.5</v>
      </c>
      <c r="K41" s="152" t="s">
        <v>48</v>
      </c>
      <c r="L41" s="152" t="s">
        <v>7</v>
      </c>
      <c r="M41" s="158"/>
      <c r="N41" s="152" t="s">
        <v>11</v>
      </c>
      <c r="O41" s="152"/>
      <c r="P41" s="35"/>
    </row>
    <row r="42" spans="1:16" x14ac:dyDescent="0.2">
      <c r="A42" s="182" t="s">
        <v>16</v>
      </c>
      <c r="B42" s="182" t="s">
        <v>1059</v>
      </c>
      <c r="C42" s="161">
        <v>35</v>
      </c>
      <c r="D42" s="153" t="s">
        <v>69</v>
      </c>
      <c r="E42" s="153"/>
      <c r="F42" s="151" t="s">
        <v>76</v>
      </c>
      <c r="G42" s="170" t="s">
        <v>77</v>
      </c>
      <c r="H42" s="162">
        <v>1</v>
      </c>
      <c r="I42" s="154">
        <v>45169</v>
      </c>
      <c r="J42" s="168">
        <v>2.5</v>
      </c>
      <c r="K42" s="152" t="s">
        <v>48</v>
      </c>
      <c r="L42" s="152" t="s">
        <v>7</v>
      </c>
      <c r="M42" s="158"/>
      <c r="N42" s="152" t="s">
        <v>11</v>
      </c>
      <c r="O42" s="152"/>
      <c r="P42" s="35"/>
    </row>
    <row r="43" spans="1:16" x14ac:dyDescent="0.2">
      <c r="A43" s="35" t="s">
        <v>16</v>
      </c>
      <c r="B43" s="35" t="s">
        <v>1062</v>
      </c>
      <c r="C43" s="159">
        <v>258</v>
      </c>
      <c r="D43" s="76" t="s">
        <v>534</v>
      </c>
      <c r="E43" s="76"/>
      <c r="F43" s="63"/>
      <c r="G43" s="169" t="s">
        <v>535</v>
      </c>
      <c r="H43" s="159">
        <v>1</v>
      </c>
      <c r="I43" s="68">
        <v>45290</v>
      </c>
      <c r="J43" s="164">
        <v>2</v>
      </c>
      <c r="K43" s="35" t="s">
        <v>47</v>
      </c>
      <c r="L43" s="35" t="s">
        <v>6</v>
      </c>
      <c r="M43" s="140"/>
      <c r="N43" s="35" t="s">
        <v>11</v>
      </c>
      <c r="P43" s="35"/>
    </row>
    <row r="44" spans="1:16" x14ac:dyDescent="0.2">
      <c r="A44" s="35" t="s">
        <v>16</v>
      </c>
      <c r="B44" s="35" t="s">
        <v>1062</v>
      </c>
      <c r="C44" s="159">
        <v>274</v>
      </c>
      <c r="D44" s="76" t="s">
        <v>558</v>
      </c>
      <c r="E44" s="76"/>
      <c r="G44" s="59" t="s">
        <v>559</v>
      </c>
      <c r="H44" s="159">
        <v>1</v>
      </c>
      <c r="I44" s="68">
        <v>45290</v>
      </c>
      <c r="J44" s="164">
        <v>6</v>
      </c>
      <c r="K44" s="35" t="s">
        <v>47</v>
      </c>
      <c r="L44" s="35" t="s">
        <v>6</v>
      </c>
      <c r="M44" s="140"/>
      <c r="N44" s="35" t="s">
        <v>10</v>
      </c>
      <c r="P44" s="35"/>
    </row>
    <row r="45" spans="1:16" x14ac:dyDescent="0.2">
      <c r="B45" s="64"/>
      <c r="D45" s="76"/>
      <c r="E45" s="76"/>
      <c r="I45" s="68"/>
      <c r="J45" s="164"/>
      <c r="K45" s="164"/>
      <c r="M45" s="196"/>
    </row>
  </sheetData>
  <phoneticPr fontId="28" type="noConversion"/>
  <conditionalFormatting sqref="A1:A1048576 B2:B42">
    <cfRule type="containsText" dxfId="37" priority="16" operator="containsText" text="basse">
      <formula>NOT(ISERROR(SEARCH("basse",A1)))</formula>
    </cfRule>
    <cfRule type="containsText" dxfId="36" priority="18" operator="containsText" text="moyenne">
      <formula>NOT(ISERROR(SEARCH("moyenne",A1)))</formula>
    </cfRule>
    <cfRule type="containsText" dxfId="35" priority="19" operator="containsText" text="Haute">
      <formula>NOT(ISERROR(SEARCH("Haute",A1)))</formula>
    </cfRule>
  </conditionalFormatting>
  <dataValidations count="1">
    <dataValidation type="list" allowBlank="1" showInputMessage="1" showErrorMessage="1" sqref="A3:A44" xr:uid="{55859732-E37C-4D2D-8CED-E7FEBE5E005B}">
      <formula1>priorité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'Base donnée'!$C$2:$C$6</xm:f>
          </x14:formula1>
          <xm:sqref>L3:L5 L14:L19 L7:L10 L25:L44</xm:sqref>
        </x14:dataValidation>
        <x14:dataValidation type="list" allowBlank="1" showInputMessage="1" showErrorMessage="1" xr:uid="{4D7C7FC0-6A06-4DAD-AA59-E83AF0765C4D}">
          <x14:formula1>
            <xm:f>'Base donnée'!$E$2:$E$9</xm:f>
          </x14:formula1>
          <xm:sqref>B3:B42</xm:sqref>
        </x14:dataValidation>
        <x14:dataValidation type="list" allowBlank="1" showInputMessage="1" showErrorMessage="1" xr:uid="{07A8DFD5-4E7C-47E4-8B90-644F68D48B5B}">
          <x14:formula1>
            <xm:f>'Base donnée'!$E$2:$E$12</xm:f>
          </x14:formula1>
          <xm:sqref>B43:B44</xm:sqref>
        </x14:dataValidation>
        <x14:dataValidation type="list" allowBlank="1" showInputMessage="1" showErrorMessage="1" xr:uid="{75BEDEC0-C4B3-499E-AD94-6A65073AF46A}">
          <x14:formula1>
            <xm:f>'Base donnée'!$C$2:$C$5</xm:f>
          </x14:formula1>
          <xm:sqref>L23:L24</xm:sqref>
        </x14:dataValidation>
        <x14:dataValidation type="list" allowBlank="1" showInputMessage="1" showErrorMessage="1" xr:uid="{947CE7BD-961B-4D6D-B41C-FDEA96060CBE}">
          <x14:formula1>
            <xm:f>'Base donnée'!$A$2:$A$8</xm:f>
          </x14:formula1>
          <xm:sqref>K3:K44</xm:sqref>
        </x14:dataValidation>
        <x14:dataValidation type="list" allowBlank="1" showInputMessage="1" showErrorMessage="1" xr:uid="{00000000-0002-0000-0100-000002000000}">
          <x14:formula1>
            <xm:f>'Base donnée'!$D$2:$D$5</xm:f>
          </x14:formula1>
          <xm:sqref>N3:N44</xm:sqref>
        </x14:dataValidation>
        <x14:dataValidation type="list" allowBlank="1" showInputMessage="1" showErrorMessage="1" xr:uid="{6C98B202-2C75-46A3-98C3-BF9ACE635B9C}">
          <x14:formula1>
            <xm:f>'Base donnée'!$H$3</xm:f>
          </x14:formula1>
          <xm:sqref>O3:O44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598"/>
  <sheetViews>
    <sheetView zoomScale="75" zoomScaleNormal="75" workbookViewId="0">
      <pane ySplit="1" topLeftCell="A436" activePane="bottomLeft" state="frozen"/>
      <selection activeCell="D92" sqref="D92"/>
      <selection pane="bottomLeft" activeCell="E441" sqref="E441"/>
    </sheetView>
  </sheetViews>
  <sheetFormatPr baseColWidth="10" defaultRowHeight="15" x14ac:dyDescent="0.25"/>
  <cols>
    <col min="1" max="1" width="17.7109375" customWidth="1"/>
    <col min="2" max="2" width="14.85546875" customWidth="1"/>
    <col min="3" max="4" width="21.28515625" customWidth="1"/>
    <col min="5" max="5" width="29.7109375" customWidth="1"/>
    <col min="6" max="6" width="57" customWidth="1"/>
    <col min="7" max="7" width="18.5703125" customWidth="1"/>
    <col min="8" max="8" width="21.85546875" style="96" customWidth="1"/>
    <col min="9" max="10" width="22" style="66" customWidth="1"/>
    <col min="11" max="11" width="33.140625" style="35" customWidth="1"/>
    <col min="12" max="12" width="28.28515625" style="35" customWidth="1"/>
    <col min="13" max="13" width="12.42578125" bestFit="1" customWidth="1"/>
    <col min="14" max="14" width="43.140625" bestFit="1" customWidth="1"/>
  </cols>
  <sheetData>
    <row r="1" spans="1:14" ht="27" customHeight="1" x14ac:dyDescent="0.25">
      <c r="A1" s="33" t="s">
        <v>41</v>
      </c>
      <c r="B1" s="33" t="s">
        <v>98</v>
      </c>
      <c r="C1" s="19" t="s">
        <v>951</v>
      </c>
      <c r="D1" s="19" t="s">
        <v>952</v>
      </c>
      <c r="E1" s="19" t="s">
        <v>99</v>
      </c>
      <c r="F1" s="19" t="s">
        <v>0</v>
      </c>
      <c r="G1" s="149" t="s">
        <v>1</v>
      </c>
      <c r="H1" s="34" t="s">
        <v>35</v>
      </c>
      <c r="I1" s="91" t="s">
        <v>52</v>
      </c>
      <c r="J1" s="91" t="s">
        <v>46</v>
      </c>
      <c r="K1" s="69" t="s">
        <v>100</v>
      </c>
      <c r="L1" s="34" t="s">
        <v>17</v>
      </c>
      <c r="M1" s="34" t="s">
        <v>18</v>
      </c>
    </row>
    <row r="2" spans="1:14" ht="24.95" customHeight="1" x14ac:dyDescent="0.25">
      <c r="A2" s="261" t="s">
        <v>1066</v>
      </c>
      <c r="B2" s="81">
        <v>16</v>
      </c>
      <c r="C2" s="81" t="s">
        <v>53</v>
      </c>
      <c r="D2" s="81"/>
      <c r="E2" s="81" t="s">
        <v>54</v>
      </c>
      <c r="F2" s="82" t="s">
        <v>59</v>
      </c>
      <c r="G2" s="81">
        <v>1</v>
      </c>
      <c r="H2" s="83">
        <v>44764</v>
      </c>
      <c r="I2" s="89">
        <v>1.5</v>
      </c>
      <c r="J2" s="89"/>
      <c r="K2" s="97">
        <v>44770</v>
      </c>
      <c r="L2" s="84"/>
      <c r="M2" s="85" t="s">
        <v>19</v>
      </c>
    </row>
    <row r="3" spans="1:14" ht="24.95" customHeight="1" x14ac:dyDescent="0.25">
      <c r="A3" s="261" t="s">
        <v>1066</v>
      </c>
      <c r="B3" s="78">
        <v>17</v>
      </c>
      <c r="C3" s="78" t="s">
        <v>53</v>
      </c>
      <c r="D3" s="78"/>
      <c r="E3" s="78" t="s">
        <v>55</v>
      </c>
      <c r="F3" s="79" t="s">
        <v>60</v>
      </c>
      <c r="G3" s="78">
        <v>1</v>
      </c>
      <c r="H3" s="80">
        <v>44764</v>
      </c>
      <c r="I3" s="90">
        <v>1.5</v>
      </c>
      <c r="J3" s="89"/>
      <c r="K3" s="97">
        <v>44770</v>
      </c>
      <c r="L3" s="3"/>
      <c r="M3" s="32" t="s">
        <v>19</v>
      </c>
    </row>
    <row r="4" spans="1:14" ht="24.95" customHeight="1" x14ac:dyDescent="0.25">
      <c r="A4" s="261" t="s">
        <v>1066</v>
      </c>
      <c r="B4" s="78">
        <v>18</v>
      </c>
      <c r="C4" s="78" t="s">
        <v>53</v>
      </c>
      <c r="D4" s="78"/>
      <c r="E4" s="78" t="s">
        <v>56</v>
      </c>
      <c r="F4" s="79" t="s">
        <v>59</v>
      </c>
      <c r="G4" s="78">
        <v>1</v>
      </c>
      <c r="H4" s="80">
        <v>44764</v>
      </c>
      <c r="I4" s="90">
        <v>1.75</v>
      </c>
      <c r="J4" s="89"/>
      <c r="K4" s="97">
        <v>44770</v>
      </c>
      <c r="L4" s="3"/>
      <c r="M4" s="32" t="s">
        <v>19</v>
      </c>
    </row>
    <row r="5" spans="1:14" ht="24.95" customHeight="1" x14ac:dyDescent="0.25">
      <c r="A5" s="261" t="s">
        <v>1066</v>
      </c>
      <c r="B5" s="78">
        <v>19</v>
      </c>
      <c r="C5" s="78" t="s">
        <v>53</v>
      </c>
      <c r="D5" s="78"/>
      <c r="E5" s="78" t="s">
        <v>57</v>
      </c>
      <c r="F5" s="79" t="s">
        <v>60</v>
      </c>
      <c r="G5" s="78">
        <v>1</v>
      </c>
      <c r="H5" s="80">
        <v>44764</v>
      </c>
      <c r="I5" s="90">
        <v>1.75</v>
      </c>
      <c r="J5" s="89"/>
      <c r="K5" s="97">
        <v>44770</v>
      </c>
      <c r="L5" s="3"/>
      <c r="M5" s="32" t="s">
        <v>19</v>
      </c>
      <c r="N5" s="58"/>
    </row>
    <row r="6" spans="1:14" ht="24.95" customHeight="1" x14ac:dyDescent="0.25">
      <c r="A6" s="261" t="s">
        <v>1066</v>
      </c>
      <c r="B6" s="78">
        <v>20</v>
      </c>
      <c r="C6" s="78" t="s">
        <v>53</v>
      </c>
      <c r="D6" s="78"/>
      <c r="E6" s="78" t="s">
        <v>58</v>
      </c>
      <c r="F6" s="79" t="s">
        <v>61</v>
      </c>
      <c r="G6" s="78">
        <v>2</v>
      </c>
      <c r="H6" s="80">
        <v>44764</v>
      </c>
      <c r="I6" s="90">
        <v>2.5</v>
      </c>
      <c r="J6" s="89"/>
      <c r="K6" s="97">
        <v>44770</v>
      </c>
      <c r="L6" s="3"/>
      <c r="M6" s="32" t="s">
        <v>19</v>
      </c>
    </row>
    <row r="7" spans="1:14" ht="24.95" customHeight="1" x14ac:dyDescent="0.25">
      <c r="A7" s="261" t="s">
        <v>1066</v>
      </c>
      <c r="B7" s="78">
        <v>36</v>
      </c>
      <c r="C7" s="78" t="s">
        <v>78</v>
      </c>
      <c r="D7" s="78"/>
      <c r="E7" s="78"/>
      <c r="F7" s="79" t="s">
        <v>79</v>
      </c>
      <c r="G7" s="78">
        <v>5</v>
      </c>
      <c r="H7" s="80">
        <v>44769</v>
      </c>
      <c r="I7" s="90">
        <v>6.5</v>
      </c>
      <c r="J7" s="90"/>
      <c r="K7" s="98">
        <v>44770</v>
      </c>
      <c r="L7" s="3"/>
      <c r="M7" s="32" t="s">
        <v>19</v>
      </c>
    </row>
    <row r="8" spans="1:14" ht="24.95" customHeight="1" x14ac:dyDescent="0.25">
      <c r="A8" s="261" t="s">
        <v>1066</v>
      </c>
      <c r="B8" s="78">
        <v>40</v>
      </c>
      <c r="C8" s="78" t="s">
        <v>87</v>
      </c>
      <c r="D8" s="78"/>
      <c r="E8" s="78" t="s">
        <v>88</v>
      </c>
      <c r="F8" s="79" t="s">
        <v>89</v>
      </c>
      <c r="G8" s="78">
        <v>20</v>
      </c>
      <c r="H8" s="80">
        <v>44769</v>
      </c>
      <c r="I8" s="90">
        <v>6</v>
      </c>
      <c r="J8" s="90"/>
      <c r="K8" s="98">
        <v>44769</v>
      </c>
      <c r="L8" s="3"/>
      <c r="M8" s="32" t="s">
        <v>19</v>
      </c>
    </row>
    <row r="9" spans="1:14" ht="24.95" customHeight="1" x14ac:dyDescent="0.25">
      <c r="A9" s="261" t="s">
        <v>1066</v>
      </c>
      <c r="B9" s="78">
        <v>41</v>
      </c>
      <c r="C9" s="78" t="s">
        <v>92</v>
      </c>
      <c r="D9" s="78"/>
      <c r="E9" s="78"/>
      <c r="F9" s="79" t="s">
        <v>90</v>
      </c>
      <c r="G9" s="78">
        <v>5</v>
      </c>
      <c r="H9" s="80">
        <v>44769</v>
      </c>
      <c r="I9" s="90">
        <v>3.65</v>
      </c>
      <c r="J9" s="90"/>
      <c r="K9" s="98">
        <v>44770</v>
      </c>
      <c r="L9" s="3"/>
      <c r="M9" s="32" t="s">
        <v>19</v>
      </c>
    </row>
    <row r="10" spans="1:14" ht="24.95" customHeight="1" x14ac:dyDescent="0.25">
      <c r="A10" s="261" t="s">
        <v>1066</v>
      </c>
      <c r="B10" s="78">
        <v>42</v>
      </c>
      <c r="C10" s="78" t="s">
        <v>92</v>
      </c>
      <c r="D10" s="78"/>
      <c r="E10" s="78"/>
      <c r="F10" s="79" t="s">
        <v>91</v>
      </c>
      <c r="G10" s="78">
        <v>5</v>
      </c>
      <c r="H10" s="80">
        <v>44769</v>
      </c>
      <c r="I10" s="90">
        <v>3.65</v>
      </c>
      <c r="J10" s="90"/>
      <c r="K10" s="98">
        <v>44770</v>
      </c>
      <c r="L10" s="3"/>
      <c r="M10" s="32" t="s">
        <v>19</v>
      </c>
    </row>
    <row r="11" spans="1:14" ht="24.95" customHeight="1" x14ac:dyDescent="0.25">
      <c r="A11" s="261" t="s">
        <v>1066</v>
      </c>
      <c r="B11" s="78">
        <v>61</v>
      </c>
      <c r="C11" s="78" t="s">
        <v>128</v>
      </c>
      <c r="D11" s="78"/>
      <c r="E11" s="78" t="s">
        <v>129</v>
      </c>
      <c r="F11" s="79" t="s">
        <v>130</v>
      </c>
      <c r="G11" s="78">
        <v>6</v>
      </c>
      <c r="H11" s="80">
        <v>44785</v>
      </c>
      <c r="I11" s="90">
        <v>3.5</v>
      </c>
      <c r="J11" s="90"/>
      <c r="K11" s="98">
        <v>44775</v>
      </c>
      <c r="L11" s="3"/>
      <c r="M11" s="32" t="s">
        <v>19</v>
      </c>
    </row>
    <row r="12" spans="1:14" ht="24.95" customHeight="1" x14ac:dyDescent="0.25">
      <c r="A12" s="261" t="s">
        <v>1066</v>
      </c>
      <c r="B12" s="78">
        <v>62</v>
      </c>
      <c r="C12" s="78" t="s">
        <v>131</v>
      </c>
      <c r="D12" s="78"/>
      <c r="E12" s="78"/>
      <c r="F12" s="79" t="s">
        <v>132</v>
      </c>
      <c r="G12" s="78">
        <v>1</v>
      </c>
      <c r="H12" s="80">
        <v>44789</v>
      </c>
      <c r="I12" s="90">
        <v>6</v>
      </c>
      <c r="J12" s="90"/>
      <c r="K12" s="98">
        <v>44781</v>
      </c>
      <c r="L12" s="3"/>
      <c r="M12" s="32" t="s">
        <v>19</v>
      </c>
    </row>
    <row r="13" spans="1:14" ht="24.95" customHeight="1" x14ac:dyDescent="0.25">
      <c r="A13" s="261" t="s">
        <v>1066</v>
      </c>
      <c r="B13" s="78">
        <v>66</v>
      </c>
      <c r="C13" s="78" t="s">
        <v>140</v>
      </c>
      <c r="D13" s="78"/>
      <c r="E13" s="78"/>
      <c r="F13" s="101" t="s">
        <v>141</v>
      </c>
      <c r="G13" s="78">
        <v>1</v>
      </c>
      <c r="H13" s="80">
        <v>44783</v>
      </c>
      <c r="I13" s="90">
        <v>0.33</v>
      </c>
      <c r="J13" s="90"/>
      <c r="K13" s="98">
        <v>44781</v>
      </c>
      <c r="L13" s="3"/>
      <c r="M13" s="32" t="s">
        <v>19</v>
      </c>
    </row>
    <row r="14" spans="1:14" ht="24.95" customHeight="1" x14ac:dyDescent="0.25">
      <c r="A14" s="261" t="s">
        <v>1066</v>
      </c>
      <c r="B14" s="78">
        <v>67</v>
      </c>
      <c r="C14" s="78" t="s">
        <v>140</v>
      </c>
      <c r="D14" s="78"/>
      <c r="E14" s="78"/>
      <c r="F14" s="101" t="s">
        <v>142</v>
      </c>
      <c r="G14" s="78">
        <v>1</v>
      </c>
      <c r="H14" s="80">
        <v>44783</v>
      </c>
      <c r="I14" s="90">
        <v>0.33</v>
      </c>
      <c r="J14" s="90"/>
      <c r="K14" s="98">
        <v>44781</v>
      </c>
      <c r="L14" s="3"/>
      <c r="M14" s="32" t="s">
        <v>19</v>
      </c>
    </row>
    <row r="15" spans="1:14" ht="24.95" customHeight="1" x14ac:dyDescent="0.25">
      <c r="A15" s="261" t="s">
        <v>1066</v>
      </c>
      <c r="B15" s="78">
        <v>68</v>
      </c>
      <c r="C15" s="78" t="s">
        <v>140</v>
      </c>
      <c r="D15" s="78"/>
      <c r="E15" s="78"/>
      <c r="F15" s="101" t="s">
        <v>143</v>
      </c>
      <c r="G15" s="78">
        <v>2</v>
      </c>
      <c r="H15" s="80">
        <v>44783</v>
      </c>
      <c r="I15" s="90">
        <v>1</v>
      </c>
      <c r="J15" s="90"/>
      <c r="K15" s="98">
        <v>44781</v>
      </c>
      <c r="L15" s="3"/>
      <c r="M15" s="32" t="s">
        <v>19</v>
      </c>
    </row>
    <row r="16" spans="1:14" ht="24.95" customHeight="1" x14ac:dyDescent="0.25">
      <c r="A16" s="261" t="s">
        <v>1066</v>
      </c>
      <c r="B16" s="78">
        <v>69</v>
      </c>
      <c r="C16" s="78" t="s">
        <v>144</v>
      </c>
      <c r="D16" s="78"/>
      <c r="E16" s="78" t="s">
        <v>145</v>
      </c>
      <c r="F16" s="79" t="s">
        <v>150</v>
      </c>
      <c r="G16" s="78">
        <v>4</v>
      </c>
      <c r="H16" s="80">
        <v>44783</v>
      </c>
      <c r="I16" s="90">
        <v>2</v>
      </c>
      <c r="J16" s="90"/>
      <c r="K16" s="98">
        <v>44782</v>
      </c>
      <c r="L16" s="3"/>
      <c r="M16" s="32" t="s">
        <v>19</v>
      </c>
    </row>
    <row r="17" spans="1:13" ht="24.95" customHeight="1" x14ac:dyDescent="0.25">
      <c r="A17" s="261" t="s">
        <v>1066</v>
      </c>
      <c r="B17" s="35">
        <v>70</v>
      </c>
      <c r="C17" s="78" t="s">
        <v>144</v>
      </c>
      <c r="D17" s="78"/>
      <c r="E17" s="78" t="s">
        <v>146</v>
      </c>
      <c r="F17" t="s">
        <v>151</v>
      </c>
      <c r="G17" s="35">
        <v>1</v>
      </c>
      <c r="H17" s="80">
        <v>44783</v>
      </c>
      <c r="I17" s="90">
        <v>0.33</v>
      </c>
      <c r="J17" s="90"/>
      <c r="K17" s="98">
        <v>44782</v>
      </c>
      <c r="L17" s="3"/>
      <c r="M17" s="32" t="s">
        <v>19</v>
      </c>
    </row>
    <row r="18" spans="1:13" ht="24.95" customHeight="1" x14ac:dyDescent="0.25">
      <c r="A18" s="261" t="s">
        <v>1066</v>
      </c>
      <c r="B18" s="78">
        <v>72</v>
      </c>
      <c r="C18" s="78" t="s">
        <v>144</v>
      </c>
      <c r="D18" s="78"/>
      <c r="E18" s="78" t="s">
        <v>148</v>
      </c>
      <c r="F18" s="79" t="s">
        <v>153</v>
      </c>
      <c r="G18" s="78">
        <v>1</v>
      </c>
      <c r="H18" s="80">
        <v>44783</v>
      </c>
      <c r="I18" s="90">
        <v>1</v>
      </c>
      <c r="J18" s="90"/>
      <c r="K18" s="98">
        <v>44782</v>
      </c>
      <c r="L18" s="3"/>
      <c r="M18" s="32" t="s">
        <v>19</v>
      </c>
    </row>
    <row r="19" spans="1:13" ht="24.95" customHeight="1" x14ac:dyDescent="0.25">
      <c r="A19" s="261" t="s">
        <v>1066</v>
      </c>
      <c r="B19" s="78">
        <v>73</v>
      </c>
      <c r="C19" s="78" t="s">
        <v>144</v>
      </c>
      <c r="D19" s="78"/>
      <c r="E19" s="78" t="s">
        <v>149</v>
      </c>
      <c r="F19" s="79" t="s">
        <v>154</v>
      </c>
      <c r="G19" s="78">
        <v>1</v>
      </c>
      <c r="H19" s="80">
        <v>44783</v>
      </c>
      <c r="I19" s="90">
        <v>1</v>
      </c>
      <c r="J19" s="90"/>
      <c r="K19" s="98">
        <v>44782</v>
      </c>
      <c r="L19" s="3"/>
      <c r="M19" s="32" t="s">
        <v>19</v>
      </c>
    </row>
    <row r="20" spans="1:13" ht="24.95" customHeight="1" x14ac:dyDescent="0.25">
      <c r="A20" s="261" t="s">
        <v>1066</v>
      </c>
      <c r="B20" s="78">
        <v>38</v>
      </c>
      <c r="C20" s="78" t="s">
        <v>80</v>
      </c>
      <c r="D20" s="78"/>
      <c r="E20" s="78" t="s">
        <v>82</v>
      </c>
      <c r="F20" s="79" t="s">
        <v>85</v>
      </c>
      <c r="G20" s="78">
        <v>4</v>
      </c>
      <c r="H20" s="80">
        <v>44804</v>
      </c>
      <c r="I20" s="90">
        <v>7</v>
      </c>
      <c r="J20" s="90"/>
      <c r="K20" s="98">
        <v>44783</v>
      </c>
      <c r="L20" s="3"/>
      <c r="M20" s="32"/>
    </row>
    <row r="21" spans="1:13" ht="24.95" customHeight="1" x14ac:dyDescent="0.25">
      <c r="A21" s="261" t="s">
        <v>1066</v>
      </c>
      <c r="B21" s="78">
        <v>30</v>
      </c>
      <c r="C21" s="78" t="s">
        <v>69</v>
      </c>
      <c r="D21" s="78"/>
      <c r="E21" s="78" t="s">
        <v>74</v>
      </c>
      <c r="F21" s="79" t="s">
        <v>75</v>
      </c>
      <c r="G21" s="78">
        <v>1</v>
      </c>
      <c r="H21" s="80">
        <v>44812</v>
      </c>
      <c r="I21" s="90">
        <v>0.57999999999999996</v>
      </c>
      <c r="J21" s="90"/>
      <c r="K21" s="98">
        <v>44775</v>
      </c>
      <c r="L21" s="3"/>
      <c r="M21" s="32"/>
    </row>
    <row r="22" spans="1:13" ht="24.95" customHeight="1" x14ac:dyDescent="0.25">
      <c r="A22" s="261" t="s">
        <v>1066</v>
      </c>
      <c r="B22" s="78">
        <v>71</v>
      </c>
      <c r="C22" s="78" t="s">
        <v>144</v>
      </c>
      <c r="D22" s="78"/>
      <c r="E22" s="78" t="s">
        <v>147</v>
      </c>
      <c r="F22" s="79" t="s">
        <v>152</v>
      </c>
      <c r="G22" s="78">
        <v>2</v>
      </c>
      <c r="H22" s="80">
        <v>44783</v>
      </c>
      <c r="I22" s="90">
        <v>0.5</v>
      </c>
      <c r="J22" s="90"/>
      <c r="K22" s="98">
        <v>44783</v>
      </c>
      <c r="L22" s="3"/>
      <c r="M22" s="32" t="s">
        <v>19</v>
      </c>
    </row>
    <row r="23" spans="1:13" ht="24.95" customHeight="1" x14ac:dyDescent="0.25">
      <c r="A23" s="261" t="s">
        <v>1066</v>
      </c>
      <c r="B23" s="86">
        <v>52</v>
      </c>
      <c r="C23" s="86" t="s">
        <v>101</v>
      </c>
      <c r="D23" s="86"/>
      <c r="E23" s="86" t="s">
        <v>106</v>
      </c>
      <c r="F23" s="87" t="s">
        <v>119</v>
      </c>
      <c r="G23" s="86">
        <v>2</v>
      </c>
      <c r="H23" s="88">
        <v>44820</v>
      </c>
      <c r="I23" s="90">
        <v>3</v>
      </c>
      <c r="J23" s="90"/>
      <c r="K23" s="98">
        <v>44790</v>
      </c>
      <c r="L23" s="3"/>
      <c r="M23" s="32"/>
    </row>
    <row r="24" spans="1:13" ht="24.95" customHeight="1" x14ac:dyDescent="0.25">
      <c r="A24" s="261" t="s">
        <v>1066</v>
      </c>
      <c r="B24" s="102">
        <v>37</v>
      </c>
      <c r="C24" s="102" t="s">
        <v>80</v>
      </c>
      <c r="D24" s="102"/>
      <c r="E24" s="102" t="s">
        <v>81</v>
      </c>
      <c r="F24" s="103" t="s">
        <v>84</v>
      </c>
      <c r="G24" s="102">
        <v>5</v>
      </c>
      <c r="H24" s="104">
        <v>44804</v>
      </c>
      <c r="I24" s="90">
        <v>9.5</v>
      </c>
      <c r="J24" s="90"/>
      <c r="K24" s="98">
        <v>44801</v>
      </c>
      <c r="L24" s="3"/>
      <c r="M24" s="32"/>
    </row>
    <row r="25" spans="1:13" ht="24.95" customHeight="1" x14ac:dyDescent="0.25">
      <c r="A25" s="261" t="s">
        <v>1066</v>
      </c>
      <c r="B25" s="102">
        <v>39</v>
      </c>
      <c r="C25" s="102" t="s">
        <v>80</v>
      </c>
      <c r="D25" s="102"/>
      <c r="E25" s="102" t="s">
        <v>83</v>
      </c>
      <c r="F25" s="103" t="s">
        <v>86</v>
      </c>
      <c r="G25" s="102">
        <v>5</v>
      </c>
      <c r="H25" s="104">
        <v>44804</v>
      </c>
      <c r="I25" s="90">
        <v>13</v>
      </c>
      <c r="J25" s="90"/>
      <c r="K25" s="98">
        <v>44801</v>
      </c>
      <c r="L25" s="3"/>
      <c r="M25" s="32"/>
    </row>
    <row r="26" spans="1:13" ht="24.95" customHeight="1" x14ac:dyDescent="0.25">
      <c r="A26" s="261" t="s">
        <v>1066</v>
      </c>
      <c r="B26" s="102">
        <v>63</v>
      </c>
      <c r="C26" s="102" t="s">
        <v>133</v>
      </c>
      <c r="D26" s="102"/>
      <c r="E26" s="102" t="s">
        <v>134</v>
      </c>
      <c r="F26" s="103" t="s">
        <v>136</v>
      </c>
      <c r="G26" s="102">
        <v>1</v>
      </c>
      <c r="H26" s="104">
        <v>44804</v>
      </c>
      <c r="I26" s="90">
        <v>3</v>
      </c>
      <c r="J26" s="90"/>
      <c r="K26" s="98">
        <v>44803</v>
      </c>
      <c r="L26" s="3"/>
      <c r="M26" s="32"/>
    </row>
    <row r="27" spans="1:13" ht="24.95" customHeight="1" x14ac:dyDescent="0.25">
      <c r="A27" s="261" t="s">
        <v>1066</v>
      </c>
      <c r="B27" s="102">
        <v>64</v>
      </c>
      <c r="C27" s="102" t="s">
        <v>133</v>
      </c>
      <c r="D27" s="102"/>
      <c r="E27" s="102" t="s">
        <v>135</v>
      </c>
      <c r="F27" s="103" t="s">
        <v>137</v>
      </c>
      <c r="G27" s="102">
        <v>2</v>
      </c>
      <c r="H27" s="104">
        <v>44804</v>
      </c>
      <c r="I27" s="90">
        <v>7</v>
      </c>
      <c r="J27" s="90"/>
      <c r="K27" s="98">
        <v>44803</v>
      </c>
      <c r="L27" s="3"/>
      <c r="M27" s="32"/>
    </row>
    <row r="28" spans="1:13" ht="24.95" customHeight="1" x14ac:dyDescent="0.25">
      <c r="A28" s="261" t="s">
        <v>1066</v>
      </c>
      <c r="B28" s="106">
        <v>65</v>
      </c>
      <c r="C28" s="106" t="s">
        <v>138</v>
      </c>
      <c r="D28" s="106"/>
      <c r="E28" s="106"/>
      <c r="F28" s="107" t="s">
        <v>139</v>
      </c>
      <c r="G28" s="106">
        <v>2</v>
      </c>
      <c r="H28" s="108">
        <v>44804</v>
      </c>
      <c r="I28" s="90">
        <v>5</v>
      </c>
      <c r="J28" s="90"/>
      <c r="K28" s="98">
        <v>44800</v>
      </c>
      <c r="L28" s="3"/>
      <c r="M28" s="32"/>
    </row>
    <row r="29" spans="1:13" ht="24.95" customHeight="1" x14ac:dyDescent="0.25">
      <c r="A29" s="261" t="s">
        <v>1066</v>
      </c>
      <c r="B29" s="106">
        <v>21</v>
      </c>
      <c r="C29" s="106" t="s">
        <v>62</v>
      </c>
      <c r="D29" s="106"/>
      <c r="E29" s="106" t="s">
        <v>63</v>
      </c>
      <c r="F29" s="107" t="s">
        <v>66</v>
      </c>
      <c r="G29" s="106">
        <v>4</v>
      </c>
      <c r="H29" s="108">
        <v>44802</v>
      </c>
      <c r="I29" s="109">
        <v>1.25</v>
      </c>
      <c r="J29" s="109"/>
      <c r="K29" s="99">
        <v>44811</v>
      </c>
      <c r="L29" s="7"/>
      <c r="M29" s="31"/>
    </row>
    <row r="30" spans="1:13" ht="24.95" customHeight="1" x14ac:dyDescent="0.25">
      <c r="A30" s="261" t="s">
        <v>1066</v>
      </c>
      <c r="B30" s="106">
        <v>53</v>
      </c>
      <c r="C30" s="106" t="s">
        <v>101</v>
      </c>
      <c r="D30" s="106"/>
      <c r="E30" s="106" t="s">
        <v>107</v>
      </c>
      <c r="F30" s="107" t="s">
        <v>120</v>
      </c>
      <c r="G30" s="106">
        <v>1</v>
      </c>
      <c r="H30" s="108">
        <v>44820</v>
      </c>
      <c r="I30" s="109">
        <v>4.5</v>
      </c>
      <c r="J30" s="109"/>
      <c r="K30" s="99">
        <v>44803</v>
      </c>
      <c r="L30" s="7"/>
      <c r="M30" s="31"/>
    </row>
    <row r="31" spans="1:13" ht="24.95" customHeight="1" x14ac:dyDescent="0.25">
      <c r="A31" s="261" t="s">
        <v>1066</v>
      </c>
      <c r="B31" s="106">
        <v>60</v>
      </c>
      <c r="C31" s="106" t="s">
        <v>101</v>
      </c>
      <c r="D31" s="106"/>
      <c r="E31" s="106" t="s">
        <v>114</v>
      </c>
      <c r="F31" s="107" t="s">
        <v>127</v>
      </c>
      <c r="G31" s="106">
        <v>2</v>
      </c>
      <c r="H31" s="108">
        <v>44820</v>
      </c>
      <c r="I31" s="109">
        <v>4.25</v>
      </c>
      <c r="J31" s="109"/>
      <c r="K31" s="99">
        <v>44803</v>
      </c>
      <c r="L31" s="7"/>
      <c r="M31" s="31"/>
    </row>
    <row r="32" spans="1:13" ht="24.95" customHeight="1" x14ac:dyDescent="0.25">
      <c r="A32" s="261" t="s">
        <v>1066</v>
      </c>
      <c r="B32" s="106">
        <v>80</v>
      </c>
      <c r="C32" s="106" t="s">
        <v>161</v>
      </c>
      <c r="D32" s="106"/>
      <c r="E32" s="106" t="s">
        <v>162</v>
      </c>
      <c r="F32" s="107" t="s">
        <v>163</v>
      </c>
      <c r="G32" s="106">
        <v>4</v>
      </c>
      <c r="H32" s="108">
        <v>44816</v>
      </c>
      <c r="I32" s="109">
        <v>2.66</v>
      </c>
      <c r="J32" s="109"/>
      <c r="K32" s="99">
        <v>44811</v>
      </c>
      <c r="L32" s="7"/>
      <c r="M32" s="31"/>
    </row>
    <row r="33" spans="1:13" ht="24.95" customHeight="1" x14ac:dyDescent="0.25">
      <c r="A33" s="261" t="s">
        <v>1066</v>
      </c>
      <c r="B33" s="102">
        <v>24</v>
      </c>
      <c r="C33" s="102" t="s">
        <v>69</v>
      </c>
      <c r="D33" s="102"/>
      <c r="E33" s="102" t="s">
        <v>70</v>
      </c>
      <c r="F33" s="103" t="s">
        <v>71</v>
      </c>
      <c r="G33" s="102">
        <v>1</v>
      </c>
      <c r="H33" s="104">
        <v>44812</v>
      </c>
      <c r="I33" s="105">
        <v>3.5</v>
      </c>
      <c r="J33" s="105"/>
      <c r="K33" s="98">
        <v>44812</v>
      </c>
      <c r="L33" s="3"/>
      <c r="M33" s="32"/>
    </row>
    <row r="34" spans="1:13" ht="24.95" customHeight="1" x14ac:dyDescent="0.25">
      <c r="A34" s="261" t="s">
        <v>1066</v>
      </c>
      <c r="B34" s="102">
        <v>27</v>
      </c>
      <c r="C34" s="102" t="s">
        <v>69</v>
      </c>
      <c r="D34" s="102"/>
      <c r="E34" s="102" t="s">
        <v>72</v>
      </c>
      <c r="F34" s="103" t="s">
        <v>73</v>
      </c>
      <c r="G34" s="102">
        <v>2</v>
      </c>
      <c r="H34" s="104">
        <v>44812</v>
      </c>
      <c r="I34" s="105">
        <v>2</v>
      </c>
      <c r="J34" s="105"/>
      <c r="K34" s="98">
        <v>44812</v>
      </c>
      <c r="L34" s="3"/>
      <c r="M34" s="32"/>
    </row>
    <row r="35" spans="1:13" ht="24.95" customHeight="1" x14ac:dyDescent="0.25">
      <c r="A35" s="261" t="s">
        <v>1066</v>
      </c>
      <c r="B35" s="102">
        <v>33</v>
      </c>
      <c r="C35" s="102" t="s">
        <v>69</v>
      </c>
      <c r="D35" s="102"/>
      <c r="E35" s="102" t="s">
        <v>76</v>
      </c>
      <c r="F35" s="103" t="s">
        <v>77</v>
      </c>
      <c r="G35" s="102">
        <v>1</v>
      </c>
      <c r="H35" s="104">
        <v>44812</v>
      </c>
      <c r="I35" s="105">
        <v>2.5</v>
      </c>
      <c r="J35" s="105"/>
      <c r="K35" s="98">
        <v>44812</v>
      </c>
      <c r="L35" s="3"/>
      <c r="M35" s="32"/>
    </row>
    <row r="36" spans="1:13" ht="24.95" customHeight="1" x14ac:dyDescent="0.25">
      <c r="A36" s="261" t="s">
        <v>1066</v>
      </c>
      <c r="B36" s="106">
        <v>92</v>
      </c>
      <c r="C36" s="106" t="s">
        <v>171</v>
      </c>
      <c r="D36" s="106"/>
      <c r="E36" s="106" t="s">
        <v>172</v>
      </c>
      <c r="F36" s="107" t="s">
        <v>173</v>
      </c>
      <c r="G36" s="106">
        <v>10</v>
      </c>
      <c r="H36" s="108">
        <v>44813</v>
      </c>
      <c r="I36" s="109">
        <v>26</v>
      </c>
      <c r="J36" s="109"/>
      <c r="K36" s="98">
        <v>44812</v>
      </c>
      <c r="L36" s="7"/>
      <c r="M36" s="31"/>
    </row>
    <row r="37" spans="1:13" ht="24.95" customHeight="1" x14ac:dyDescent="0.25">
      <c r="A37" s="261" t="s">
        <v>1066</v>
      </c>
      <c r="B37" s="106">
        <v>50</v>
      </c>
      <c r="C37" s="106" t="s">
        <v>101</v>
      </c>
      <c r="D37" s="106"/>
      <c r="E37" s="106" t="s">
        <v>104</v>
      </c>
      <c r="F37" s="107" t="s">
        <v>117</v>
      </c>
      <c r="G37" s="106">
        <v>1</v>
      </c>
      <c r="H37" s="108">
        <v>44820</v>
      </c>
      <c r="I37" s="109">
        <v>3.5</v>
      </c>
      <c r="J37" s="109"/>
      <c r="K37" s="99">
        <v>44793</v>
      </c>
      <c r="L37" s="7"/>
      <c r="M37" s="31"/>
    </row>
    <row r="38" spans="1:13" ht="24.95" customHeight="1" x14ac:dyDescent="0.25">
      <c r="A38" s="261" t="s">
        <v>1066</v>
      </c>
      <c r="B38" s="106">
        <v>77</v>
      </c>
      <c r="C38" s="106" t="s">
        <v>158</v>
      </c>
      <c r="D38" s="106"/>
      <c r="E38" s="106" t="s">
        <v>159</v>
      </c>
      <c r="F38" s="107" t="s">
        <v>160</v>
      </c>
      <c r="G38" s="106">
        <v>2</v>
      </c>
      <c r="H38" s="108">
        <v>44816</v>
      </c>
      <c r="I38" s="109">
        <v>2.33</v>
      </c>
      <c r="J38" s="109"/>
      <c r="K38" s="99">
        <v>44815</v>
      </c>
      <c r="L38" s="7"/>
      <c r="M38" s="31"/>
    </row>
    <row r="39" spans="1:13" ht="24.95" customHeight="1" x14ac:dyDescent="0.25">
      <c r="A39" s="261" t="s">
        <v>1066</v>
      </c>
      <c r="B39" s="106">
        <v>57</v>
      </c>
      <c r="C39" s="106" t="s">
        <v>101</v>
      </c>
      <c r="D39" s="106"/>
      <c r="E39" s="106" t="s">
        <v>111</v>
      </c>
      <c r="F39" s="107" t="s">
        <v>124</v>
      </c>
      <c r="G39" s="106">
        <v>1</v>
      </c>
      <c r="H39" s="108">
        <v>44820</v>
      </c>
      <c r="I39" s="109">
        <v>5</v>
      </c>
      <c r="J39" s="109"/>
      <c r="K39" s="99">
        <v>44818</v>
      </c>
      <c r="L39" s="7"/>
      <c r="M39" s="31"/>
    </row>
    <row r="40" spans="1:13" ht="24.95" customHeight="1" x14ac:dyDescent="0.25">
      <c r="A40" s="261" t="s">
        <v>1066</v>
      </c>
      <c r="B40" s="102">
        <v>74</v>
      </c>
      <c r="C40" s="102" t="s">
        <v>155</v>
      </c>
      <c r="D40" s="102"/>
      <c r="E40" s="102" t="s">
        <v>156</v>
      </c>
      <c r="F40" s="103" t="s">
        <v>157</v>
      </c>
      <c r="G40" s="102">
        <v>1</v>
      </c>
      <c r="H40" s="104">
        <v>44816</v>
      </c>
      <c r="I40" s="64">
        <v>8</v>
      </c>
      <c r="J40" s="64"/>
      <c r="K40" s="98">
        <v>44814</v>
      </c>
      <c r="L40" s="3"/>
      <c r="M40" s="32"/>
    </row>
    <row r="41" spans="1:13" ht="24.95" customHeight="1" x14ac:dyDescent="0.25">
      <c r="A41" s="261" t="s">
        <v>1066</v>
      </c>
      <c r="B41" s="102">
        <v>83</v>
      </c>
      <c r="C41" s="102" t="s">
        <v>161</v>
      </c>
      <c r="D41" s="102"/>
      <c r="E41" s="102" t="s">
        <v>164</v>
      </c>
      <c r="F41" s="103" t="s">
        <v>165</v>
      </c>
      <c r="G41" s="102">
        <v>1</v>
      </c>
      <c r="H41" s="104">
        <v>44816</v>
      </c>
      <c r="I41" s="64">
        <v>12</v>
      </c>
      <c r="J41" s="64"/>
      <c r="K41" s="98">
        <v>44816</v>
      </c>
      <c r="L41" s="3"/>
      <c r="M41" s="32"/>
    </row>
    <row r="42" spans="1:13" ht="24.95" customHeight="1" x14ac:dyDescent="0.25">
      <c r="A42" s="261" t="s">
        <v>1066</v>
      </c>
      <c r="B42" s="102">
        <v>86</v>
      </c>
      <c r="C42" s="102" t="s">
        <v>161</v>
      </c>
      <c r="D42" s="102"/>
      <c r="E42" s="102" t="s">
        <v>166</v>
      </c>
      <c r="F42" s="103" t="s">
        <v>167</v>
      </c>
      <c r="G42" s="102">
        <v>2</v>
      </c>
      <c r="H42" s="104">
        <v>44816</v>
      </c>
      <c r="I42" s="64">
        <v>1.88</v>
      </c>
      <c r="J42" s="64"/>
      <c r="K42" s="98">
        <v>44815</v>
      </c>
      <c r="L42" s="3"/>
      <c r="M42" s="32"/>
    </row>
    <row r="43" spans="1:13" ht="24.95" customHeight="1" x14ac:dyDescent="0.25">
      <c r="A43" s="261" t="s">
        <v>1066</v>
      </c>
      <c r="B43" s="102">
        <v>89</v>
      </c>
      <c r="C43" s="102" t="s">
        <v>161</v>
      </c>
      <c r="D43" s="102"/>
      <c r="E43" s="102" t="s">
        <v>168</v>
      </c>
      <c r="F43" s="103" t="s">
        <v>169</v>
      </c>
      <c r="G43" s="102">
        <v>4</v>
      </c>
      <c r="H43" s="104">
        <v>44816</v>
      </c>
      <c r="I43" s="64">
        <v>2.33</v>
      </c>
      <c r="J43" s="64"/>
      <c r="K43" s="98">
        <v>44815</v>
      </c>
      <c r="L43" s="3"/>
      <c r="M43" s="32"/>
    </row>
    <row r="44" spans="1:13" ht="24.95" customHeight="1" x14ac:dyDescent="0.25">
      <c r="A44" s="261" t="s">
        <v>1066</v>
      </c>
      <c r="B44" s="102">
        <v>48</v>
      </c>
      <c r="C44" s="102" t="s">
        <v>101</v>
      </c>
      <c r="D44" s="102"/>
      <c r="E44" s="102" t="s">
        <v>102</v>
      </c>
      <c r="F44" s="103" t="s">
        <v>115</v>
      </c>
      <c r="G44" s="102">
        <v>1</v>
      </c>
      <c r="H44" s="104">
        <v>44820</v>
      </c>
      <c r="I44" s="77">
        <v>4</v>
      </c>
      <c r="J44" s="77"/>
      <c r="K44" s="98">
        <v>44820</v>
      </c>
      <c r="L44" s="3"/>
      <c r="M44" s="32"/>
    </row>
    <row r="45" spans="1:13" ht="24.95" customHeight="1" x14ac:dyDescent="0.25">
      <c r="A45" s="261" t="s">
        <v>1066</v>
      </c>
      <c r="B45" s="102">
        <v>49</v>
      </c>
      <c r="C45" s="102" t="s">
        <v>101</v>
      </c>
      <c r="D45" s="102"/>
      <c r="E45" s="102" t="s">
        <v>103</v>
      </c>
      <c r="F45" s="103" t="s">
        <v>116</v>
      </c>
      <c r="G45" s="102">
        <v>1</v>
      </c>
      <c r="H45" s="104">
        <v>44820</v>
      </c>
      <c r="I45" s="77">
        <v>9.5</v>
      </c>
      <c r="J45" s="77"/>
      <c r="K45" s="98">
        <v>44820</v>
      </c>
      <c r="L45" s="3"/>
      <c r="M45" s="32"/>
    </row>
    <row r="46" spans="1:13" ht="24.95" customHeight="1" x14ac:dyDescent="0.25">
      <c r="A46" s="261" t="s">
        <v>1066</v>
      </c>
      <c r="B46" s="102">
        <v>51</v>
      </c>
      <c r="C46" s="102" t="s">
        <v>101</v>
      </c>
      <c r="D46" s="102"/>
      <c r="E46" s="102" t="s">
        <v>105</v>
      </c>
      <c r="F46" s="103" t="s">
        <v>118</v>
      </c>
      <c r="G46" s="102">
        <v>2</v>
      </c>
      <c r="H46" s="104">
        <v>44820</v>
      </c>
      <c r="I46" s="77">
        <v>3.5</v>
      </c>
      <c r="J46" s="77"/>
      <c r="K46" s="98">
        <v>44820</v>
      </c>
      <c r="L46" s="3"/>
      <c r="M46" s="32"/>
    </row>
    <row r="47" spans="1:13" ht="24.95" customHeight="1" x14ac:dyDescent="0.25">
      <c r="A47" s="261" t="s">
        <v>1066</v>
      </c>
      <c r="B47" s="102">
        <v>54</v>
      </c>
      <c r="C47" s="102" t="s">
        <v>101</v>
      </c>
      <c r="D47" s="102"/>
      <c r="E47" s="102" t="s">
        <v>108</v>
      </c>
      <c r="F47" s="103" t="s">
        <v>121</v>
      </c>
      <c r="G47" s="102">
        <v>1</v>
      </c>
      <c r="H47" s="104">
        <v>44820</v>
      </c>
      <c r="I47" s="77">
        <v>2.5</v>
      </c>
      <c r="J47" s="77"/>
      <c r="K47" s="98">
        <v>44820</v>
      </c>
      <c r="L47" s="3"/>
      <c r="M47" s="32"/>
    </row>
    <row r="48" spans="1:13" ht="24.95" customHeight="1" x14ac:dyDescent="0.25">
      <c r="A48" s="261" t="s">
        <v>1066</v>
      </c>
      <c r="B48" s="102">
        <v>55</v>
      </c>
      <c r="C48" s="102" t="s">
        <v>101</v>
      </c>
      <c r="D48" s="102"/>
      <c r="E48" s="102" t="s">
        <v>109</v>
      </c>
      <c r="F48" s="103" t="s">
        <v>122</v>
      </c>
      <c r="G48" s="102">
        <v>1</v>
      </c>
      <c r="H48" s="104">
        <v>44820</v>
      </c>
      <c r="I48" s="77">
        <v>2.75</v>
      </c>
      <c r="J48" s="77"/>
      <c r="K48" s="98">
        <v>44820</v>
      </c>
      <c r="L48" s="3"/>
      <c r="M48" s="32"/>
    </row>
    <row r="49" spans="1:13" ht="24.95" customHeight="1" x14ac:dyDescent="0.25">
      <c r="A49" s="261" t="s">
        <v>1066</v>
      </c>
      <c r="B49" s="102">
        <v>56</v>
      </c>
      <c r="C49" s="102" t="s">
        <v>101</v>
      </c>
      <c r="D49" s="102"/>
      <c r="E49" s="102" t="s">
        <v>110</v>
      </c>
      <c r="F49" s="103" t="s">
        <v>123</v>
      </c>
      <c r="G49" s="102">
        <v>1</v>
      </c>
      <c r="H49" s="104">
        <v>44820</v>
      </c>
      <c r="I49" s="77">
        <v>2.5</v>
      </c>
      <c r="J49" s="77"/>
      <c r="K49" s="98">
        <v>44820</v>
      </c>
      <c r="L49" s="3"/>
      <c r="M49" s="32"/>
    </row>
    <row r="50" spans="1:13" ht="24.95" customHeight="1" x14ac:dyDescent="0.25">
      <c r="A50" s="261" t="s">
        <v>1066</v>
      </c>
      <c r="B50" s="106">
        <v>58</v>
      </c>
      <c r="C50" s="106" t="s">
        <v>101</v>
      </c>
      <c r="D50" s="106"/>
      <c r="E50" s="106" t="s">
        <v>112</v>
      </c>
      <c r="F50" s="107" t="s">
        <v>125</v>
      </c>
      <c r="G50" s="106">
        <v>13</v>
      </c>
      <c r="H50" s="108">
        <v>44820</v>
      </c>
      <c r="I50" s="77">
        <v>47.5</v>
      </c>
      <c r="J50" s="77"/>
      <c r="K50" s="98">
        <v>44820</v>
      </c>
      <c r="L50" s="7"/>
      <c r="M50" s="31"/>
    </row>
    <row r="51" spans="1:13" ht="24.95" customHeight="1" x14ac:dyDescent="0.25">
      <c r="A51" s="261" t="s">
        <v>1066</v>
      </c>
      <c r="B51" s="106">
        <v>59</v>
      </c>
      <c r="C51" s="106" t="s">
        <v>101</v>
      </c>
      <c r="D51" s="106"/>
      <c r="E51" s="106" t="s">
        <v>113</v>
      </c>
      <c r="F51" s="107" t="s">
        <v>126</v>
      </c>
      <c r="G51" s="106">
        <v>2</v>
      </c>
      <c r="H51" s="108">
        <v>44820</v>
      </c>
      <c r="I51" s="109">
        <v>10.75</v>
      </c>
      <c r="J51" s="109"/>
      <c r="K51" s="99">
        <v>44826</v>
      </c>
      <c r="L51" s="7"/>
      <c r="M51" s="31"/>
    </row>
    <row r="52" spans="1:13" ht="24.95" customHeight="1" x14ac:dyDescent="0.25">
      <c r="A52" s="261" t="s">
        <v>1066</v>
      </c>
      <c r="B52" s="102">
        <v>118</v>
      </c>
      <c r="C52" s="102" t="s">
        <v>239</v>
      </c>
      <c r="D52" s="102"/>
      <c r="E52" s="102" t="s">
        <v>240</v>
      </c>
      <c r="F52" s="103" t="s">
        <v>241</v>
      </c>
      <c r="G52" s="102">
        <v>1</v>
      </c>
      <c r="H52" s="104">
        <v>44826</v>
      </c>
      <c r="I52" s="105">
        <v>1.25</v>
      </c>
      <c r="J52" s="105"/>
      <c r="K52" s="98">
        <v>44826</v>
      </c>
      <c r="L52" s="3"/>
      <c r="M52" s="32"/>
    </row>
    <row r="53" spans="1:13" ht="24.95" customHeight="1" x14ac:dyDescent="0.25">
      <c r="A53" s="261" t="s">
        <v>1066</v>
      </c>
      <c r="B53" s="106">
        <v>119</v>
      </c>
      <c r="C53" s="106" t="s">
        <v>239</v>
      </c>
      <c r="D53" s="106"/>
      <c r="E53" s="106" t="s">
        <v>242</v>
      </c>
      <c r="F53" s="107" t="s">
        <v>243</v>
      </c>
      <c r="G53" s="106">
        <v>1</v>
      </c>
      <c r="H53" s="108">
        <v>44826</v>
      </c>
      <c r="I53" s="109">
        <v>1</v>
      </c>
      <c r="J53" s="109"/>
      <c r="K53" s="99">
        <v>44826</v>
      </c>
      <c r="L53" s="7"/>
      <c r="M53" s="31"/>
    </row>
    <row r="54" spans="1:13" ht="24.95" customHeight="1" x14ac:dyDescent="0.25">
      <c r="A54" s="261" t="s">
        <v>1066</v>
      </c>
      <c r="B54" s="102">
        <v>121</v>
      </c>
      <c r="C54" s="102" t="s">
        <v>239</v>
      </c>
      <c r="D54" s="102"/>
      <c r="E54" s="102" t="s">
        <v>246</v>
      </c>
      <c r="F54" s="103" t="s">
        <v>247</v>
      </c>
      <c r="G54" s="102">
        <v>1</v>
      </c>
      <c r="H54" s="104">
        <v>44826</v>
      </c>
      <c r="I54" s="105">
        <v>1</v>
      </c>
      <c r="J54" s="109"/>
      <c r="K54" s="99">
        <v>44826</v>
      </c>
      <c r="L54" s="3"/>
      <c r="M54" s="32"/>
    </row>
    <row r="55" spans="1:13" ht="24.95" customHeight="1" x14ac:dyDescent="0.25">
      <c r="A55" s="261" t="s">
        <v>1066</v>
      </c>
      <c r="B55" s="102">
        <v>122</v>
      </c>
      <c r="C55" s="102" t="s">
        <v>239</v>
      </c>
      <c r="D55" s="102"/>
      <c r="E55" s="102" t="s">
        <v>248</v>
      </c>
      <c r="F55" s="103" t="s">
        <v>249</v>
      </c>
      <c r="G55" s="102">
        <v>4</v>
      </c>
      <c r="H55" s="104">
        <v>44826</v>
      </c>
      <c r="I55" s="105" t="s">
        <v>268</v>
      </c>
      <c r="J55" s="109"/>
      <c r="K55" s="99">
        <v>44826</v>
      </c>
      <c r="L55" s="3"/>
      <c r="M55" s="32"/>
    </row>
    <row r="56" spans="1:13" ht="24.95" customHeight="1" x14ac:dyDescent="0.25">
      <c r="A56" s="261" t="s">
        <v>1066</v>
      </c>
      <c r="B56" s="102">
        <v>123</v>
      </c>
      <c r="C56" s="102" t="s">
        <v>239</v>
      </c>
      <c r="D56" s="102"/>
      <c r="E56" s="102" t="s">
        <v>250</v>
      </c>
      <c r="F56" s="103" t="s">
        <v>251</v>
      </c>
      <c r="G56" s="102">
        <v>2</v>
      </c>
      <c r="H56" s="104">
        <v>44826</v>
      </c>
      <c r="I56" s="105">
        <v>2</v>
      </c>
      <c r="J56" s="109"/>
      <c r="K56" s="99">
        <v>44826</v>
      </c>
      <c r="L56" s="3"/>
      <c r="M56" s="32"/>
    </row>
    <row r="57" spans="1:13" ht="24.95" customHeight="1" x14ac:dyDescent="0.25">
      <c r="A57" s="261" t="s">
        <v>1066</v>
      </c>
      <c r="B57" s="106">
        <v>124</v>
      </c>
      <c r="C57" s="106" t="s">
        <v>239</v>
      </c>
      <c r="D57" s="106"/>
      <c r="E57" s="106" t="s">
        <v>252</v>
      </c>
      <c r="F57" s="107" t="s">
        <v>253</v>
      </c>
      <c r="G57" s="106">
        <v>2</v>
      </c>
      <c r="H57" s="108">
        <v>44826</v>
      </c>
      <c r="I57" s="109">
        <v>2</v>
      </c>
      <c r="J57" s="109"/>
      <c r="K57" s="99">
        <v>44826</v>
      </c>
      <c r="L57" s="7"/>
      <c r="M57" s="31"/>
    </row>
    <row r="58" spans="1:13" ht="24.95" customHeight="1" x14ac:dyDescent="0.25">
      <c r="A58" s="261" t="s">
        <v>1066</v>
      </c>
      <c r="B58" s="102">
        <v>126</v>
      </c>
      <c r="C58" s="102" t="s">
        <v>239</v>
      </c>
      <c r="D58" s="102"/>
      <c r="E58" s="102" t="s">
        <v>256</v>
      </c>
      <c r="F58" s="103" t="s">
        <v>257</v>
      </c>
      <c r="G58" s="102">
        <v>4</v>
      </c>
      <c r="H58" s="104">
        <v>44826</v>
      </c>
      <c r="I58" s="105">
        <v>1.82</v>
      </c>
      <c r="J58" s="109"/>
      <c r="K58" s="99">
        <v>44826</v>
      </c>
      <c r="L58" s="3"/>
      <c r="M58" s="32"/>
    </row>
    <row r="59" spans="1:13" ht="24.95" customHeight="1" x14ac:dyDescent="0.25">
      <c r="A59" s="261" t="s">
        <v>1066</v>
      </c>
      <c r="B59" s="106">
        <v>127</v>
      </c>
      <c r="C59" s="106" t="s">
        <v>239</v>
      </c>
      <c r="D59" s="106"/>
      <c r="E59" s="106" t="s">
        <v>258</v>
      </c>
      <c r="F59" s="107" t="s">
        <v>259</v>
      </c>
      <c r="G59" s="106">
        <v>1</v>
      </c>
      <c r="H59" s="108">
        <v>44826</v>
      </c>
      <c r="I59" s="109">
        <v>1.82</v>
      </c>
      <c r="J59" s="109"/>
      <c r="K59" s="99">
        <v>44826</v>
      </c>
      <c r="L59" s="7"/>
      <c r="M59" s="31"/>
    </row>
    <row r="60" spans="1:13" ht="24.95" customHeight="1" x14ac:dyDescent="0.25">
      <c r="A60" s="261" t="s">
        <v>1066</v>
      </c>
      <c r="B60" s="102">
        <v>132</v>
      </c>
      <c r="C60" s="102" t="s">
        <v>226</v>
      </c>
      <c r="D60" s="102"/>
      <c r="E60" s="102" t="s">
        <v>227</v>
      </c>
      <c r="F60" s="103" t="s">
        <v>233</v>
      </c>
      <c r="G60" s="102">
        <v>1</v>
      </c>
      <c r="H60" s="104">
        <v>44817</v>
      </c>
      <c r="I60" s="105"/>
      <c r="J60" s="105"/>
      <c r="K60" s="98">
        <v>44816</v>
      </c>
      <c r="L60" s="3"/>
      <c r="M60" s="32"/>
    </row>
    <row r="61" spans="1:13" ht="24.95" customHeight="1" x14ac:dyDescent="0.25">
      <c r="A61" s="261" t="s">
        <v>1066</v>
      </c>
      <c r="B61" s="102">
        <v>133</v>
      </c>
      <c r="C61" s="102" t="s">
        <v>226</v>
      </c>
      <c r="D61" s="102"/>
      <c r="E61" s="102" t="s">
        <v>228</v>
      </c>
      <c r="F61" s="103" t="s">
        <v>234</v>
      </c>
      <c r="G61" s="102">
        <v>1</v>
      </c>
      <c r="H61" s="104">
        <v>44817</v>
      </c>
      <c r="I61" s="105"/>
      <c r="J61" s="105"/>
      <c r="K61" s="98">
        <v>44816</v>
      </c>
      <c r="L61" s="3"/>
      <c r="M61" s="32"/>
    </row>
    <row r="62" spans="1:13" ht="24.95" customHeight="1" x14ac:dyDescent="0.25">
      <c r="A62" s="261" t="s">
        <v>1066</v>
      </c>
      <c r="B62" s="102">
        <v>134</v>
      </c>
      <c r="C62" s="102" t="s">
        <v>226</v>
      </c>
      <c r="D62" s="102"/>
      <c r="E62" s="102" t="s">
        <v>229</v>
      </c>
      <c r="F62" s="103" t="s">
        <v>235</v>
      </c>
      <c r="G62" s="102">
        <v>1</v>
      </c>
      <c r="H62" s="104">
        <v>44817</v>
      </c>
      <c r="I62" s="105"/>
      <c r="J62" s="105"/>
      <c r="K62" s="98">
        <v>44816</v>
      </c>
      <c r="L62" s="3"/>
      <c r="M62" s="32"/>
    </row>
    <row r="63" spans="1:13" ht="24.95" customHeight="1" x14ac:dyDescent="0.25">
      <c r="A63" s="261" t="s">
        <v>1066</v>
      </c>
      <c r="B63" s="102">
        <v>135</v>
      </c>
      <c r="C63" s="102" t="s">
        <v>226</v>
      </c>
      <c r="D63" s="102"/>
      <c r="E63" s="102" t="s">
        <v>230</v>
      </c>
      <c r="F63" s="103" t="s">
        <v>236</v>
      </c>
      <c r="G63" s="102">
        <v>1</v>
      </c>
      <c r="H63" s="104">
        <v>44817</v>
      </c>
      <c r="I63" s="105"/>
      <c r="J63" s="105"/>
      <c r="K63" s="98">
        <v>44816</v>
      </c>
      <c r="L63" s="3"/>
      <c r="M63" s="32"/>
    </row>
    <row r="64" spans="1:13" ht="24.95" customHeight="1" x14ac:dyDescent="0.25">
      <c r="A64" s="261" t="s">
        <v>1066</v>
      </c>
      <c r="B64" s="102">
        <v>136</v>
      </c>
      <c r="C64" s="102" t="s">
        <v>226</v>
      </c>
      <c r="D64" s="102"/>
      <c r="E64" s="102" t="s">
        <v>231</v>
      </c>
      <c r="F64" s="103" t="s">
        <v>237</v>
      </c>
      <c r="G64" s="102">
        <v>1</v>
      </c>
      <c r="H64" s="104">
        <v>44817</v>
      </c>
      <c r="I64" s="105"/>
      <c r="J64" s="105"/>
      <c r="K64" s="98">
        <v>44816</v>
      </c>
      <c r="L64" s="3"/>
      <c r="M64" s="32"/>
    </row>
    <row r="65" spans="1:13" ht="24.95" customHeight="1" x14ac:dyDescent="0.25">
      <c r="A65" s="261" t="s">
        <v>1066</v>
      </c>
      <c r="B65" s="106">
        <v>137</v>
      </c>
      <c r="C65" s="106" t="s">
        <v>226</v>
      </c>
      <c r="D65" s="106"/>
      <c r="E65" s="106" t="s">
        <v>232</v>
      </c>
      <c r="F65" s="107" t="s">
        <v>238</v>
      </c>
      <c r="G65" s="106">
        <v>2</v>
      </c>
      <c r="H65" s="108">
        <v>44817</v>
      </c>
      <c r="I65" s="109"/>
      <c r="J65" s="109"/>
      <c r="K65" s="98">
        <v>44816</v>
      </c>
      <c r="L65" s="7"/>
      <c r="M65" s="31"/>
    </row>
    <row r="66" spans="1:13" ht="24.95" customHeight="1" x14ac:dyDescent="0.25">
      <c r="A66" s="261" t="s">
        <v>1066</v>
      </c>
      <c r="B66" s="110">
        <v>43</v>
      </c>
      <c r="C66" s="110" t="s">
        <v>93</v>
      </c>
      <c r="D66" s="110"/>
      <c r="E66" s="110" t="s">
        <v>81</v>
      </c>
      <c r="F66" s="111" t="s">
        <v>84</v>
      </c>
      <c r="G66" s="110">
        <v>3</v>
      </c>
      <c r="H66" s="112">
        <v>44834</v>
      </c>
      <c r="I66" s="113"/>
      <c r="J66" s="113"/>
      <c r="K66" s="98">
        <v>44839</v>
      </c>
      <c r="L66" s="3"/>
      <c r="M66" s="32"/>
    </row>
    <row r="67" spans="1:13" ht="24.95" customHeight="1" x14ac:dyDescent="0.25">
      <c r="A67" s="261" t="s">
        <v>1066</v>
      </c>
      <c r="B67" s="110">
        <v>44</v>
      </c>
      <c r="C67" s="110" t="s">
        <v>93</v>
      </c>
      <c r="D67" s="110"/>
      <c r="E67" s="110" t="s">
        <v>82</v>
      </c>
      <c r="F67" s="111" t="s">
        <v>85</v>
      </c>
      <c r="G67" s="110">
        <v>4</v>
      </c>
      <c r="H67" s="112">
        <v>44834</v>
      </c>
      <c r="I67" s="113"/>
      <c r="J67" s="113"/>
      <c r="K67" s="98">
        <v>44839</v>
      </c>
      <c r="L67" s="3"/>
      <c r="M67" s="32"/>
    </row>
    <row r="68" spans="1:13" ht="24.95" customHeight="1" x14ac:dyDescent="0.25">
      <c r="A68" s="261" t="s">
        <v>1066</v>
      </c>
      <c r="B68" s="114">
        <v>45</v>
      </c>
      <c r="C68" s="114" t="s">
        <v>93</v>
      </c>
      <c r="D68" s="114"/>
      <c r="E68" s="114" t="s">
        <v>83</v>
      </c>
      <c r="F68" s="115" t="s">
        <v>86</v>
      </c>
      <c r="G68" s="114">
        <v>3</v>
      </c>
      <c r="H68" s="116">
        <v>44834</v>
      </c>
      <c r="I68" s="117"/>
      <c r="J68" s="117"/>
      <c r="K68" s="98">
        <v>44839</v>
      </c>
      <c r="L68" s="7"/>
      <c r="M68" s="31"/>
    </row>
    <row r="69" spans="1:13" ht="24.95" customHeight="1" x14ac:dyDescent="0.25">
      <c r="A69" s="261" t="s">
        <v>1066</v>
      </c>
      <c r="B69" s="114">
        <v>108</v>
      </c>
      <c r="C69" s="114" t="s">
        <v>174</v>
      </c>
      <c r="D69" s="114"/>
      <c r="E69" s="114" t="s">
        <v>190</v>
      </c>
      <c r="F69" s="115" t="s">
        <v>214</v>
      </c>
      <c r="G69" s="114">
        <v>1</v>
      </c>
      <c r="H69" s="116">
        <v>44851</v>
      </c>
      <c r="I69" s="117">
        <v>1.5</v>
      </c>
      <c r="J69" s="117"/>
      <c r="K69" s="99">
        <v>44841</v>
      </c>
      <c r="L69" s="7"/>
      <c r="M69" s="31"/>
    </row>
    <row r="70" spans="1:13" ht="24.95" customHeight="1" x14ac:dyDescent="0.25">
      <c r="A70" s="261" t="s">
        <v>1066</v>
      </c>
      <c r="B70" s="114">
        <v>96</v>
      </c>
      <c r="C70" s="114" t="s">
        <v>174</v>
      </c>
      <c r="D70" s="114"/>
      <c r="E70" s="114" t="s">
        <v>178</v>
      </c>
      <c r="F70" s="115" t="s">
        <v>202</v>
      </c>
      <c r="G70" s="114">
        <v>1</v>
      </c>
      <c r="H70" s="116">
        <v>44851</v>
      </c>
      <c r="I70" s="117">
        <v>2.5</v>
      </c>
      <c r="J70" s="117"/>
      <c r="K70" s="99">
        <v>44841</v>
      </c>
      <c r="L70" s="7"/>
      <c r="M70" s="31"/>
    </row>
    <row r="71" spans="1:13" ht="24.95" customHeight="1" x14ac:dyDescent="0.25">
      <c r="A71" s="261" t="s">
        <v>1066</v>
      </c>
      <c r="B71" s="114">
        <v>97</v>
      </c>
      <c r="C71" s="114" t="s">
        <v>174</v>
      </c>
      <c r="D71" s="114"/>
      <c r="E71" s="114" t="s">
        <v>179</v>
      </c>
      <c r="F71" s="115" t="s">
        <v>203</v>
      </c>
      <c r="G71" s="114">
        <v>1</v>
      </c>
      <c r="H71" s="116">
        <v>44851</v>
      </c>
      <c r="I71" s="117">
        <v>1</v>
      </c>
      <c r="J71" s="117"/>
      <c r="K71" s="99">
        <v>44841</v>
      </c>
      <c r="L71" s="7"/>
      <c r="M71" s="31"/>
    </row>
    <row r="72" spans="1:13" ht="24.95" customHeight="1" x14ac:dyDescent="0.25">
      <c r="A72" s="261" t="s">
        <v>1066</v>
      </c>
      <c r="B72" s="114">
        <v>120</v>
      </c>
      <c r="C72" s="114" t="s">
        <v>239</v>
      </c>
      <c r="D72" s="114"/>
      <c r="E72" s="114" t="s">
        <v>244</v>
      </c>
      <c r="F72" s="115" t="s">
        <v>245</v>
      </c>
      <c r="G72" s="114">
        <v>1</v>
      </c>
      <c r="H72" s="116">
        <v>44826</v>
      </c>
      <c r="I72" s="117"/>
      <c r="J72" s="117"/>
      <c r="K72" s="99">
        <v>44826</v>
      </c>
      <c r="L72" s="7"/>
      <c r="M72" s="31"/>
    </row>
    <row r="73" spans="1:13" ht="24.95" customHeight="1" x14ac:dyDescent="0.25">
      <c r="A73" s="261" t="s">
        <v>1066</v>
      </c>
      <c r="B73" s="114">
        <v>128</v>
      </c>
      <c r="C73" s="114" t="s">
        <v>239</v>
      </c>
      <c r="D73" s="114"/>
      <c r="E73" s="114" t="s">
        <v>260</v>
      </c>
      <c r="F73" s="115" t="s">
        <v>261</v>
      </c>
      <c r="G73" s="114">
        <v>1</v>
      </c>
      <c r="H73" s="116">
        <v>44826</v>
      </c>
      <c r="I73" s="117"/>
      <c r="J73" s="117"/>
      <c r="K73" s="99">
        <v>44826</v>
      </c>
      <c r="L73" s="7"/>
      <c r="M73" s="31"/>
    </row>
    <row r="74" spans="1:13" ht="24.95" customHeight="1" x14ac:dyDescent="0.25">
      <c r="A74" s="261" t="s">
        <v>1066</v>
      </c>
      <c r="B74" s="114">
        <v>125</v>
      </c>
      <c r="C74" s="114" t="s">
        <v>239</v>
      </c>
      <c r="D74" s="114"/>
      <c r="E74" s="114" t="s">
        <v>254</v>
      </c>
      <c r="F74" s="115" t="s">
        <v>255</v>
      </c>
      <c r="G74" s="114">
        <v>1</v>
      </c>
      <c r="H74" s="116">
        <v>44826</v>
      </c>
      <c r="I74" s="117"/>
      <c r="J74" s="117"/>
      <c r="K74" s="99">
        <v>44826</v>
      </c>
      <c r="L74" s="7"/>
      <c r="M74" s="31"/>
    </row>
    <row r="75" spans="1:13" ht="24.95" customHeight="1" x14ac:dyDescent="0.25">
      <c r="A75" s="261" t="s">
        <v>1066</v>
      </c>
      <c r="B75" s="114">
        <v>131</v>
      </c>
      <c r="C75" s="114" t="s">
        <v>239</v>
      </c>
      <c r="D75" s="114"/>
      <c r="E75" s="114" t="s">
        <v>266</v>
      </c>
      <c r="F75" s="115" t="s">
        <v>267</v>
      </c>
      <c r="G75" s="114">
        <v>4</v>
      </c>
      <c r="H75" s="116">
        <v>44826</v>
      </c>
      <c r="I75" s="117"/>
      <c r="J75" s="117"/>
      <c r="K75" s="99">
        <v>44845</v>
      </c>
      <c r="L75" s="7"/>
      <c r="M75" s="31"/>
    </row>
    <row r="76" spans="1:13" ht="24.95" customHeight="1" x14ac:dyDescent="0.25">
      <c r="A76" s="261" t="s">
        <v>1066</v>
      </c>
      <c r="B76" s="121">
        <v>129</v>
      </c>
      <c r="C76" s="121" t="s">
        <v>239</v>
      </c>
      <c r="D76" s="121"/>
      <c r="E76" s="121" t="s">
        <v>262</v>
      </c>
      <c r="F76" s="122" t="s">
        <v>263</v>
      </c>
      <c r="G76" s="121">
        <v>1</v>
      </c>
      <c r="H76" s="123">
        <v>44826</v>
      </c>
      <c r="I76" s="124"/>
      <c r="J76" s="124"/>
      <c r="K76" s="99">
        <v>44854</v>
      </c>
      <c r="L76" s="7"/>
      <c r="M76" s="31"/>
    </row>
    <row r="77" spans="1:13" ht="24.95" customHeight="1" x14ac:dyDescent="0.25">
      <c r="A77" s="261" t="s">
        <v>1066</v>
      </c>
      <c r="B77" s="118">
        <v>132</v>
      </c>
      <c r="C77" s="118" t="s">
        <v>269</v>
      </c>
      <c r="D77" s="118"/>
      <c r="E77" s="118" t="s">
        <v>270</v>
      </c>
      <c r="F77" s="119" t="s">
        <v>275</v>
      </c>
      <c r="G77" s="118">
        <v>1</v>
      </c>
      <c r="H77" s="120">
        <v>44862</v>
      </c>
      <c r="I77" s="64">
        <v>3</v>
      </c>
      <c r="J77" s="64"/>
      <c r="K77" s="98">
        <v>44855</v>
      </c>
      <c r="L77" s="3"/>
      <c r="M77" s="32"/>
    </row>
    <row r="78" spans="1:13" ht="24.95" customHeight="1" x14ac:dyDescent="0.25">
      <c r="A78" s="261" t="s">
        <v>1066</v>
      </c>
      <c r="B78" s="118">
        <v>133</v>
      </c>
      <c r="C78" s="118" t="s">
        <v>269</v>
      </c>
      <c r="D78" s="118"/>
      <c r="E78" s="118" t="s">
        <v>271</v>
      </c>
      <c r="F78" s="119" t="s">
        <v>276</v>
      </c>
      <c r="G78" s="118">
        <v>1</v>
      </c>
      <c r="H78" s="120">
        <v>44862</v>
      </c>
      <c r="I78" s="64">
        <v>2.5</v>
      </c>
      <c r="J78" s="64"/>
      <c r="K78" s="98">
        <v>44855</v>
      </c>
      <c r="L78" s="3"/>
      <c r="M78" s="32"/>
    </row>
    <row r="79" spans="1:13" ht="24.95" customHeight="1" x14ac:dyDescent="0.25">
      <c r="A79" s="261" t="s">
        <v>1066</v>
      </c>
      <c r="B79" s="118">
        <v>134</v>
      </c>
      <c r="C79" s="118" t="s">
        <v>269</v>
      </c>
      <c r="D79" s="118"/>
      <c r="E79" s="118" t="s">
        <v>272</v>
      </c>
      <c r="F79" s="119" t="s">
        <v>277</v>
      </c>
      <c r="G79" s="118">
        <v>1</v>
      </c>
      <c r="H79" s="120">
        <v>44862</v>
      </c>
      <c r="I79" s="64">
        <v>3</v>
      </c>
      <c r="J79" s="64"/>
      <c r="K79" s="98">
        <v>44855</v>
      </c>
      <c r="L79" s="3"/>
      <c r="M79" s="32"/>
    </row>
    <row r="80" spans="1:13" ht="24.95" customHeight="1" x14ac:dyDescent="0.25">
      <c r="A80" s="261" t="s">
        <v>1066</v>
      </c>
      <c r="B80" s="118">
        <v>135</v>
      </c>
      <c r="C80" s="118" t="s">
        <v>269</v>
      </c>
      <c r="D80" s="118"/>
      <c r="E80" s="118" t="s">
        <v>273</v>
      </c>
      <c r="F80" s="119" t="s">
        <v>278</v>
      </c>
      <c r="G80" s="118">
        <v>1</v>
      </c>
      <c r="H80" s="120">
        <v>44862</v>
      </c>
      <c r="I80" s="64">
        <v>1.25</v>
      </c>
      <c r="J80" s="64"/>
      <c r="K80" s="98">
        <v>44855</v>
      </c>
      <c r="L80" s="3"/>
      <c r="M80" s="125"/>
    </row>
    <row r="81" spans="1:13" ht="24.95" customHeight="1" x14ac:dyDescent="0.25">
      <c r="A81" s="261" t="s">
        <v>1066</v>
      </c>
      <c r="B81" s="121">
        <v>136</v>
      </c>
      <c r="C81" s="121" t="s">
        <v>269</v>
      </c>
      <c r="D81" s="121"/>
      <c r="E81" s="121" t="s">
        <v>274</v>
      </c>
      <c r="F81" s="122" t="s">
        <v>279</v>
      </c>
      <c r="G81" s="121">
        <v>4</v>
      </c>
      <c r="H81" s="123">
        <v>44862</v>
      </c>
      <c r="I81" s="64">
        <v>2.25</v>
      </c>
      <c r="J81" s="64"/>
      <c r="K81" s="98">
        <v>44855</v>
      </c>
      <c r="L81" s="7"/>
      <c r="M81" s="31"/>
    </row>
    <row r="82" spans="1:13" ht="24.95" customHeight="1" x14ac:dyDescent="0.25">
      <c r="A82" s="261" t="s">
        <v>1066</v>
      </c>
      <c r="B82" s="121">
        <v>100</v>
      </c>
      <c r="C82" s="121" t="s">
        <v>174</v>
      </c>
      <c r="D82" s="121"/>
      <c r="E82" s="121" t="s">
        <v>182</v>
      </c>
      <c r="F82" s="122" t="s">
        <v>206</v>
      </c>
      <c r="G82" s="121">
        <v>1</v>
      </c>
      <c r="H82" s="123">
        <v>44851</v>
      </c>
      <c r="I82" s="124">
        <v>5</v>
      </c>
      <c r="J82" s="124"/>
      <c r="K82" s="99">
        <v>44848</v>
      </c>
      <c r="L82" s="7"/>
      <c r="M82" s="31"/>
    </row>
    <row r="83" spans="1:13" ht="24.95" customHeight="1" x14ac:dyDescent="0.25">
      <c r="A83" s="261" t="s">
        <v>1066</v>
      </c>
      <c r="B83" s="121">
        <v>116</v>
      </c>
      <c r="C83" s="121" t="s">
        <v>174</v>
      </c>
      <c r="D83" s="121"/>
      <c r="E83" s="121" t="s">
        <v>198</v>
      </c>
      <c r="F83" s="122" t="s">
        <v>222</v>
      </c>
      <c r="G83" s="121">
        <v>100</v>
      </c>
      <c r="H83" s="123">
        <v>44851</v>
      </c>
      <c r="I83" s="124" t="s">
        <v>268</v>
      </c>
      <c r="J83" s="124"/>
      <c r="K83" s="99">
        <v>44835</v>
      </c>
      <c r="L83" s="7"/>
      <c r="M83" s="31"/>
    </row>
    <row r="84" spans="1:13" ht="24.95" customHeight="1" x14ac:dyDescent="0.25">
      <c r="A84" s="261" t="s">
        <v>1066</v>
      </c>
      <c r="B84" s="121">
        <v>102</v>
      </c>
      <c r="C84" s="121" t="s">
        <v>174</v>
      </c>
      <c r="D84" s="121"/>
      <c r="E84" s="121" t="s">
        <v>184</v>
      </c>
      <c r="F84" s="122" t="s">
        <v>208</v>
      </c>
      <c r="G84" s="121">
        <v>1</v>
      </c>
      <c r="H84" s="123">
        <v>44851</v>
      </c>
      <c r="I84" s="124">
        <v>1.25</v>
      </c>
      <c r="J84" s="124"/>
      <c r="K84" s="99">
        <v>44848</v>
      </c>
      <c r="L84" s="7"/>
      <c r="M84" s="31"/>
    </row>
    <row r="85" spans="1:13" ht="24.95" customHeight="1" x14ac:dyDescent="0.25">
      <c r="A85" s="261" t="s">
        <v>1066</v>
      </c>
      <c r="B85" s="121">
        <v>99</v>
      </c>
      <c r="C85" s="121" t="s">
        <v>174</v>
      </c>
      <c r="D85" s="121"/>
      <c r="E85" s="121" t="s">
        <v>181</v>
      </c>
      <c r="F85" s="122" t="s">
        <v>205</v>
      </c>
      <c r="G85" s="121">
        <v>1</v>
      </c>
      <c r="H85" s="123">
        <v>44851</v>
      </c>
      <c r="I85" s="124">
        <v>1</v>
      </c>
      <c r="J85" s="124"/>
      <c r="K85" s="99">
        <v>44848</v>
      </c>
      <c r="L85" s="7"/>
      <c r="M85" s="31"/>
    </row>
    <row r="86" spans="1:13" ht="24.95" customHeight="1" x14ac:dyDescent="0.25">
      <c r="A86" s="261" t="s">
        <v>1066</v>
      </c>
      <c r="B86" s="121">
        <v>93</v>
      </c>
      <c r="C86" s="121" t="s">
        <v>174</v>
      </c>
      <c r="D86" s="121"/>
      <c r="E86" s="121" t="s">
        <v>175</v>
      </c>
      <c r="F86" s="122" t="s">
        <v>199</v>
      </c>
      <c r="G86" s="121">
        <v>1</v>
      </c>
      <c r="H86" s="123">
        <v>44851</v>
      </c>
      <c r="I86" s="124">
        <v>3.5</v>
      </c>
      <c r="J86" s="124"/>
      <c r="K86" s="99">
        <v>44848</v>
      </c>
      <c r="L86" s="7"/>
      <c r="M86" s="31"/>
    </row>
    <row r="87" spans="1:13" ht="24.95" customHeight="1" x14ac:dyDescent="0.25">
      <c r="A87" s="261" t="s">
        <v>1066</v>
      </c>
      <c r="B87" s="121">
        <v>112</v>
      </c>
      <c r="C87" s="121" t="s">
        <v>174</v>
      </c>
      <c r="D87" s="121"/>
      <c r="E87" s="121" t="s">
        <v>194</v>
      </c>
      <c r="F87" s="122" t="s">
        <v>218</v>
      </c>
      <c r="G87" s="121">
        <v>3</v>
      </c>
      <c r="H87" s="123">
        <v>44851</v>
      </c>
      <c r="I87" s="124">
        <v>7.75</v>
      </c>
      <c r="J87" s="124"/>
      <c r="K87" s="99">
        <v>44848</v>
      </c>
      <c r="L87" s="7"/>
      <c r="M87" s="31"/>
    </row>
    <row r="88" spans="1:13" ht="24.95" customHeight="1" x14ac:dyDescent="0.25">
      <c r="A88" s="261" t="s">
        <v>1066</v>
      </c>
      <c r="B88" s="121">
        <v>95</v>
      </c>
      <c r="C88" s="121" t="s">
        <v>174</v>
      </c>
      <c r="D88" s="121"/>
      <c r="E88" s="121" t="s">
        <v>177</v>
      </c>
      <c r="F88" s="122" t="s">
        <v>201</v>
      </c>
      <c r="G88" s="121">
        <v>1</v>
      </c>
      <c r="H88" s="123">
        <v>44851</v>
      </c>
      <c r="I88" s="124">
        <v>3.5</v>
      </c>
      <c r="J88" s="124"/>
      <c r="K88" s="99">
        <v>44848</v>
      </c>
      <c r="L88" s="7"/>
      <c r="M88" s="31"/>
    </row>
    <row r="89" spans="1:13" ht="24.95" customHeight="1" x14ac:dyDescent="0.25">
      <c r="A89" s="261" t="s">
        <v>1066</v>
      </c>
      <c r="B89" s="121">
        <v>106</v>
      </c>
      <c r="C89" s="121" t="s">
        <v>174</v>
      </c>
      <c r="D89" s="121"/>
      <c r="E89" s="121" t="s">
        <v>188</v>
      </c>
      <c r="F89" s="122" t="s">
        <v>212</v>
      </c>
      <c r="G89" s="121">
        <v>1</v>
      </c>
      <c r="H89" s="123">
        <v>44851</v>
      </c>
      <c r="I89" s="124">
        <v>2</v>
      </c>
      <c r="J89" s="124"/>
      <c r="K89" s="99">
        <v>44848</v>
      </c>
      <c r="L89" s="7"/>
      <c r="M89" s="31"/>
    </row>
    <row r="90" spans="1:13" ht="24.95" customHeight="1" x14ac:dyDescent="0.25">
      <c r="A90" s="261" t="s">
        <v>1066</v>
      </c>
      <c r="B90" s="121">
        <v>101</v>
      </c>
      <c r="C90" s="121" t="s">
        <v>174</v>
      </c>
      <c r="D90" s="121"/>
      <c r="E90" s="121" t="s">
        <v>183</v>
      </c>
      <c r="F90" s="122" t="s">
        <v>207</v>
      </c>
      <c r="G90" s="121">
        <v>1</v>
      </c>
      <c r="H90" s="123">
        <v>44851</v>
      </c>
      <c r="I90" s="124">
        <v>2</v>
      </c>
      <c r="J90" s="124"/>
      <c r="K90" s="99">
        <v>44848</v>
      </c>
      <c r="L90" s="7"/>
      <c r="M90" s="31"/>
    </row>
    <row r="91" spans="1:13" ht="24.95" customHeight="1" x14ac:dyDescent="0.25">
      <c r="A91" s="261" t="s">
        <v>1066</v>
      </c>
      <c r="B91" s="121">
        <v>94</v>
      </c>
      <c r="C91" s="121" t="s">
        <v>174</v>
      </c>
      <c r="D91" s="121"/>
      <c r="E91" s="121" t="s">
        <v>176</v>
      </c>
      <c r="F91" s="122" t="s">
        <v>200</v>
      </c>
      <c r="G91" s="121">
        <v>1</v>
      </c>
      <c r="H91" s="123">
        <v>44851</v>
      </c>
      <c r="I91" s="124">
        <v>4</v>
      </c>
      <c r="J91" s="124"/>
      <c r="K91" s="99">
        <v>44848</v>
      </c>
      <c r="L91" s="7"/>
      <c r="M91" s="31"/>
    </row>
    <row r="92" spans="1:13" ht="24.95" customHeight="1" x14ac:dyDescent="0.25">
      <c r="A92" s="261" t="s">
        <v>1066</v>
      </c>
      <c r="B92" s="118">
        <v>109</v>
      </c>
      <c r="C92" s="118" t="s">
        <v>174</v>
      </c>
      <c r="D92" s="118"/>
      <c r="E92" s="118" t="s">
        <v>191</v>
      </c>
      <c r="F92" s="119" t="s">
        <v>215</v>
      </c>
      <c r="G92" s="118">
        <v>1</v>
      </c>
      <c r="H92" s="120">
        <v>44851</v>
      </c>
      <c r="I92" s="126">
        <v>1.5</v>
      </c>
      <c r="J92" s="124"/>
      <c r="K92" s="99">
        <v>44848</v>
      </c>
      <c r="L92" s="3"/>
      <c r="M92" s="32"/>
    </row>
    <row r="93" spans="1:13" ht="24.95" customHeight="1" x14ac:dyDescent="0.25">
      <c r="A93" s="261" t="s">
        <v>1066</v>
      </c>
      <c r="B93" s="118">
        <v>110</v>
      </c>
      <c r="C93" s="118" t="s">
        <v>174</v>
      </c>
      <c r="D93" s="118"/>
      <c r="E93" s="118" t="s">
        <v>192</v>
      </c>
      <c r="F93" s="119" t="s">
        <v>216</v>
      </c>
      <c r="G93" s="118">
        <v>2</v>
      </c>
      <c r="H93" s="120">
        <v>44851</v>
      </c>
      <c r="I93" s="126">
        <v>3</v>
      </c>
      <c r="J93" s="124"/>
      <c r="K93" s="99">
        <v>44848</v>
      </c>
      <c r="L93" s="3"/>
      <c r="M93" s="32"/>
    </row>
    <row r="94" spans="1:13" ht="24.95" customHeight="1" x14ac:dyDescent="0.25">
      <c r="A94" s="261" t="s">
        <v>1066</v>
      </c>
      <c r="B94" s="118">
        <v>111</v>
      </c>
      <c r="C94" s="118" t="s">
        <v>174</v>
      </c>
      <c r="D94" s="118"/>
      <c r="E94" s="118" t="s">
        <v>193</v>
      </c>
      <c r="F94" s="119" t="s">
        <v>217</v>
      </c>
      <c r="G94" s="118">
        <v>2</v>
      </c>
      <c r="H94" s="120">
        <v>44851</v>
      </c>
      <c r="I94" s="126">
        <v>3.5</v>
      </c>
      <c r="J94" s="124"/>
      <c r="K94" s="99">
        <v>44848</v>
      </c>
      <c r="L94" s="3"/>
      <c r="M94" s="32"/>
    </row>
    <row r="95" spans="1:13" ht="24.95" customHeight="1" x14ac:dyDescent="0.25">
      <c r="A95" s="261" t="s">
        <v>1066</v>
      </c>
      <c r="B95" s="118">
        <v>113</v>
      </c>
      <c r="C95" s="118" t="s">
        <v>174</v>
      </c>
      <c r="D95" s="118"/>
      <c r="E95" s="118" t="s">
        <v>195</v>
      </c>
      <c r="F95" s="119" t="s">
        <v>219</v>
      </c>
      <c r="G95" s="118">
        <v>3</v>
      </c>
      <c r="H95" s="120">
        <v>44851</v>
      </c>
      <c r="I95" s="126">
        <v>4</v>
      </c>
      <c r="J95" s="124"/>
      <c r="K95" s="99">
        <v>44848</v>
      </c>
      <c r="L95" s="3"/>
      <c r="M95" s="32"/>
    </row>
    <row r="96" spans="1:13" ht="24.95" customHeight="1" x14ac:dyDescent="0.25">
      <c r="A96" s="261" t="s">
        <v>1066</v>
      </c>
      <c r="B96" s="121">
        <v>114</v>
      </c>
      <c r="C96" s="121" t="s">
        <v>174</v>
      </c>
      <c r="D96" s="121"/>
      <c r="E96" s="121" t="s">
        <v>196</v>
      </c>
      <c r="F96" s="122" t="s">
        <v>220</v>
      </c>
      <c r="G96" s="121">
        <v>3</v>
      </c>
      <c r="H96" s="123">
        <v>44851</v>
      </c>
      <c r="I96" s="124">
        <v>5.25</v>
      </c>
      <c r="J96" s="124"/>
      <c r="K96" s="99">
        <v>44848</v>
      </c>
      <c r="L96" s="7"/>
      <c r="M96" s="31"/>
    </row>
    <row r="97" spans="1:13" ht="24.95" customHeight="1" x14ac:dyDescent="0.25">
      <c r="A97" s="261" t="s">
        <v>1066</v>
      </c>
      <c r="B97" s="118">
        <v>139</v>
      </c>
      <c r="C97" s="118" t="s">
        <v>285</v>
      </c>
      <c r="D97" s="118"/>
      <c r="E97" s="118"/>
      <c r="F97" s="6" t="s">
        <v>286</v>
      </c>
      <c r="G97" s="118">
        <v>4</v>
      </c>
      <c r="H97" s="120">
        <v>44859</v>
      </c>
      <c r="I97" s="126">
        <v>8.5</v>
      </c>
      <c r="J97" s="126"/>
      <c r="K97" s="98">
        <v>44868</v>
      </c>
      <c r="L97" s="3"/>
      <c r="M97" s="32"/>
    </row>
    <row r="98" spans="1:13" ht="24.95" customHeight="1" x14ac:dyDescent="0.25">
      <c r="A98" s="261" t="s">
        <v>1066</v>
      </c>
      <c r="B98" s="118">
        <v>140</v>
      </c>
      <c r="C98" s="118" t="s">
        <v>285</v>
      </c>
      <c r="D98" s="118"/>
      <c r="E98" s="118"/>
      <c r="F98" s="6" t="s">
        <v>287</v>
      </c>
      <c r="G98" s="118">
        <v>8</v>
      </c>
      <c r="H98" s="120">
        <v>44859</v>
      </c>
      <c r="I98" s="126">
        <v>8</v>
      </c>
      <c r="J98" s="126"/>
      <c r="K98" s="98">
        <v>44868</v>
      </c>
      <c r="L98" s="3"/>
      <c r="M98" s="32"/>
    </row>
    <row r="99" spans="1:13" ht="24.95" customHeight="1" x14ac:dyDescent="0.25">
      <c r="A99" s="261" t="s">
        <v>1066</v>
      </c>
      <c r="B99" s="121">
        <v>141</v>
      </c>
      <c r="C99" s="118" t="s">
        <v>285</v>
      </c>
      <c r="D99" s="121"/>
      <c r="E99" s="121"/>
      <c r="F99" s="17" t="s">
        <v>288</v>
      </c>
      <c r="G99" s="121">
        <v>2</v>
      </c>
      <c r="H99" s="120">
        <v>44859</v>
      </c>
      <c r="I99" s="124">
        <v>6.5</v>
      </c>
      <c r="J99" s="124"/>
      <c r="K99" s="99">
        <v>44868</v>
      </c>
      <c r="L99" s="7"/>
      <c r="M99" s="31"/>
    </row>
    <row r="100" spans="1:13" ht="24.95" customHeight="1" x14ac:dyDescent="0.25">
      <c r="A100" s="261" t="s">
        <v>1066</v>
      </c>
      <c r="B100" s="27">
        <v>144</v>
      </c>
      <c r="C100" s="27" t="s">
        <v>294</v>
      </c>
      <c r="D100" s="27"/>
      <c r="E100" s="27"/>
      <c r="F100" s="6" t="s">
        <v>295</v>
      </c>
      <c r="G100" s="27">
        <v>2</v>
      </c>
      <c r="H100" s="29">
        <v>44868</v>
      </c>
      <c r="I100" s="92">
        <v>1.5</v>
      </c>
      <c r="J100" s="92"/>
      <c r="K100" s="98">
        <v>44868</v>
      </c>
      <c r="L100" s="3"/>
      <c r="M100" s="32"/>
    </row>
    <row r="101" spans="1:13" ht="24.95" customHeight="1" x14ac:dyDescent="0.25">
      <c r="A101" s="261" t="s">
        <v>1066</v>
      </c>
      <c r="B101" s="28">
        <v>145</v>
      </c>
      <c r="C101" s="28" t="s">
        <v>294</v>
      </c>
      <c r="D101" s="28"/>
      <c r="E101" s="28"/>
      <c r="F101" s="17" t="s">
        <v>296</v>
      </c>
      <c r="G101" s="28">
        <v>2</v>
      </c>
      <c r="H101" s="30">
        <v>44868</v>
      </c>
      <c r="I101" s="93">
        <v>1.5</v>
      </c>
      <c r="J101" s="93"/>
      <c r="K101" s="99">
        <v>44868</v>
      </c>
      <c r="L101" s="7"/>
      <c r="M101" s="31"/>
    </row>
    <row r="102" spans="1:13" ht="24.95" customHeight="1" x14ac:dyDescent="0.25">
      <c r="A102" s="261" t="s">
        <v>1066</v>
      </c>
      <c r="B102" s="121">
        <v>103</v>
      </c>
      <c r="C102" s="121" t="s">
        <v>174</v>
      </c>
      <c r="D102" s="121"/>
      <c r="E102" s="121" t="s">
        <v>185</v>
      </c>
      <c r="F102" s="122" t="s">
        <v>209</v>
      </c>
      <c r="G102" s="121">
        <v>1</v>
      </c>
      <c r="H102" s="123">
        <v>44851</v>
      </c>
      <c r="I102" s="124">
        <v>1.5</v>
      </c>
      <c r="J102" s="124"/>
      <c r="K102" s="99">
        <v>44870</v>
      </c>
      <c r="L102" s="7"/>
      <c r="M102" s="31"/>
    </row>
    <row r="103" spans="1:13" ht="24.95" customHeight="1" x14ac:dyDescent="0.25">
      <c r="A103" s="261" t="s">
        <v>1066</v>
      </c>
      <c r="B103" s="121">
        <v>107</v>
      </c>
      <c r="C103" s="121" t="s">
        <v>174</v>
      </c>
      <c r="D103" s="121"/>
      <c r="E103" s="121" t="s">
        <v>189</v>
      </c>
      <c r="F103" s="122" t="s">
        <v>213</v>
      </c>
      <c r="G103" s="121">
        <v>1</v>
      </c>
      <c r="H103" s="123">
        <v>44851</v>
      </c>
      <c r="I103" s="124">
        <v>1.5</v>
      </c>
      <c r="J103" s="124"/>
      <c r="K103" s="99">
        <v>44870</v>
      </c>
      <c r="L103" s="7"/>
      <c r="M103" s="31"/>
    </row>
    <row r="104" spans="1:13" ht="24.95" customHeight="1" x14ac:dyDescent="0.25">
      <c r="A104" s="261" t="s">
        <v>1066</v>
      </c>
      <c r="B104" s="121">
        <v>115</v>
      </c>
      <c r="C104" s="121" t="s">
        <v>174</v>
      </c>
      <c r="D104" s="121"/>
      <c r="E104" s="121" t="s">
        <v>197</v>
      </c>
      <c r="F104" s="122" t="s">
        <v>221</v>
      </c>
      <c r="G104" s="121">
        <v>20</v>
      </c>
      <c r="H104" s="123">
        <v>44851</v>
      </c>
      <c r="I104" s="124">
        <v>10.5</v>
      </c>
      <c r="J104" s="124"/>
      <c r="K104" s="99">
        <v>44870</v>
      </c>
      <c r="L104" s="7"/>
      <c r="M104" s="31"/>
    </row>
    <row r="105" spans="1:13" ht="24.95" customHeight="1" x14ac:dyDescent="0.25">
      <c r="A105" s="261" t="s">
        <v>1066</v>
      </c>
      <c r="B105" s="28">
        <v>130</v>
      </c>
      <c r="C105" s="28" t="s">
        <v>239</v>
      </c>
      <c r="D105" s="28"/>
      <c r="E105" s="28" t="s">
        <v>264</v>
      </c>
      <c r="F105" s="17" t="s">
        <v>265</v>
      </c>
      <c r="G105" s="28">
        <v>1</v>
      </c>
      <c r="H105" s="30">
        <v>44826</v>
      </c>
      <c r="I105" s="93">
        <v>2.5</v>
      </c>
      <c r="J105" s="93"/>
      <c r="K105" s="99">
        <v>44874</v>
      </c>
      <c r="L105" s="7"/>
      <c r="M105" s="31"/>
    </row>
    <row r="106" spans="1:13" ht="24.95" customHeight="1" x14ac:dyDescent="0.25">
      <c r="A106" s="261" t="s">
        <v>1066</v>
      </c>
      <c r="B106" s="27">
        <v>98</v>
      </c>
      <c r="C106" s="27" t="s">
        <v>174</v>
      </c>
      <c r="D106" s="27"/>
      <c r="E106" s="27" t="s">
        <v>180</v>
      </c>
      <c r="F106" s="6" t="s">
        <v>204</v>
      </c>
      <c r="G106" s="27">
        <v>1</v>
      </c>
      <c r="H106" s="29">
        <v>44851</v>
      </c>
      <c r="I106" s="77">
        <v>14</v>
      </c>
      <c r="J106" s="77"/>
      <c r="K106" s="98">
        <v>44873</v>
      </c>
      <c r="L106" s="3"/>
      <c r="M106" s="32"/>
    </row>
    <row r="107" spans="1:13" ht="24.95" customHeight="1" x14ac:dyDescent="0.25">
      <c r="A107" s="261" t="s">
        <v>1066</v>
      </c>
      <c r="B107" s="27">
        <v>104</v>
      </c>
      <c r="C107" s="27" t="s">
        <v>174</v>
      </c>
      <c r="D107" s="27"/>
      <c r="E107" s="27" t="s">
        <v>186</v>
      </c>
      <c r="F107" s="6" t="s">
        <v>210</v>
      </c>
      <c r="G107" s="27">
        <v>1</v>
      </c>
      <c r="H107" s="29">
        <v>44851</v>
      </c>
      <c r="I107" s="77">
        <v>8.5</v>
      </c>
      <c r="J107" s="77"/>
      <c r="K107" s="98">
        <v>44873</v>
      </c>
      <c r="L107" s="3"/>
      <c r="M107" s="32"/>
    </row>
    <row r="108" spans="1:13" ht="24.95" customHeight="1" x14ac:dyDescent="0.25">
      <c r="A108" s="261" t="s">
        <v>1066</v>
      </c>
      <c r="B108" s="27">
        <v>105</v>
      </c>
      <c r="C108" s="27" t="s">
        <v>174</v>
      </c>
      <c r="D108" s="27"/>
      <c r="E108" s="27" t="s">
        <v>187</v>
      </c>
      <c r="F108" s="6" t="s">
        <v>211</v>
      </c>
      <c r="G108" s="27">
        <v>1</v>
      </c>
      <c r="H108" s="29">
        <v>44851</v>
      </c>
      <c r="I108" s="77">
        <v>9.5</v>
      </c>
      <c r="J108" s="77"/>
      <c r="K108" s="98">
        <v>44873</v>
      </c>
      <c r="L108" s="3"/>
      <c r="M108" s="32"/>
    </row>
    <row r="109" spans="1:13" ht="24.95" customHeight="1" x14ac:dyDescent="0.25">
      <c r="A109" s="261" t="s">
        <v>1066</v>
      </c>
      <c r="B109" s="28">
        <v>117</v>
      </c>
      <c r="C109" s="28" t="s">
        <v>174</v>
      </c>
      <c r="D109" s="28"/>
      <c r="E109" s="28" t="s">
        <v>225</v>
      </c>
      <c r="F109" s="17" t="s">
        <v>224</v>
      </c>
      <c r="G109" s="28">
        <v>5</v>
      </c>
      <c r="H109" s="30">
        <v>44851</v>
      </c>
      <c r="I109" s="77">
        <v>3</v>
      </c>
      <c r="J109" s="77"/>
      <c r="K109" s="98">
        <v>44873</v>
      </c>
      <c r="L109" s="7"/>
      <c r="M109" s="31"/>
    </row>
    <row r="110" spans="1:13" ht="24.95" customHeight="1" x14ac:dyDescent="0.25">
      <c r="A110" s="261" t="s">
        <v>1066</v>
      </c>
      <c r="B110" s="27">
        <v>148</v>
      </c>
      <c r="C110" s="27" t="s">
        <v>302</v>
      </c>
      <c r="D110" s="27"/>
      <c r="E110" s="27" t="s">
        <v>112</v>
      </c>
      <c r="F110" s="6" t="s">
        <v>304</v>
      </c>
      <c r="G110" s="27">
        <v>6</v>
      </c>
      <c r="H110" s="29">
        <v>44875</v>
      </c>
      <c r="I110" s="64">
        <v>3.5</v>
      </c>
      <c r="J110" s="64"/>
      <c r="K110" s="65">
        <v>44874</v>
      </c>
      <c r="L110" s="3"/>
      <c r="M110" s="32"/>
    </row>
    <row r="111" spans="1:13" ht="24.95" customHeight="1" x14ac:dyDescent="0.25">
      <c r="A111" s="261" t="s">
        <v>1066</v>
      </c>
      <c r="B111" s="28">
        <v>149</v>
      </c>
      <c r="C111" s="28" t="s">
        <v>302</v>
      </c>
      <c r="D111" s="28"/>
      <c r="E111" s="6" t="s">
        <v>303</v>
      </c>
      <c r="F111" s="6" t="s">
        <v>123</v>
      </c>
      <c r="G111" s="28">
        <v>1</v>
      </c>
      <c r="H111" s="30">
        <v>44875</v>
      </c>
      <c r="I111" s="64">
        <v>2</v>
      </c>
      <c r="J111" s="64"/>
      <c r="K111" s="65">
        <v>44874</v>
      </c>
      <c r="L111" s="7"/>
      <c r="M111" s="31"/>
    </row>
    <row r="112" spans="1:13" ht="24.95" customHeight="1" x14ac:dyDescent="0.25">
      <c r="A112" s="261" t="s">
        <v>1066</v>
      </c>
      <c r="B112" s="127">
        <v>150</v>
      </c>
      <c r="C112" s="27" t="s">
        <v>321</v>
      </c>
      <c r="D112" s="27"/>
      <c r="E112" s="6" t="s">
        <v>317</v>
      </c>
      <c r="F112" s="6" t="s">
        <v>305</v>
      </c>
      <c r="G112" s="127">
        <v>2</v>
      </c>
      <c r="H112" s="128">
        <v>44887</v>
      </c>
      <c r="I112" s="129">
        <v>1.5</v>
      </c>
      <c r="J112" s="129"/>
      <c r="K112" s="98">
        <v>44888</v>
      </c>
      <c r="L112" s="3"/>
      <c r="M112" s="32"/>
    </row>
    <row r="113" spans="1:13" ht="24.95" customHeight="1" x14ac:dyDescent="0.25">
      <c r="A113" s="261" t="s">
        <v>1066</v>
      </c>
      <c r="B113" s="127">
        <v>151</v>
      </c>
      <c r="C113" s="27" t="s">
        <v>321</v>
      </c>
      <c r="D113" s="27"/>
      <c r="E113" s="6" t="s">
        <v>317</v>
      </c>
      <c r="F113" s="6" t="s">
        <v>306</v>
      </c>
      <c r="G113" s="127">
        <v>2</v>
      </c>
      <c r="H113" s="128">
        <v>44887</v>
      </c>
      <c r="I113" s="129">
        <v>1.5</v>
      </c>
      <c r="J113" s="129"/>
      <c r="K113" s="98">
        <v>44888</v>
      </c>
      <c r="L113" s="3"/>
      <c r="M113" s="32"/>
    </row>
    <row r="114" spans="1:13" ht="24.95" customHeight="1" x14ac:dyDescent="0.25">
      <c r="A114" s="261" t="s">
        <v>1066</v>
      </c>
      <c r="B114" s="127">
        <v>152</v>
      </c>
      <c r="C114" s="27" t="s">
        <v>321</v>
      </c>
      <c r="D114" s="27"/>
      <c r="E114" s="6" t="s">
        <v>318</v>
      </c>
      <c r="F114" s="6" t="s">
        <v>307</v>
      </c>
      <c r="G114" s="127">
        <v>2</v>
      </c>
      <c r="H114" s="128">
        <v>44887</v>
      </c>
      <c r="I114" s="129">
        <v>1.5</v>
      </c>
      <c r="J114" s="129"/>
      <c r="K114" s="98">
        <v>44888</v>
      </c>
      <c r="L114" s="3"/>
      <c r="M114" s="32"/>
    </row>
    <row r="115" spans="1:13" ht="24.95" customHeight="1" x14ac:dyDescent="0.25">
      <c r="A115" s="261" t="s">
        <v>1066</v>
      </c>
      <c r="B115" s="127">
        <v>153</v>
      </c>
      <c r="C115" s="27" t="s">
        <v>321</v>
      </c>
      <c r="D115" s="27"/>
      <c r="E115" s="6" t="s">
        <v>317</v>
      </c>
      <c r="F115" s="6" t="s">
        <v>308</v>
      </c>
      <c r="G115" s="127">
        <v>2</v>
      </c>
      <c r="H115" s="128">
        <v>44887</v>
      </c>
      <c r="I115" s="129">
        <v>1.5</v>
      </c>
      <c r="J115" s="129"/>
      <c r="K115" s="98">
        <v>44888</v>
      </c>
      <c r="L115" s="3"/>
      <c r="M115" s="32"/>
    </row>
    <row r="116" spans="1:13" ht="24.95" customHeight="1" x14ac:dyDescent="0.25">
      <c r="A116" s="261" t="s">
        <v>1066</v>
      </c>
      <c r="B116" s="127">
        <v>154</v>
      </c>
      <c r="C116" s="27" t="s">
        <v>321</v>
      </c>
      <c r="D116" s="27"/>
      <c r="E116" s="6" t="s">
        <v>319</v>
      </c>
      <c r="F116" s="6" t="s">
        <v>309</v>
      </c>
      <c r="G116" s="127">
        <v>4</v>
      </c>
      <c r="H116" s="128">
        <v>44887</v>
      </c>
      <c r="I116" s="129">
        <v>3</v>
      </c>
      <c r="J116" s="129"/>
      <c r="K116" s="98">
        <v>44888</v>
      </c>
      <c r="L116" s="3"/>
      <c r="M116" s="32"/>
    </row>
    <row r="117" spans="1:13" ht="24.95" customHeight="1" x14ac:dyDescent="0.25">
      <c r="A117" s="261" t="s">
        <v>1066</v>
      </c>
      <c r="B117" s="127">
        <v>155</v>
      </c>
      <c r="C117" s="27" t="s">
        <v>321</v>
      </c>
      <c r="D117" s="27"/>
      <c r="E117" s="6" t="s">
        <v>319</v>
      </c>
      <c r="F117" s="6" t="s">
        <v>310</v>
      </c>
      <c r="G117" s="127">
        <v>4</v>
      </c>
      <c r="H117" s="128">
        <v>44887</v>
      </c>
      <c r="I117" s="129">
        <v>3</v>
      </c>
      <c r="J117" s="129"/>
      <c r="K117" s="98">
        <v>44888</v>
      </c>
      <c r="L117" s="3"/>
      <c r="M117" s="32"/>
    </row>
    <row r="118" spans="1:13" ht="24.95" customHeight="1" x14ac:dyDescent="0.25">
      <c r="A118" s="261" t="s">
        <v>1066</v>
      </c>
      <c r="B118" s="127">
        <v>156</v>
      </c>
      <c r="C118" s="27" t="s">
        <v>321</v>
      </c>
      <c r="D118" s="27"/>
      <c r="E118" s="6" t="s">
        <v>317</v>
      </c>
      <c r="F118" s="6" t="s">
        <v>311</v>
      </c>
      <c r="G118" s="127">
        <v>4</v>
      </c>
      <c r="H118" s="128">
        <v>44887</v>
      </c>
      <c r="I118" s="129">
        <v>3</v>
      </c>
      <c r="J118" s="129"/>
      <c r="K118" s="98">
        <v>44888</v>
      </c>
      <c r="L118" s="3"/>
      <c r="M118" s="32"/>
    </row>
    <row r="119" spans="1:13" ht="24.95" customHeight="1" x14ac:dyDescent="0.25">
      <c r="A119" s="261" t="s">
        <v>1066</v>
      </c>
      <c r="B119" s="127">
        <v>157</v>
      </c>
      <c r="C119" s="27" t="s">
        <v>321</v>
      </c>
      <c r="D119" s="27"/>
      <c r="E119" s="6" t="s">
        <v>317</v>
      </c>
      <c r="F119" s="6" t="s">
        <v>310</v>
      </c>
      <c r="G119" s="127">
        <v>4</v>
      </c>
      <c r="H119" s="128">
        <v>44887</v>
      </c>
      <c r="I119" s="129">
        <v>3</v>
      </c>
      <c r="J119" s="129"/>
      <c r="K119" s="98">
        <v>44888</v>
      </c>
      <c r="L119" s="3"/>
      <c r="M119" s="32"/>
    </row>
    <row r="120" spans="1:13" ht="24.95" customHeight="1" x14ac:dyDescent="0.25">
      <c r="A120" s="261" t="s">
        <v>1066</v>
      </c>
      <c r="B120" s="127">
        <v>158</v>
      </c>
      <c r="C120" s="27" t="s">
        <v>321</v>
      </c>
      <c r="D120" s="27"/>
      <c r="E120" s="6" t="s">
        <v>319</v>
      </c>
      <c r="F120" s="6" t="s">
        <v>312</v>
      </c>
      <c r="G120" s="127">
        <v>1</v>
      </c>
      <c r="H120" s="128">
        <v>44887</v>
      </c>
      <c r="I120" s="129">
        <v>0.75</v>
      </c>
      <c r="J120" s="129"/>
      <c r="K120" s="98">
        <v>44888</v>
      </c>
      <c r="L120" s="3"/>
      <c r="M120" s="32"/>
    </row>
    <row r="121" spans="1:13" ht="24.95" customHeight="1" x14ac:dyDescent="0.25">
      <c r="A121" s="261" t="s">
        <v>1066</v>
      </c>
      <c r="B121" s="127">
        <v>159</v>
      </c>
      <c r="C121" s="27" t="s">
        <v>321</v>
      </c>
      <c r="D121" s="27"/>
      <c r="E121" s="6" t="s">
        <v>320</v>
      </c>
      <c r="F121" s="6" t="s">
        <v>313</v>
      </c>
      <c r="G121" s="150">
        <v>1</v>
      </c>
      <c r="H121" s="128">
        <v>44887</v>
      </c>
      <c r="I121" s="130">
        <v>0.75</v>
      </c>
      <c r="J121" s="130"/>
      <c r="K121" s="98">
        <v>44888</v>
      </c>
      <c r="L121" s="7"/>
      <c r="M121" s="31"/>
    </row>
    <row r="122" spans="1:13" ht="24.95" customHeight="1" x14ac:dyDescent="0.25">
      <c r="A122" s="261" t="s">
        <v>1066</v>
      </c>
      <c r="B122" s="127">
        <v>160</v>
      </c>
      <c r="C122" s="27" t="s">
        <v>321</v>
      </c>
      <c r="D122" s="27"/>
      <c r="E122" s="6" t="s">
        <v>319</v>
      </c>
      <c r="F122" s="6" t="s">
        <v>308</v>
      </c>
      <c r="G122" s="27">
        <v>3</v>
      </c>
      <c r="H122" s="128">
        <v>44887</v>
      </c>
      <c r="I122" s="92">
        <v>2.25</v>
      </c>
      <c r="J122" s="92"/>
      <c r="K122" s="98">
        <v>44888</v>
      </c>
      <c r="L122" s="3"/>
      <c r="M122" s="32"/>
    </row>
    <row r="123" spans="1:13" ht="24.95" customHeight="1" x14ac:dyDescent="0.25">
      <c r="A123" s="261" t="s">
        <v>1066</v>
      </c>
      <c r="B123" s="127">
        <v>161</v>
      </c>
      <c r="C123" s="27" t="s">
        <v>321</v>
      </c>
      <c r="D123" s="27"/>
      <c r="E123" s="6" t="s">
        <v>319</v>
      </c>
      <c r="F123" s="6" t="s">
        <v>314</v>
      </c>
      <c r="G123" s="27">
        <v>3</v>
      </c>
      <c r="H123" s="128">
        <v>44887</v>
      </c>
      <c r="I123" s="92">
        <v>2.25</v>
      </c>
      <c r="J123" s="92"/>
      <c r="K123" s="98">
        <v>44888</v>
      </c>
      <c r="L123" s="3"/>
      <c r="M123" s="32"/>
    </row>
    <row r="124" spans="1:13" ht="24.95" customHeight="1" x14ac:dyDescent="0.25">
      <c r="A124" s="261" t="s">
        <v>1066</v>
      </c>
      <c r="B124" s="127">
        <v>162</v>
      </c>
      <c r="C124" s="27" t="s">
        <v>321</v>
      </c>
      <c r="D124" s="27"/>
      <c r="E124" s="6"/>
      <c r="F124" s="6" t="s">
        <v>315</v>
      </c>
      <c r="G124" s="27">
        <v>4</v>
      </c>
      <c r="H124" s="128">
        <v>44887</v>
      </c>
      <c r="I124" s="92">
        <v>2</v>
      </c>
      <c r="J124" s="92"/>
      <c r="K124" s="98">
        <v>44888</v>
      </c>
      <c r="L124" s="3"/>
      <c r="M124" s="32"/>
    </row>
    <row r="125" spans="1:13" ht="24.95" customHeight="1" x14ac:dyDescent="0.25">
      <c r="A125" s="261" t="s">
        <v>1066</v>
      </c>
      <c r="B125" s="127">
        <v>163</v>
      </c>
      <c r="C125" s="27" t="s">
        <v>321</v>
      </c>
      <c r="D125" s="27"/>
      <c r="E125" s="6"/>
      <c r="F125" s="6" t="s">
        <v>316</v>
      </c>
      <c r="G125" s="28">
        <v>4</v>
      </c>
      <c r="H125" s="128">
        <v>44887</v>
      </c>
      <c r="I125" s="93">
        <v>2</v>
      </c>
      <c r="J125" s="93"/>
      <c r="K125" s="98">
        <v>44888</v>
      </c>
      <c r="L125" s="7"/>
      <c r="M125" s="31"/>
    </row>
    <row r="126" spans="1:13" ht="24.95" customHeight="1" x14ac:dyDescent="0.25">
      <c r="A126" s="261" t="s">
        <v>1066</v>
      </c>
      <c r="B126" s="27">
        <v>146</v>
      </c>
      <c r="C126" s="27" t="s">
        <v>297</v>
      </c>
      <c r="D126" s="27"/>
      <c r="E126" s="27" t="s">
        <v>300</v>
      </c>
      <c r="F126" s="6" t="s">
        <v>301</v>
      </c>
      <c r="G126" s="27">
        <v>1</v>
      </c>
      <c r="H126" s="29">
        <v>44886</v>
      </c>
      <c r="I126" s="92"/>
      <c r="J126" s="92"/>
      <c r="K126" s="100">
        <v>44883</v>
      </c>
      <c r="L126" s="3"/>
      <c r="M126" s="32"/>
    </row>
    <row r="127" spans="1:13" ht="24.95" customHeight="1" x14ac:dyDescent="0.25">
      <c r="A127" s="261" t="s">
        <v>1066</v>
      </c>
      <c r="B127" s="28">
        <v>147</v>
      </c>
      <c r="C127" s="28" t="s">
        <v>297</v>
      </c>
      <c r="D127" s="28"/>
      <c r="E127" s="28" t="s">
        <v>298</v>
      </c>
      <c r="F127" s="17" t="s">
        <v>299</v>
      </c>
      <c r="G127" s="28">
        <v>1</v>
      </c>
      <c r="H127" s="30">
        <v>44886</v>
      </c>
      <c r="I127" s="93"/>
      <c r="J127" s="93"/>
      <c r="K127" s="99">
        <v>44887</v>
      </c>
      <c r="L127" s="7"/>
      <c r="M127" s="31"/>
    </row>
    <row r="128" spans="1:13" ht="24.95" customHeight="1" x14ac:dyDescent="0.25">
      <c r="A128" s="261" t="s">
        <v>1066</v>
      </c>
      <c r="B128" s="28">
        <v>164</v>
      </c>
      <c r="C128" s="28" t="s">
        <v>322</v>
      </c>
      <c r="D128" s="28"/>
      <c r="E128" s="28" t="s">
        <v>323</v>
      </c>
      <c r="F128" s="17" t="s">
        <v>324</v>
      </c>
      <c r="G128" s="28">
        <v>40</v>
      </c>
      <c r="H128" s="30">
        <v>44895</v>
      </c>
      <c r="I128" s="93">
        <v>25</v>
      </c>
      <c r="J128" s="93"/>
      <c r="K128" s="99">
        <v>44895</v>
      </c>
      <c r="L128" s="7"/>
      <c r="M128" s="31"/>
    </row>
    <row r="129" spans="1:13" ht="24.95" customHeight="1" x14ac:dyDescent="0.25">
      <c r="A129" s="261" t="s">
        <v>1066</v>
      </c>
      <c r="B129" s="27">
        <v>137</v>
      </c>
      <c r="C129" s="27" t="s">
        <v>280</v>
      </c>
      <c r="D129" s="27"/>
      <c r="E129" s="27" t="s">
        <v>281</v>
      </c>
      <c r="F129" s="6" t="s">
        <v>282</v>
      </c>
      <c r="G129" s="27">
        <v>1</v>
      </c>
      <c r="H129" s="29">
        <v>44890</v>
      </c>
      <c r="I129" s="92">
        <v>3</v>
      </c>
      <c r="J129" s="92"/>
      <c r="K129" s="98">
        <v>44890</v>
      </c>
      <c r="L129" s="3"/>
      <c r="M129" s="32"/>
    </row>
    <row r="130" spans="1:13" ht="24.95" customHeight="1" x14ac:dyDescent="0.25">
      <c r="A130" s="261" t="s">
        <v>1066</v>
      </c>
      <c r="B130" s="28">
        <v>138</v>
      </c>
      <c r="C130" s="28" t="s">
        <v>280</v>
      </c>
      <c r="D130" s="28"/>
      <c r="E130" s="28" t="s">
        <v>284</v>
      </c>
      <c r="F130" s="17" t="s">
        <v>283</v>
      </c>
      <c r="G130" s="28">
        <v>1</v>
      </c>
      <c r="H130" s="30">
        <v>44890</v>
      </c>
      <c r="I130" s="93">
        <v>3</v>
      </c>
      <c r="J130" s="93"/>
      <c r="K130" s="98">
        <v>44890</v>
      </c>
      <c r="L130" s="7"/>
      <c r="M130" s="31"/>
    </row>
    <row r="131" spans="1:13" ht="24.95" customHeight="1" x14ac:dyDescent="0.25">
      <c r="A131" s="261" t="s">
        <v>1066</v>
      </c>
      <c r="B131" s="131">
        <v>165</v>
      </c>
      <c r="C131" s="131" t="s">
        <v>325</v>
      </c>
      <c r="D131" s="131"/>
      <c r="E131" s="131"/>
      <c r="F131" s="132" t="s">
        <v>326</v>
      </c>
      <c r="G131" s="131">
        <v>6</v>
      </c>
      <c r="H131" s="133">
        <v>44902</v>
      </c>
      <c r="I131" s="134">
        <v>12</v>
      </c>
      <c r="J131" s="134"/>
      <c r="K131" s="99">
        <v>44902</v>
      </c>
      <c r="L131" s="7"/>
      <c r="M131" s="31"/>
    </row>
    <row r="132" spans="1:13" ht="24.95" customHeight="1" x14ac:dyDescent="0.25">
      <c r="A132" s="261" t="s">
        <v>1066</v>
      </c>
      <c r="B132" s="131">
        <v>78</v>
      </c>
      <c r="C132" s="131" t="s">
        <v>158</v>
      </c>
      <c r="D132" s="131"/>
      <c r="E132" s="131" t="s">
        <v>159</v>
      </c>
      <c r="F132" s="132" t="s">
        <v>160</v>
      </c>
      <c r="G132" s="131">
        <v>4</v>
      </c>
      <c r="H132" s="133">
        <v>44880</v>
      </c>
      <c r="I132" s="134">
        <v>4.33</v>
      </c>
      <c r="J132" s="134"/>
      <c r="K132" s="99">
        <v>44870</v>
      </c>
      <c r="L132" s="7"/>
      <c r="M132" s="31"/>
    </row>
    <row r="133" spans="1:13" ht="24.95" customHeight="1" x14ac:dyDescent="0.25">
      <c r="A133" s="261" t="s">
        <v>1066</v>
      </c>
      <c r="B133" s="135">
        <v>25</v>
      </c>
      <c r="C133" s="135" t="s">
        <v>69</v>
      </c>
      <c r="D133" s="135"/>
      <c r="E133" s="135" t="s">
        <v>70</v>
      </c>
      <c r="F133" s="136" t="s">
        <v>71</v>
      </c>
      <c r="G133" s="135">
        <v>2</v>
      </c>
      <c r="H133" s="137">
        <v>44876</v>
      </c>
      <c r="I133" s="138">
        <v>5.5</v>
      </c>
      <c r="J133" s="138"/>
      <c r="K133" s="98">
        <v>44880</v>
      </c>
      <c r="L133" s="3"/>
      <c r="M133" s="32"/>
    </row>
    <row r="134" spans="1:13" ht="24.95" customHeight="1" x14ac:dyDescent="0.25">
      <c r="A134" s="261" t="s">
        <v>1066</v>
      </c>
      <c r="B134" s="135">
        <v>28</v>
      </c>
      <c r="C134" s="135" t="s">
        <v>69</v>
      </c>
      <c r="D134" s="135"/>
      <c r="E134" s="135" t="s">
        <v>72</v>
      </c>
      <c r="F134" s="136" t="s">
        <v>73</v>
      </c>
      <c r="G134" s="135">
        <v>2</v>
      </c>
      <c r="H134" s="137">
        <v>44876</v>
      </c>
      <c r="I134" s="138">
        <v>2</v>
      </c>
      <c r="J134" s="138"/>
      <c r="K134" s="98">
        <v>44870</v>
      </c>
      <c r="L134" s="3"/>
      <c r="M134" s="32"/>
    </row>
    <row r="135" spans="1:13" ht="24.95" customHeight="1" x14ac:dyDescent="0.25">
      <c r="A135" s="261" t="s">
        <v>1066</v>
      </c>
      <c r="B135" s="135">
        <v>31</v>
      </c>
      <c r="C135" s="135" t="s">
        <v>69</v>
      </c>
      <c r="D135" s="135"/>
      <c r="E135" s="135" t="s">
        <v>74</v>
      </c>
      <c r="F135" s="136" t="s">
        <v>75</v>
      </c>
      <c r="G135" s="135">
        <v>2</v>
      </c>
      <c r="H135" s="137">
        <v>44876</v>
      </c>
      <c r="I135" s="138">
        <v>1.1599999999999999</v>
      </c>
      <c r="J135" s="138"/>
      <c r="K135" s="98">
        <v>44781</v>
      </c>
      <c r="L135" s="3"/>
      <c r="M135" s="32"/>
    </row>
    <row r="136" spans="1:13" ht="24.95" customHeight="1" x14ac:dyDescent="0.25">
      <c r="A136" s="261" t="s">
        <v>1066</v>
      </c>
      <c r="B136" s="131">
        <v>34</v>
      </c>
      <c r="C136" s="131" t="s">
        <v>69</v>
      </c>
      <c r="D136" s="131"/>
      <c r="E136" s="131" t="s">
        <v>76</v>
      </c>
      <c r="F136" s="132" t="s">
        <v>77</v>
      </c>
      <c r="G136" s="131">
        <v>2</v>
      </c>
      <c r="H136" s="133">
        <v>44876</v>
      </c>
      <c r="I136" s="134">
        <v>4.5</v>
      </c>
      <c r="J136" s="134"/>
      <c r="K136" s="99">
        <v>44880</v>
      </c>
      <c r="L136" s="7"/>
      <c r="M136" s="31"/>
    </row>
    <row r="137" spans="1:13" ht="24.95" customHeight="1" x14ac:dyDescent="0.25">
      <c r="A137" s="261" t="s">
        <v>1066</v>
      </c>
      <c r="B137" s="131">
        <v>79</v>
      </c>
      <c r="C137" s="131" t="s">
        <v>158</v>
      </c>
      <c r="D137" s="131"/>
      <c r="E137" s="131" t="s">
        <v>159</v>
      </c>
      <c r="F137" s="132" t="s">
        <v>160</v>
      </c>
      <c r="G137" s="131">
        <v>2</v>
      </c>
      <c r="H137" s="133">
        <v>44924</v>
      </c>
      <c r="I137" s="134">
        <v>2.33</v>
      </c>
      <c r="J137" s="134"/>
      <c r="K137" s="99">
        <v>44870</v>
      </c>
      <c r="L137" s="7"/>
      <c r="M137" s="31"/>
    </row>
    <row r="138" spans="1:13" ht="24.95" customHeight="1" x14ac:dyDescent="0.25">
      <c r="A138" s="261" t="s">
        <v>1066</v>
      </c>
      <c r="B138" s="131">
        <v>197</v>
      </c>
      <c r="C138" s="131" t="s">
        <v>388</v>
      </c>
      <c r="D138" s="131"/>
      <c r="E138" s="131" t="s">
        <v>389</v>
      </c>
      <c r="F138" s="132" t="s">
        <v>390</v>
      </c>
      <c r="G138" s="131">
        <v>2</v>
      </c>
      <c r="H138" s="133">
        <v>44909</v>
      </c>
      <c r="I138" s="134">
        <v>6</v>
      </c>
      <c r="J138" s="134"/>
      <c r="K138" s="99">
        <v>44909</v>
      </c>
      <c r="L138" s="7"/>
      <c r="M138" s="31"/>
    </row>
    <row r="139" spans="1:13" ht="24.95" customHeight="1" x14ac:dyDescent="0.25">
      <c r="A139" s="261" t="s">
        <v>1066</v>
      </c>
      <c r="B139" s="131">
        <v>198</v>
      </c>
      <c r="C139" s="131" t="s">
        <v>391</v>
      </c>
      <c r="D139" s="131"/>
      <c r="E139" s="131" t="s">
        <v>392</v>
      </c>
      <c r="F139" s="132" t="s">
        <v>393</v>
      </c>
      <c r="G139" s="131">
        <v>2</v>
      </c>
      <c r="H139" s="133">
        <v>44914</v>
      </c>
      <c r="I139" s="134">
        <v>8</v>
      </c>
      <c r="J139" s="134"/>
      <c r="K139" s="99">
        <v>44914</v>
      </c>
      <c r="L139" s="7"/>
      <c r="M139" s="31"/>
    </row>
    <row r="140" spans="1:13" ht="24.95" customHeight="1" x14ac:dyDescent="0.25">
      <c r="A140" s="261" t="s">
        <v>1066</v>
      </c>
      <c r="B140" s="135">
        <v>166</v>
      </c>
      <c r="C140" s="135" t="s">
        <v>327</v>
      </c>
      <c r="D140" s="135"/>
      <c r="E140" s="135" t="s">
        <v>328</v>
      </c>
      <c r="F140" s="136" t="s">
        <v>353</v>
      </c>
      <c r="G140" s="135">
        <v>2</v>
      </c>
      <c r="H140" s="137">
        <v>44909</v>
      </c>
      <c r="I140" s="138"/>
      <c r="J140" s="138"/>
      <c r="K140" s="98">
        <v>44923</v>
      </c>
      <c r="L140" s="3"/>
      <c r="M140" s="32"/>
    </row>
    <row r="141" spans="1:13" ht="24.95" customHeight="1" x14ac:dyDescent="0.25">
      <c r="A141" s="261" t="s">
        <v>1066</v>
      </c>
      <c r="B141" s="135">
        <v>167</v>
      </c>
      <c r="C141" s="135" t="s">
        <v>327</v>
      </c>
      <c r="D141" s="135"/>
      <c r="E141" s="135" t="s">
        <v>329</v>
      </c>
      <c r="F141" s="136" t="s">
        <v>354</v>
      </c>
      <c r="G141" s="135">
        <v>1</v>
      </c>
      <c r="H141" s="137">
        <v>44909</v>
      </c>
      <c r="I141" s="138"/>
      <c r="J141" s="138"/>
      <c r="K141" s="98">
        <v>44923</v>
      </c>
      <c r="L141" s="3"/>
      <c r="M141" s="32"/>
    </row>
    <row r="142" spans="1:13" ht="24.95" customHeight="1" x14ac:dyDescent="0.25">
      <c r="A142" s="261" t="s">
        <v>1066</v>
      </c>
      <c r="B142" s="135">
        <v>168</v>
      </c>
      <c r="C142" s="135" t="s">
        <v>327</v>
      </c>
      <c r="D142" s="135"/>
      <c r="E142" s="135" t="s">
        <v>330</v>
      </c>
      <c r="F142" s="136" t="s">
        <v>355</v>
      </c>
      <c r="G142" s="135">
        <v>1</v>
      </c>
      <c r="H142" s="137">
        <v>44909</v>
      </c>
      <c r="I142" s="138"/>
      <c r="J142" s="138"/>
      <c r="K142" s="98">
        <v>44923</v>
      </c>
      <c r="L142" s="3"/>
      <c r="M142" s="125"/>
    </row>
    <row r="143" spans="1:13" ht="24.95" customHeight="1" x14ac:dyDescent="0.25">
      <c r="A143" s="261" t="s">
        <v>1066</v>
      </c>
      <c r="B143" s="135">
        <v>169</v>
      </c>
      <c r="C143" s="135" t="s">
        <v>327</v>
      </c>
      <c r="D143" s="135"/>
      <c r="E143" s="135" t="s">
        <v>331</v>
      </c>
      <c r="F143" s="136" t="s">
        <v>356</v>
      </c>
      <c r="G143" s="135">
        <v>2</v>
      </c>
      <c r="H143" s="137">
        <v>44909</v>
      </c>
      <c r="I143" s="138"/>
      <c r="J143" s="138"/>
      <c r="K143" s="98">
        <v>44923</v>
      </c>
      <c r="L143" s="3"/>
      <c r="M143" s="32"/>
    </row>
    <row r="144" spans="1:13" ht="24.95" customHeight="1" x14ac:dyDescent="0.25">
      <c r="A144" s="261" t="s">
        <v>1066</v>
      </c>
      <c r="B144" s="135">
        <v>170</v>
      </c>
      <c r="C144" s="135" t="s">
        <v>327</v>
      </c>
      <c r="D144" s="135"/>
      <c r="E144" s="135" t="s">
        <v>332</v>
      </c>
      <c r="F144" s="136" t="s">
        <v>357</v>
      </c>
      <c r="G144" s="135">
        <v>2</v>
      </c>
      <c r="H144" s="137">
        <v>44909</v>
      </c>
      <c r="I144" s="138"/>
      <c r="J144" s="138"/>
      <c r="K144" s="98">
        <v>44923</v>
      </c>
      <c r="L144" s="3"/>
      <c r="M144" s="32"/>
    </row>
    <row r="145" spans="1:13" ht="24.95" customHeight="1" x14ac:dyDescent="0.25">
      <c r="A145" s="261" t="s">
        <v>1066</v>
      </c>
      <c r="B145" s="135">
        <v>171</v>
      </c>
      <c r="C145" s="135" t="s">
        <v>327</v>
      </c>
      <c r="D145" s="135"/>
      <c r="E145" s="135" t="s">
        <v>333</v>
      </c>
      <c r="F145" s="136" t="s">
        <v>358</v>
      </c>
      <c r="G145" s="135">
        <v>1</v>
      </c>
      <c r="H145" s="137">
        <v>44909</v>
      </c>
      <c r="I145" s="138"/>
      <c r="J145" s="138"/>
      <c r="K145" s="98">
        <v>44923</v>
      </c>
      <c r="L145" s="3"/>
      <c r="M145" s="32"/>
    </row>
    <row r="146" spans="1:13" ht="24.95" customHeight="1" x14ac:dyDescent="0.25">
      <c r="A146" s="261" t="s">
        <v>1066</v>
      </c>
      <c r="B146" s="135">
        <v>172</v>
      </c>
      <c r="C146" s="135" t="s">
        <v>327</v>
      </c>
      <c r="D146" s="135"/>
      <c r="E146" s="135" t="s">
        <v>334</v>
      </c>
      <c r="F146" s="136" t="s">
        <v>359</v>
      </c>
      <c r="G146" s="135">
        <v>1</v>
      </c>
      <c r="H146" s="137">
        <v>44909</v>
      </c>
      <c r="I146" s="138"/>
      <c r="J146" s="138"/>
      <c r="K146" s="98">
        <v>44923</v>
      </c>
      <c r="L146" s="3"/>
      <c r="M146" s="32"/>
    </row>
    <row r="147" spans="1:13" ht="24.95" customHeight="1" x14ac:dyDescent="0.25">
      <c r="A147" s="261" t="s">
        <v>1066</v>
      </c>
      <c r="B147" s="135">
        <v>173</v>
      </c>
      <c r="C147" s="135" t="s">
        <v>327</v>
      </c>
      <c r="D147" s="135"/>
      <c r="E147" s="135" t="s">
        <v>335</v>
      </c>
      <c r="F147" s="136" t="s">
        <v>360</v>
      </c>
      <c r="G147" s="135">
        <v>1</v>
      </c>
      <c r="H147" s="137">
        <v>44909</v>
      </c>
      <c r="I147" s="138"/>
      <c r="J147" s="138"/>
      <c r="K147" s="98">
        <v>44923</v>
      </c>
      <c r="L147" s="3"/>
      <c r="M147" s="32"/>
    </row>
    <row r="148" spans="1:13" ht="24.95" customHeight="1" x14ac:dyDescent="0.25">
      <c r="A148" s="261" t="s">
        <v>1066</v>
      </c>
      <c r="B148" s="135">
        <v>174</v>
      </c>
      <c r="C148" s="135" t="s">
        <v>327</v>
      </c>
      <c r="D148" s="135"/>
      <c r="E148" s="135" t="s">
        <v>336</v>
      </c>
      <c r="F148" s="136" t="s">
        <v>361</v>
      </c>
      <c r="G148" s="135">
        <v>2</v>
      </c>
      <c r="H148" s="137">
        <v>44909</v>
      </c>
      <c r="I148" s="138"/>
      <c r="J148" s="138"/>
      <c r="K148" s="98">
        <v>44923</v>
      </c>
      <c r="L148" s="3"/>
      <c r="M148" s="32"/>
    </row>
    <row r="149" spans="1:13" ht="24.95" customHeight="1" x14ac:dyDescent="0.25">
      <c r="A149" s="261" t="s">
        <v>1066</v>
      </c>
      <c r="B149" s="135">
        <v>175</v>
      </c>
      <c r="C149" s="135" t="s">
        <v>327</v>
      </c>
      <c r="D149" s="135"/>
      <c r="E149" s="135" t="s">
        <v>337</v>
      </c>
      <c r="F149" s="136" t="s">
        <v>362</v>
      </c>
      <c r="G149" s="135">
        <v>2</v>
      </c>
      <c r="H149" s="137">
        <v>44909</v>
      </c>
      <c r="I149" s="138"/>
      <c r="J149" s="138"/>
      <c r="K149" s="98">
        <v>44923</v>
      </c>
      <c r="L149" s="3"/>
      <c r="M149" s="32"/>
    </row>
    <row r="150" spans="1:13" ht="24.95" customHeight="1" x14ac:dyDescent="0.25">
      <c r="A150" s="261" t="s">
        <v>1066</v>
      </c>
      <c r="B150" s="135">
        <v>176</v>
      </c>
      <c r="C150" s="135" t="s">
        <v>327</v>
      </c>
      <c r="D150" s="135"/>
      <c r="E150" s="135" t="s">
        <v>338</v>
      </c>
      <c r="F150" s="136" t="s">
        <v>363</v>
      </c>
      <c r="G150" s="135">
        <v>2</v>
      </c>
      <c r="H150" s="137">
        <v>44909</v>
      </c>
      <c r="I150" s="138"/>
      <c r="J150" s="138"/>
      <c r="K150" s="98">
        <v>44923</v>
      </c>
      <c r="L150" s="3"/>
      <c r="M150" s="32"/>
    </row>
    <row r="151" spans="1:13" ht="24.95" customHeight="1" x14ac:dyDescent="0.25">
      <c r="A151" s="261" t="s">
        <v>1066</v>
      </c>
      <c r="B151" s="135">
        <v>177</v>
      </c>
      <c r="C151" s="135" t="s">
        <v>327</v>
      </c>
      <c r="D151" s="135"/>
      <c r="E151" s="135" t="s">
        <v>339</v>
      </c>
      <c r="F151" s="136" t="s">
        <v>364</v>
      </c>
      <c r="G151" s="135">
        <v>2</v>
      </c>
      <c r="H151" s="137">
        <v>44909</v>
      </c>
      <c r="I151" s="138"/>
      <c r="J151" s="138"/>
      <c r="K151" s="98">
        <v>44923</v>
      </c>
      <c r="L151" s="3"/>
      <c r="M151" s="32"/>
    </row>
    <row r="152" spans="1:13" ht="24.95" customHeight="1" x14ac:dyDescent="0.25">
      <c r="A152" s="261" t="s">
        <v>1066</v>
      </c>
      <c r="B152" s="135">
        <v>178</v>
      </c>
      <c r="C152" s="135" t="s">
        <v>327</v>
      </c>
      <c r="D152" s="135"/>
      <c r="E152" s="135" t="s">
        <v>340</v>
      </c>
      <c r="F152" s="136" t="s">
        <v>365</v>
      </c>
      <c r="G152" s="135">
        <v>2</v>
      </c>
      <c r="H152" s="137">
        <v>44909</v>
      </c>
      <c r="I152" s="138"/>
      <c r="J152" s="138"/>
      <c r="K152" s="98">
        <v>44923</v>
      </c>
      <c r="L152" s="3"/>
      <c r="M152" s="32"/>
    </row>
    <row r="153" spans="1:13" ht="24.95" customHeight="1" x14ac:dyDescent="0.25">
      <c r="A153" s="261" t="s">
        <v>1066</v>
      </c>
      <c r="B153" s="135">
        <v>179</v>
      </c>
      <c r="C153" s="135" t="s">
        <v>327</v>
      </c>
      <c r="D153" s="135"/>
      <c r="E153" s="135" t="s">
        <v>341</v>
      </c>
      <c r="F153" s="136" t="s">
        <v>366</v>
      </c>
      <c r="G153" s="135">
        <v>2</v>
      </c>
      <c r="H153" s="137">
        <v>44909</v>
      </c>
      <c r="I153" s="138"/>
      <c r="J153" s="138"/>
      <c r="K153" s="98">
        <v>44923</v>
      </c>
      <c r="L153" s="3"/>
      <c r="M153" s="32"/>
    </row>
    <row r="154" spans="1:13" ht="24.95" customHeight="1" x14ac:dyDescent="0.25">
      <c r="A154" s="261" t="s">
        <v>1066</v>
      </c>
      <c r="B154" s="135">
        <v>180</v>
      </c>
      <c r="C154" s="135" t="s">
        <v>327</v>
      </c>
      <c r="D154" s="135"/>
      <c r="E154" s="135" t="s">
        <v>342</v>
      </c>
      <c r="F154" s="136" t="s">
        <v>367</v>
      </c>
      <c r="G154" s="135">
        <v>2</v>
      </c>
      <c r="H154" s="137">
        <v>44909</v>
      </c>
      <c r="I154" s="138"/>
      <c r="J154" s="138"/>
      <c r="K154" s="98">
        <v>44923</v>
      </c>
      <c r="L154" s="3"/>
      <c r="M154" s="32"/>
    </row>
    <row r="155" spans="1:13" ht="24.95" customHeight="1" x14ac:dyDescent="0.25">
      <c r="A155" s="261" t="s">
        <v>1066</v>
      </c>
      <c r="B155" s="135">
        <v>181</v>
      </c>
      <c r="C155" s="135" t="s">
        <v>327</v>
      </c>
      <c r="D155" s="135"/>
      <c r="E155" s="135" t="s">
        <v>343</v>
      </c>
      <c r="F155" s="136" t="s">
        <v>368</v>
      </c>
      <c r="G155" s="135">
        <v>4</v>
      </c>
      <c r="H155" s="137">
        <v>44909</v>
      </c>
      <c r="I155" s="138"/>
      <c r="J155" s="138"/>
      <c r="K155" s="98">
        <v>44923</v>
      </c>
      <c r="L155" s="3"/>
      <c r="M155" s="32"/>
    </row>
    <row r="156" spans="1:13" ht="24.95" customHeight="1" x14ac:dyDescent="0.25">
      <c r="A156" s="261" t="s">
        <v>1066</v>
      </c>
      <c r="B156" s="135">
        <v>182</v>
      </c>
      <c r="C156" s="135" t="s">
        <v>327</v>
      </c>
      <c r="D156" s="135"/>
      <c r="E156" s="135" t="s">
        <v>344</v>
      </c>
      <c r="F156" s="136" t="s">
        <v>368</v>
      </c>
      <c r="G156" s="135">
        <v>4</v>
      </c>
      <c r="H156" s="137">
        <v>44909</v>
      </c>
      <c r="I156" s="138"/>
      <c r="J156" s="138"/>
      <c r="K156" s="98">
        <v>44923</v>
      </c>
      <c r="L156" s="3"/>
      <c r="M156" s="32"/>
    </row>
    <row r="157" spans="1:13" ht="24.95" customHeight="1" x14ac:dyDescent="0.25">
      <c r="A157" s="261" t="s">
        <v>1066</v>
      </c>
      <c r="B157" s="135">
        <v>183</v>
      </c>
      <c r="C157" s="135" t="s">
        <v>327</v>
      </c>
      <c r="D157" s="135"/>
      <c r="E157" s="135" t="s">
        <v>345</v>
      </c>
      <c r="F157" s="136" t="s">
        <v>368</v>
      </c>
      <c r="G157" s="135">
        <v>1</v>
      </c>
      <c r="H157" s="137">
        <v>44909</v>
      </c>
      <c r="I157" s="138"/>
      <c r="J157" s="138"/>
      <c r="K157" s="98">
        <v>44923</v>
      </c>
      <c r="L157" s="3"/>
      <c r="M157" s="32"/>
    </row>
    <row r="158" spans="1:13" ht="24.95" customHeight="1" x14ac:dyDescent="0.25">
      <c r="A158" s="261" t="s">
        <v>1066</v>
      </c>
      <c r="B158" s="135">
        <v>184</v>
      </c>
      <c r="C158" s="135" t="s">
        <v>327</v>
      </c>
      <c r="D158" s="135"/>
      <c r="E158" s="135" t="s">
        <v>346</v>
      </c>
      <c r="F158" s="136" t="s">
        <v>369</v>
      </c>
      <c r="G158" s="135">
        <v>1</v>
      </c>
      <c r="H158" s="137">
        <v>44909</v>
      </c>
      <c r="I158" s="138"/>
      <c r="J158" s="138"/>
      <c r="K158" s="98">
        <v>44923</v>
      </c>
      <c r="L158" s="3"/>
      <c r="M158" s="32"/>
    </row>
    <row r="159" spans="1:13" ht="24.95" customHeight="1" x14ac:dyDescent="0.25">
      <c r="A159" s="261" t="s">
        <v>1066</v>
      </c>
      <c r="B159" s="135">
        <v>185</v>
      </c>
      <c r="C159" s="135" t="s">
        <v>327</v>
      </c>
      <c r="D159" s="135"/>
      <c r="E159" s="135" t="s">
        <v>347</v>
      </c>
      <c r="F159" s="136" t="s">
        <v>370</v>
      </c>
      <c r="G159" s="135">
        <v>1</v>
      </c>
      <c r="H159" s="137">
        <v>44909</v>
      </c>
      <c r="I159" s="138"/>
      <c r="J159" s="138"/>
      <c r="K159" s="98">
        <v>44923</v>
      </c>
      <c r="L159" s="3"/>
      <c r="M159" s="32"/>
    </row>
    <row r="160" spans="1:13" ht="24.95" customHeight="1" x14ac:dyDescent="0.25">
      <c r="A160" s="261" t="s">
        <v>1066</v>
      </c>
      <c r="B160" s="135">
        <v>186</v>
      </c>
      <c r="C160" s="135" t="s">
        <v>327</v>
      </c>
      <c r="D160" s="135"/>
      <c r="E160" s="135" t="s">
        <v>348</v>
      </c>
      <c r="F160" s="136" t="s">
        <v>371</v>
      </c>
      <c r="G160" s="135">
        <v>1</v>
      </c>
      <c r="H160" s="137">
        <v>44909</v>
      </c>
      <c r="I160" s="138"/>
      <c r="J160" s="138"/>
      <c r="K160" s="98">
        <v>44923</v>
      </c>
      <c r="L160" s="3"/>
      <c r="M160" s="32"/>
    </row>
    <row r="161" spans="1:13" ht="24.95" customHeight="1" x14ac:dyDescent="0.25">
      <c r="A161" s="261" t="s">
        <v>1066</v>
      </c>
      <c r="B161" s="135">
        <v>187</v>
      </c>
      <c r="C161" s="135" t="s">
        <v>327</v>
      </c>
      <c r="D161" s="135"/>
      <c r="E161" s="135" t="s">
        <v>349</v>
      </c>
      <c r="F161" s="136" t="s">
        <v>372</v>
      </c>
      <c r="G161" s="135">
        <v>1</v>
      </c>
      <c r="H161" s="137">
        <v>44909</v>
      </c>
      <c r="I161" s="138"/>
      <c r="J161" s="138"/>
      <c r="K161" s="98">
        <v>44923</v>
      </c>
      <c r="L161" s="3"/>
      <c r="M161" s="32"/>
    </row>
    <row r="162" spans="1:13" ht="24.95" customHeight="1" x14ac:dyDescent="0.25">
      <c r="A162" s="261" t="s">
        <v>1066</v>
      </c>
      <c r="B162" s="135">
        <v>188</v>
      </c>
      <c r="C162" s="135" t="s">
        <v>327</v>
      </c>
      <c r="D162" s="135"/>
      <c r="E162" s="135" t="s">
        <v>350</v>
      </c>
      <c r="F162" s="136" t="s">
        <v>372</v>
      </c>
      <c r="G162" s="135">
        <v>1</v>
      </c>
      <c r="H162" s="137">
        <v>44909</v>
      </c>
      <c r="I162" s="138"/>
      <c r="J162" s="138"/>
      <c r="K162" s="98">
        <v>44923</v>
      </c>
      <c r="L162" s="3"/>
      <c r="M162" s="32"/>
    </row>
    <row r="163" spans="1:13" ht="24.95" customHeight="1" x14ac:dyDescent="0.25">
      <c r="A163" s="261" t="s">
        <v>1066</v>
      </c>
      <c r="B163" s="135">
        <v>189</v>
      </c>
      <c r="C163" s="135" t="s">
        <v>327</v>
      </c>
      <c r="D163" s="135"/>
      <c r="E163" s="135" t="s">
        <v>351</v>
      </c>
      <c r="F163" s="136" t="s">
        <v>373</v>
      </c>
      <c r="G163" s="135">
        <v>1</v>
      </c>
      <c r="H163" s="137">
        <v>44909</v>
      </c>
      <c r="I163" s="138"/>
      <c r="J163" s="138"/>
      <c r="K163" s="98">
        <v>44923</v>
      </c>
      <c r="L163" s="3"/>
      <c r="M163" s="32"/>
    </row>
    <row r="164" spans="1:13" ht="24.95" customHeight="1" x14ac:dyDescent="0.25">
      <c r="A164" s="261" t="s">
        <v>1066</v>
      </c>
      <c r="B164" s="131">
        <v>190</v>
      </c>
      <c r="C164" s="131" t="s">
        <v>327</v>
      </c>
      <c r="D164" s="131"/>
      <c r="E164" s="131" t="s">
        <v>352</v>
      </c>
      <c r="F164" s="132" t="s">
        <v>374</v>
      </c>
      <c r="G164" s="131">
        <v>1</v>
      </c>
      <c r="H164" s="133">
        <v>44909</v>
      </c>
      <c r="I164" s="134"/>
      <c r="J164" s="134"/>
      <c r="K164" s="98">
        <v>44923</v>
      </c>
      <c r="L164" s="7"/>
      <c r="M164" s="31"/>
    </row>
    <row r="165" spans="1:13" ht="24.95" customHeight="1" x14ac:dyDescent="0.25">
      <c r="A165" s="261" t="s">
        <v>1066</v>
      </c>
      <c r="B165" s="135">
        <v>191</v>
      </c>
      <c r="C165" s="135" t="s">
        <v>375</v>
      </c>
      <c r="D165" s="135"/>
      <c r="E165" s="135"/>
      <c r="F165" s="136" t="s">
        <v>377</v>
      </c>
      <c r="G165" s="135">
        <v>4</v>
      </c>
      <c r="H165" s="137">
        <v>44911</v>
      </c>
      <c r="I165" s="138">
        <v>4</v>
      </c>
      <c r="J165" s="138"/>
      <c r="K165" s="98">
        <v>44923</v>
      </c>
      <c r="L165" s="3"/>
      <c r="M165" s="32"/>
    </row>
    <row r="166" spans="1:13" ht="24.95" customHeight="1" x14ac:dyDescent="0.25">
      <c r="A166" s="261" t="s">
        <v>1066</v>
      </c>
      <c r="B166" s="131">
        <v>192</v>
      </c>
      <c r="C166" s="131" t="s">
        <v>375</v>
      </c>
      <c r="D166" s="131"/>
      <c r="E166" s="131"/>
      <c r="F166" s="132" t="s">
        <v>376</v>
      </c>
      <c r="G166" s="131">
        <v>12</v>
      </c>
      <c r="H166" s="133">
        <v>44911</v>
      </c>
      <c r="I166" s="134">
        <v>12</v>
      </c>
      <c r="J166" s="134"/>
      <c r="K166" s="98">
        <v>44923</v>
      </c>
      <c r="L166" s="7"/>
      <c r="M166" s="31"/>
    </row>
    <row r="167" spans="1:13" ht="24.95" customHeight="1" x14ac:dyDescent="0.25">
      <c r="A167" s="261" t="s">
        <v>1066</v>
      </c>
      <c r="B167" s="131">
        <v>199</v>
      </c>
      <c r="C167" s="131" t="s">
        <v>394</v>
      </c>
      <c r="D167" s="131"/>
      <c r="E167" s="131" t="s">
        <v>395</v>
      </c>
      <c r="F167" s="132" t="s">
        <v>396</v>
      </c>
      <c r="G167" s="131">
        <v>1</v>
      </c>
      <c r="H167" s="133">
        <v>44935</v>
      </c>
      <c r="I167" s="134">
        <v>4</v>
      </c>
      <c r="J167" s="134"/>
      <c r="K167" s="99">
        <v>44931</v>
      </c>
      <c r="L167" s="7"/>
      <c r="M167" s="31"/>
    </row>
    <row r="168" spans="1:13" ht="24.95" customHeight="1" x14ac:dyDescent="0.25">
      <c r="A168" s="261" t="s">
        <v>1066</v>
      </c>
      <c r="B168" s="135">
        <v>194</v>
      </c>
      <c r="C168" s="135" t="s">
        <v>381</v>
      </c>
      <c r="D168" s="135"/>
      <c r="E168" s="135" t="s">
        <v>382</v>
      </c>
      <c r="F168" s="136" t="s">
        <v>383</v>
      </c>
      <c r="G168" s="135">
        <v>1</v>
      </c>
      <c r="H168" s="137">
        <v>44918</v>
      </c>
      <c r="I168" s="138">
        <v>0.5</v>
      </c>
      <c r="J168" s="138"/>
      <c r="K168" s="98">
        <v>44929</v>
      </c>
      <c r="L168" s="3"/>
      <c r="M168" s="32"/>
    </row>
    <row r="169" spans="1:13" ht="24.95" customHeight="1" x14ac:dyDescent="0.25">
      <c r="A169" s="261" t="s">
        <v>1066</v>
      </c>
      <c r="B169" s="131">
        <v>195</v>
      </c>
      <c r="C169" s="131" t="s">
        <v>381</v>
      </c>
      <c r="D169" s="131"/>
      <c r="E169" s="131" t="s">
        <v>384</v>
      </c>
      <c r="F169" s="132" t="s">
        <v>385</v>
      </c>
      <c r="G169" s="131">
        <v>2</v>
      </c>
      <c r="H169" s="133">
        <v>44918</v>
      </c>
      <c r="I169" s="134">
        <v>1.2</v>
      </c>
      <c r="J169" s="134"/>
      <c r="K169" s="98">
        <v>44929</v>
      </c>
      <c r="L169" s="7"/>
      <c r="M169" s="31"/>
    </row>
    <row r="170" spans="1:13" ht="24.95" customHeight="1" x14ac:dyDescent="0.25">
      <c r="A170" s="261" t="s">
        <v>1066</v>
      </c>
      <c r="B170" s="131">
        <v>200</v>
      </c>
      <c r="C170" s="131" t="s">
        <v>397</v>
      </c>
      <c r="D170" s="131"/>
      <c r="E170" s="131" t="s">
        <v>398</v>
      </c>
      <c r="F170" s="132" t="s">
        <v>399</v>
      </c>
      <c r="G170" s="131">
        <v>1</v>
      </c>
      <c r="H170" s="133">
        <v>44935</v>
      </c>
      <c r="I170" s="134">
        <v>32</v>
      </c>
      <c r="J170" s="134"/>
      <c r="K170" s="99">
        <v>44932</v>
      </c>
      <c r="L170" s="7"/>
      <c r="M170" s="31"/>
    </row>
    <row r="171" spans="1:13" ht="24.95" customHeight="1" x14ac:dyDescent="0.25">
      <c r="A171" s="261" t="s">
        <v>1066</v>
      </c>
      <c r="B171" s="141">
        <v>29</v>
      </c>
      <c r="C171" s="141" t="s">
        <v>69</v>
      </c>
      <c r="D171" s="141"/>
      <c r="E171" s="141" t="s">
        <v>72</v>
      </c>
      <c r="F171" s="142" t="s">
        <v>73</v>
      </c>
      <c r="G171" s="141">
        <v>2</v>
      </c>
      <c r="H171" s="143">
        <v>44911</v>
      </c>
      <c r="I171" s="144">
        <v>2</v>
      </c>
      <c r="J171" s="144"/>
      <c r="K171" s="98">
        <v>44911</v>
      </c>
      <c r="L171" s="3"/>
      <c r="M171" s="32"/>
    </row>
    <row r="172" spans="1:13" ht="24.95" customHeight="1" x14ac:dyDescent="0.25">
      <c r="A172" s="261" t="s">
        <v>1066</v>
      </c>
      <c r="B172" s="145">
        <v>32</v>
      </c>
      <c r="C172" s="145" t="s">
        <v>69</v>
      </c>
      <c r="D172" s="145"/>
      <c r="E172" s="145" t="s">
        <v>74</v>
      </c>
      <c r="F172" s="146" t="s">
        <v>75</v>
      </c>
      <c r="G172" s="145">
        <v>1</v>
      </c>
      <c r="H172" s="147">
        <v>44911</v>
      </c>
      <c r="I172" s="148">
        <v>0.57999999999999996</v>
      </c>
      <c r="J172" s="148"/>
      <c r="K172" s="98">
        <v>44911</v>
      </c>
      <c r="L172" s="7"/>
      <c r="M172" s="31"/>
    </row>
    <row r="173" spans="1:13" ht="24.95" customHeight="1" x14ac:dyDescent="0.25">
      <c r="A173" s="261" t="s">
        <v>1066</v>
      </c>
      <c r="B173" s="145">
        <v>209</v>
      </c>
      <c r="C173" s="145" t="s">
        <v>416</v>
      </c>
      <c r="D173" s="145"/>
      <c r="E173" s="145" t="s">
        <v>417</v>
      </c>
      <c r="F173" s="146" t="s">
        <v>418</v>
      </c>
      <c r="G173" s="145">
        <v>1</v>
      </c>
      <c r="H173" s="147">
        <v>44939</v>
      </c>
      <c r="I173" s="148">
        <v>3</v>
      </c>
      <c r="J173" s="148"/>
      <c r="K173" s="99">
        <v>44939</v>
      </c>
      <c r="L173" s="7"/>
      <c r="M173" s="31"/>
    </row>
    <row r="174" spans="1:13" ht="24.95" customHeight="1" x14ac:dyDescent="0.25">
      <c r="A174" s="261" t="s">
        <v>1066</v>
      </c>
      <c r="B174" s="145">
        <v>196</v>
      </c>
      <c r="C174" s="145" t="s">
        <v>381</v>
      </c>
      <c r="D174" s="145"/>
      <c r="E174" s="145" t="s">
        <v>386</v>
      </c>
      <c r="F174" s="146" t="s">
        <v>387</v>
      </c>
      <c r="G174" s="145">
        <v>1</v>
      </c>
      <c r="H174" s="147">
        <v>44918</v>
      </c>
      <c r="I174" s="148">
        <v>2</v>
      </c>
      <c r="J174" s="148"/>
      <c r="K174" s="99">
        <v>44938</v>
      </c>
      <c r="L174" s="7"/>
      <c r="M174" s="31"/>
    </row>
    <row r="175" spans="1:13" ht="24.95" customHeight="1" x14ac:dyDescent="0.25">
      <c r="A175" s="261" t="s">
        <v>1066</v>
      </c>
      <c r="B175" s="141">
        <v>201</v>
      </c>
      <c r="C175" s="141" t="s">
        <v>400</v>
      </c>
      <c r="D175" s="141"/>
      <c r="E175" s="141"/>
      <c r="F175" s="142" t="s">
        <v>404</v>
      </c>
      <c r="G175" s="141">
        <v>2</v>
      </c>
      <c r="H175" s="143">
        <v>44937</v>
      </c>
      <c r="I175" s="139">
        <v>3</v>
      </c>
      <c r="J175" s="139"/>
      <c r="K175" s="98">
        <v>44937</v>
      </c>
      <c r="L175" s="3"/>
      <c r="M175" s="32"/>
    </row>
    <row r="176" spans="1:13" ht="24.95" customHeight="1" x14ac:dyDescent="0.25">
      <c r="A176" s="261" t="s">
        <v>1066</v>
      </c>
      <c r="B176" s="141">
        <v>202</v>
      </c>
      <c r="C176" s="141" t="s">
        <v>400</v>
      </c>
      <c r="D176" s="141"/>
      <c r="E176" s="141"/>
      <c r="F176" s="142" t="s">
        <v>403</v>
      </c>
      <c r="G176" s="141">
        <v>2</v>
      </c>
      <c r="H176" s="143">
        <v>44937</v>
      </c>
      <c r="I176" s="139">
        <v>3</v>
      </c>
      <c r="J176" s="139"/>
      <c r="K176" s="98">
        <v>44937</v>
      </c>
      <c r="L176" s="3"/>
      <c r="M176" s="32"/>
    </row>
    <row r="177" spans="1:13" ht="24.95" customHeight="1" x14ac:dyDescent="0.25">
      <c r="A177" s="261" t="s">
        <v>1066</v>
      </c>
      <c r="B177" s="141">
        <v>203</v>
      </c>
      <c r="C177" s="141" t="s">
        <v>400</v>
      </c>
      <c r="D177" s="141"/>
      <c r="E177" s="141"/>
      <c r="F177" s="142" t="s">
        <v>402</v>
      </c>
      <c r="G177" s="141">
        <v>2</v>
      </c>
      <c r="H177" s="143">
        <v>44937</v>
      </c>
      <c r="I177" s="139">
        <v>3</v>
      </c>
      <c r="J177" s="139"/>
      <c r="K177" s="98">
        <v>44937</v>
      </c>
      <c r="L177" s="3"/>
      <c r="M177" s="32"/>
    </row>
    <row r="178" spans="1:13" ht="24.95" customHeight="1" x14ac:dyDescent="0.25">
      <c r="A178" s="261" t="s">
        <v>1066</v>
      </c>
      <c r="B178" s="145">
        <v>204</v>
      </c>
      <c r="C178" s="145" t="s">
        <v>400</v>
      </c>
      <c r="D178" s="145"/>
      <c r="E178" s="145"/>
      <c r="F178" s="146" t="s">
        <v>401</v>
      </c>
      <c r="G178" s="145">
        <v>2</v>
      </c>
      <c r="H178" s="147">
        <v>44937</v>
      </c>
      <c r="I178" s="139">
        <v>1.5</v>
      </c>
      <c r="J178" s="139"/>
      <c r="K178" s="98">
        <v>44937</v>
      </c>
      <c r="L178" s="7"/>
      <c r="M178" s="31"/>
    </row>
    <row r="179" spans="1:13" ht="24.95" customHeight="1" x14ac:dyDescent="0.25">
      <c r="A179" s="261" t="s">
        <v>1066</v>
      </c>
      <c r="B179" s="141">
        <v>210</v>
      </c>
      <c r="C179" s="141" t="s">
        <v>397</v>
      </c>
      <c r="D179" s="141"/>
      <c r="E179" s="141" t="s">
        <v>419</v>
      </c>
      <c r="F179" s="142" t="s">
        <v>420</v>
      </c>
      <c r="G179" s="141">
        <v>4</v>
      </c>
      <c r="H179" s="143">
        <v>44914</v>
      </c>
      <c r="I179" s="144">
        <v>8</v>
      </c>
      <c r="J179" s="144"/>
      <c r="K179" s="98">
        <v>44914</v>
      </c>
      <c r="L179" s="3"/>
      <c r="M179" s="32"/>
    </row>
    <row r="180" spans="1:13" ht="24.95" customHeight="1" x14ac:dyDescent="0.25">
      <c r="A180" s="261" t="s">
        <v>1066</v>
      </c>
      <c r="B180" s="141">
        <v>211</v>
      </c>
      <c r="C180" s="141" t="s">
        <v>397</v>
      </c>
      <c r="D180" s="141"/>
      <c r="E180" s="141" t="s">
        <v>421</v>
      </c>
      <c r="F180" s="142" t="s">
        <v>422</v>
      </c>
      <c r="G180" s="141">
        <v>2</v>
      </c>
      <c r="H180" s="143">
        <v>44914</v>
      </c>
      <c r="I180" s="144">
        <v>4</v>
      </c>
      <c r="J180" s="144"/>
      <c r="K180" s="98">
        <v>44914</v>
      </c>
      <c r="L180" s="3"/>
      <c r="M180" s="32"/>
    </row>
    <row r="181" spans="1:13" ht="24.95" customHeight="1" x14ac:dyDescent="0.25">
      <c r="A181" s="261" t="s">
        <v>1066</v>
      </c>
      <c r="B181" s="145">
        <v>212</v>
      </c>
      <c r="C181" s="141" t="s">
        <v>397</v>
      </c>
      <c r="D181" s="145"/>
      <c r="E181" s="145" t="s">
        <v>423</v>
      </c>
      <c r="F181" s="146" t="s">
        <v>424</v>
      </c>
      <c r="G181" s="145">
        <v>4</v>
      </c>
      <c r="H181" s="143">
        <v>44914</v>
      </c>
      <c r="I181" s="148">
        <v>8</v>
      </c>
      <c r="J181" s="148"/>
      <c r="K181" s="98">
        <v>44914</v>
      </c>
      <c r="L181" s="7"/>
      <c r="M181" s="31"/>
    </row>
    <row r="182" spans="1:13" ht="24.95" customHeight="1" x14ac:dyDescent="0.25">
      <c r="A182" s="261" t="s">
        <v>1066</v>
      </c>
      <c r="B182" s="145">
        <v>222</v>
      </c>
      <c r="C182" s="145" t="s">
        <v>442</v>
      </c>
      <c r="D182" s="145"/>
      <c r="E182" s="145" t="s">
        <v>443</v>
      </c>
      <c r="F182" s="146" t="s">
        <v>444</v>
      </c>
      <c r="G182" s="145">
        <v>10</v>
      </c>
      <c r="H182" s="147">
        <v>44946</v>
      </c>
      <c r="I182" s="148">
        <v>5</v>
      </c>
      <c r="J182" s="148"/>
      <c r="K182" s="99">
        <v>44945</v>
      </c>
      <c r="L182" s="7"/>
      <c r="M182" s="31"/>
    </row>
    <row r="183" spans="1:13" ht="24.95" customHeight="1" x14ac:dyDescent="0.25">
      <c r="A183" s="261" t="s">
        <v>1066</v>
      </c>
      <c r="B183" s="141">
        <v>206</v>
      </c>
      <c r="C183" s="141" t="s">
        <v>408</v>
      </c>
      <c r="D183" s="141"/>
      <c r="E183" s="141" t="s">
        <v>409</v>
      </c>
      <c r="F183" s="142" t="s">
        <v>410</v>
      </c>
      <c r="G183" s="141">
        <v>2</v>
      </c>
      <c r="H183" s="143">
        <v>44944</v>
      </c>
      <c r="I183" s="144">
        <v>1</v>
      </c>
      <c r="J183" s="144"/>
      <c r="K183" s="98">
        <v>44945</v>
      </c>
      <c r="L183" s="3"/>
      <c r="M183" s="32"/>
    </row>
    <row r="184" spans="1:13" ht="24.95" customHeight="1" x14ac:dyDescent="0.25">
      <c r="A184" s="261" t="s">
        <v>1066</v>
      </c>
      <c r="B184" s="145">
        <v>207</v>
      </c>
      <c r="C184" s="145" t="s">
        <v>408</v>
      </c>
      <c r="D184" s="145"/>
      <c r="E184" s="145" t="s">
        <v>411</v>
      </c>
      <c r="F184" s="146" t="s">
        <v>412</v>
      </c>
      <c r="G184" s="145">
        <v>2</v>
      </c>
      <c r="H184" s="147">
        <v>44944</v>
      </c>
      <c r="I184" s="148">
        <v>0.66</v>
      </c>
      <c r="J184" s="148"/>
      <c r="K184" s="99">
        <v>44945</v>
      </c>
      <c r="L184" s="7"/>
      <c r="M184" s="31"/>
    </row>
    <row r="185" spans="1:13" ht="24.95" customHeight="1" x14ac:dyDescent="0.25">
      <c r="A185" s="261" t="s">
        <v>1066</v>
      </c>
      <c r="B185" s="145">
        <v>205</v>
      </c>
      <c r="C185" s="145" t="s">
        <v>405</v>
      </c>
      <c r="D185" s="145"/>
      <c r="E185" s="145" t="s">
        <v>406</v>
      </c>
      <c r="F185" s="146" t="s">
        <v>407</v>
      </c>
      <c r="G185" s="145">
        <v>2</v>
      </c>
      <c r="H185" s="147">
        <v>44951</v>
      </c>
      <c r="I185" s="148">
        <v>8</v>
      </c>
      <c r="J185" s="148"/>
      <c r="K185" s="99">
        <v>44944</v>
      </c>
      <c r="L185" s="7"/>
      <c r="M185" s="31"/>
    </row>
    <row r="186" spans="1:13" ht="24.95" customHeight="1" x14ac:dyDescent="0.25">
      <c r="A186" s="261" t="s">
        <v>1066</v>
      </c>
      <c r="B186" s="141">
        <v>228</v>
      </c>
      <c r="C186" s="141" t="s">
        <v>455</v>
      </c>
      <c r="D186" s="141"/>
      <c r="E186" s="141" t="s">
        <v>458</v>
      </c>
      <c r="F186" s="142" t="s">
        <v>459</v>
      </c>
      <c r="G186" s="141">
        <v>20</v>
      </c>
      <c r="H186" s="143">
        <v>44953</v>
      </c>
      <c r="I186" s="144">
        <v>11.5</v>
      </c>
      <c r="J186" s="144"/>
      <c r="K186" s="143">
        <v>44953</v>
      </c>
      <c r="L186" s="32"/>
      <c r="M186" s="32"/>
    </row>
    <row r="187" spans="1:13" ht="24.95" customHeight="1" x14ac:dyDescent="0.25">
      <c r="A187" s="261" t="s">
        <v>1066</v>
      </c>
      <c r="B187" s="141">
        <v>227</v>
      </c>
      <c r="C187" s="141" t="s">
        <v>455</v>
      </c>
      <c r="D187" s="141"/>
      <c r="E187" s="141" t="s">
        <v>456</v>
      </c>
      <c r="F187" s="142" t="s">
        <v>457</v>
      </c>
      <c r="G187" s="141">
        <v>10</v>
      </c>
      <c r="H187" s="143">
        <v>44953</v>
      </c>
      <c r="I187" s="144">
        <v>7</v>
      </c>
      <c r="J187" s="144"/>
      <c r="K187" s="143">
        <v>44953</v>
      </c>
      <c r="L187" s="32"/>
      <c r="M187" s="32"/>
    </row>
    <row r="188" spans="1:13" ht="24.95" customHeight="1" x14ac:dyDescent="0.25">
      <c r="A188" s="261" t="s">
        <v>1066</v>
      </c>
      <c r="B188" s="141">
        <v>229</v>
      </c>
      <c r="C188" s="141" t="s">
        <v>455</v>
      </c>
      <c r="D188" s="141"/>
      <c r="E188" s="141" t="s">
        <v>460</v>
      </c>
      <c r="F188" s="142" t="s">
        <v>461</v>
      </c>
      <c r="G188" s="141">
        <v>20</v>
      </c>
      <c r="H188" s="143">
        <v>44953</v>
      </c>
      <c r="I188" s="144">
        <v>6.5</v>
      </c>
      <c r="J188" s="144"/>
      <c r="K188" s="143">
        <v>44953</v>
      </c>
      <c r="L188" s="32"/>
      <c r="M188" s="32"/>
    </row>
    <row r="189" spans="1:13" ht="24.95" customHeight="1" x14ac:dyDescent="0.25">
      <c r="A189" s="261" t="s">
        <v>1066</v>
      </c>
      <c r="B189" s="141">
        <v>233</v>
      </c>
      <c r="C189" s="141" t="s">
        <v>455</v>
      </c>
      <c r="D189" s="141"/>
      <c r="E189" s="141" t="s">
        <v>467</v>
      </c>
      <c r="F189" s="142" t="s">
        <v>468</v>
      </c>
      <c r="G189" s="141">
        <v>1</v>
      </c>
      <c r="H189" s="143">
        <v>44953</v>
      </c>
      <c r="I189" s="144">
        <v>1.5</v>
      </c>
      <c r="J189" s="144"/>
      <c r="K189" s="143">
        <v>44953</v>
      </c>
      <c r="L189" s="32"/>
      <c r="M189" s="32"/>
    </row>
    <row r="190" spans="1:13" ht="24.95" customHeight="1" x14ac:dyDescent="0.25">
      <c r="A190" s="261" t="s">
        <v>1066</v>
      </c>
      <c r="B190" s="141">
        <v>230</v>
      </c>
      <c r="C190" s="141" t="s">
        <v>455</v>
      </c>
      <c r="D190" s="141"/>
      <c r="E190" s="141" t="s">
        <v>462</v>
      </c>
      <c r="F190" s="142" t="s">
        <v>463</v>
      </c>
      <c r="G190" s="141">
        <v>19</v>
      </c>
      <c r="H190" s="143">
        <v>44953</v>
      </c>
      <c r="I190" s="144">
        <v>26.75</v>
      </c>
      <c r="J190" s="144"/>
      <c r="K190" s="143">
        <v>44953</v>
      </c>
      <c r="L190" s="32"/>
      <c r="M190" s="32"/>
    </row>
    <row r="191" spans="1:13" ht="24.95" customHeight="1" x14ac:dyDescent="0.25">
      <c r="A191" s="261" t="s">
        <v>1066</v>
      </c>
      <c r="B191" s="141">
        <v>231</v>
      </c>
      <c r="C191" s="141" t="s">
        <v>455</v>
      </c>
      <c r="D191" s="141"/>
      <c r="E191" s="141" t="s">
        <v>464</v>
      </c>
      <c r="F191" s="142" t="s">
        <v>465</v>
      </c>
      <c r="G191" s="141">
        <v>1</v>
      </c>
      <c r="H191" s="143">
        <v>44953</v>
      </c>
      <c r="I191" s="144">
        <v>1</v>
      </c>
      <c r="J191" s="144"/>
      <c r="K191" s="143">
        <v>44953</v>
      </c>
      <c r="L191" s="32"/>
      <c r="M191" s="32"/>
    </row>
    <row r="192" spans="1:13" ht="24.95" customHeight="1" x14ac:dyDescent="0.25">
      <c r="A192" s="261" t="s">
        <v>1066</v>
      </c>
      <c r="B192" s="145">
        <v>232</v>
      </c>
      <c r="C192" s="145" t="s">
        <v>455</v>
      </c>
      <c r="D192" s="145"/>
      <c r="E192" s="145" t="s">
        <v>466</v>
      </c>
      <c r="F192" s="146" t="s">
        <v>469</v>
      </c>
      <c r="G192" s="145">
        <v>1</v>
      </c>
      <c r="H192" s="147">
        <v>44953</v>
      </c>
      <c r="I192" s="148">
        <v>0.9</v>
      </c>
      <c r="J192" s="148"/>
      <c r="K192" s="143">
        <v>44953</v>
      </c>
      <c r="L192" s="31"/>
      <c r="M192" s="31"/>
    </row>
    <row r="193" spans="1:13" ht="24.95" customHeight="1" x14ac:dyDescent="0.25">
      <c r="A193" s="261" t="s">
        <v>1066</v>
      </c>
      <c r="B193" s="141">
        <v>237</v>
      </c>
      <c r="C193" s="141" t="s">
        <v>470</v>
      </c>
      <c r="D193" s="141"/>
      <c r="E193" s="141" t="s">
        <v>477</v>
      </c>
      <c r="F193" s="142" t="s">
        <v>483</v>
      </c>
      <c r="G193" s="141">
        <v>2</v>
      </c>
      <c r="H193" s="143">
        <v>44957</v>
      </c>
      <c r="I193" s="144">
        <v>2</v>
      </c>
      <c r="J193" s="144"/>
      <c r="K193" s="98">
        <v>44946</v>
      </c>
      <c r="L193" s="32"/>
      <c r="M193" s="32"/>
    </row>
    <row r="194" spans="1:13" ht="24.95" customHeight="1" x14ac:dyDescent="0.25">
      <c r="A194" s="261" t="s">
        <v>1066</v>
      </c>
      <c r="B194" s="145">
        <v>238</v>
      </c>
      <c r="C194" s="145" t="s">
        <v>470</v>
      </c>
      <c r="D194" s="145"/>
      <c r="E194" s="145" t="s">
        <v>478</v>
      </c>
      <c r="F194" s="146" t="s">
        <v>484</v>
      </c>
      <c r="G194" s="145">
        <v>2</v>
      </c>
      <c r="H194" s="147">
        <v>44957</v>
      </c>
      <c r="I194" s="148">
        <v>2.1</v>
      </c>
      <c r="J194" s="148"/>
      <c r="K194" s="98">
        <v>44946</v>
      </c>
      <c r="L194" s="31"/>
      <c r="M194" s="31"/>
    </row>
    <row r="195" spans="1:13" ht="24.95" customHeight="1" x14ac:dyDescent="0.25">
      <c r="A195" s="261" t="s">
        <v>1066</v>
      </c>
      <c r="B195" s="145">
        <v>225</v>
      </c>
      <c r="C195" s="145" t="s">
        <v>446</v>
      </c>
      <c r="D195" s="145"/>
      <c r="E195" s="145" t="s">
        <v>449</v>
      </c>
      <c r="F195" s="146" t="s">
        <v>454</v>
      </c>
      <c r="G195" s="145">
        <v>3</v>
      </c>
      <c r="H195" s="147">
        <v>44957</v>
      </c>
      <c r="I195" s="148">
        <v>1.5</v>
      </c>
      <c r="J195" s="148"/>
      <c r="K195" s="99">
        <v>44956</v>
      </c>
      <c r="L195" s="31"/>
      <c r="M195" s="31"/>
    </row>
    <row r="196" spans="1:13" ht="24.95" customHeight="1" x14ac:dyDescent="0.25">
      <c r="A196" s="261" t="s">
        <v>1066</v>
      </c>
      <c r="B196" s="141">
        <v>223</v>
      </c>
      <c r="C196" s="141" t="s">
        <v>446</v>
      </c>
      <c r="D196" s="141"/>
      <c r="E196" s="141" t="s">
        <v>447</v>
      </c>
      <c r="F196" s="142" t="s">
        <v>452</v>
      </c>
      <c r="G196" s="141">
        <v>4</v>
      </c>
      <c r="H196" s="143">
        <v>44957</v>
      </c>
      <c r="I196" s="144">
        <v>2</v>
      </c>
      <c r="J196" s="144"/>
      <c r="K196" s="98">
        <v>44956</v>
      </c>
      <c r="L196" s="32"/>
      <c r="M196" s="32"/>
    </row>
    <row r="197" spans="1:13" ht="24.95" customHeight="1" x14ac:dyDescent="0.25">
      <c r="A197" s="261" t="s">
        <v>1066</v>
      </c>
      <c r="B197" s="141">
        <v>224</v>
      </c>
      <c r="C197" s="141" t="s">
        <v>446</v>
      </c>
      <c r="D197" s="141"/>
      <c r="E197" s="141" t="s">
        <v>448</v>
      </c>
      <c r="F197" s="142" t="s">
        <v>453</v>
      </c>
      <c r="G197" s="141">
        <v>2</v>
      </c>
      <c r="H197" s="143">
        <v>44957</v>
      </c>
      <c r="I197" s="144">
        <v>1.75</v>
      </c>
      <c r="J197" s="144"/>
      <c r="K197" s="98">
        <v>44956</v>
      </c>
      <c r="L197" s="32"/>
      <c r="M197" s="32"/>
    </row>
    <row r="198" spans="1:13" ht="24.95" customHeight="1" x14ac:dyDescent="0.25">
      <c r="A198" s="261" t="s">
        <v>1066</v>
      </c>
      <c r="B198" s="145">
        <v>226</v>
      </c>
      <c r="C198" s="145" t="s">
        <v>446</v>
      </c>
      <c r="D198" s="145"/>
      <c r="E198" s="145" t="s">
        <v>450</v>
      </c>
      <c r="F198" s="146" t="s">
        <v>451</v>
      </c>
      <c r="G198" s="145">
        <v>6</v>
      </c>
      <c r="H198" s="147">
        <v>44957</v>
      </c>
      <c r="I198" s="148">
        <v>2.5</v>
      </c>
      <c r="J198" s="148"/>
      <c r="K198" s="99">
        <v>44957</v>
      </c>
      <c r="L198" s="31"/>
      <c r="M198" s="31"/>
    </row>
    <row r="199" spans="1:13" ht="24.95" customHeight="1" x14ac:dyDescent="0.25">
      <c r="A199" s="261" t="s">
        <v>1066</v>
      </c>
      <c r="B199" s="145">
        <v>208</v>
      </c>
      <c r="C199" s="145" t="s">
        <v>413</v>
      </c>
      <c r="D199" s="145"/>
      <c r="E199" s="145" t="s">
        <v>414</v>
      </c>
      <c r="F199" s="146" t="s">
        <v>415</v>
      </c>
      <c r="G199" s="145">
        <v>1</v>
      </c>
      <c r="H199" s="147">
        <v>44944</v>
      </c>
      <c r="I199" s="148">
        <v>3</v>
      </c>
      <c r="J199" s="148"/>
      <c r="K199" s="99">
        <v>44956</v>
      </c>
      <c r="L199" s="31"/>
      <c r="M199" s="31"/>
    </row>
    <row r="200" spans="1:13" ht="24.95" customHeight="1" x14ac:dyDescent="0.25">
      <c r="A200" s="261" t="s">
        <v>1066</v>
      </c>
      <c r="B200" s="141">
        <v>142</v>
      </c>
      <c r="C200" s="141" t="s">
        <v>289</v>
      </c>
      <c r="D200" s="141"/>
      <c r="E200" s="141" t="s">
        <v>290</v>
      </c>
      <c r="F200" s="142" t="s">
        <v>292</v>
      </c>
      <c r="G200" s="141">
        <v>100</v>
      </c>
      <c r="H200" s="143">
        <v>44956</v>
      </c>
      <c r="I200" s="144">
        <v>15</v>
      </c>
      <c r="J200" s="144"/>
      <c r="K200" s="98">
        <v>44956</v>
      </c>
      <c r="L200" s="32"/>
      <c r="M200" s="32"/>
    </row>
    <row r="201" spans="1:13" ht="24.95" customHeight="1" x14ac:dyDescent="0.25">
      <c r="A201" s="261" t="s">
        <v>1066</v>
      </c>
      <c r="B201" s="145">
        <v>143</v>
      </c>
      <c r="C201" s="145" t="s">
        <v>289</v>
      </c>
      <c r="D201" s="145"/>
      <c r="E201" s="145" t="s">
        <v>291</v>
      </c>
      <c r="F201" s="146" t="s">
        <v>293</v>
      </c>
      <c r="G201" s="145">
        <v>100</v>
      </c>
      <c r="H201" s="147">
        <v>44956</v>
      </c>
      <c r="I201" s="148">
        <v>8</v>
      </c>
      <c r="J201" s="148"/>
      <c r="K201" s="98">
        <v>44956</v>
      </c>
      <c r="L201" s="31"/>
      <c r="M201" s="31"/>
    </row>
    <row r="202" spans="1:13" ht="24.95" customHeight="1" x14ac:dyDescent="0.25">
      <c r="A202" s="261" t="s">
        <v>1066</v>
      </c>
      <c r="B202" s="145">
        <v>239</v>
      </c>
      <c r="C202" s="145" t="s">
        <v>470</v>
      </c>
      <c r="D202" s="145"/>
      <c r="E202" s="145" t="s">
        <v>479</v>
      </c>
      <c r="F202" s="146" t="s">
        <v>485</v>
      </c>
      <c r="G202" s="145">
        <v>4</v>
      </c>
      <c r="H202" s="147">
        <v>44957</v>
      </c>
      <c r="I202" s="148">
        <v>6.5</v>
      </c>
      <c r="J202" s="148"/>
      <c r="K202" s="99">
        <v>44957</v>
      </c>
      <c r="L202" s="31"/>
      <c r="M202" s="31"/>
    </row>
    <row r="203" spans="1:13" ht="24.95" customHeight="1" x14ac:dyDescent="0.25">
      <c r="A203" s="261" t="s">
        <v>1066</v>
      </c>
      <c r="B203" s="145">
        <v>23</v>
      </c>
      <c r="C203" s="145" t="s">
        <v>62</v>
      </c>
      <c r="D203" s="145"/>
      <c r="E203" s="28" t="s">
        <v>65</v>
      </c>
      <c r="F203" s="17" t="s">
        <v>68</v>
      </c>
      <c r="G203" s="145">
        <v>29</v>
      </c>
      <c r="H203" s="147">
        <v>44957</v>
      </c>
      <c r="I203" s="148">
        <v>14.5</v>
      </c>
      <c r="J203" s="148"/>
      <c r="K203" s="99">
        <v>44956</v>
      </c>
      <c r="L203" s="31"/>
      <c r="M203" s="31"/>
    </row>
    <row r="204" spans="1:13" ht="24.95" customHeight="1" x14ac:dyDescent="0.25">
      <c r="A204" s="261" t="s">
        <v>1066</v>
      </c>
      <c r="B204" s="141">
        <v>221</v>
      </c>
      <c r="C204" s="141" t="s">
        <v>445</v>
      </c>
      <c r="D204" s="141"/>
      <c r="E204" s="141" t="s">
        <v>487</v>
      </c>
      <c r="F204" s="142" t="s">
        <v>488</v>
      </c>
      <c r="G204" s="141">
        <v>4</v>
      </c>
      <c r="H204" s="143">
        <v>44957</v>
      </c>
      <c r="I204" s="144">
        <v>4</v>
      </c>
      <c r="J204" s="144"/>
      <c r="K204" s="98">
        <v>44957</v>
      </c>
      <c r="L204" s="32"/>
      <c r="M204" s="32"/>
    </row>
    <row r="205" spans="1:13" ht="24.95" customHeight="1" x14ac:dyDescent="0.25">
      <c r="A205" s="261" t="s">
        <v>1066</v>
      </c>
      <c r="B205" s="145">
        <v>242</v>
      </c>
      <c r="C205" s="145" t="s">
        <v>489</v>
      </c>
      <c r="D205" s="145"/>
      <c r="E205" s="145" t="s">
        <v>490</v>
      </c>
      <c r="F205" s="146" t="s">
        <v>491</v>
      </c>
      <c r="G205" s="145">
        <v>1</v>
      </c>
      <c r="H205" s="147">
        <v>44957</v>
      </c>
      <c r="I205" s="148">
        <v>3</v>
      </c>
      <c r="J205" s="148"/>
      <c r="K205" s="99">
        <v>44957</v>
      </c>
      <c r="L205" s="31"/>
      <c r="M205" s="31"/>
    </row>
    <row r="206" spans="1:13" ht="24.95" customHeight="1" x14ac:dyDescent="0.25">
      <c r="A206" s="261" t="s">
        <v>1066</v>
      </c>
      <c r="B206" s="145">
        <v>22</v>
      </c>
      <c r="C206" s="145" t="s">
        <v>62</v>
      </c>
      <c r="D206" s="145"/>
      <c r="E206" s="145" t="s">
        <v>64</v>
      </c>
      <c r="F206" s="146" t="s">
        <v>67</v>
      </c>
      <c r="G206" s="145">
        <v>2</v>
      </c>
      <c r="H206" s="147">
        <v>44957</v>
      </c>
      <c r="I206" s="148">
        <v>1.8</v>
      </c>
      <c r="J206" s="148"/>
      <c r="K206" s="99">
        <v>44956</v>
      </c>
      <c r="L206" s="31"/>
      <c r="M206" s="31"/>
    </row>
    <row r="207" spans="1:13" ht="24.95" customHeight="1" x14ac:dyDescent="0.25">
      <c r="A207" s="261" t="s">
        <v>1066</v>
      </c>
      <c r="B207" s="145">
        <v>193</v>
      </c>
      <c r="C207" s="145" t="s">
        <v>378</v>
      </c>
      <c r="D207" s="145"/>
      <c r="E207" s="145" t="s">
        <v>379</v>
      </c>
      <c r="F207" s="146" t="s">
        <v>380</v>
      </c>
      <c r="G207" s="145">
        <v>1</v>
      </c>
      <c r="H207" s="147">
        <v>44923</v>
      </c>
      <c r="I207" s="148">
        <v>10</v>
      </c>
      <c r="J207" s="148"/>
      <c r="K207" s="99">
        <v>44918</v>
      </c>
      <c r="L207" s="31"/>
      <c r="M207" s="31"/>
    </row>
    <row r="208" spans="1:13" ht="24.95" customHeight="1" x14ac:dyDescent="0.25">
      <c r="A208" s="261" t="s">
        <v>1066</v>
      </c>
      <c r="B208" s="141">
        <v>245</v>
      </c>
      <c r="C208" s="141" t="s">
        <v>498</v>
      </c>
      <c r="D208" s="141"/>
      <c r="E208" s="141"/>
      <c r="F208" s="142" t="s">
        <v>499</v>
      </c>
      <c r="G208" s="141">
        <v>1</v>
      </c>
      <c r="H208" s="143">
        <v>44961</v>
      </c>
      <c r="I208" s="144">
        <v>1</v>
      </c>
      <c r="J208" s="144"/>
      <c r="K208" s="98">
        <v>44961</v>
      </c>
      <c r="L208" s="32"/>
      <c r="M208" s="32"/>
    </row>
    <row r="209" spans="1:13" ht="24.95" customHeight="1" x14ac:dyDescent="0.25">
      <c r="A209" s="261" t="s">
        <v>1066</v>
      </c>
      <c r="B209" s="141">
        <v>246</v>
      </c>
      <c r="C209" s="141" t="s">
        <v>498</v>
      </c>
      <c r="D209" s="141"/>
      <c r="E209" s="141"/>
      <c r="F209" s="142" t="s">
        <v>500</v>
      </c>
      <c r="G209" s="141">
        <v>2</v>
      </c>
      <c r="H209" s="143">
        <v>44961</v>
      </c>
      <c r="I209" s="144">
        <v>1.5</v>
      </c>
      <c r="J209" s="144"/>
      <c r="K209" s="98">
        <v>44961</v>
      </c>
      <c r="L209" s="32"/>
      <c r="M209" s="32"/>
    </row>
    <row r="210" spans="1:13" ht="24.95" customHeight="1" x14ac:dyDescent="0.25">
      <c r="A210" s="261" t="s">
        <v>1066</v>
      </c>
      <c r="B210" s="145">
        <v>247</v>
      </c>
      <c r="C210" s="141" t="s">
        <v>498</v>
      </c>
      <c r="D210" s="145"/>
      <c r="E210" s="145"/>
      <c r="F210" s="146" t="s">
        <v>501</v>
      </c>
      <c r="G210" s="145">
        <v>1</v>
      </c>
      <c r="H210" s="143">
        <v>44961</v>
      </c>
      <c r="I210" s="148">
        <v>0.25</v>
      </c>
      <c r="J210" s="148"/>
      <c r="K210" s="98">
        <v>44961</v>
      </c>
      <c r="L210" s="31"/>
      <c r="M210" s="31"/>
    </row>
    <row r="211" spans="1:13" ht="24.95" customHeight="1" x14ac:dyDescent="0.25">
      <c r="A211" s="261" t="s">
        <v>1066</v>
      </c>
      <c r="B211" s="145">
        <v>250</v>
      </c>
      <c r="C211" s="145" t="s">
        <v>502</v>
      </c>
      <c r="D211" s="145"/>
      <c r="E211" s="145"/>
      <c r="F211" s="146" t="s">
        <v>503</v>
      </c>
      <c r="G211" s="145">
        <v>10</v>
      </c>
      <c r="H211" s="147">
        <v>44961</v>
      </c>
      <c r="I211" s="148">
        <v>8</v>
      </c>
      <c r="J211" s="148"/>
      <c r="K211" s="99">
        <v>44961</v>
      </c>
      <c r="L211" s="31"/>
      <c r="M211" s="31"/>
    </row>
    <row r="212" spans="1:13" ht="24.95" customHeight="1" x14ac:dyDescent="0.25">
      <c r="A212" s="261" t="s">
        <v>1066</v>
      </c>
      <c r="B212" s="141" t="s">
        <v>510</v>
      </c>
      <c r="C212" s="141" t="s">
        <v>511</v>
      </c>
      <c r="D212" s="141"/>
      <c r="E212" s="141" t="s">
        <v>512</v>
      </c>
      <c r="F212" s="142" t="s">
        <v>513</v>
      </c>
      <c r="G212" s="141" t="s">
        <v>508</v>
      </c>
      <c r="H212" s="98">
        <v>44964</v>
      </c>
      <c r="I212" s="144" t="s">
        <v>514</v>
      </c>
      <c r="J212" s="144"/>
      <c r="K212" s="98">
        <v>44964</v>
      </c>
      <c r="L212" s="32"/>
      <c r="M212" s="32"/>
    </row>
    <row r="213" spans="1:13" ht="24.95" customHeight="1" x14ac:dyDescent="0.25">
      <c r="A213" s="261" t="s">
        <v>1066</v>
      </c>
      <c r="B213" s="145" t="s">
        <v>515</v>
      </c>
      <c r="C213" s="145" t="s">
        <v>511</v>
      </c>
      <c r="D213" s="145"/>
      <c r="E213" s="145" t="s">
        <v>516</v>
      </c>
      <c r="F213" s="146" t="s">
        <v>517</v>
      </c>
      <c r="G213" s="145" t="s">
        <v>518</v>
      </c>
      <c r="H213" s="98">
        <v>44964</v>
      </c>
      <c r="I213" s="148" t="s">
        <v>519</v>
      </c>
      <c r="J213" s="148"/>
      <c r="K213" s="98">
        <v>44964</v>
      </c>
      <c r="L213" s="31"/>
      <c r="M213" s="31"/>
    </row>
    <row r="214" spans="1:13" ht="24.95" customHeight="1" x14ac:dyDescent="0.25">
      <c r="A214" s="261" t="s">
        <v>1066</v>
      </c>
      <c r="B214" s="145">
        <v>240</v>
      </c>
      <c r="C214" s="145" t="s">
        <v>470</v>
      </c>
      <c r="D214" s="145"/>
      <c r="E214" s="145" t="s">
        <v>482</v>
      </c>
      <c r="F214" s="146" t="s">
        <v>486</v>
      </c>
      <c r="G214" s="145">
        <v>4</v>
      </c>
      <c r="H214" s="147">
        <v>44957</v>
      </c>
      <c r="I214" s="148">
        <v>6.1</v>
      </c>
      <c r="J214" s="148"/>
      <c r="K214" s="99">
        <v>44963</v>
      </c>
      <c r="L214" s="31"/>
      <c r="M214" s="31"/>
    </row>
    <row r="215" spans="1:13" ht="24.95" customHeight="1" x14ac:dyDescent="0.25">
      <c r="A215" s="261" t="s">
        <v>1066</v>
      </c>
      <c r="B215" s="145">
        <v>234</v>
      </c>
      <c r="C215" s="145" t="s">
        <v>470</v>
      </c>
      <c r="D215" s="145"/>
      <c r="E215" s="145" t="s">
        <v>472</v>
      </c>
      <c r="F215" s="146" t="s">
        <v>471</v>
      </c>
      <c r="G215" s="145">
        <v>1</v>
      </c>
      <c r="H215" s="147">
        <v>44957</v>
      </c>
      <c r="I215" s="148">
        <v>33</v>
      </c>
      <c r="J215" s="148"/>
      <c r="K215" s="99">
        <v>44956</v>
      </c>
      <c r="L215" s="31"/>
      <c r="M215" s="31"/>
    </row>
    <row r="216" spans="1:13" ht="24.95" customHeight="1" x14ac:dyDescent="0.25">
      <c r="A216" s="261" t="s">
        <v>1066</v>
      </c>
      <c r="B216" s="145">
        <v>236</v>
      </c>
      <c r="C216" s="145" t="s">
        <v>470</v>
      </c>
      <c r="D216" s="145"/>
      <c r="E216" s="145" t="s">
        <v>475</v>
      </c>
      <c r="F216" s="146" t="s">
        <v>476</v>
      </c>
      <c r="G216" s="145">
        <v>4</v>
      </c>
      <c r="H216" s="147">
        <v>44957</v>
      </c>
      <c r="I216" s="148">
        <v>23</v>
      </c>
      <c r="J216" s="148"/>
      <c r="K216" s="99">
        <v>44956</v>
      </c>
      <c r="L216" s="31"/>
      <c r="M216" s="31"/>
    </row>
    <row r="217" spans="1:13" ht="24.95" customHeight="1" x14ac:dyDescent="0.25">
      <c r="A217" s="261" t="s">
        <v>1066</v>
      </c>
      <c r="B217" s="145">
        <v>241</v>
      </c>
      <c r="C217" s="145" t="s">
        <v>470</v>
      </c>
      <c r="D217" s="145"/>
      <c r="E217" s="145" t="s">
        <v>480</v>
      </c>
      <c r="F217" s="146" t="s">
        <v>481</v>
      </c>
      <c r="G217" s="145">
        <v>2</v>
      </c>
      <c r="H217" s="147">
        <v>44957</v>
      </c>
      <c r="I217" s="148">
        <v>10</v>
      </c>
      <c r="J217" s="148"/>
      <c r="K217" s="99">
        <v>44963</v>
      </c>
      <c r="L217" s="31"/>
      <c r="M217" s="31"/>
    </row>
    <row r="218" spans="1:13" ht="24.95" customHeight="1" x14ac:dyDescent="0.25">
      <c r="A218" s="261" t="s">
        <v>1066</v>
      </c>
      <c r="B218" s="141">
        <v>217</v>
      </c>
      <c r="C218" s="141" t="s">
        <v>425</v>
      </c>
      <c r="D218" s="141"/>
      <c r="E218" s="141" t="s">
        <v>434</v>
      </c>
      <c r="F218" s="142" t="s">
        <v>435</v>
      </c>
      <c r="G218" s="141">
        <v>4</v>
      </c>
      <c r="H218" s="143">
        <v>44977</v>
      </c>
      <c r="I218" s="144">
        <v>3</v>
      </c>
      <c r="J218" s="144"/>
      <c r="K218" s="98">
        <v>44972</v>
      </c>
      <c r="L218" s="32"/>
      <c r="M218" s="32"/>
    </row>
    <row r="219" spans="1:13" ht="24.95" customHeight="1" x14ac:dyDescent="0.25">
      <c r="A219" s="261" t="s">
        <v>1066</v>
      </c>
      <c r="B219" s="145">
        <v>218</v>
      </c>
      <c r="C219" s="145" t="s">
        <v>425</v>
      </c>
      <c r="D219" s="145"/>
      <c r="E219" s="145" t="s">
        <v>436</v>
      </c>
      <c r="F219" s="146" t="s">
        <v>437</v>
      </c>
      <c r="G219" s="145">
        <v>4</v>
      </c>
      <c r="H219" s="147">
        <v>44977</v>
      </c>
      <c r="I219" s="148">
        <v>1.25</v>
      </c>
      <c r="J219" s="148"/>
      <c r="K219" s="99">
        <v>44972</v>
      </c>
      <c r="L219" s="31"/>
      <c r="M219" s="31"/>
    </row>
    <row r="220" spans="1:13" ht="24.95" customHeight="1" x14ac:dyDescent="0.25">
      <c r="A220" s="261" t="s">
        <v>1066</v>
      </c>
      <c r="B220" s="145" t="s">
        <v>504</v>
      </c>
      <c r="C220" s="145" t="s">
        <v>505</v>
      </c>
      <c r="D220" s="145"/>
      <c r="E220" s="145" t="s">
        <v>506</v>
      </c>
      <c r="F220" s="146" t="s">
        <v>507</v>
      </c>
      <c r="G220" s="145" t="s">
        <v>508</v>
      </c>
      <c r="H220" s="147">
        <v>44967</v>
      </c>
      <c r="I220" s="148" t="s">
        <v>509</v>
      </c>
      <c r="J220" s="148"/>
      <c r="K220" s="99">
        <v>44967</v>
      </c>
      <c r="L220" s="31"/>
      <c r="M220" s="31"/>
    </row>
    <row r="221" spans="1:13" ht="24.95" customHeight="1" x14ac:dyDescent="0.25">
      <c r="A221" s="261" t="s">
        <v>1066</v>
      </c>
      <c r="B221" s="145" t="s">
        <v>525</v>
      </c>
      <c r="C221" s="145" t="s">
        <v>526</v>
      </c>
      <c r="D221" s="145"/>
      <c r="E221" s="145" t="s">
        <v>83</v>
      </c>
      <c r="F221" s="146" t="s">
        <v>527</v>
      </c>
      <c r="G221" s="145" t="s">
        <v>514</v>
      </c>
      <c r="H221" s="147" t="s">
        <v>528</v>
      </c>
      <c r="I221" s="148" t="s">
        <v>529</v>
      </c>
      <c r="J221" s="148"/>
      <c r="K221" s="99">
        <v>44972</v>
      </c>
      <c r="L221" s="31"/>
      <c r="M221" s="31"/>
    </row>
    <row r="222" spans="1:13" ht="24.95" customHeight="1" x14ac:dyDescent="0.25">
      <c r="A222" s="261" t="s">
        <v>1066</v>
      </c>
      <c r="B222" s="145">
        <v>256</v>
      </c>
      <c r="C222" s="145" t="s">
        <v>530</v>
      </c>
      <c r="D222" s="145"/>
      <c r="E222" s="145"/>
      <c r="F222" s="146" t="s">
        <v>531</v>
      </c>
      <c r="G222" s="145">
        <v>2</v>
      </c>
      <c r="H222" s="147">
        <v>44972</v>
      </c>
      <c r="I222" s="148">
        <v>2</v>
      </c>
      <c r="J222" s="148"/>
      <c r="K222" s="99">
        <v>44972</v>
      </c>
      <c r="L222" s="31"/>
      <c r="M222" s="31"/>
    </row>
    <row r="223" spans="1:13" ht="24.95" customHeight="1" x14ac:dyDescent="0.25">
      <c r="A223" s="261" t="s">
        <v>1066</v>
      </c>
      <c r="B223" s="145">
        <v>220</v>
      </c>
      <c r="C223" s="145" t="s">
        <v>425</v>
      </c>
      <c r="D223" s="145"/>
      <c r="E223" s="145" t="s">
        <v>440</v>
      </c>
      <c r="F223" s="146" t="s">
        <v>441</v>
      </c>
      <c r="G223" s="145">
        <v>2</v>
      </c>
      <c r="H223" s="147">
        <v>44977</v>
      </c>
      <c r="I223" s="148">
        <v>4</v>
      </c>
      <c r="J223" s="148"/>
      <c r="K223" s="99">
        <v>44973</v>
      </c>
      <c r="L223" s="31"/>
      <c r="M223" s="31"/>
    </row>
    <row r="224" spans="1:13" ht="24.95" customHeight="1" x14ac:dyDescent="0.25">
      <c r="A224" s="261" t="s">
        <v>1066</v>
      </c>
      <c r="B224" s="145">
        <v>244</v>
      </c>
      <c r="C224" s="145" t="s">
        <v>492</v>
      </c>
      <c r="D224" s="145"/>
      <c r="E224" s="145" t="s">
        <v>494</v>
      </c>
      <c r="F224" s="146" t="s">
        <v>495</v>
      </c>
      <c r="G224" s="145">
        <v>9</v>
      </c>
      <c r="H224" s="147">
        <v>44985</v>
      </c>
      <c r="I224" s="148" t="s">
        <v>496</v>
      </c>
      <c r="J224" s="148"/>
      <c r="K224" s="99">
        <v>44973</v>
      </c>
      <c r="L224" s="31"/>
      <c r="M224" s="31"/>
    </row>
    <row r="225" spans="1:13" ht="24.95" customHeight="1" x14ac:dyDescent="0.25">
      <c r="A225" s="261" t="s">
        <v>1066</v>
      </c>
      <c r="B225" s="145">
        <v>257</v>
      </c>
      <c r="C225" s="145" t="s">
        <v>532</v>
      </c>
      <c r="D225" s="145"/>
      <c r="E225" s="145"/>
      <c r="F225" s="146" t="s">
        <v>533</v>
      </c>
      <c r="G225" s="145">
        <v>2</v>
      </c>
      <c r="H225" s="147">
        <v>44985</v>
      </c>
      <c r="I225" s="148">
        <v>2</v>
      </c>
      <c r="J225" s="148"/>
      <c r="K225" s="99">
        <v>44978</v>
      </c>
      <c r="L225" s="31"/>
      <c r="M225" s="31"/>
    </row>
    <row r="226" spans="1:13" ht="24.95" customHeight="1" x14ac:dyDescent="0.25">
      <c r="A226" s="261" t="s">
        <v>1066</v>
      </c>
      <c r="B226" s="145">
        <v>216</v>
      </c>
      <c r="C226" s="145" t="s">
        <v>425</v>
      </c>
      <c r="D226" s="145"/>
      <c r="E226" s="145" t="s">
        <v>432</v>
      </c>
      <c r="F226" s="146" t="s">
        <v>433</v>
      </c>
      <c r="G226" s="145">
        <v>2</v>
      </c>
      <c r="H226" s="147">
        <v>44977</v>
      </c>
      <c r="I226" s="148">
        <v>3</v>
      </c>
      <c r="J226" s="148"/>
      <c r="K226" s="99">
        <v>44978</v>
      </c>
      <c r="L226" s="31"/>
      <c r="M226" s="31"/>
    </row>
    <row r="227" spans="1:13" ht="24.95" customHeight="1" x14ac:dyDescent="0.25">
      <c r="A227" s="261" t="s">
        <v>1066</v>
      </c>
      <c r="B227" s="145">
        <v>235</v>
      </c>
      <c r="C227" s="145" t="s">
        <v>470</v>
      </c>
      <c r="D227" s="145"/>
      <c r="E227" s="145" t="s">
        <v>473</v>
      </c>
      <c r="F227" s="146" t="s">
        <v>474</v>
      </c>
      <c r="G227" s="145">
        <v>8</v>
      </c>
      <c r="H227" s="147">
        <v>44957</v>
      </c>
      <c r="I227" s="148">
        <v>4.8</v>
      </c>
      <c r="J227" s="148"/>
      <c r="K227" s="99">
        <v>44978</v>
      </c>
      <c r="L227" s="31"/>
      <c r="M227" s="31"/>
    </row>
    <row r="228" spans="1:13" ht="24.95" customHeight="1" x14ac:dyDescent="0.25">
      <c r="A228" s="261" t="s">
        <v>1066</v>
      </c>
      <c r="B228" s="141">
        <v>214</v>
      </c>
      <c r="C228" s="141" t="s">
        <v>425</v>
      </c>
      <c r="D228" s="141"/>
      <c r="E228" s="141" t="s">
        <v>427</v>
      </c>
      <c r="F228" s="142" t="s">
        <v>429</v>
      </c>
      <c r="G228" s="141">
        <v>4</v>
      </c>
      <c r="H228" s="143">
        <v>44977</v>
      </c>
      <c r="I228" s="144">
        <v>2</v>
      </c>
      <c r="J228" s="144"/>
      <c r="K228" s="98">
        <v>44974</v>
      </c>
      <c r="L228" s="32"/>
      <c r="M228" s="32"/>
    </row>
    <row r="229" spans="1:13" ht="24.95" customHeight="1" x14ac:dyDescent="0.25">
      <c r="A229" s="261" t="s">
        <v>1066</v>
      </c>
      <c r="B229" s="141">
        <v>215</v>
      </c>
      <c r="C229" s="141" t="s">
        <v>425</v>
      </c>
      <c r="D229" s="141"/>
      <c r="E229" s="141" t="s">
        <v>430</v>
      </c>
      <c r="F229" s="142" t="s">
        <v>431</v>
      </c>
      <c r="G229" s="141">
        <v>2</v>
      </c>
      <c r="H229" s="143">
        <v>44977</v>
      </c>
      <c r="I229" s="144">
        <v>2.5</v>
      </c>
      <c r="J229" s="144"/>
      <c r="K229" s="98">
        <v>44977</v>
      </c>
      <c r="L229" s="32"/>
      <c r="M229" s="32"/>
    </row>
    <row r="230" spans="1:13" ht="24.95" customHeight="1" x14ac:dyDescent="0.25">
      <c r="A230" s="261" t="s">
        <v>1066</v>
      </c>
      <c r="B230" s="145">
        <v>219</v>
      </c>
      <c r="C230" s="145" t="s">
        <v>425</v>
      </c>
      <c r="D230" s="145"/>
      <c r="E230" s="145" t="s">
        <v>438</v>
      </c>
      <c r="F230" s="146" t="s">
        <v>439</v>
      </c>
      <c r="G230" s="145">
        <v>2</v>
      </c>
      <c r="H230" s="147">
        <v>44977</v>
      </c>
      <c r="I230" s="148">
        <v>5</v>
      </c>
      <c r="J230" s="148"/>
      <c r="K230" s="99">
        <v>44977</v>
      </c>
      <c r="L230" s="31"/>
      <c r="M230" s="31"/>
    </row>
    <row r="231" spans="1:13" ht="24.95" customHeight="1" x14ac:dyDescent="0.25">
      <c r="A231" s="261" t="s">
        <v>1066</v>
      </c>
      <c r="B231" s="141">
        <v>262</v>
      </c>
      <c r="C231" s="141" t="s">
        <v>543</v>
      </c>
      <c r="D231" s="141"/>
      <c r="E231" s="141" t="s">
        <v>464</v>
      </c>
      <c r="F231" s="142" t="s">
        <v>465</v>
      </c>
      <c r="G231" s="141">
        <v>1</v>
      </c>
      <c r="H231" s="143">
        <v>45002</v>
      </c>
      <c r="I231" s="144">
        <v>1</v>
      </c>
      <c r="J231" s="144"/>
      <c r="K231" s="98">
        <v>44978</v>
      </c>
      <c r="L231" s="32"/>
      <c r="M231" s="32"/>
    </row>
    <row r="232" spans="1:13" ht="24.95" customHeight="1" x14ac:dyDescent="0.25">
      <c r="A232" s="261" t="s">
        <v>1066</v>
      </c>
      <c r="B232" s="145">
        <v>263</v>
      </c>
      <c r="C232" s="145" t="s">
        <v>543</v>
      </c>
      <c r="D232" s="145"/>
      <c r="E232" s="145" t="s">
        <v>466</v>
      </c>
      <c r="F232" s="146" t="s">
        <v>469</v>
      </c>
      <c r="G232" s="145">
        <v>1</v>
      </c>
      <c r="H232" s="147">
        <v>45002</v>
      </c>
      <c r="I232" s="148">
        <v>1</v>
      </c>
      <c r="J232" s="148"/>
      <c r="K232" s="98">
        <v>44978</v>
      </c>
      <c r="L232" s="31"/>
      <c r="M232" s="31"/>
    </row>
    <row r="233" spans="1:13" ht="24.95" customHeight="1" x14ac:dyDescent="0.25">
      <c r="A233" s="261" t="s">
        <v>1066</v>
      </c>
      <c r="B233" s="145">
        <v>213</v>
      </c>
      <c r="C233" s="145" t="s">
        <v>425</v>
      </c>
      <c r="D233" s="145"/>
      <c r="E233" s="145" t="s">
        <v>428</v>
      </c>
      <c r="F233" s="146" t="s">
        <v>426</v>
      </c>
      <c r="G233" s="145">
        <v>2</v>
      </c>
      <c r="H233" s="147">
        <v>44977</v>
      </c>
      <c r="I233" s="148">
        <v>12</v>
      </c>
      <c r="J233" s="148"/>
      <c r="K233" s="99">
        <v>44981</v>
      </c>
      <c r="L233" s="31"/>
      <c r="M233" s="31"/>
    </row>
    <row r="234" spans="1:13" ht="24.95" customHeight="1" x14ac:dyDescent="0.25">
      <c r="A234" s="261" t="s">
        <v>1066</v>
      </c>
      <c r="B234" s="145">
        <v>243</v>
      </c>
      <c r="C234" s="145" t="s">
        <v>492</v>
      </c>
      <c r="D234" s="145"/>
      <c r="E234" s="145" t="s">
        <v>493</v>
      </c>
      <c r="F234" s="146" t="s">
        <v>497</v>
      </c>
      <c r="G234" s="145">
        <v>20</v>
      </c>
      <c r="H234" s="147">
        <v>44985</v>
      </c>
      <c r="I234" s="148">
        <v>5</v>
      </c>
      <c r="J234" s="148"/>
      <c r="K234" s="99">
        <v>44981</v>
      </c>
      <c r="L234" s="31"/>
      <c r="M234" s="31"/>
    </row>
    <row r="235" spans="1:13" ht="24.95" customHeight="1" x14ac:dyDescent="0.25">
      <c r="A235" s="261" t="s">
        <v>1066</v>
      </c>
      <c r="B235" s="145">
        <v>269</v>
      </c>
      <c r="C235" s="145" t="s">
        <v>548</v>
      </c>
      <c r="D235" s="145"/>
      <c r="E235" s="145" t="s">
        <v>547</v>
      </c>
      <c r="F235" s="146" t="s">
        <v>461</v>
      </c>
      <c r="G235" s="145">
        <v>40</v>
      </c>
      <c r="H235" s="147">
        <v>44985</v>
      </c>
      <c r="I235" s="148">
        <v>13.25</v>
      </c>
      <c r="J235" s="148"/>
      <c r="K235" s="99">
        <v>44980</v>
      </c>
      <c r="L235" s="31"/>
      <c r="M235" s="31"/>
    </row>
    <row r="236" spans="1:13" ht="24.95" customHeight="1" x14ac:dyDescent="0.25">
      <c r="A236" s="261" t="s">
        <v>1066</v>
      </c>
      <c r="B236" s="145">
        <v>264</v>
      </c>
      <c r="C236" s="145" t="s">
        <v>543</v>
      </c>
      <c r="D236" s="145"/>
      <c r="E236" s="145" t="s">
        <v>544</v>
      </c>
      <c r="F236" s="146" t="s">
        <v>468</v>
      </c>
      <c r="G236" s="145">
        <v>1</v>
      </c>
      <c r="H236" s="147">
        <v>45002</v>
      </c>
      <c r="I236" s="148">
        <v>1.5</v>
      </c>
      <c r="J236" s="148"/>
      <c r="K236" s="99">
        <v>44978</v>
      </c>
      <c r="L236" s="31"/>
      <c r="M236" s="31"/>
    </row>
    <row r="237" spans="1:13" ht="24.95" customHeight="1" x14ac:dyDescent="0.25">
      <c r="A237" s="261" t="s">
        <v>1066</v>
      </c>
      <c r="B237" s="141">
        <v>267</v>
      </c>
      <c r="C237" s="141" t="s">
        <v>543</v>
      </c>
      <c r="D237" s="141"/>
      <c r="E237" s="141" t="s">
        <v>460</v>
      </c>
      <c r="F237" s="142" t="s">
        <v>461</v>
      </c>
      <c r="G237" s="141">
        <v>20</v>
      </c>
      <c r="H237" s="143">
        <v>45002</v>
      </c>
      <c r="I237" s="144">
        <v>6.6</v>
      </c>
      <c r="J237" s="144"/>
      <c r="K237" s="98">
        <v>44980</v>
      </c>
      <c r="L237" s="32"/>
      <c r="M237" s="32"/>
    </row>
    <row r="238" spans="1:13" ht="24.95" customHeight="1" x14ac:dyDescent="0.25">
      <c r="A238" s="261" t="s">
        <v>1066</v>
      </c>
      <c r="B238" s="145">
        <v>268</v>
      </c>
      <c r="C238" s="145" t="s">
        <v>543</v>
      </c>
      <c r="D238" s="145"/>
      <c r="E238" s="145" t="s">
        <v>458</v>
      </c>
      <c r="F238" s="146" t="s">
        <v>459</v>
      </c>
      <c r="G238" s="145">
        <v>20</v>
      </c>
      <c r="H238" s="147">
        <v>45002</v>
      </c>
      <c r="I238" s="148">
        <v>10</v>
      </c>
      <c r="J238" s="148"/>
      <c r="K238" s="99">
        <v>44981</v>
      </c>
      <c r="L238" s="31"/>
      <c r="M238" s="31"/>
    </row>
    <row r="239" spans="1:13" ht="24.95" customHeight="1" x14ac:dyDescent="0.25">
      <c r="A239" s="261" t="s">
        <v>1066</v>
      </c>
      <c r="B239" s="145">
        <v>261</v>
      </c>
      <c r="C239" s="145" t="s">
        <v>536</v>
      </c>
      <c r="D239" s="145"/>
      <c r="E239" s="145" t="s">
        <v>539</v>
      </c>
      <c r="F239" s="146" t="s">
        <v>542</v>
      </c>
      <c r="G239" s="145">
        <v>1</v>
      </c>
      <c r="H239" s="147">
        <v>44985</v>
      </c>
      <c r="I239" s="148">
        <v>4.5</v>
      </c>
      <c r="J239" s="148"/>
      <c r="K239" s="99">
        <v>44984</v>
      </c>
      <c r="L239" s="31"/>
      <c r="M239" s="31"/>
    </row>
    <row r="240" spans="1:13" ht="24.95" customHeight="1" x14ac:dyDescent="0.25">
      <c r="A240" s="261" t="s">
        <v>1066</v>
      </c>
      <c r="B240" s="145">
        <v>265</v>
      </c>
      <c r="C240" s="145" t="s">
        <v>543</v>
      </c>
      <c r="D240" s="145"/>
      <c r="E240" s="145" t="s">
        <v>545</v>
      </c>
      <c r="F240" s="146" t="s">
        <v>546</v>
      </c>
      <c r="G240" s="145">
        <v>19</v>
      </c>
      <c r="H240" s="147">
        <v>45002</v>
      </c>
      <c r="I240" s="148">
        <v>14.25</v>
      </c>
      <c r="J240" s="148"/>
      <c r="K240" s="99">
        <v>44984</v>
      </c>
      <c r="L240" s="31"/>
      <c r="M240" s="31"/>
    </row>
    <row r="241" spans="1:13" ht="24.95" customHeight="1" x14ac:dyDescent="0.25">
      <c r="A241" s="261" t="s">
        <v>1066</v>
      </c>
      <c r="B241" s="141">
        <v>248</v>
      </c>
      <c r="C241" s="141" t="s">
        <v>289</v>
      </c>
      <c r="D241" s="141"/>
      <c r="E241" s="141" t="s">
        <v>290</v>
      </c>
      <c r="F241" s="142" t="s">
        <v>292</v>
      </c>
      <c r="G241" s="141">
        <v>100</v>
      </c>
      <c r="H241" s="143">
        <v>44985</v>
      </c>
      <c r="I241" s="144">
        <v>15</v>
      </c>
      <c r="J241" s="144"/>
      <c r="K241" s="98">
        <v>44985</v>
      </c>
      <c r="L241" s="32"/>
      <c r="M241" s="32"/>
    </row>
    <row r="242" spans="1:13" ht="24.95" customHeight="1" x14ac:dyDescent="0.25">
      <c r="A242" s="261" t="s">
        <v>1066</v>
      </c>
      <c r="B242" s="145">
        <v>249</v>
      </c>
      <c r="C242" s="145" t="s">
        <v>289</v>
      </c>
      <c r="D242" s="145"/>
      <c r="E242" s="145" t="s">
        <v>291</v>
      </c>
      <c r="F242" s="146" t="s">
        <v>293</v>
      </c>
      <c r="G242" s="145">
        <v>100</v>
      </c>
      <c r="H242" s="147">
        <v>44985</v>
      </c>
      <c r="I242" s="148">
        <v>8</v>
      </c>
      <c r="J242" s="148"/>
      <c r="K242" s="98">
        <v>44985</v>
      </c>
      <c r="L242" s="31"/>
      <c r="M242" s="31"/>
    </row>
    <row r="243" spans="1:13" ht="24.95" customHeight="1" x14ac:dyDescent="0.25">
      <c r="A243" s="261" t="s">
        <v>1066</v>
      </c>
      <c r="B243" s="145">
        <v>259</v>
      </c>
      <c r="C243" s="145" t="s">
        <v>536</v>
      </c>
      <c r="D243" s="145"/>
      <c r="E243" s="145" t="s">
        <v>537</v>
      </c>
      <c r="F243" s="146" t="s">
        <v>540</v>
      </c>
      <c r="G243" s="145">
        <v>1</v>
      </c>
      <c r="H243" s="147">
        <v>44985</v>
      </c>
      <c r="I243" s="148">
        <v>1.75</v>
      </c>
      <c r="J243" s="148"/>
      <c r="K243" s="99">
        <v>44995</v>
      </c>
      <c r="L243" s="31"/>
      <c r="M243" s="31"/>
    </row>
    <row r="244" spans="1:13" ht="24.95" customHeight="1" x14ac:dyDescent="0.25">
      <c r="A244" s="261" t="s">
        <v>1066</v>
      </c>
      <c r="B244" s="141">
        <v>272</v>
      </c>
      <c r="C244" s="141" t="s">
        <v>549</v>
      </c>
      <c r="D244" s="141"/>
      <c r="E244" s="141" t="s">
        <v>554</v>
      </c>
      <c r="F244" s="142" t="s">
        <v>555</v>
      </c>
      <c r="G244" s="141">
        <v>5</v>
      </c>
      <c r="H244" s="143">
        <v>44990</v>
      </c>
      <c r="I244" s="144">
        <v>6.5</v>
      </c>
      <c r="J244" s="144"/>
      <c r="K244" s="98">
        <v>44985</v>
      </c>
      <c r="L244" s="32"/>
      <c r="M244" s="32"/>
    </row>
    <row r="245" spans="1:13" ht="24.95" customHeight="1" x14ac:dyDescent="0.25">
      <c r="A245" s="261" t="s">
        <v>1066</v>
      </c>
      <c r="B245" s="145">
        <v>273</v>
      </c>
      <c r="C245" s="145" t="s">
        <v>549</v>
      </c>
      <c r="D245" s="145"/>
      <c r="E245" s="145" t="s">
        <v>556</v>
      </c>
      <c r="F245" s="146" t="s">
        <v>557</v>
      </c>
      <c r="G245" s="145">
        <v>10</v>
      </c>
      <c r="H245" s="147">
        <v>44990</v>
      </c>
      <c r="I245" s="148">
        <v>11.5</v>
      </c>
      <c r="J245" s="148"/>
      <c r="K245" s="99">
        <v>44985</v>
      </c>
      <c r="L245" s="31"/>
      <c r="M245" s="31"/>
    </row>
    <row r="246" spans="1:13" ht="24.95" customHeight="1" x14ac:dyDescent="0.25">
      <c r="A246" s="261" t="s">
        <v>1066</v>
      </c>
      <c r="B246" s="145">
        <v>275</v>
      </c>
      <c r="C246" s="145" t="s">
        <v>560</v>
      </c>
      <c r="D246" s="145"/>
      <c r="E246" s="145"/>
      <c r="F246" s="146" t="s">
        <v>561</v>
      </c>
      <c r="G246" s="145">
        <v>2</v>
      </c>
      <c r="H246" s="147">
        <v>44992</v>
      </c>
      <c r="I246" s="148">
        <v>6</v>
      </c>
      <c r="J246" s="148"/>
      <c r="K246" s="99">
        <v>44992</v>
      </c>
      <c r="L246" s="31"/>
      <c r="M246" s="31"/>
    </row>
    <row r="247" spans="1:13" ht="24.95" customHeight="1" x14ac:dyDescent="0.25">
      <c r="A247" s="261" t="s">
        <v>1066</v>
      </c>
      <c r="B247" s="145">
        <v>260</v>
      </c>
      <c r="C247" s="145" t="s">
        <v>536</v>
      </c>
      <c r="D247" s="145"/>
      <c r="E247" s="145" t="s">
        <v>538</v>
      </c>
      <c r="F247" s="146" t="s">
        <v>541</v>
      </c>
      <c r="G247" s="145">
        <v>1</v>
      </c>
      <c r="H247" s="147">
        <v>44985</v>
      </c>
      <c r="I247" s="148">
        <v>5.5</v>
      </c>
      <c r="J247" s="148"/>
      <c r="K247" s="99">
        <v>44998</v>
      </c>
      <c r="L247" s="31"/>
      <c r="M247" s="31"/>
    </row>
    <row r="248" spans="1:13" ht="24.95" customHeight="1" x14ac:dyDescent="0.25">
      <c r="A248" s="261" t="s">
        <v>1066</v>
      </c>
      <c r="B248" s="145">
        <v>266</v>
      </c>
      <c r="C248" s="145" t="s">
        <v>543</v>
      </c>
      <c r="D248" s="145"/>
      <c r="E248" s="145" t="s">
        <v>456</v>
      </c>
      <c r="F248" s="146" t="s">
        <v>457</v>
      </c>
      <c r="G248" s="145">
        <v>10</v>
      </c>
      <c r="H248" s="147">
        <v>45002</v>
      </c>
      <c r="I248" s="148">
        <v>7.5</v>
      </c>
      <c r="J248" s="148"/>
      <c r="K248" s="99">
        <v>44998</v>
      </c>
      <c r="L248" s="31"/>
      <c r="M248" s="31"/>
    </row>
    <row r="249" spans="1:13" ht="24.95" customHeight="1" x14ac:dyDescent="0.25">
      <c r="A249" s="261" t="s">
        <v>1066</v>
      </c>
      <c r="B249" s="145">
        <v>270</v>
      </c>
      <c r="C249" s="145" t="s">
        <v>549</v>
      </c>
      <c r="D249" s="145"/>
      <c r="E249" s="145" t="s">
        <v>550</v>
      </c>
      <c r="F249" s="146" t="s">
        <v>551</v>
      </c>
      <c r="G249" s="145">
        <v>1</v>
      </c>
      <c r="H249" s="147">
        <v>44990</v>
      </c>
      <c r="I249" s="148">
        <v>5</v>
      </c>
      <c r="J249" s="148"/>
      <c r="K249" s="99">
        <v>44999</v>
      </c>
      <c r="L249" s="31"/>
      <c r="M249" s="31"/>
    </row>
    <row r="250" spans="1:13" ht="24.95" customHeight="1" x14ac:dyDescent="0.25">
      <c r="A250" s="261" t="s">
        <v>1066</v>
      </c>
      <c r="B250" s="141">
        <v>276</v>
      </c>
      <c r="C250" s="141" t="s">
        <v>562</v>
      </c>
      <c r="D250" s="141"/>
      <c r="E250" s="141" t="s">
        <v>563</v>
      </c>
      <c r="F250" s="142" t="s">
        <v>566</v>
      </c>
      <c r="G250" s="141">
        <v>1</v>
      </c>
      <c r="H250" s="143">
        <v>45002</v>
      </c>
      <c r="I250" s="144">
        <v>1.75</v>
      </c>
      <c r="J250" s="148"/>
      <c r="K250" s="99">
        <v>44999</v>
      </c>
      <c r="L250" s="32"/>
      <c r="M250" s="32"/>
    </row>
    <row r="251" spans="1:13" ht="24.95" customHeight="1" x14ac:dyDescent="0.25">
      <c r="A251" s="261" t="s">
        <v>1066</v>
      </c>
      <c r="B251" s="145">
        <v>277</v>
      </c>
      <c r="C251" s="145" t="s">
        <v>562</v>
      </c>
      <c r="D251" s="145"/>
      <c r="E251" s="145" t="s">
        <v>564</v>
      </c>
      <c r="F251" s="146" t="s">
        <v>565</v>
      </c>
      <c r="G251" s="145">
        <v>2</v>
      </c>
      <c r="H251" s="147">
        <v>45002</v>
      </c>
      <c r="I251" s="148">
        <v>1</v>
      </c>
      <c r="J251" s="148"/>
      <c r="K251" s="99">
        <v>44999</v>
      </c>
      <c r="L251" s="31"/>
      <c r="M251" s="31"/>
    </row>
    <row r="252" spans="1:13" ht="24.95" customHeight="1" x14ac:dyDescent="0.25">
      <c r="A252" s="261" t="s">
        <v>1066</v>
      </c>
      <c r="B252" s="145">
        <v>271</v>
      </c>
      <c r="C252" s="145" t="s">
        <v>549</v>
      </c>
      <c r="D252" s="145"/>
      <c r="E252" s="145" t="s">
        <v>552</v>
      </c>
      <c r="F252" s="146" t="s">
        <v>553</v>
      </c>
      <c r="G252" s="145">
        <v>1</v>
      </c>
      <c r="H252" s="147">
        <v>44990</v>
      </c>
      <c r="I252" s="148">
        <v>8</v>
      </c>
      <c r="J252" s="148"/>
      <c r="K252" s="99">
        <v>45000</v>
      </c>
      <c r="L252" s="31"/>
      <c r="M252" s="31"/>
    </row>
    <row r="253" spans="1:13" ht="24.95" customHeight="1" x14ac:dyDescent="0.25">
      <c r="A253" s="261" t="s">
        <v>1066</v>
      </c>
      <c r="B253" s="28">
        <v>293</v>
      </c>
      <c r="C253" s="28" t="s">
        <v>588</v>
      </c>
      <c r="D253" s="28"/>
      <c r="E253" s="28" t="s">
        <v>464</v>
      </c>
      <c r="F253" s="17" t="s">
        <v>465</v>
      </c>
      <c r="G253" s="28">
        <v>1</v>
      </c>
      <c r="H253" s="30">
        <v>45037</v>
      </c>
      <c r="I253" s="93">
        <v>0.75</v>
      </c>
      <c r="J253" s="93"/>
      <c r="K253" s="99">
        <v>45000</v>
      </c>
      <c r="L253" s="31"/>
      <c r="M253" s="31"/>
    </row>
    <row r="254" spans="1:13" ht="24.95" customHeight="1" x14ac:dyDescent="0.25">
      <c r="A254" s="261" t="s">
        <v>1066</v>
      </c>
      <c r="B254" s="28">
        <v>295</v>
      </c>
      <c r="C254" s="28" t="s">
        <v>588</v>
      </c>
      <c r="D254" s="28"/>
      <c r="E254" s="28" t="s">
        <v>466</v>
      </c>
      <c r="F254" s="17" t="s">
        <v>469</v>
      </c>
      <c r="G254" s="28">
        <v>1</v>
      </c>
      <c r="H254" s="30">
        <v>45037</v>
      </c>
      <c r="I254" s="93">
        <v>0.75</v>
      </c>
      <c r="J254" s="93"/>
      <c r="K254" s="99">
        <v>45000</v>
      </c>
      <c r="L254" s="31"/>
      <c r="M254" s="31"/>
    </row>
    <row r="255" spans="1:13" ht="24.95" customHeight="1" x14ac:dyDescent="0.25">
      <c r="A255" s="261" t="s">
        <v>1066</v>
      </c>
      <c r="B255" s="145">
        <v>294</v>
      </c>
      <c r="C255" s="145" t="s">
        <v>588</v>
      </c>
      <c r="D255" s="145"/>
      <c r="E255" s="145" t="s">
        <v>456</v>
      </c>
      <c r="F255" s="146" t="s">
        <v>457</v>
      </c>
      <c r="G255" s="145">
        <v>10</v>
      </c>
      <c r="H255" s="147">
        <v>45037</v>
      </c>
      <c r="I255" s="148">
        <v>7.5</v>
      </c>
      <c r="J255" s="148"/>
      <c r="K255" s="99">
        <v>45001</v>
      </c>
      <c r="L255" s="31"/>
      <c r="M255" s="31"/>
    </row>
    <row r="256" spans="1:13" ht="24.95" customHeight="1" x14ac:dyDescent="0.25">
      <c r="A256" s="261" t="s">
        <v>1066</v>
      </c>
      <c r="B256" s="145">
        <v>285</v>
      </c>
      <c r="C256" s="145" t="s">
        <v>574</v>
      </c>
      <c r="D256" s="145"/>
      <c r="E256" s="145" t="s">
        <v>467</v>
      </c>
      <c r="F256" s="146" t="s">
        <v>468</v>
      </c>
      <c r="G256" s="145">
        <v>1</v>
      </c>
      <c r="H256" s="147">
        <v>45023</v>
      </c>
      <c r="I256" s="148">
        <v>1.25</v>
      </c>
      <c r="J256" s="148"/>
      <c r="K256" s="99">
        <v>45000</v>
      </c>
      <c r="L256" s="31"/>
      <c r="M256" s="31"/>
    </row>
    <row r="257" spans="1:13" ht="24.95" customHeight="1" x14ac:dyDescent="0.25">
      <c r="A257" s="261" t="s">
        <v>1066</v>
      </c>
      <c r="B257" s="145">
        <v>298</v>
      </c>
      <c r="C257" s="145" t="s">
        <v>595</v>
      </c>
      <c r="D257" s="145"/>
      <c r="E257" s="145" t="s">
        <v>596</v>
      </c>
      <c r="F257" s="146" t="s">
        <v>597</v>
      </c>
      <c r="G257" s="145">
        <v>1</v>
      </c>
      <c r="H257" s="147">
        <v>45006</v>
      </c>
      <c r="I257" s="148">
        <v>3</v>
      </c>
      <c r="J257" s="148"/>
      <c r="K257" s="99">
        <v>45006</v>
      </c>
      <c r="L257" s="31"/>
      <c r="M257" s="31"/>
    </row>
    <row r="258" spans="1:13" ht="24.95" customHeight="1" x14ac:dyDescent="0.25">
      <c r="A258" s="261" t="s">
        <v>1066</v>
      </c>
      <c r="B258" s="145">
        <v>278</v>
      </c>
      <c r="C258" s="145" t="s">
        <v>567</v>
      </c>
      <c r="D258" s="145"/>
      <c r="E258" s="145" t="s">
        <v>568</v>
      </c>
      <c r="F258" s="146" t="s">
        <v>571</v>
      </c>
      <c r="G258" s="145">
        <v>3</v>
      </c>
      <c r="H258" s="147">
        <v>45016</v>
      </c>
      <c r="I258" s="148">
        <v>4</v>
      </c>
      <c r="J258" s="148"/>
      <c r="K258" s="99">
        <v>45006</v>
      </c>
      <c r="L258" s="31"/>
      <c r="M258" s="31"/>
    </row>
    <row r="259" spans="1:13" ht="24.95" customHeight="1" x14ac:dyDescent="0.25">
      <c r="A259" s="261" t="s">
        <v>1066</v>
      </c>
      <c r="B259" s="145">
        <v>280</v>
      </c>
      <c r="C259" s="145" t="s">
        <v>567</v>
      </c>
      <c r="D259" s="145"/>
      <c r="E259" s="145" t="s">
        <v>570</v>
      </c>
      <c r="F259" s="146" t="s">
        <v>573</v>
      </c>
      <c r="G259" s="145">
        <v>3</v>
      </c>
      <c r="H259" s="147">
        <v>45016</v>
      </c>
      <c r="I259" s="148">
        <v>5.5</v>
      </c>
      <c r="J259" s="148"/>
      <c r="K259" s="99">
        <v>45006</v>
      </c>
      <c r="L259" s="31"/>
      <c r="M259" s="31"/>
    </row>
    <row r="260" spans="1:13" ht="24.95" customHeight="1" x14ac:dyDescent="0.25">
      <c r="A260" s="261" t="s">
        <v>1066</v>
      </c>
      <c r="B260" s="145">
        <v>286</v>
      </c>
      <c r="C260" s="145" t="s">
        <v>574</v>
      </c>
      <c r="D260" s="145"/>
      <c r="E260" s="145" t="s">
        <v>458</v>
      </c>
      <c r="F260" s="146" t="s">
        <v>459</v>
      </c>
      <c r="G260" s="145">
        <v>20</v>
      </c>
      <c r="H260" s="147">
        <v>45037</v>
      </c>
      <c r="I260" s="148">
        <v>5</v>
      </c>
      <c r="J260" s="148"/>
      <c r="K260" s="99">
        <v>45002</v>
      </c>
      <c r="L260" s="31"/>
      <c r="M260" s="31"/>
    </row>
    <row r="261" spans="1:13" ht="24.95" customHeight="1" x14ac:dyDescent="0.25">
      <c r="A261" s="261" t="s">
        <v>1066</v>
      </c>
      <c r="B261" s="145">
        <v>284</v>
      </c>
      <c r="C261" s="145" t="s">
        <v>574</v>
      </c>
      <c r="D261" s="145"/>
      <c r="E261" s="145" t="s">
        <v>576</v>
      </c>
      <c r="F261" s="146" t="s">
        <v>587</v>
      </c>
      <c r="G261" s="145">
        <v>1</v>
      </c>
      <c r="H261" s="147">
        <v>45037</v>
      </c>
      <c r="I261" s="148">
        <v>0.5</v>
      </c>
      <c r="J261" s="148"/>
      <c r="K261" s="99">
        <v>45007</v>
      </c>
      <c r="L261" s="31"/>
      <c r="M261" s="31"/>
    </row>
    <row r="262" spans="1:13" ht="24.95" customHeight="1" x14ac:dyDescent="0.25">
      <c r="A262" s="261" t="s">
        <v>1066</v>
      </c>
      <c r="B262" s="145">
        <v>291</v>
      </c>
      <c r="C262" s="145" t="s">
        <v>574</v>
      </c>
      <c r="D262" s="145"/>
      <c r="E262" s="145" t="s">
        <v>581</v>
      </c>
      <c r="F262" s="146" t="s">
        <v>585</v>
      </c>
      <c r="G262" s="145">
        <v>1</v>
      </c>
      <c r="H262" s="147">
        <v>45037</v>
      </c>
      <c r="I262" s="148">
        <v>0.5</v>
      </c>
      <c r="J262" s="148"/>
      <c r="K262" s="99">
        <v>45007</v>
      </c>
      <c r="L262" s="31"/>
      <c r="M262" s="31"/>
    </row>
    <row r="263" spans="1:13" ht="24.95" customHeight="1" x14ac:dyDescent="0.25">
      <c r="A263" s="261" t="s">
        <v>1066</v>
      </c>
      <c r="B263" s="141">
        <v>301</v>
      </c>
      <c r="C263" s="141" t="s">
        <v>604</v>
      </c>
      <c r="D263" s="141"/>
      <c r="E263" s="141" t="s">
        <v>605</v>
      </c>
      <c r="F263" s="142" t="s">
        <v>609</v>
      </c>
      <c r="G263" s="141">
        <v>2</v>
      </c>
      <c r="H263" s="143">
        <v>45016</v>
      </c>
      <c r="I263" s="144">
        <v>0.5</v>
      </c>
      <c r="J263" s="144"/>
      <c r="K263" s="98">
        <v>45008</v>
      </c>
      <c r="L263" s="32"/>
      <c r="M263" s="32"/>
    </row>
    <row r="264" spans="1:13" ht="24.95" customHeight="1" x14ac:dyDescent="0.25">
      <c r="A264" s="261" t="s">
        <v>1066</v>
      </c>
      <c r="B264" s="141">
        <v>302</v>
      </c>
      <c r="C264" s="141" t="s">
        <v>604</v>
      </c>
      <c r="D264" s="141"/>
      <c r="E264" s="141" t="s">
        <v>606</v>
      </c>
      <c r="F264" s="142" t="s">
        <v>610</v>
      </c>
      <c r="G264" s="141">
        <v>2</v>
      </c>
      <c r="H264" s="143">
        <v>45016</v>
      </c>
      <c r="I264" s="144">
        <v>0.5</v>
      </c>
      <c r="J264" s="144"/>
      <c r="K264" s="98">
        <v>45008</v>
      </c>
      <c r="L264" s="32"/>
      <c r="M264" s="32"/>
    </row>
    <row r="265" spans="1:13" ht="24.95" customHeight="1" x14ac:dyDescent="0.25">
      <c r="A265" s="261" t="s">
        <v>1066</v>
      </c>
      <c r="B265" s="141">
        <v>303</v>
      </c>
      <c r="C265" s="141" t="s">
        <v>604</v>
      </c>
      <c r="D265" s="141"/>
      <c r="E265" s="141" t="s">
        <v>607</v>
      </c>
      <c r="F265" s="142" t="s">
        <v>611</v>
      </c>
      <c r="G265" s="141">
        <v>2</v>
      </c>
      <c r="H265" s="143">
        <v>45016</v>
      </c>
      <c r="I265" s="144">
        <v>0.5</v>
      </c>
      <c r="J265" s="144"/>
      <c r="K265" s="98">
        <v>45008</v>
      </c>
      <c r="L265" s="32"/>
      <c r="M265" s="32"/>
    </row>
    <row r="266" spans="1:13" ht="24.95" customHeight="1" x14ac:dyDescent="0.25">
      <c r="A266" s="261" t="s">
        <v>1066</v>
      </c>
      <c r="B266" s="145">
        <v>304</v>
      </c>
      <c r="C266" s="145" t="s">
        <v>604</v>
      </c>
      <c r="D266" s="145"/>
      <c r="E266" s="145" t="s">
        <v>608</v>
      </c>
      <c r="F266" s="146" t="s">
        <v>612</v>
      </c>
      <c r="G266" s="145">
        <v>22</v>
      </c>
      <c r="H266" s="147">
        <v>45016</v>
      </c>
      <c r="I266" s="148">
        <v>4.5</v>
      </c>
      <c r="J266" s="148"/>
      <c r="K266" s="98">
        <v>45008</v>
      </c>
      <c r="L266" s="173"/>
      <c r="M266" s="31"/>
    </row>
    <row r="267" spans="1:13" ht="24.95" customHeight="1" x14ac:dyDescent="0.25">
      <c r="A267" s="261" t="s">
        <v>1066</v>
      </c>
      <c r="B267" s="145">
        <v>296</v>
      </c>
      <c r="C267" s="145" t="s">
        <v>589</v>
      </c>
      <c r="D267" s="145"/>
      <c r="E267" s="145" t="s">
        <v>591</v>
      </c>
      <c r="F267" s="146" t="s">
        <v>590</v>
      </c>
      <c r="G267" s="145">
        <v>4</v>
      </c>
      <c r="H267" s="147">
        <v>45006</v>
      </c>
      <c r="I267" s="148">
        <v>3</v>
      </c>
      <c r="J267" s="148"/>
      <c r="K267" s="99">
        <v>45006</v>
      </c>
      <c r="L267" s="31"/>
      <c r="M267" s="31"/>
    </row>
    <row r="268" spans="1:13" ht="24.95" customHeight="1" x14ac:dyDescent="0.25">
      <c r="A268" s="261" t="s">
        <v>1066</v>
      </c>
      <c r="B268" s="27">
        <v>310</v>
      </c>
      <c r="C268" s="27" t="s">
        <v>624</v>
      </c>
      <c r="D268" s="27"/>
      <c r="E268" s="27" t="s">
        <v>625</v>
      </c>
      <c r="F268" s="6" t="s">
        <v>626</v>
      </c>
      <c r="G268" s="27">
        <v>1</v>
      </c>
      <c r="H268" s="29">
        <v>45008</v>
      </c>
      <c r="I268" s="92">
        <v>3</v>
      </c>
      <c r="J268" s="92"/>
      <c r="K268" s="98">
        <v>45010</v>
      </c>
      <c r="L268" s="32"/>
      <c r="M268" s="32"/>
    </row>
    <row r="269" spans="1:13" ht="24.95" customHeight="1" x14ac:dyDescent="0.25">
      <c r="A269" s="261" t="s">
        <v>1066</v>
      </c>
      <c r="B269" s="28" t="s">
        <v>520</v>
      </c>
      <c r="C269" s="28" t="s">
        <v>521</v>
      </c>
      <c r="D269" s="28"/>
      <c r="E269" s="28" t="s">
        <v>65</v>
      </c>
      <c r="F269" s="17" t="s">
        <v>522</v>
      </c>
      <c r="G269" s="28" t="s">
        <v>523</v>
      </c>
      <c r="H269" s="30">
        <v>45009</v>
      </c>
      <c r="I269" s="93" t="s">
        <v>524</v>
      </c>
      <c r="J269" s="93"/>
      <c r="K269" s="99">
        <v>45009</v>
      </c>
      <c r="L269" s="31"/>
      <c r="M269" s="31"/>
    </row>
    <row r="270" spans="1:13" ht="24.95" customHeight="1" x14ac:dyDescent="0.25">
      <c r="A270" s="261" t="s">
        <v>1066</v>
      </c>
      <c r="B270" s="28">
        <v>305</v>
      </c>
      <c r="C270" s="28" t="s">
        <v>613</v>
      </c>
      <c r="D270" s="28"/>
      <c r="E270" s="28" t="s">
        <v>614</v>
      </c>
      <c r="F270" s="17" t="s">
        <v>615</v>
      </c>
      <c r="G270" s="28">
        <v>3</v>
      </c>
      <c r="H270" s="30">
        <v>45016</v>
      </c>
      <c r="I270" s="93">
        <v>1.5</v>
      </c>
      <c r="J270" s="93"/>
      <c r="K270" s="99">
        <v>45010</v>
      </c>
      <c r="L270" s="31"/>
      <c r="M270" s="31"/>
    </row>
    <row r="271" spans="1:13" ht="24.95" customHeight="1" x14ac:dyDescent="0.25">
      <c r="A271" s="261" t="s">
        <v>1066</v>
      </c>
      <c r="B271" s="145">
        <v>315</v>
      </c>
      <c r="C271" s="145" t="s">
        <v>636</v>
      </c>
      <c r="D271" s="145"/>
      <c r="E271" s="145"/>
      <c r="F271" s="146" t="s">
        <v>637</v>
      </c>
      <c r="G271" s="145">
        <v>30</v>
      </c>
      <c r="H271" s="147">
        <v>45019</v>
      </c>
      <c r="I271" s="148">
        <v>9.5</v>
      </c>
      <c r="J271" s="148"/>
      <c r="K271" s="99">
        <v>45012</v>
      </c>
      <c r="L271" s="31"/>
      <c r="M271" s="31"/>
    </row>
    <row r="272" spans="1:13" ht="24.95" customHeight="1" x14ac:dyDescent="0.25">
      <c r="A272" s="261" t="s">
        <v>1066</v>
      </c>
      <c r="B272" s="145">
        <v>325</v>
      </c>
      <c r="C272" s="145" t="s">
        <v>658</v>
      </c>
      <c r="D272" s="145"/>
      <c r="E272" s="145" t="s">
        <v>659</v>
      </c>
      <c r="F272" s="146" t="s">
        <v>660</v>
      </c>
      <c r="G272" s="145">
        <v>1</v>
      </c>
      <c r="H272" s="147">
        <v>45014</v>
      </c>
      <c r="I272" s="148">
        <v>1</v>
      </c>
      <c r="J272" s="148"/>
      <c r="K272" s="99">
        <v>45014</v>
      </c>
      <c r="L272" s="31"/>
      <c r="M272" s="31"/>
    </row>
    <row r="273" spans="1:13" ht="24.95" customHeight="1" x14ac:dyDescent="0.25">
      <c r="A273" s="261" t="s">
        <v>1066</v>
      </c>
      <c r="B273" s="145">
        <v>279</v>
      </c>
      <c r="C273" s="145" t="s">
        <v>567</v>
      </c>
      <c r="D273" s="145"/>
      <c r="E273" s="145" t="s">
        <v>569</v>
      </c>
      <c r="F273" s="146" t="s">
        <v>572</v>
      </c>
      <c r="G273" s="145">
        <v>3</v>
      </c>
      <c r="H273" s="147">
        <v>45016</v>
      </c>
      <c r="I273" s="148">
        <v>2.5</v>
      </c>
      <c r="J273" s="148"/>
      <c r="K273" s="99">
        <v>45013</v>
      </c>
      <c r="L273" s="31"/>
      <c r="M273" s="31"/>
    </row>
    <row r="274" spans="1:13" ht="24.95" customHeight="1" x14ac:dyDescent="0.25">
      <c r="A274" s="261" t="s">
        <v>1066</v>
      </c>
      <c r="B274" s="141">
        <v>306</v>
      </c>
      <c r="C274" s="141" t="s">
        <v>616</v>
      </c>
      <c r="D274" s="141"/>
      <c r="E274" s="141" t="s">
        <v>617</v>
      </c>
      <c r="F274" s="142" t="s">
        <v>618</v>
      </c>
      <c r="G274" s="141">
        <v>2</v>
      </c>
      <c r="H274" s="143">
        <v>45016</v>
      </c>
      <c r="I274" s="144">
        <v>1.3</v>
      </c>
      <c r="J274" s="144"/>
      <c r="K274" s="98">
        <v>45013</v>
      </c>
      <c r="L274" s="32"/>
      <c r="M274" s="32"/>
    </row>
    <row r="275" spans="1:13" ht="24.95" customHeight="1" x14ac:dyDescent="0.25">
      <c r="A275" s="261" t="s">
        <v>1066</v>
      </c>
      <c r="B275" s="141">
        <v>307</v>
      </c>
      <c r="C275" s="141" t="s">
        <v>616</v>
      </c>
      <c r="D275" s="141"/>
      <c r="E275" s="141" t="s">
        <v>623</v>
      </c>
      <c r="F275" s="142" t="s">
        <v>619</v>
      </c>
      <c r="G275" s="141">
        <v>2</v>
      </c>
      <c r="H275" s="143">
        <v>45016</v>
      </c>
      <c r="I275" s="144">
        <v>0.85</v>
      </c>
      <c r="J275" s="144"/>
      <c r="K275" s="98">
        <v>45013</v>
      </c>
      <c r="L275" s="32"/>
      <c r="M275" s="32"/>
    </row>
    <row r="276" spans="1:13" ht="24.95" customHeight="1" x14ac:dyDescent="0.25">
      <c r="A276" s="261" t="s">
        <v>1066</v>
      </c>
      <c r="B276" s="141">
        <v>308</v>
      </c>
      <c r="C276" s="141" t="s">
        <v>616</v>
      </c>
      <c r="D276" s="141"/>
      <c r="E276" s="141" t="s">
        <v>622</v>
      </c>
      <c r="F276" s="142" t="s">
        <v>620</v>
      </c>
      <c r="G276" s="141">
        <v>1</v>
      </c>
      <c r="H276" s="143">
        <v>45016</v>
      </c>
      <c r="I276" s="144">
        <v>0.5</v>
      </c>
      <c r="J276" s="144"/>
      <c r="K276" s="98">
        <v>45013</v>
      </c>
      <c r="L276" s="32"/>
      <c r="M276" s="32"/>
    </row>
    <row r="277" spans="1:13" ht="24.95" customHeight="1" x14ac:dyDescent="0.25">
      <c r="A277" s="261" t="s">
        <v>1066</v>
      </c>
      <c r="B277" s="141">
        <v>309</v>
      </c>
      <c r="C277" s="141" t="s">
        <v>616</v>
      </c>
      <c r="D277" s="141"/>
      <c r="E277" s="141" t="s">
        <v>621</v>
      </c>
      <c r="F277" s="142" t="s">
        <v>412</v>
      </c>
      <c r="G277" s="141">
        <v>46</v>
      </c>
      <c r="H277" s="143">
        <v>45016</v>
      </c>
      <c r="I277" s="144">
        <v>13</v>
      </c>
      <c r="J277" s="144"/>
      <c r="K277" s="98">
        <v>45013</v>
      </c>
      <c r="L277" s="32"/>
      <c r="M277" s="32"/>
    </row>
    <row r="278" spans="1:13" ht="24.95" customHeight="1" x14ac:dyDescent="0.25">
      <c r="A278" s="261" t="s">
        <v>1066</v>
      </c>
      <c r="B278" s="141">
        <v>311</v>
      </c>
      <c r="C278" s="141" t="s">
        <v>627</v>
      </c>
      <c r="D278" s="141"/>
      <c r="E278" s="141" t="s">
        <v>628</v>
      </c>
      <c r="F278" s="142" t="s">
        <v>632</v>
      </c>
      <c r="G278" s="141">
        <v>6</v>
      </c>
      <c r="H278" s="143">
        <v>45019</v>
      </c>
      <c r="I278" s="144">
        <v>2</v>
      </c>
      <c r="J278" s="144"/>
      <c r="K278" s="98">
        <v>45011</v>
      </c>
      <c r="L278" s="32"/>
      <c r="M278" s="32"/>
    </row>
    <row r="279" spans="1:13" ht="24.95" customHeight="1" x14ac:dyDescent="0.25">
      <c r="A279" s="261" t="s">
        <v>1066</v>
      </c>
      <c r="B279" s="141">
        <v>312</v>
      </c>
      <c r="C279" s="141" t="s">
        <v>627</v>
      </c>
      <c r="D279" s="141"/>
      <c r="E279" s="141" t="s">
        <v>629</v>
      </c>
      <c r="F279" s="142" t="s">
        <v>633</v>
      </c>
      <c r="G279" s="141">
        <v>3</v>
      </c>
      <c r="H279" s="143">
        <v>45019</v>
      </c>
      <c r="I279" s="144">
        <v>2.25</v>
      </c>
      <c r="J279" s="144"/>
      <c r="K279" s="98">
        <v>45011</v>
      </c>
      <c r="L279" s="32"/>
      <c r="M279" s="32"/>
    </row>
    <row r="280" spans="1:13" ht="24.95" customHeight="1" x14ac:dyDescent="0.25">
      <c r="A280" s="261" t="s">
        <v>1066</v>
      </c>
      <c r="B280" s="141">
        <v>313</v>
      </c>
      <c r="C280" s="141" t="s">
        <v>627</v>
      </c>
      <c r="D280" s="141"/>
      <c r="E280" s="141" t="s">
        <v>630</v>
      </c>
      <c r="F280" s="142" t="s">
        <v>634</v>
      </c>
      <c r="G280" s="141">
        <v>1</v>
      </c>
      <c r="H280" s="143">
        <v>45019</v>
      </c>
      <c r="I280" s="144">
        <v>12.5</v>
      </c>
      <c r="J280" s="144"/>
      <c r="K280" s="98">
        <v>45011</v>
      </c>
      <c r="L280" s="32"/>
      <c r="M280" s="32"/>
    </row>
    <row r="281" spans="1:13" ht="24.95" customHeight="1" x14ac:dyDescent="0.25">
      <c r="A281" s="261" t="s">
        <v>1066</v>
      </c>
      <c r="B281" s="145">
        <v>314</v>
      </c>
      <c r="C281" s="145" t="s">
        <v>627</v>
      </c>
      <c r="D281" s="145"/>
      <c r="E281" s="145" t="s">
        <v>631</v>
      </c>
      <c r="F281" s="146" t="s">
        <v>635</v>
      </c>
      <c r="G281" s="145">
        <v>1</v>
      </c>
      <c r="H281" s="147">
        <v>45019</v>
      </c>
      <c r="I281" s="148">
        <v>7.45</v>
      </c>
      <c r="J281" s="148"/>
      <c r="K281" s="98">
        <v>45011</v>
      </c>
      <c r="L281" s="31"/>
      <c r="M281" s="31"/>
    </row>
    <row r="282" spans="1:13" ht="24.95" customHeight="1" x14ac:dyDescent="0.25">
      <c r="A282" s="261" t="s">
        <v>1066</v>
      </c>
      <c r="B282" s="141">
        <v>297</v>
      </c>
      <c r="C282" s="141" t="s">
        <v>592</v>
      </c>
      <c r="D282" s="141"/>
      <c r="E282" s="141" t="s">
        <v>593</v>
      </c>
      <c r="F282" s="142" t="s">
        <v>594</v>
      </c>
      <c r="G282" s="141">
        <v>3</v>
      </c>
      <c r="H282" s="143">
        <v>45037</v>
      </c>
      <c r="I282" s="144">
        <v>3</v>
      </c>
      <c r="J282" s="144"/>
      <c r="K282" s="98">
        <v>45043</v>
      </c>
      <c r="L282" s="32"/>
      <c r="M282" s="32"/>
    </row>
    <row r="283" spans="1:13" ht="24.95" customHeight="1" x14ac:dyDescent="0.25">
      <c r="A283" s="261" t="s">
        <v>1066</v>
      </c>
      <c r="B283" s="141">
        <v>299</v>
      </c>
      <c r="C283" s="141" t="s">
        <v>598</v>
      </c>
      <c r="D283" s="141"/>
      <c r="E283" s="141" t="s">
        <v>599</v>
      </c>
      <c r="F283" s="142" t="s">
        <v>600</v>
      </c>
      <c r="G283" s="141">
        <v>2</v>
      </c>
      <c r="H283" s="143">
        <v>45037</v>
      </c>
      <c r="I283" s="144">
        <v>6</v>
      </c>
      <c r="J283" s="144"/>
      <c r="K283" s="98">
        <v>45043</v>
      </c>
      <c r="L283" s="32"/>
      <c r="M283" s="32"/>
    </row>
    <row r="284" spans="1:13" ht="24.95" customHeight="1" x14ac:dyDescent="0.25">
      <c r="A284" s="261" t="s">
        <v>1066</v>
      </c>
      <c r="B284" s="141">
        <v>283</v>
      </c>
      <c r="C284" s="141" t="s">
        <v>574</v>
      </c>
      <c r="D284" s="141"/>
      <c r="E284" s="141" t="s">
        <v>575</v>
      </c>
      <c r="F284" s="142" t="s">
        <v>422</v>
      </c>
      <c r="G284" s="141">
        <v>1</v>
      </c>
      <c r="H284" s="143">
        <v>45037</v>
      </c>
      <c r="I284" s="144">
        <v>3</v>
      </c>
      <c r="J284" s="144"/>
      <c r="K284" s="98">
        <v>45043</v>
      </c>
      <c r="L284" s="32"/>
      <c r="M284" s="32"/>
    </row>
    <row r="285" spans="1:13" ht="24.95" customHeight="1" x14ac:dyDescent="0.25">
      <c r="A285" s="261" t="s">
        <v>1066</v>
      </c>
      <c r="B285" s="141">
        <v>287</v>
      </c>
      <c r="C285" s="141" t="s">
        <v>574</v>
      </c>
      <c r="D285" s="141"/>
      <c r="E285" s="141" t="s">
        <v>577</v>
      </c>
      <c r="F285" s="142" t="s">
        <v>461</v>
      </c>
      <c r="G285" s="141">
        <v>20</v>
      </c>
      <c r="H285" s="143">
        <v>45037</v>
      </c>
      <c r="I285" s="144">
        <v>5</v>
      </c>
      <c r="J285" s="144"/>
      <c r="K285" s="98">
        <v>45043</v>
      </c>
      <c r="L285" s="32"/>
      <c r="M285" s="32"/>
    </row>
    <row r="286" spans="1:13" ht="24.95" customHeight="1" x14ac:dyDescent="0.25">
      <c r="A286" s="261" t="s">
        <v>1066</v>
      </c>
      <c r="B286" s="141">
        <v>288</v>
      </c>
      <c r="C286" s="141" t="s">
        <v>574</v>
      </c>
      <c r="D286" s="141"/>
      <c r="E286" s="141" t="s">
        <v>578</v>
      </c>
      <c r="F286" s="142" t="s">
        <v>582</v>
      </c>
      <c r="G286" s="141">
        <v>2</v>
      </c>
      <c r="H286" s="143">
        <v>45037</v>
      </c>
      <c r="I286" s="144">
        <v>1</v>
      </c>
      <c r="J286" s="144"/>
      <c r="K286" s="98">
        <v>45043</v>
      </c>
      <c r="L286" s="32"/>
      <c r="M286" s="32"/>
    </row>
    <row r="287" spans="1:13" ht="24.95" customHeight="1" x14ac:dyDescent="0.25">
      <c r="A287" s="261" t="s">
        <v>1066</v>
      </c>
      <c r="B287" s="145">
        <v>289</v>
      </c>
      <c r="C287" s="145" t="s">
        <v>574</v>
      </c>
      <c r="D287" s="145"/>
      <c r="E287" s="145" t="s">
        <v>579</v>
      </c>
      <c r="F287" s="146" t="s">
        <v>583</v>
      </c>
      <c r="G287" s="145">
        <v>20</v>
      </c>
      <c r="H287" s="147">
        <v>45037</v>
      </c>
      <c r="I287" s="148">
        <v>10</v>
      </c>
      <c r="J287" s="148"/>
      <c r="K287" s="98">
        <v>45043</v>
      </c>
      <c r="L287" s="31"/>
      <c r="M287" s="31"/>
    </row>
    <row r="288" spans="1:13" ht="24.95" customHeight="1" x14ac:dyDescent="0.25">
      <c r="A288" s="261" t="s">
        <v>1066</v>
      </c>
      <c r="B288" s="145">
        <v>292</v>
      </c>
      <c r="C288" s="145" t="s">
        <v>574</v>
      </c>
      <c r="D288" s="145"/>
      <c r="E288" s="145" t="s">
        <v>462</v>
      </c>
      <c r="F288" s="146" t="s">
        <v>586</v>
      </c>
      <c r="G288" s="145">
        <v>19</v>
      </c>
      <c r="H288" s="147">
        <v>45037</v>
      </c>
      <c r="I288" s="148">
        <v>15</v>
      </c>
      <c r="J288" s="148"/>
      <c r="K288" s="98">
        <v>45043</v>
      </c>
      <c r="L288" s="31"/>
      <c r="M288" s="31"/>
    </row>
    <row r="289" spans="1:13" ht="24.95" customHeight="1" x14ac:dyDescent="0.25">
      <c r="A289" s="261" t="s">
        <v>1066</v>
      </c>
      <c r="B289" s="141">
        <v>344</v>
      </c>
      <c r="C289" s="141" t="s">
        <v>690</v>
      </c>
      <c r="D289" s="141"/>
      <c r="E289" s="141" t="s">
        <v>691</v>
      </c>
      <c r="F289" s="142" t="s">
        <v>692</v>
      </c>
      <c r="G289" s="141">
        <v>1</v>
      </c>
      <c r="H289" s="143">
        <v>45023</v>
      </c>
      <c r="I289" s="144">
        <v>11.25</v>
      </c>
      <c r="J289" s="144"/>
      <c r="K289" s="98">
        <v>45022</v>
      </c>
      <c r="L289" s="32"/>
      <c r="M289" s="32"/>
    </row>
    <row r="290" spans="1:13" ht="24.95" customHeight="1" x14ac:dyDescent="0.25">
      <c r="A290" s="261" t="s">
        <v>1066</v>
      </c>
      <c r="B290" s="141">
        <v>345</v>
      </c>
      <c r="C290" s="141" t="s">
        <v>690</v>
      </c>
      <c r="D290" s="141"/>
      <c r="E290" s="141" t="s">
        <v>694</v>
      </c>
      <c r="F290" s="142" t="s">
        <v>693</v>
      </c>
      <c r="G290" s="141">
        <v>1</v>
      </c>
      <c r="H290" s="143">
        <v>45023</v>
      </c>
      <c r="I290" s="144">
        <v>4.25</v>
      </c>
      <c r="J290" s="144"/>
      <c r="K290" s="98">
        <v>45022</v>
      </c>
      <c r="L290" s="32"/>
      <c r="M290" s="32"/>
    </row>
    <row r="291" spans="1:13" ht="24.95" customHeight="1" x14ac:dyDescent="0.25">
      <c r="A291" s="261" t="s">
        <v>1066</v>
      </c>
      <c r="B291" s="141">
        <v>346</v>
      </c>
      <c r="C291" s="141" t="s">
        <v>690</v>
      </c>
      <c r="D291" s="141"/>
      <c r="E291" s="141" t="s">
        <v>696</v>
      </c>
      <c r="F291" s="142" t="s">
        <v>695</v>
      </c>
      <c r="G291" s="141">
        <v>1</v>
      </c>
      <c r="H291" s="143">
        <v>45023</v>
      </c>
      <c r="I291" s="144">
        <v>5.25</v>
      </c>
      <c r="J291" s="144"/>
      <c r="K291" s="98">
        <v>45022</v>
      </c>
      <c r="L291" s="32"/>
      <c r="M291" s="32"/>
    </row>
    <row r="292" spans="1:13" ht="24.95" customHeight="1" x14ac:dyDescent="0.25">
      <c r="A292" s="261" t="s">
        <v>1066</v>
      </c>
      <c r="B292" s="141">
        <v>347</v>
      </c>
      <c r="C292" s="141" t="s">
        <v>690</v>
      </c>
      <c r="D292" s="141"/>
      <c r="E292" s="141" t="s">
        <v>698</v>
      </c>
      <c r="F292" s="142" t="s">
        <v>697</v>
      </c>
      <c r="G292" s="141">
        <v>1</v>
      </c>
      <c r="H292" s="143">
        <v>45023</v>
      </c>
      <c r="I292" s="144">
        <v>1.75</v>
      </c>
      <c r="J292" s="144"/>
      <c r="K292" s="98">
        <v>45022</v>
      </c>
      <c r="L292" s="32"/>
      <c r="M292" s="32"/>
    </row>
    <row r="293" spans="1:13" ht="24.95" customHeight="1" x14ac:dyDescent="0.25">
      <c r="A293" s="261" t="s">
        <v>1066</v>
      </c>
      <c r="B293" s="145">
        <v>348</v>
      </c>
      <c r="C293" s="145" t="s">
        <v>690</v>
      </c>
      <c r="D293" s="145"/>
      <c r="E293" s="145" t="s">
        <v>700</v>
      </c>
      <c r="F293" s="146" t="s">
        <v>699</v>
      </c>
      <c r="G293" s="145">
        <v>1</v>
      </c>
      <c r="H293" s="147">
        <v>45023</v>
      </c>
      <c r="I293" s="148">
        <v>1.8</v>
      </c>
      <c r="J293" s="148"/>
      <c r="K293" s="98">
        <v>45022</v>
      </c>
      <c r="L293" s="31"/>
      <c r="M293" s="31"/>
    </row>
    <row r="294" spans="1:13" ht="24.95" customHeight="1" x14ac:dyDescent="0.25">
      <c r="A294" s="261" t="s">
        <v>1066</v>
      </c>
      <c r="B294" s="141">
        <v>350</v>
      </c>
      <c r="C294" s="141" t="s">
        <v>701</v>
      </c>
      <c r="D294" s="141"/>
      <c r="E294" s="141" t="s">
        <v>703</v>
      </c>
      <c r="F294" s="142" t="s">
        <v>705</v>
      </c>
      <c r="G294" s="141">
        <v>1</v>
      </c>
      <c r="H294" s="143">
        <v>45044</v>
      </c>
      <c r="I294" s="144">
        <v>1.25</v>
      </c>
      <c r="J294" s="144"/>
      <c r="K294" s="98">
        <v>45022</v>
      </c>
      <c r="L294" s="32"/>
      <c r="M294" s="32"/>
    </row>
    <row r="295" spans="1:13" ht="24.95" customHeight="1" x14ac:dyDescent="0.25">
      <c r="A295" s="261" t="s">
        <v>1066</v>
      </c>
      <c r="B295" s="145">
        <v>351</v>
      </c>
      <c r="C295" s="145" t="s">
        <v>701</v>
      </c>
      <c r="D295" s="145"/>
      <c r="E295" s="145" t="s">
        <v>704</v>
      </c>
      <c r="F295" s="146" t="s">
        <v>706</v>
      </c>
      <c r="G295" s="145">
        <v>1</v>
      </c>
      <c r="H295" s="147">
        <v>45044</v>
      </c>
      <c r="I295" s="148">
        <v>0.5</v>
      </c>
      <c r="J295" s="148"/>
      <c r="K295" s="98">
        <v>45022</v>
      </c>
      <c r="L295" s="31"/>
      <c r="M295" s="31"/>
    </row>
    <row r="296" spans="1:13" ht="24.95" customHeight="1" x14ac:dyDescent="0.25">
      <c r="A296" s="261" t="s">
        <v>1066</v>
      </c>
      <c r="B296" s="145">
        <v>290</v>
      </c>
      <c r="C296" s="145" t="s">
        <v>574</v>
      </c>
      <c r="D296" s="145"/>
      <c r="E296" s="145" t="s">
        <v>580</v>
      </c>
      <c r="F296" s="146" t="s">
        <v>584</v>
      </c>
      <c r="G296" s="145">
        <v>1</v>
      </c>
      <c r="H296" s="147">
        <v>45037</v>
      </c>
      <c r="I296" s="148">
        <v>5</v>
      </c>
      <c r="J296" s="148"/>
      <c r="K296" s="99">
        <v>45022</v>
      </c>
      <c r="L296" s="31"/>
      <c r="M296" s="31"/>
    </row>
    <row r="297" spans="1:13" ht="24.95" customHeight="1" x14ac:dyDescent="0.25">
      <c r="A297" s="261" t="s">
        <v>1066</v>
      </c>
      <c r="B297" s="145">
        <v>322</v>
      </c>
      <c r="C297" s="145" t="s">
        <v>649</v>
      </c>
      <c r="D297" s="145"/>
      <c r="E297" s="145" t="s">
        <v>651</v>
      </c>
      <c r="F297" s="146" t="s">
        <v>655</v>
      </c>
      <c r="G297" s="145">
        <v>2</v>
      </c>
      <c r="H297" s="147">
        <v>45029</v>
      </c>
      <c r="I297" s="148">
        <v>2</v>
      </c>
      <c r="J297" s="148"/>
      <c r="K297" s="99">
        <v>45022</v>
      </c>
      <c r="L297" s="31"/>
      <c r="M297" s="31"/>
    </row>
    <row r="298" spans="1:13" ht="24.95" customHeight="1" x14ac:dyDescent="0.25">
      <c r="A298" s="261" t="s">
        <v>1066</v>
      </c>
      <c r="B298" s="145">
        <v>323</v>
      </c>
      <c r="C298" s="145" t="s">
        <v>649</v>
      </c>
      <c r="D298" s="145"/>
      <c r="E298" s="145" t="s">
        <v>652</v>
      </c>
      <c r="F298" s="146" t="s">
        <v>656</v>
      </c>
      <c r="G298" s="145">
        <v>2</v>
      </c>
      <c r="H298" s="147">
        <v>45029</v>
      </c>
      <c r="I298" s="148">
        <v>2</v>
      </c>
      <c r="J298" s="148"/>
      <c r="K298" s="99">
        <v>45023</v>
      </c>
      <c r="L298" s="31"/>
      <c r="M298" s="31"/>
    </row>
    <row r="299" spans="1:13" ht="24.95" customHeight="1" x14ac:dyDescent="0.25">
      <c r="A299" s="261" t="s">
        <v>1066</v>
      </c>
      <c r="B299" s="145">
        <v>343</v>
      </c>
      <c r="C299" s="145" t="s">
        <v>683</v>
      </c>
      <c r="D299" s="145"/>
      <c r="E299" s="145" t="s">
        <v>689</v>
      </c>
      <c r="F299" s="146" t="s">
        <v>688</v>
      </c>
      <c r="G299" s="145">
        <v>1</v>
      </c>
      <c r="H299" s="147">
        <v>45035</v>
      </c>
      <c r="I299" s="148">
        <v>8</v>
      </c>
      <c r="J299" s="148"/>
      <c r="K299" s="99">
        <v>45028</v>
      </c>
      <c r="L299" s="31"/>
      <c r="M299" s="31"/>
    </row>
    <row r="300" spans="1:13" ht="24.95" customHeight="1" x14ac:dyDescent="0.25">
      <c r="A300" s="261" t="s">
        <v>1066</v>
      </c>
      <c r="B300" s="145">
        <v>324</v>
      </c>
      <c r="C300" s="145" t="s">
        <v>649</v>
      </c>
      <c r="D300" s="145"/>
      <c r="E300" s="145" t="s">
        <v>653</v>
      </c>
      <c r="F300" s="146" t="s">
        <v>657</v>
      </c>
      <c r="G300" s="145">
        <v>1</v>
      </c>
      <c r="H300" s="147">
        <v>45029</v>
      </c>
      <c r="I300" s="148">
        <v>3.25</v>
      </c>
      <c r="J300" s="148"/>
      <c r="K300" s="99">
        <v>45028</v>
      </c>
      <c r="L300" s="31"/>
      <c r="M300" s="31"/>
    </row>
    <row r="301" spans="1:13" ht="24.95" customHeight="1" x14ac:dyDescent="0.25">
      <c r="A301" s="261" t="s">
        <v>1066</v>
      </c>
      <c r="B301" s="145">
        <v>321</v>
      </c>
      <c r="C301" s="145" t="s">
        <v>649</v>
      </c>
      <c r="D301" s="145"/>
      <c r="E301" s="145" t="s">
        <v>650</v>
      </c>
      <c r="F301" s="146" t="s">
        <v>654</v>
      </c>
      <c r="G301" s="145">
        <v>2</v>
      </c>
      <c r="H301" s="147">
        <v>45029</v>
      </c>
      <c r="I301" s="148">
        <v>2</v>
      </c>
      <c r="J301" s="148"/>
      <c r="K301" s="99">
        <v>45028</v>
      </c>
      <c r="L301" s="31"/>
      <c r="M301" s="31"/>
    </row>
    <row r="302" spans="1:13" ht="24.95" customHeight="1" x14ac:dyDescent="0.25">
      <c r="A302" s="261" t="s">
        <v>1066</v>
      </c>
      <c r="B302" s="145">
        <v>327</v>
      </c>
      <c r="C302" s="145" t="s">
        <v>661</v>
      </c>
      <c r="D302" s="145"/>
      <c r="E302" s="145"/>
      <c r="F302" s="146" t="s">
        <v>663</v>
      </c>
      <c r="G302" s="145">
        <v>1</v>
      </c>
      <c r="H302" s="147">
        <v>45031</v>
      </c>
      <c r="I302" s="148">
        <v>0.85</v>
      </c>
      <c r="J302" s="148"/>
      <c r="K302" s="99">
        <v>45028</v>
      </c>
      <c r="L302" s="31"/>
      <c r="M302" s="31"/>
    </row>
    <row r="303" spans="1:13" ht="24.95" customHeight="1" x14ac:dyDescent="0.25">
      <c r="A303" s="261" t="s">
        <v>1066</v>
      </c>
      <c r="B303" s="145">
        <v>333</v>
      </c>
      <c r="C303" s="145" t="s">
        <v>664</v>
      </c>
      <c r="D303" s="145"/>
      <c r="E303" s="145"/>
      <c r="F303" s="146" t="s">
        <v>669</v>
      </c>
      <c r="G303" s="145">
        <v>1</v>
      </c>
      <c r="H303" s="147">
        <v>45031</v>
      </c>
      <c r="I303" s="148">
        <v>0.85</v>
      </c>
      <c r="J303" s="148"/>
      <c r="K303" s="99">
        <v>45028</v>
      </c>
      <c r="L303" s="31"/>
      <c r="M303" s="31"/>
    </row>
    <row r="304" spans="1:13" ht="24.95" customHeight="1" x14ac:dyDescent="0.25">
      <c r="A304" s="261" t="s">
        <v>1066</v>
      </c>
      <c r="B304" s="145">
        <v>319</v>
      </c>
      <c r="C304" s="145" t="s">
        <v>638</v>
      </c>
      <c r="D304" s="145"/>
      <c r="E304" s="145" t="s">
        <v>645</v>
      </c>
      <c r="F304" s="146" t="s">
        <v>646</v>
      </c>
      <c r="G304" s="145">
        <v>1</v>
      </c>
      <c r="H304" s="147">
        <v>45035</v>
      </c>
      <c r="I304" s="148">
        <v>3</v>
      </c>
      <c r="J304" s="148"/>
      <c r="K304" s="99">
        <v>45027</v>
      </c>
      <c r="L304" s="31"/>
      <c r="M304" s="31"/>
    </row>
    <row r="305" spans="1:13" ht="24.95" customHeight="1" x14ac:dyDescent="0.25">
      <c r="A305" s="261" t="s">
        <v>1066</v>
      </c>
      <c r="B305" s="28">
        <v>331</v>
      </c>
      <c r="C305" s="28" t="s">
        <v>664</v>
      </c>
      <c r="D305" s="28"/>
      <c r="E305" s="28"/>
      <c r="F305" s="17" t="s">
        <v>667</v>
      </c>
      <c r="G305" s="28">
        <v>4</v>
      </c>
      <c r="H305" s="30">
        <v>45031</v>
      </c>
      <c r="I305" s="93"/>
      <c r="J305" s="93"/>
      <c r="K305" s="99">
        <v>45029</v>
      </c>
      <c r="L305" s="31"/>
      <c r="M305" s="31"/>
    </row>
    <row r="306" spans="1:13" ht="24.95" customHeight="1" x14ac:dyDescent="0.25">
      <c r="A306" s="261" t="s">
        <v>1066</v>
      </c>
      <c r="B306" s="28">
        <v>342</v>
      </c>
      <c r="C306" s="28" t="s">
        <v>683</v>
      </c>
      <c r="D306" s="28"/>
      <c r="E306" s="28" t="s">
        <v>686</v>
      </c>
      <c r="F306" s="17" t="s">
        <v>687</v>
      </c>
      <c r="G306" s="28">
        <v>4</v>
      </c>
      <c r="H306" s="30">
        <v>45035</v>
      </c>
      <c r="I306" s="93">
        <v>3.5</v>
      </c>
      <c r="J306" s="93"/>
      <c r="K306" s="99">
        <v>45029</v>
      </c>
      <c r="L306" s="31"/>
      <c r="M306" s="31"/>
    </row>
    <row r="307" spans="1:13" ht="24.95" customHeight="1" x14ac:dyDescent="0.25">
      <c r="A307" s="261" t="s">
        <v>1066</v>
      </c>
      <c r="B307" s="174">
        <v>318</v>
      </c>
      <c r="C307" s="174" t="s">
        <v>638</v>
      </c>
      <c r="D307" s="174"/>
      <c r="E307" s="174" t="s">
        <v>643</v>
      </c>
      <c r="F307" s="175" t="s">
        <v>644</v>
      </c>
      <c r="G307" s="174">
        <v>1</v>
      </c>
      <c r="H307" s="176">
        <v>45035</v>
      </c>
      <c r="I307" s="177">
        <v>2.5</v>
      </c>
      <c r="J307" s="177"/>
      <c r="K307" s="98">
        <v>45034</v>
      </c>
      <c r="L307" s="32"/>
      <c r="M307" s="32"/>
    </row>
    <row r="308" spans="1:13" ht="24.95" customHeight="1" x14ac:dyDescent="0.25">
      <c r="A308" s="261" t="s">
        <v>1066</v>
      </c>
      <c r="B308" s="174">
        <v>320</v>
      </c>
      <c r="C308" s="174" t="s">
        <v>638</v>
      </c>
      <c r="D308" s="174"/>
      <c r="E308" s="174" t="s">
        <v>647</v>
      </c>
      <c r="F308" s="175" t="s">
        <v>648</v>
      </c>
      <c r="G308" s="174">
        <v>1</v>
      </c>
      <c r="H308" s="176">
        <v>45035</v>
      </c>
      <c r="I308" s="177">
        <v>2.5</v>
      </c>
      <c r="J308" s="177"/>
      <c r="K308" s="98">
        <v>45034</v>
      </c>
      <c r="L308" s="32"/>
      <c r="M308" s="32"/>
    </row>
    <row r="309" spans="1:13" ht="24.95" customHeight="1" x14ac:dyDescent="0.25">
      <c r="A309" s="261" t="s">
        <v>1066</v>
      </c>
      <c r="B309" s="178">
        <v>341</v>
      </c>
      <c r="C309" s="178" t="s">
        <v>683</v>
      </c>
      <c r="D309" s="178"/>
      <c r="E309" s="178" t="s">
        <v>684</v>
      </c>
      <c r="F309" s="179" t="s">
        <v>685</v>
      </c>
      <c r="G309" s="178">
        <v>4</v>
      </c>
      <c r="H309" s="180">
        <v>45035</v>
      </c>
      <c r="I309" s="181">
        <v>5</v>
      </c>
      <c r="J309" s="181"/>
      <c r="K309" s="99">
        <v>45030</v>
      </c>
      <c r="L309" s="31"/>
      <c r="M309" s="31"/>
    </row>
    <row r="310" spans="1:13" ht="24.95" customHeight="1" x14ac:dyDescent="0.25">
      <c r="A310" s="261" t="s">
        <v>1066</v>
      </c>
      <c r="B310" s="178">
        <v>353</v>
      </c>
      <c r="C310" s="178" t="s">
        <v>710</v>
      </c>
      <c r="D310" s="178"/>
      <c r="E310" s="178"/>
      <c r="F310" s="179" t="s">
        <v>711</v>
      </c>
      <c r="G310" s="178">
        <v>4</v>
      </c>
      <c r="H310" s="180">
        <v>45035</v>
      </c>
      <c r="I310" s="181">
        <v>7</v>
      </c>
      <c r="J310" s="181"/>
      <c r="K310" s="99">
        <v>45034</v>
      </c>
      <c r="L310" s="31"/>
      <c r="M310" s="31"/>
    </row>
    <row r="311" spans="1:13" ht="24.95" customHeight="1" x14ac:dyDescent="0.25">
      <c r="A311" s="261" t="s">
        <v>1066</v>
      </c>
      <c r="B311" s="174">
        <v>329</v>
      </c>
      <c r="C311" s="174" t="s">
        <v>664</v>
      </c>
      <c r="D311" s="174"/>
      <c r="E311" s="174"/>
      <c r="F311" s="175" t="s">
        <v>665</v>
      </c>
      <c r="G311" s="174">
        <v>1</v>
      </c>
      <c r="H311" s="176">
        <v>45031</v>
      </c>
      <c r="I311" s="177"/>
      <c r="J311" s="177"/>
      <c r="K311" s="98">
        <v>45030</v>
      </c>
      <c r="L311" s="32"/>
      <c r="M311" s="32"/>
    </row>
    <row r="312" spans="1:13" ht="24.95" customHeight="1" x14ac:dyDescent="0.25">
      <c r="A312" s="261" t="s">
        <v>1066</v>
      </c>
      <c r="B312" s="178">
        <v>330</v>
      </c>
      <c r="C312" s="178" t="s">
        <v>664</v>
      </c>
      <c r="D312" s="178"/>
      <c r="E312" s="178"/>
      <c r="F312" s="179" t="s">
        <v>666</v>
      </c>
      <c r="G312" s="178">
        <v>1</v>
      </c>
      <c r="H312" s="180">
        <v>45031</v>
      </c>
      <c r="I312" s="181"/>
      <c r="J312" s="181"/>
      <c r="K312" s="98">
        <v>45030</v>
      </c>
      <c r="L312" s="31"/>
      <c r="M312" s="31"/>
    </row>
    <row r="313" spans="1:13" ht="24.95" customHeight="1" x14ac:dyDescent="0.25">
      <c r="A313" s="261" t="s">
        <v>1066</v>
      </c>
      <c r="B313" s="27">
        <v>361</v>
      </c>
      <c r="C313" s="27" t="s">
        <v>723</v>
      </c>
      <c r="D313" s="27"/>
      <c r="E313" s="27" t="s">
        <v>724</v>
      </c>
      <c r="F313" s="6" t="s">
        <v>725</v>
      </c>
      <c r="G313" s="27">
        <v>2</v>
      </c>
      <c r="H313" s="29">
        <v>45037</v>
      </c>
      <c r="I313" s="92">
        <v>2</v>
      </c>
      <c r="J313" s="92"/>
      <c r="K313" s="98">
        <v>45037</v>
      </c>
      <c r="L313" s="32"/>
      <c r="M313" s="32"/>
    </row>
    <row r="314" spans="1:13" ht="24.95" customHeight="1" x14ac:dyDescent="0.25">
      <c r="A314" s="261" t="s">
        <v>1066</v>
      </c>
      <c r="B314" s="28">
        <v>362</v>
      </c>
      <c r="C314" s="28" t="s">
        <v>723</v>
      </c>
      <c r="D314" s="28"/>
      <c r="E314" s="28" t="s">
        <v>726</v>
      </c>
      <c r="F314" s="17" t="s">
        <v>727</v>
      </c>
      <c r="G314" s="28">
        <v>5</v>
      </c>
      <c r="H314" s="30">
        <v>45037</v>
      </c>
      <c r="I314" s="93">
        <v>2.5</v>
      </c>
      <c r="J314" s="93"/>
      <c r="K314" s="98">
        <v>45037</v>
      </c>
      <c r="L314" s="31"/>
      <c r="M314" s="31"/>
    </row>
    <row r="315" spans="1:13" ht="24.95" customHeight="1" x14ac:dyDescent="0.25">
      <c r="A315" s="261" t="s">
        <v>1066</v>
      </c>
      <c r="B315" s="27">
        <v>339</v>
      </c>
      <c r="C315" s="27" t="s">
        <v>678</v>
      </c>
      <c r="D315" s="27"/>
      <c r="E315" s="27" t="s">
        <v>679</v>
      </c>
      <c r="F315" s="6" t="s">
        <v>680</v>
      </c>
      <c r="G315" s="27">
        <v>6</v>
      </c>
      <c r="H315" s="29">
        <v>45023</v>
      </c>
      <c r="I315" s="92">
        <v>9</v>
      </c>
      <c r="J315" s="92"/>
      <c r="K315" s="98">
        <v>45040</v>
      </c>
      <c r="L315" s="32"/>
      <c r="M315" s="32"/>
    </row>
    <row r="316" spans="1:13" ht="24.95" customHeight="1" x14ac:dyDescent="0.25">
      <c r="A316" s="261" t="s">
        <v>1066</v>
      </c>
      <c r="B316" s="28">
        <v>340</v>
      </c>
      <c r="C316" s="28" t="s">
        <v>678</v>
      </c>
      <c r="D316" s="28"/>
      <c r="E316" s="28" t="s">
        <v>681</v>
      </c>
      <c r="F316" s="17" t="s">
        <v>682</v>
      </c>
      <c r="G316" s="28">
        <v>6</v>
      </c>
      <c r="H316" s="30">
        <v>45023</v>
      </c>
      <c r="I316" s="93">
        <v>9</v>
      </c>
      <c r="J316" s="93"/>
      <c r="K316" s="98">
        <v>45040</v>
      </c>
      <c r="L316" s="31"/>
      <c r="M316" s="31"/>
    </row>
    <row r="317" spans="1:13" ht="24.95" customHeight="1" x14ac:dyDescent="0.25">
      <c r="A317" s="261" t="s">
        <v>1066</v>
      </c>
      <c r="B317" s="27">
        <v>337</v>
      </c>
      <c r="C317" s="27" t="s">
        <v>671</v>
      </c>
      <c r="D317" s="27"/>
      <c r="E317" s="27" t="s">
        <v>673</v>
      </c>
      <c r="F317" s="6" t="s">
        <v>676</v>
      </c>
      <c r="G317" s="27">
        <v>1</v>
      </c>
      <c r="H317" s="29">
        <v>45028</v>
      </c>
      <c r="I317" s="92">
        <v>2</v>
      </c>
      <c r="J317" s="92"/>
      <c r="K317" s="98">
        <v>45037</v>
      </c>
      <c r="L317" s="32"/>
      <c r="M317" s="32"/>
    </row>
    <row r="318" spans="1:13" ht="24.95" customHeight="1" x14ac:dyDescent="0.25">
      <c r="A318" s="261" t="s">
        <v>1066</v>
      </c>
      <c r="B318" s="28">
        <v>338</v>
      </c>
      <c r="C318" s="28" t="s">
        <v>671</v>
      </c>
      <c r="D318" s="28"/>
      <c r="E318" s="28" t="s">
        <v>674</v>
      </c>
      <c r="F318" s="17" t="s">
        <v>677</v>
      </c>
      <c r="G318" s="28">
        <v>1</v>
      </c>
      <c r="H318" s="30">
        <v>45028</v>
      </c>
      <c r="I318" s="93">
        <v>1.25</v>
      </c>
      <c r="J318" s="93"/>
      <c r="K318" s="98">
        <v>45037</v>
      </c>
      <c r="L318" s="31"/>
      <c r="M318" s="31"/>
    </row>
    <row r="319" spans="1:13" ht="24.95" customHeight="1" x14ac:dyDescent="0.25">
      <c r="A319" s="261" t="s">
        <v>1066</v>
      </c>
      <c r="B319" s="27">
        <v>316</v>
      </c>
      <c r="C319" s="27" t="s">
        <v>638</v>
      </c>
      <c r="D319" s="27"/>
      <c r="E319" s="27" t="s">
        <v>639</v>
      </c>
      <c r="F319" s="6" t="s">
        <v>640</v>
      </c>
      <c r="G319" s="27">
        <v>1</v>
      </c>
      <c r="H319" s="29">
        <v>45035</v>
      </c>
      <c r="I319" s="92">
        <v>13</v>
      </c>
      <c r="J319" s="92"/>
      <c r="K319" s="98">
        <v>45037</v>
      </c>
      <c r="L319" s="32"/>
      <c r="M319" s="32"/>
    </row>
    <row r="320" spans="1:13" ht="24.95" customHeight="1" x14ac:dyDescent="0.25">
      <c r="A320" s="261" t="s">
        <v>1066</v>
      </c>
      <c r="B320" s="28">
        <v>317</v>
      </c>
      <c r="C320" s="28" t="s">
        <v>638</v>
      </c>
      <c r="D320" s="28"/>
      <c r="E320" s="28" t="s">
        <v>641</v>
      </c>
      <c r="F320" s="17" t="s">
        <v>642</v>
      </c>
      <c r="G320" s="28">
        <v>1</v>
      </c>
      <c r="H320" s="30">
        <v>45035</v>
      </c>
      <c r="I320" s="93">
        <v>1.25</v>
      </c>
      <c r="J320" s="93"/>
      <c r="K320" s="98">
        <v>45037</v>
      </c>
      <c r="L320" s="31"/>
      <c r="M320" s="31"/>
    </row>
    <row r="321" spans="1:13" ht="24.95" customHeight="1" x14ac:dyDescent="0.25">
      <c r="A321" s="261" t="s">
        <v>1066</v>
      </c>
      <c r="B321" s="28">
        <v>336</v>
      </c>
      <c r="C321" s="28" t="s">
        <v>671</v>
      </c>
      <c r="D321" s="28"/>
      <c r="E321" s="28" t="s">
        <v>672</v>
      </c>
      <c r="F321" s="17" t="s">
        <v>675</v>
      </c>
      <c r="G321" s="28">
        <v>1</v>
      </c>
      <c r="H321" s="30">
        <v>45028</v>
      </c>
      <c r="I321" s="93">
        <v>4</v>
      </c>
      <c r="J321" s="93"/>
      <c r="K321" s="99">
        <v>45040</v>
      </c>
      <c r="L321" s="31"/>
      <c r="M321" s="31"/>
    </row>
    <row r="322" spans="1:13" ht="24.95" customHeight="1" x14ac:dyDescent="0.25">
      <c r="A322" s="261" t="s">
        <v>1066</v>
      </c>
      <c r="B322" s="28">
        <v>300</v>
      </c>
      <c r="C322" s="28" t="s">
        <v>601</v>
      </c>
      <c r="D322" s="28"/>
      <c r="E322" s="28" t="s">
        <v>602</v>
      </c>
      <c r="F322" s="17" t="s">
        <v>603</v>
      </c>
      <c r="G322" s="28">
        <v>1</v>
      </c>
      <c r="H322" s="30">
        <v>45046</v>
      </c>
      <c r="I322" s="93">
        <v>2.5</v>
      </c>
      <c r="J322" s="93"/>
      <c r="K322" s="99">
        <v>45041</v>
      </c>
      <c r="L322" s="31"/>
      <c r="M322" s="31"/>
    </row>
    <row r="323" spans="1:13" ht="24.95" customHeight="1" x14ac:dyDescent="0.25">
      <c r="A323" s="261" t="s">
        <v>1066</v>
      </c>
      <c r="B323" s="27">
        <v>357</v>
      </c>
      <c r="C323" s="27" t="s">
        <v>712</v>
      </c>
      <c r="D323" s="27"/>
      <c r="E323" s="27" t="s">
        <v>716</v>
      </c>
      <c r="F323" s="6" t="s">
        <v>582</v>
      </c>
      <c r="G323" s="27">
        <v>10</v>
      </c>
      <c r="H323" s="29">
        <v>45051</v>
      </c>
      <c r="I323" s="92">
        <v>2.5</v>
      </c>
      <c r="J323" s="92"/>
      <c r="K323" s="98">
        <v>45042</v>
      </c>
      <c r="L323" s="32"/>
      <c r="M323" s="32"/>
    </row>
    <row r="324" spans="1:13" ht="24.95" customHeight="1" x14ac:dyDescent="0.25">
      <c r="A324" s="261" t="s">
        <v>1066</v>
      </c>
      <c r="B324" s="28">
        <v>358</v>
      </c>
      <c r="C324" s="28" t="s">
        <v>712</v>
      </c>
      <c r="D324" s="28"/>
      <c r="E324" s="28" t="s">
        <v>717</v>
      </c>
      <c r="F324" s="17" t="s">
        <v>583</v>
      </c>
      <c r="G324" s="28">
        <v>100</v>
      </c>
      <c r="H324" s="30">
        <v>45051</v>
      </c>
      <c r="I324" s="93">
        <v>25</v>
      </c>
      <c r="J324" s="93"/>
      <c r="K324" s="99">
        <v>45042</v>
      </c>
      <c r="L324" s="31"/>
      <c r="M324" s="31"/>
    </row>
    <row r="325" spans="1:13" ht="24.95" customHeight="1" x14ac:dyDescent="0.25">
      <c r="A325" s="261" t="s">
        <v>1066</v>
      </c>
      <c r="B325" s="28">
        <v>328</v>
      </c>
      <c r="C325" s="28" t="s">
        <v>664</v>
      </c>
      <c r="D325" s="28"/>
      <c r="E325" s="28"/>
      <c r="F325" s="17" t="s">
        <v>751</v>
      </c>
      <c r="G325" s="28">
        <v>1</v>
      </c>
      <c r="H325" s="30">
        <v>45031</v>
      </c>
      <c r="I325" s="93">
        <v>4.5</v>
      </c>
      <c r="J325" s="93"/>
      <c r="K325" s="99">
        <v>45043</v>
      </c>
      <c r="L325" s="31"/>
      <c r="M325" s="31"/>
    </row>
    <row r="326" spans="1:13" ht="24.95" customHeight="1" x14ac:dyDescent="0.25">
      <c r="A326" s="261" t="s">
        <v>1066</v>
      </c>
      <c r="B326" s="27">
        <v>364</v>
      </c>
      <c r="C326" s="27" t="s">
        <v>731</v>
      </c>
      <c r="D326" s="27"/>
      <c r="E326" s="27" t="s">
        <v>732</v>
      </c>
      <c r="F326" s="6" t="s">
        <v>199</v>
      </c>
      <c r="G326" s="27">
        <v>1</v>
      </c>
      <c r="H326" s="29">
        <v>45054</v>
      </c>
      <c r="I326" s="92"/>
      <c r="J326" s="92"/>
      <c r="K326" s="98">
        <v>45043</v>
      </c>
      <c r="L326" s="32"/>
      <c r="M326" s="32"/>
    </row>
    <row r="327" spans="1:13" ht="24.95" customHeight="1" x14ac:dyDescent="0.25">
      <c r="A327" s="261" t="s">
        <v>1066</v>
      </c>
      <c r="B327" s="28">
        <v>365</v>
      </c>
      <c r="C327" s="28" t="s">
        <v>731</v>
      </c>
      <c r="D327" s="28"/>
      <c r="E327" s="28" t="s">
        <v>733</v>
      </c>
      <c r="F327" s="17" t="s">
        <v>734</v>
      </c>
      <c r="G327" s="28">
        <v>1</v>
      </c>
      <c r="H327" s="30">
        <v>45054</v>
      </c>
      <c r="I327" s="93"/>
      <c r="J327" s="93"/>
      <c r="K327" s="98">
        <v>45043</v>
      </c>
      <c r="L327" s="31"/>
      <c r="M327" s="31"/>
    </row>
    <row r="328" spans="1:13" ht="24.95" customHeight="1" x14ac:dyDescent="0.25">
      <c r="A328" s="261" t="s">
        <v>1066</v>
      </c>
      <c r="B328" s="28">
        <v>367</v>
      </c>
      <c r="C328" s="28" t="s">
        <v>731</v>
      </c>
      <c r="D328" s="28"/>
      <c r="E328" s="28" t="s">
        <v>738</v>
      </c>
      <c r="F328" s="17" t="s">
        <v>737</v>
      </c>
      <c r="G328" s="28">
        <v>1</v>
      </c>
      <c r="H328" s="30">
        <v>45054</v>
      </c>
      <c r="I328" s="93"/>
      <c r="J328" s="93"/>
      <c r="K328" s="98">
        <v>45043</v>
      </c>
      <c r="L328" s="31"/>
      <c r="M328" s="31"/>
    </row>
    <row r="329" spans="1:13" ht="24.95" customHeight="1" x14ac:dyDescent="0.25">
      <c r="A329" s="261" t="s">
        <v>1066</v>
      </c>
      <c r="B329" s="28">
        <v>332</v>
      </c>
      <c r="C329" s="28" t="s">
        <v>664</v>
      </c>
      <c r="D329" s="28"/>
      <c r="E329" s="28"/>
      <c r="F329" s="17" t="s">
        <v>668</v>
      </c>
      <c r="G329" s="28">
        <v>2</v>
      </c>
      <c r="H329" s="30">
        <v>45031</v>
      </c>
      <c r="I329" s="93"/>
      <c r="J329" s="93"/>
      <c r="K329" s="99">
        <v>45043</v>
      </c>
      <c r="L329" s="31"/>
      <c r="M329" s="31"/>
    </row>
    <row r="330" spans="1:13" ht="24.95" customHeight="1" x14ac:dyDescent="0.25">
      <c r="A330" s="261" t="s">
        <v>1066</v>
      </c>
      <c r="B330" s="174">
        <v>334</v>
      </c>
      <c r="C330" s="174" t="s">
        <v>664</v>
      </c>
      <c r="D330" s="174"/>
      <c r="E330" s="174"/>
      <c r="F330" s="175" t="s">
        <v>461</v>
      </c>
      <c r="G330" s="174">
        <v>2</v>
      </c>
      <c r="H330" s="176">
        <v>45031</v>
      </c>
      <c r="I330" s="177"/>
      <c r="J330" s="177"/>
      <c r="K330" s="98">
        <v>45044</v>
      </c>
      <c r="L330" s="32"/>
      <c r="M330" s="32"/>
    </row>
    <row r="331" spans="1:13" ht="24.95" customHeight="1" x14ac:dyDescent="0.25">
      <c r="A331" s="261" t="s">
        <v>1066</v>
      </c>
      <c r="B331" s="178">
        <v>335</v>
      </c>
      <c r="C331" s="178" t="s">
        <v>664</v>
      </c>
      <c r="D331" s="178"/>
      <c r="E331" s="178"/>
      <c r="F331" s="179" t="s">
        <v>670</v>
      </c>
      <c r="G331" s="178">
        <v>2</v>
      </c>
      <c r="H331" s="180">
        <v>45031</v>
      </c>
      <c r="I331" s="181"/>
      <c r="J331" s="181"/>
      <c r="K331" s="98">
        <v>45044</v>
      </c>
      <c r="L331" s="31"/>
      <c r="M331" s="31"/>
    </row>
    <row r="332" spans="1:13" ht="24.95" customHeight="1" x14ac:dyDescent="0.25">
      <c r="A332" s="261" t="s">
        <v>1066</v>
      </c>
      <c r="B332" s="174">
        <v>376</v>
      </c>
      <c r="C332" s="174" t="s">
        <v>756</v>
      </c>
      <c r="D332" s="174"/>
      <c r="E332" s="174" t="s">
        <v>757</v>
      </c>
      <c r="F332" s="175" t="s">
        <v>758</v>
      </c>
      <c r="G332" s="174">
        <v>1</v>
      </c>
      <c r="H332" s="176">
        <v>45051</v>
      </c>
      <c r="I332" s="177">
        <v>1.5</v>
      </c>
      <c r="J332" s="177"/>
      <c r="K332" s="98">
        <v>45049</v>
      </c>
      <c r="L332" s="32"/>
      <c r="M332" s="32"/>
    </row>
    <row r="333" spans="1:13" ht="24.95" customHeight="1" x14ac:dyDescent="0.25">
      <c r="A333" s="261" t="s">
        <v>1066</v>
      </c>
      <c r="B333" s="178">
        <v>377</v>
      </c>
      <c r="C333" s="178" t="s">
        <v>756</v>
      </c>
      <c r="D333" s="178"/>
      <c r="E333" s="178" t="s">
        <v>759</v>
      </c>
      <c r="F333" s="179" t="s">
        <v>412</v>
      </c>
      <c r="G333" s="178">
        <v>1</v>
      </c>
      <c r="H333" s="180">
        <v>45051</v>
      </c>
      <c r="I333" s="181">
        <v>1</v>
      </c>
      <c r="J333" s="181"/>
      <c r="K333" s="98">
        <v>45049</v>
      </c>
      <c r="L333" s="31"/>
      <c r="M333" s="31"/>
    </row>
    <row r="334" spans="1:13" ht="24.95" customHeight="1" x14ac:dyDescent="0.25">
      <c r="A334" s="261" t="s">
        <v>1066</v>
      </c>
      <c r="B334" s="178">
        <v>349</v>
      </c>
      <c r="C334" s="178" t="s">
        <v>701</v>
      </c>
      <c r="D334" s="178"/>
      <c r="E334" s="178" t="s">
        <v>702</v>
      </c>
      <c r="F334" s="179" t="s">
        <v>491</v>
      </c>
      <c r="G334" s="178">
        <v>1</v>
      </c>
      <c r="H334" s="180">
        <v>45044</v>
      </c>
      <c r="I334" s="181">
        <v>3</v>
      </c>
      <c r="J334" s="181"/>
      <c r="K334" s="99">
        <v>45044</v>
      </c>
      <c r="L334" s="31"/>
      <c r="M334" s="31"/>
    </row>
    <row r="335" spans="1:13" ht="24.95" customHeight="1" x14ac:dyDescent="0.25">
      <c r="A335" s="261" t="s">
        <v>1066</v>
      </c>
      <c r="B335" s="178">
        <v>352</v>
      </c>
      <c r="C335" s="178" t="s">
        <v>707</v>
      </c>
      <c r="D335" s="178"/>
      <c r="E335" s="178" t="s">
        <v>708</v>
      </c>
      <c r="F335" s="179" t="s">
        <v>709</v>
      </c>
      <c r="G335" s="178">
        <v>4</v>
      </c>
      <c r="H335" s="180">
        <v>45046</v>
      </c>
      <c r="I335" s="181"/>
      <c r="J335" s="181"/>
      <c r="K335" s="99">
        <v>45045</v>
      </c>
      <c r="L335" s="31"/>
      <c r="M335" s="31"/>
    </row>
    <row r="336" spans="1:13" ht="24.95" customHeight="1" x14ac:dyDescent="0.25">
      <c r="A336" s="261" t="s">
        <v>1066</v>
      </c>
      <c r="B336" s="174">
        <v>355</v>
      </c>
      <c r="C336" s="174" t="s">
        <v>712</v>
      </c>
      <c r="D336" s="174"/>
      <c r="E336" s="174" t="s">
        <v>714</v>
      </c>
      <c r="F336" s="175" t="s">
        <v>459</v>
      </c>
      <c r="G336" s="174">
        <v>100</v>
      </c>
      <c r="H336" s="176">
        <v>45051</v>
      </c>
      <c r="I336" s="177">
        <v>20</v>
      </c>
      <c r="J336" s="177"/>
      <c r="K336" s="98">
        <v>45044</v>
      </c>
      <c r="L336" s="32"/>
      <c r="M336" s="32"/>
    </row>
    <row r="337" spans="1:13" ht="24.95" customHeight="1" x14ac:dyDescent="0.25">
      <c r="A337" s="261" t="s">
        <v>1066</v>
      </c>
      <c r="B337" s="178">
        <v>356</v>
      </c>
      <c r="C337" s="178" t="s">
        <v>712</v>
      </c>
      <c r="D337" s="178"/>
      <c r="E337" s="178" t="s">
        <v>715</v>
      </c>
      <c r="F337" s="179" t="s">
        <v>488</v>
      </c>
      <c r="G337" s="178">
        <v>10</v>
      </c>
      <c r="H337" s="180">
        <v>45051</v>
      </c>
      <c r="I337" s="181">
        <v>7.5</v>
      </c>
      <c r="J337" s="181"/>
      <c r="K337" s="98">
        <v>45044</v>
      </c>
      <c r="L337" s="31"/>
      <c r="M337" s="31"/>
    </row>
    <row r="338" spans="1:13" ht="24.95" customHeight="1" x14ac:dyDescent="0.25">
      <c r="A338" s="261" t="s">
        <v>1066</v>
      </c>
      <c r="B338" s="178">
        <v>363</v>
      </c>
      <c r="C338" s="178" t="s">
        <v>728</v>
      </c>
      <c r="D338" s="178"/>
      <c r="E338" s="178" t="s">
        <v>729</v>
      </c>
      <c r="F338" s="179" t="s">
        <v>730</v>
      </c>
      <c r="G338" s="178">
        <v>5</v>
      </c>
      <c r="H338" s="180">
        <v>45051</v>
      </c>
      <c r="I338" s="181">
        <v>7</v>
      </c>
      <c r="J338" s="181"/>
      <c r="K338" s="99">
        <v>45044</v>
      </c>
      <c r="L338" s="31"/>
      <c r="M338" s="31"/>
    </row>
    <row r="339" spans="1:13" ht="24.95" customHeight="1" x14ac:dyDescent="0.25">
      <c r="A339" s="261" t="s">
        <v>1066</v>
      </c>
      <c r="B339" s="174">
        <v>366</v>
      </c>
      <c r="C339" s="174" t="s">
        <v>731</v>
      </c>
      <c r="D339" s="174"/>
      <c r="E339" s="174" t="s">
        <v>735</v>
      </c>
      <c r="F339" s="175" t="s">
        <v>736</v>
      </c>
      <c r="G339" s="174">
        <v>4</v>
      </c>
      <c r="H339" s="176">
        <v>45054</v>
      </c>
      <c r="I339" s="177">
        <v>3.25</v>
      </c>
      <c r="J339" s="177"/>
      <c r="K339" s="98">
        <v>45045</v>
      </c>
      <c r="L339" s="32"/>
      <c r="M339" s="32"/>
    </row>
    <row r="340" spans="1:13" ht="24.95" customHeight="1" x14ac:dyDescent="0.25">
      <c r="A340" s="261" t="s">
        <v>1066</v>
      </c>
      <c r="B340" s="174">
        <v>368</v>
      </c>
      <c r="C340" s="174" t="s">
        <v>731</v>
      </c>
      <c r="D340" s="174"/>
      <c r="E340" s="174" t="s">
        <v>740</v>
      </c>
      <c r="F340" s="175" t="s">
        <v>739</v>
      </c>
      <c r="G340" s="174">
        <v>1</v>
      </c>
      <c r="H340" s="176">
        <v>45054</v>
      </c>
      <c r="I340" s="177">
        <v>0.75</v>
      </c>
      <c r="J340" s="177"/>
      <c r="K340" s="98">
        <v>45045</v>
      </c>
      <c r="L340" s="32"/>
      <c r="M340" s="32"/>
    </row>
    <row r="341" spans="1:13" ht="24.95" customHeight="1" x14ac:dyDescent="0.25">
      <c r="A341" s="261" t="s">
        <v>1066</v>
      </c>
      <c r="B341" s="174">
        <v>369</v>
      </c>
      <c r="C341" s="174" t="s">
        <v>731</v>
      </c>
      <c r="D341" s="174"/>
      <c r="E341" s="174" t="s">
        <v>741</v>
      </c>
      <c r="F341" s="175" t="s">
        <v>772</v>
      </c>
      <c r="G341" s="174">
        <v>2</v>
      </c>
      <c r="H341" s="176">
        <v>45054</v>
      </c>
      <c r="I341" s="177">
        <v>1.5</v>
      </c>
      <c r="J341" s="177"/>
      <c r="K341" s="98">
        <v>45045</v>
      </c>
      <c r="L341" s="32"/>
      <c r="M341" s="32"/>
    </row>
    <row r="342" spans="1:13" ht="24.95" customHeight="1" x14ac:dyDescent="0.25">
      <c r="A342" s="261" t="s">
        <v>1066</v>
      </c>
      <c r="B342" s="174">
        <v>370</v>
      </c>
      <c r="C342" s="174" t="s">
        <v>731</v>
      </c>
      <c r="D342" s="174"/>
      <c r="E342" s="174" t="s">
        <v>743</v>
      </c>
      <c r="F342" s="175" t="s">
        <v>742</v>
      </c>
      <c r="G342" s="174">
        <v>2</v>
      </c>
      <c r="H342" s="176">
        <v>45054</v>
      </c>
      <c r="I342" s="177">
        <v>1.75</v>
      </c>
      <c r="J342" s="177"/>
      <c r="K342" s="98">
        <v>45045</v>
      </c>
      <c r="L342" s="32"/>
      <c r="M342" s="32"/>
    </row>
    <row r="343" spans="1:13" ht="24.95" customHeight="1" x14ac:dyDescent="0.25">
      <c r="A343" s="261" t="s">
        <v>1066</v>
      </c>
      <c r="B343" s="174">
        <v>371</v>
      </c>
      <c r="C343" s="174" t="s">
        <v>731</v>
      </c>
      <c r="D343" s="174"/>
      <c r="E343" s="174" t="s">
        <v>745</v>
      </c>
      <c r="F343" s="175" t="s">
        <v>744</v>
      </c>
      <c r="G343" s="174">
        <v>1</v>
      </c>
      <c r="H343" s="176">
        <v>45054</v>
      </c>
      <c r="I343" s="177">
        <v>1.75</v>
      </c>
      <c r="J343" s="177"/>
      <c r="K343" s="98">
        <v>45045</v>
      </c>
      <c r="L343" s="32"/>
      <c r="M343" s="32"/>
    </row>
    <row r="344" spans="1:13" ht="24.95" customHeight="1" x14ac:dyDescent="0.25">
      <c r="A344" s="261" t="s">
        <v>1066</v>
      </c>
      <c r="B344" s="178">
        <v>372</v>
      </c>
      <c r="C344" s="178" t="s">
        <v>731</v>
      </c>
      <c r="D344" s="178"/>
      <c r="E344" s="178" t="s">
        <v>747</v>
      </c>
      <c r="F344" s="179" t="s">
        <v>746</v>
      </c>
      <c r="G344" s="178">
        <v>1</v>
      </c>
      <c r="H344" s="180">
        <v>45054</v>
      </c>
      <c r="I344" s="181">
        <v>0.75</v>
      </c>
      <c r="J344" s="181"/>
      <c r="K344" s="98">
        <v>45045</v>
      </c>
      <c r="L344" s="31"/>
      <c r="M344" s="31"/>
    </row>
    <row r="345" spans="1:13" ht="24.95" customHeight="1" x14ac:dyDescent="0.25">
      <c r="A345" s="261" t="s">
        <v>1066</v>
      </c>
      <c r="B345" s="28">
        <v>378</v>
      </c>
      <c r="C345" s="28" t="s">
        <v>762</v>
      </c>
      <c r="D345" s="28"/>
      <c r="E345" s="28" t="s">
        <v>760</v>
      </c>
      <c r="F345" s="17" t="s">
        <v>761</v>
      </c>
      <c r="G345" s="28">
        <v>2</v>
      </c>
      <c r="H345" s="30">
        <v>45057</v>
      </c>
      <c r="I345" s="93">
        <v>3</v>
      </c>
      <c r="J345" s="93"/>
      <c r="K345" s="99">
        <v>45056</v>
      </c>
      <c r="L345" s="31"/>
      <c r="M345" s="31"/>
    </row>
    <row r="346" spans="1:13" ht="24.95" customHeight="1" x14ac:dyDescent="0.25">
      <c r="A346" s="261" t="s">
        <v>1066</v>
      </c>
      <c r="B346" s="178">
        <v>384</v>
      </c>
      <c r="C346" s="178" t="s">
        <v>773</v>
      </c>
      <c r="D346" s="178"/>
      <c r="E346" s="178" t="s">
        <v>774</v>
      </c>
      <c r="F346" s="179" t="s">
        <v>775</v>
      </c>
      <c r="G346" s="178">
        <v>8</v>
      </c>
      <c r="H346" s="180">
        <v>45057</v>
      </c>
      <c r="I346" s="181">
        <v>3.5</v>
      </c>
      <c r="J346" s="181"/>
      <c r="K346" s="99">
        <v>45049</v>
      </c>
      <c r="L346" s="31"/>
      <c r="M346" s="31"/>
    </row>
    <row r="347" spans="1:13" ht="24.95" customHeight="1" x14ac:dyDescent="0.25">
      <c r="A347" s="261" t="s">
        <v>1066</v>
      </c>
      <c r="B347" s="174">
        <v>381</v>
      </c>
      <c r="C347" s="174" t="s">
        <v>768</v>
      </c>
      <c r="D347" s="174"/>
      <c r="E347" s="174" t="s">
        <v>769</v>
      </c>
      <c r="F347" s="175" t="s">
        <v>457</v>
      </c>
      <c r="G347" s="174">
        <v>1</v>
      </c>
      <c r="H347" s="176">
        <v>45058</v>
      </c>
      <c r="I347" s="177">
        <v>1</v>
      </c>
      <c r="J347" s="177"/>
      <c r="K347" s="98">
        <v>45056</v>
      </c>
      <c r="L347" s="32"/>
      <c r="M347" s="32"/>
    </row>
    <row r="348" spans="1:13" ht="24.95" customHeight="1" x14ac:dyDescent="0.25">
      <c r="A348" s="261" t="s">
        <v>1066</v>
      </c>
      <c r="B348" s="174">
        <v>382</v>
      </c>
      <c r="C348" s="174" t="s">
        <v>768</v>
      </c>
      <c r="D348" s="174"/>
      <c r="E348" s="174" t="s">
        <v>770</v>
      </c>
      <c r="F348" s="175" t="s">
        <v>469</v>
      </c>
      <c r="G348" s="174">
        <v>1</v>
      </c>
      <c r="H348" s="176">
        <v>45058</v>
      </c>
      <c r="I348" s="177">
        <v>1</v>
      </c>
      <c r="J348" s="177"/>
      <c r="K348" s="98">
        <v>45056</v>
      </c>
      <c r="L348" s="32"/>
      <c r="M348" s="32"/>
    </row>
    <row r="349" spans="1:13" ht="24.95" customHeight="1" x14ac:dyDescent="0.25">
      <c r="A349" s="261" t="s">
        <v>1066</v>
      </c>
      <c r="B349" s="178">
        <v>383</v>
      </c>
      <c r="C349" s="178" t="s">
        <v>768</v>
      </c>
      <c r="D349" s="178"/>
      <c r="E349" s="178" t="s">
        <v>771</v>
      </c>
      <c r="F349" s="179" t="s">
        <v>465</v>
      </c>
      <c r="G349" s="178">
        <v>1</v>
      </c>
      <c r="H349" s="180">
        <v>45058</v>
      </c>
      <c r="I349" s="181">
        <v>1</v>
      </c>
      <c r="J349" s="181"/>
      <c r="K349" s="98">
        <v>45056</v>
      </c>
      <c r="L349" s="31"/>
      <c r="M349" s="31"/>
    </row>
    <row r="350" spans="1:13" ht="24.95" customHeight="1" x14ac:dyDescent="0.25">
      <c r="A350" s="261" t="s">
        <v>1066</v>
      </c>
      <c r="B350" s="28">
        <v>395</v>
      </c>
      <c r="C350" s="28" t="s">
        <v>776</v>
      </c>
      <c r="D350" s="28"/>
      <c r="E350" s="28" t="s">
        <v>797</v>
      </c>
      <c r="F350" s="17" t="s">
        <v>793</v>
      </c>
      <c r="G350" s="28">
        <v>4</v>
      </c>
      <c r="H350" s="30">
        <v>45063</v>
      </c>
      <c r="I350" s="93">
        <v>4.5</v>
      </c>
      <c r="J350" s="93"/>
      <c r="K350" s="99">
        <v>45058</v>
      </c>
      <c r="L350" s="31"/>
      <c r="M350" s="31"/>
    </row>
    <row r="351" spans="1:13" ht="24.95" customHeight="1" x14ac:dyDescent="0.25">
      <c r="A351" s="261" t="s">
        <v>1066</v>
      </c>
      <c r="B351" s="28">
        <v>326</v>
      </c>
      <c r="C351" s="28" t="s">
        <v>661</v>
      </c>
      <c r="D351" s="28"/>
      <c r="E351" s="28"/>
      <c r="F351" s="17" t="s">
        <v>662</v>
      </c>
      <c r="G351" s="28">
        <v>1</v>
      </c>
      <c r="H351" s="30">
        <v>45031</v>
      </c>
      <c r="I351" s="93">
        <v>5.25</v>
      </c>
      <c r="J351" s="93"/>
      <c r="K351" s="99">
        <v>45057</v>
      </c>
      <c r="L351" s="31"/>
      <c r="M351" s="31"/>
    </row>
    <row r="352" spans="1:13" ht="24.95" customHeight="1" x14ac:dyDescent="0.25">
      <c r="A352" s="261" t="s">
        <v>1066</v>
      </c>
      <c r="B352" s="174">
        <v>396</v>
      </c>
      <c r="C352" s="174" t="s">
        <v>798</v>
      </c>
      <c r="D352" s="174"/>
      <c r="E352" s="174" t="s">
        <v>799</v>
      </c>
      <c r="F352" s="175"/>
      <c r="G352" s="174">
        <v>1</v>
      </c>
      <c r="H352" s="176">
        <v>45058</v>
      </c>
      <c r="I352" s="177">
        <v>0.75</v>
      </c>
      <c r="J352" s="177"/>
      <c r="K352" s="98">
        <v>45058</v>
      </c>
      <c r="L352" s="32"/>
      <c r="M352" s="32"/>
    </row>
    <row r="353" spans="1:13" ht="24.95" customHeight="1" x14ac:dyDescent="0.25">
      <c r="A353" s="261" t="s">
        <v>1066</v>
      </c>
      <c r="B353" s="174">
        <v>397</v>
      </c>
      <c r="C353" s="174" t="s">
        <v>798</v>
      </c>
      <c r="D353" s="174"/>
      <c r="E353" s="174" t="s">
        <v>800</v>
      </c>
      <c r="F353" s="175"/>
      <c r="G353" s="174">
        <v>1</v>
      </c>
      <c r="H353" s="176">
        <v>45058</v>
      </c>
      <c r="I353" s="177">
        <v>0.75</v>
      </c>
      <c r="J353" s="177"/>
      <c r="K353" s="98">
        <v>45058</v>
      </c>
      <c r="L353" s="32"/>
      <c r="M353" s="32"/>
    </row>
    <row r="354" spans="1:13" ht="24.95" customHeight="1" x14ac:dyDescent="0.25">
      <c r="A354" s="261" t="s">
        <v>1066</v>
      </c>
      <c r="B354" s="174">
        <v>398</v>
      </c>
      <c r="C354" s="174" t="s">
        <v>798</v>
      </c>
      <c r="D354" s="174"/>
      <c r="E354" s="174" t="s">
        <v>801</v>
      </c>
      <c r="F354" s="175"/>
      <c r="G354" s="174">
        <v>1</v>
      </c>
      <c r="H354" s="176">
        <v>45058</v>
      </c>
      <c r="I354" s="177">
        <v>0.5</v>
      </c>
      <c r="J354" s="177"/>
      <c r="K354" s="98">
        <v>45058</v>
      </c>
      <c r="L354" s="32"/>
      <c r="M354" s="32"/>
    </row>
    <row r="355" spans="1:13" ht="24.95" customHeight="1" x14ac:dyDescent="0.25">
      <c r="A355" s="261" t="s">
        <v>1066</v>
      </c>
      <c r="B355" s="174">
        <v>399</v>
      </c>
      <c r="C355" s="174" t="s">
        <v>798</v>
      </c>
      <c r="D355" s="174"/>
      <c r="E355" s="174" t="s">
        <v>802</v>
      </c>
      <c r="F355" s="175"/>
      <c r="G355" s="174">
        <v>1</v>
      </c>
      <c r="H355" s="176">
        <v>45058</v>
      </c>
      <c r="I355" s="177">
        <v>0.5</v>
      </c>
      <c r="J355" s="177"/>
      <c r="K355" s="98">
        <v>45058</v>
      </c>
      <c r="L355" s="32"/>
      <c r="M355" s="32"/>
    </row>
    <row r="356" spans="1:13" ht="24.95" customHeight="1" x14ac:dyDescent="0.25">
      <c r="A356" s="261" t="s">
        <v>1066</v>
      </c>
      <c r="B356" s="174">
        <v>400</v>
      </c>
      <c r="C356" s="174" t="s">
        <v>798</v>
      </c>
      <c r="D356" s="174"/>
      <c r="E356" s="174" t="s">
        <v>803</v>
      </c>
      <c r="F356" s="175"/>
      <c r="G356" s="174">
        <v>1</v>
      </c>
      <c r="H356" s="176">
        <v>45058</v>
      </c>
      <c r="I356" s="177">
        <v>0.66</v>
      </c>
      <c r="J356" s="177"/>
      <c r="K356" s="98">
        <v>45058</v>
      </c>
      <c r="L356" s="32"/>
      <c r="M356" s="32"/>
    </row>
    <row r="357" spans="1:13" ht="24.95" customHeight="1" x14ac:dyDescent="0.25">
      <c r="A357" s="261" t="s">
        <v>1066</v>
      </c>
      <c r="B357" s="174">
        <v>401</v>
      </c>
      <c r="C357" s="174" t="s">
        <v>798</v>
      </c>
      <c r="D357" s="174"/>
      <c r="E357" s="174" t="s">
        <v>804</v>
      </c>
      <c r="F357" s="175"/>
      <c r="G357" s="174">
        <v>1</v>
      </c>
      <c r="H357" s="176">
        <v>45058</v>
      </c>
      <c r="I357" s="177">
        <v>0.66</v>
      </c>
      <c r="J357" s="177"/>
      <c r="K357" s="98">
        <v>45058</v>
      </c>
      <c r="L357" s="32"/>
      <c r="M357" s="32"/>
    </row>
    <row r="358" spans="1:13" ht="24.95" customHeight="1" x14ac:dyDescent="0.25">
      <c r="A358" s="261" t="s">
        <v>1066</v>
      </c>
      <c r="B358" s="178">
        <v>402</v>
      </c>
      <c r="C358" s="178" t="s">
        <v>798</v>
      </c>
      <c r="D358" s="178"/>
      <c r="E358" s="178" t="s">
        <v>805</v>
      </c>
      <c r="F358" s="179"/>
      <c r="G358" s="178">
        <v>1</v>
      </c>
      <c r="H358" s="180">
        <v>45058</v>
      </c>
      <c r="I358" s="181">
        <v>0.5</v>
      </c>
      <c r="J358" s="181"/>
      <c r="K358" s="98">
        <v>45058</v>
      </c>
      <c r="L358" s="31"/>
      <c r="M358" s="31"/>
    </row>
    <row r="359" spans="1:13" ht="24.95" customHeight="1" x14ac:dyDescent="0.25">
      <c r="A359" s="261" t="s">
        <v>1066</v>
      </c>
      <c r="B359" s="178">
        <v>380</v>
      </c>
      <c r="C359" s="178" t="s">
        <v>763</v>
      </c>
      <c r="D359" s="178"/>
      <c r="E359" s="178" t="s">
        <v>766</v>
      </c>
      <c r="F359" s="179" t="s">
        <v>767</v>
      </c>
      <c r="G359" s="178">
        <v>6</v>
      </c>
      <c r="H359" s="180">
        <v>45058</v>
      </c>
      <c r="I359" s="181">
        <v>4.5</v>
      </c>
      <c r="J359" s="181"/>
      <c r="K359" s="99">
        <v>45061</v>
      </c>
      <c r="L359" s="173"/>
      <c r="M359" s="31"/>
    </row>
    <row r="360" spans="1:13" ht="24.95" customHeight="1" x14ac:dyDescent="0.25">
      <c r="A360" s="261" t="s">
        <v>1066</v>
      </c>
      <c r="B360" s="178">
        <v>385</v>
      </c>
      <c r="C360" s="178" t="s">
        <v>776</v>
      </c>
      <c r="D360" s="178"/>
      <c r="E360" s="178" t="s">
        <v>777</v>
      </c>
      <c r="F360" s="179" t="s">
        <v>778</v>
      </c>
      <c r="G360" s="178">
        <v>4</v>
      </c>
      <c r="H360" s="180">
        <v>45063</v>
      </c>
      <c r="I360" s="181">
        <v>3.5</v>
      </c>
      <c r="J360" s="181"/>
      <c r="K360" s="99">
        <v>45058</v>
      </c>
      <c r="L360" s="31"/>
      <c r="M360" s="31"/>
    </row>
    <row r="361" spans="1:13" ht="24.95" customHeight="1" x14ac:dyDescent="0.25">
      <c r="A361" s="261" t="s">
        <v>1066</v>
      </c>
      <c r="B361" s="178">
        <v>354</v>
      </c>
      <c r="C361" s="28" t="s">
        <v>712</v>
      </c>
      <c r="D361" s="28"/>
      <c r="E361" s="178" t="s">
        <v>713</v>
      </c>
      <c r="F361" s="179" t="s">
        <v>461</v>
      </c>
      <c r="G361" s="178">
        <v>100</v>
      </c>
      <c r="H361" s="180">
        <v>45051</v>
      </c>
      <c r="I361" s="181">
        <v>17</v>
      </c>
      <c r="J361" s="181"/>
      <c r="K361" s="99">
        <v>45062</v>
      </c>
      <c r="L361" s="31"/>
      <c r="M361" s="31"/>
    </row>
    <row r="362" spans="1:13" ht="24.95" customHeight="1" x14ac:dyDescent="0.25">
      <c r="A362" s="261" t="s">
        <v>1066</v>
      </c>
      <c r="B362" s="178">
        <v>375</v>
      </c>
      <c r="C362" s="178" t="s">
        <v>755</v>
      </c>
      <c r="D362" s="178"/>
      <c r="E362" s="178" t="s">
        <v>753</v>
      </c>
      <c r="F362" s="179" t="s">
        <v>754</v>
      </c>
      <c r="G362" s="178">
        <v>2</v>
      </c>
      <c r="H362" s="180">
        <v>45058</v>
      </c>
      <c r="I362" s="181">
        <v>6.5</v>
      </c>
      <c r="J362" s="181"/>
      <c r="K362" s="99">
        <v>45062</v>
      </c>
      <c r="L362" s="31"/>
      <c r="M362" s="31"/>
    </row>
    <row r="363" spans="1:13" ht="24.95" customHeight="1" x14ac:dyDescent="0.25">
      <c r="A363" s="261" t="s">
        <v>1066</v>
      </c>
      <c r="B363" s="178">
        <v>379</v>
      </c>
      <c r="C363" s="178" t="s">
        <v>763</v>
      </c>
      <c r="D363" s="178"/>
      <c r="E363" s="178" t="s">
        <v>764</v>
      </c>
      <c r="F363" s="179" t="s">
        <v>765</v>
      </c>
      <c r="G363" s="178">
        <v>6</v>
      </c>
      <c r="H363" s="180">
        <v>45058</v>
      </c>
      <c r="I363" s="181">
        <v>4.5</v>
      </c>
      <c r="J363" s="181"/>
      <c r="K363" s="99">
        <v>45062</v>
      </c>
      <c r="L363" s="31"/>
      <c r="M363" s="31"/>
    </row>
    <row r="364" spans="1:13" ht="24.95" customHeight="1" x14ac:dyDescent="0.25">
      <c r="A364" s="261" t="s">
        <v>1066</v>
      </c>
      <c r="B364" s="178">
        <v>388</v>
      </c>
      <c r="C364" s="178" t="s">
        <v>776</v>
      </c>
      <c r="D364" s="178"/>
      <c r="E364" s="178" t="s">
        <v>781</v>
      </c>
      <c r="F364" s="179" t="s">
        <v>787</v>
      </c>
      <c r="G364" s="178">
        <v>2</v>
      </c>
      <c r="H364" s="180">
        <v>45063</v>
      </c>
      <c r="I364" s="181">
        <v>1.88</v>
      </c>
      <c r="J364" s="181"/>
      <c r="K364" s="99">
        <v>45062</v>
      </c>
      <c r="L364" s="31"/>
      <c r="M364" s="31"/>
    </row>
    <row r="365" spans="1:13" ht="24.95" customHeight="1" x14ac:dyDescent="0.25">
      <c r="A365" s="261" t="s">
        <v>1066</v>
      </c>
      <c r="B365" s="174">
        <v>391</v>
      </c>
      <c r="C365" s="174" t="s">
        <v>776</v>
      </c>
      <c r="D365" s="174"/>
      <c r="E365" s="174" t="s">
        <v>784</v>
      </c>
      <c r="F365" s="175" t="s">
        <v>790</v>
      </c>
      <c r="G365" s="174">
        <v>2</v>
      </c>
      <c r="H365" s="176">
        <v>45063</v>
      </c>
      <c r="I365" s="177">
        <v>1.33</v>
      </c>
      <c r="J365" s="181"/>
      <c r="K365" s="99">
        <v>45062</v>
      </c>
      <c r="L365" s="32"/>
      <c r="M365" s="32"/>
    </row>
    <row r="366" spans="1:13" ht="24.95" customHeight="1" x14ac:dyDescent="0.25">
      <c r="A366" s="261" t="s">
        <v>1066</v>
      </c>
      <c r="B366" s="178">
        <v>392</v>
      </c>
      <c r="C366" s="178" t="s">
        <v>776</v>
      </c>
      <c r="D366" s="178"/>
      <c r="E366" s="178" t="s">
        <v>794</v>
      </c>
      <c r="F366" s="179" t="s">
        <v>791</v>
      </c>
      <c r="G366" s="178">
        <v>4</v>
      </c>
      <c r="H366" s="180">
        <v>45063</v>
      </c>
      <c r="I366" s="181">
        <v>4.5</v>
      </c>
      <c r="J366" s="181"/>
      <c r="K366" s="99">
        <v>45062</v>
      </c>
      <c r="L366" s="31"/>
      <c r="M366" s="31"/>
    </row>
    <row r="367" spans="1:13" ht="24.95" customHeight="1" x14ac:dyDescent="0.25">
      <c r="A367" s="261" t="s">
        <v>1066</v>
      </c>
      <c r="B367" s="188">
        <v>360</v>
      </c>
      <c r="C367" s="188" t="s">
        <v>718</v>
      </c>
      <c r="D367" s="188"/>
      <c r="E367" s="188" t="s">
        <v>721</v>
      </c>
      <c r="F367" s="189" t="s">
        <v>722</v>
      </c>
      <c r="G367" s="188">
        <v>114</v>
      </c>
      <c r="H367" s="190">
        <v>45051</v>
      </c>
      <c r="I367" s="191">
        <v>59</v>
      </c>
      <c r="J367" s="191"/>
      <c r="K367" s="99">
        <v>45068</v>
      </c>
      <c r="L367" s="31"/>
      <c r="M367" s="31"/>
    </row>
    <row r="368" spans="1:13" ht="24.95" customHeight="1" x14ac:dyDescent="0.25">
      <c r="A368" s="261" t="s">
        <v>1066</v>
      </c>
      <c r="B368" s="184">
        <v>373</v>
      </c>
      <c r="C368" s="184" t="s">
        <v>748</v>
      </c>
      <c r="D368" s="184"/>
      <c r="E368" s="184" t="s">
        <v>749</v>
      </c>
      <c r="F368" s="185" t="s">
        <v>750</v>
      </c>
      <c r="G368" s="184">
        <v>8</v>
      </c>
      <c r="H368" s="186">
        <v>45056</v>
      </c>
      <c r="I368" s="187">
        <v>9</v>
      </c>
      <c r="J368" s="187"/>
      <c r="K368" s="98">
        <v>45063</v>
      </c>
      <c r="L368" s="32"/>
      <c r="M368" s="32"/>
    </row>
    <row r="369" spans="1:13" ht="24.95" customHeight="1" x14ac:dyDescent="0.25">
      <c r="A369" s="261" t="s">
        <v>1066</v>
      </c>
      <c r="B369" s="184">
        <v>374</v>
      </c>
      <c r="C369" s="184" t="s">
        <v>752</v>
      </c>
      <c r="D369" s="184"/>
      <c r="E369" s="184" t="s">
        <v>753</v>
      </c>
      <c r="F369" s="185" t="s">
        <v>754</v>
      </c>
      <c r="G369" s="184">
        <v>5</v>
      </c>
      <c r="H369" s="186">
        <v>45058</v>
      </c>
      <c r="I369" s="187">
        <v>12.5</v>
      </c>
      <c r="J369" s="187"/>
      <c r="K369" s="98">
        <v>45061</v>
      </c>
      <c r="L369" s="32"/>
      <c r="M369" s="32"/>
    </row>
    <row r="370" spans="1:13" ht="24.95" customHeight="1" x14ac:dyDescent="0.25">
      <c r="A370" s="261" t="s">
        <v>1066</v>
      </c>
      <c r="B370" s="184">
        <v>386</v>
      </c>
      <c r="C370" s="184" t="s">
        <v>776</v>
      </c>
      <c r="D370" s="184"/>
      <c r="E370" s="184" t="s">
        <v>779</v>
      </c>
      <c r="F370" s="185" t="s">
        <v>785</v>
      </c>
      <c r="G370" s="184">
        <v>2</v>
      </c>
      <c r="H370" s="186">
        <v>45063</v>
      </c>
      <c r="I370" s="187">
        <v>2.5</v>
      </c>
      <c r="J370" s="187"/>
      <c r="K370" s="98">
        <v>45063</v>
      </c>
      <c r="L370" s="32"/>
      <c r="M370" s="32"/>
    </row>
    <row r="371" spans="1:13" ht="24.95" customHeight="1" x14ac:dyDescent="0.25">
      <c r="A371" s="261" t="s">
        <v>1066</v>
      </c>
      <c r="B371" s="184">
        <v>387</v>
      </c>
      <c r="C371" s="184" t="s">
        <v>776</v>
      </c>
      <c r="D371" s="184"/>
      <c r="E371" s="184" t="s">
        <v>780</v>
      </c>
      <c r="F371" s="185" t="s">
        <v>786</v>
      </c>
      <c r="G371" s="184">
        <v>2</v>
      </c>
      <c r="H371" s="186">
        <v>45063</v>
      </c>
      <c r="I371" s="187">
        <v>4.5</v>
      </c>
      <c r="J371" s="187"/>
      <c r="K371" s="98">
        <v>45063</v>
      </c>
      <c r="L371" s="32"/>
      <c r="M371" s="32"/>
    </row>
    <row r="372" spans="1:13" ht="24.95" customHeight="1" x14ac:dyDescent="0.25">
      <c r="A372" s="261" t="s">
        <v>1066</v>
      </c>
      <c r="B372" s="184">
        <v>389</v>
      </c>
      <c r="C372" s="184" t="s">
        <v>776</v>
      </c>
      <c r="D372" s="184"/>
      <c r="E372" s="184" t="s">
        <v>782</v>
      </c>
      <c r="F372" s="185" t="s">
        <v>788</v>
      </c>
      <c r="G372" s="184">
        <v>2</v>
      </c>
      <c r="H372" s="186">
        <v>45063</v>
      </c>
      <c r="I372" s="187">
        <v>1.5</v>
      </c>
      <c r="J372" s="187"/>
      <c r="K372" s="98">
        <v>45063</v>
      </c>
      <c r="L372" s="32"/>
      <c r="M372" s="32"/>
    </row>
    <row r="373" spans="1:13" ht="24.95" customHeight="1" x14ac:dyDescent="0.25">
      <c r="A373" s="261" t="s">
        <v>1066</v>
      </c>
      <c r="B373" s="184">
        <v>390</v>
      </c>
      <c r="C373" s="184" t="s">
        <v>776</v>
      </c>
      <c r="D373" s="184"/>
      <c r="E373" s="184" t="s">
        <v>783</v>
      </c>
      <c r="F373" s="185" t="s">
        <v>789</v>
      </c>
      <c r="G373" s="184">
        <v>2</v>
      </c>
      <c r="H373" s="186">
        <v>45063</v>
      </c>
      <c r="I373" s="187">
        <v>1.5</v>
      </c>
      <c r="J373" s="187"/>
      <c r="K373" s="98">
        <v>45063</v>
      </c>
      <c r="L373" s="32"/>
      <c r="M373" s="32"/>
    </row>
    <row r="374" spans="1:13" ht="24.95" customHeight="1" x14ac:dyDescent="0.25">
      <c r="A374" s="261" t="s">
        <v>1066</v>
      </c>
      <c r="B374" s="184">
        <v>393</v>
      </c>
      <c r="C374" s="184" t="s">
        <v>776</v>
      </c>
      <c r="D374" s="184"/>
      <c r="E374" s="184" t="s">
        <v>795</v>
      </c>
      <c r="F374" s="185" t="s">
        <v>788</v>
      </c>
      <c r="G374" s="184">
        <v>2</v>
      </c>
      <c r="H374" s="186">
        <v>45063</v>
      </c>
      <c r="I374" s="187">
        <v>1.5</v>
      </c>
      <c r="J374" s="187"/>
      <c r="K374" s="98">
        <v>45063</v>
      </c>
      <c r="L374" s="32"/>
      <c r="M374" s="32"/>
    </row>
    <row r="375" spans="1:13" ht="24.95" customHeight="1" x14ac:dyDescent="0.25">
      <c r="A375" s="261" t="s">
        <v>1066</v>
      </c>
      <c r="B375" s="188">
        <v>394</v>
      </c>
      <c r="C375" s="188" t="s">
        <v>776</v>
      </c>
      <c r="D375" s="188"/>
      <c r="E375" s="188" t="s">
        <v>796</v>
      </c>
      <c r="F375" s="189" t="s">
        <v>792</v>
      </c>
      <c r="G375" s="188">
        <v>2</v>
      </c>
      <c r="H375" s="190">
        <v>45063</v>
      </c>
      <c r="I375" s="191">
        <v>1.5</v>
      </c>
      <c r="J375" s="191"/>
      <c r="K375" s="98">
        <v>45063</v>
      </c>
      <c r="L375" s="31"/>
      <c r="M375" s="31"/>
    </row>
    <row r="376" spans="1:13" ht="24.95" customHeight="1" x14ac:dyDescent="0.25">
      <c r="A376" s="261" t="s">
        <v>1066</v>
      </c>
      <c r="B376" s="188">
        <v>359</v>
      </c>
      <c r="C376" s="188" t="s">
        <v>718</v>
      </c>
      <c r="D376" s="188"/>
      <c r="E376" s="188" t="s">
        <v>719</v>
      </c>
      <c r="F376" s="189" t="s">
        <v>720</v>
      </c>
      <c r="G376" s="188">
        <v>38</v>
      </c>
      <c r="H376" s="190">
        <v>45051</v>
      </c>
      <c r="I376" s="191">
        <v>21</v>
      </c>
      <c r="J376" s="191"/>
      <c r="K376" s="99">
        <v>45068</v>
      </c>
      <c r="L376" s="173"/>
      <c r="M376" s="31"/>
    </row>
    <row r="377" spans="1:13" ht="24.95" customHeight="1" x14ac:dyDescent="0.25">
      <c r="A377" s="261" t="s">
        <v>1066</v>
      </c>
      <c r="B377" s="188">
        <v>410</v>
      </c>
      <c r="C377" s="188" t="s">
        <v>853</v>
      </c>
      <c r="D377" s="188"/>
      <c r="E377" s="188" t="s">
        <v>819</v>
      </c>
      <c r="F377" s="189" t="s">
        <v>820</v>
      </c>
      <c r="G377" s="188">
        <v>2</v>
      </c>
      <c r="H377" s="190">
        <v>45071</v>
      </c>
      <c r="I377" s="191">
        <v>4</v>
      </c>
      <c r="J377" s="191"/>
      <c r="K377" s="99">
        <v>45069</v>
      </c>
      <c r="L377" s="31"/>
      <c r="M377" s="31"/>
    </row>
    <row r="378" spans="1:13" ht="24.95" customHeight="1" x14ac:dyDescent="0.25">
      <c r="A378" s="261" t="s">
        <v>1066</v>
      </c>
      <c r="B378" s="188">
        <v>427</v>
      </c>
      <c r="C378" s="188" t="s">
        <v>857</v>
      </c>
      <c r="D378" s="188"/>
      <c r="E378" s="188" t="s">
        <v>859</v>
      </c>
      <c r="F378" s="189" t="s">
        <v>858</v>
      </c>
      <c r="G378" s="188">
        <v>3</v>
      </c>
      <c r="H378" s="190">
        <v>45071</v>
      </c>
      <c r="I378" s="191">
        <v>1.5</v>
      </c>
      <c r="J378" s="191"/>
      <c r="K378" s="99">
        <v>45069</v>
      </c>
      <c r="L378" s="31"/>
      <c r="M378" s="31"/>
    </row>
    <row r="379" spans="1:13" ht="24.95" customHeight="1" x14ac:dyDescent="0.25">
      <c r="A379" s="261" t="s">
        <v>1066</v>
      </c>
      <c r="B379" s="184">
        <v>423</v>
      </c>
      <c r="C379" s="184" t="s">
        <v>830</v>
      </c>
      <c r="D379" s="184"/>
      <c r="E379" s="184" t="s">
        <v>838</v>
      </c>
      <c r="F379" s="185" t="s">
        <v>849</v>
      </c>
      <c r="G379" s="184">
        <v>1</v>
      </c>
      <c r="H379" s="186">
        <v>45089</v>
      </c>
      <c r="I379" s="187">
        <v>0.88</v>
      </c>
      <c r="J379" s="187"/>
      <c r="K379" s="98">
        <v>45073</v>
      </c>
      <c r="L379" s="32"/>
      <c r="M379" s="32"/>
    </row>
    <row r="380" spans="1:13" ht="24.95" customHeight="1" x14ac:dyDescent="0.25">
      <c r="A380" s="261" t="s">
        <v>1066</v>
      </c>
      <c r="B380" s="188">
        <v>424</v>
      </c>
      <c r="C380" s="188" t="s">
        <v>830</v>
      </c>
      <c r="D380" s="188"/>
      <c r="E380" s="188" t="s">
        <v>839</v>
      </c>
      <c r="F380" s="189" t="s">
        <v>850</v>
      </c>
      <c r="G380" s="188">
        <v>1</v>
      </c>
      <c r="H380" s="190">
        <v>45089</v>
      </c>
      <c r="I380" s="191">
        <v>0.57999999999999996</v>
      </c>
      <c r="J380" s="191"/>
      <c r="K380" s="98">
        <v>45073</v>
      </c>
      <c r="L380" s="31"/>
      <c r="M380" s="31"/>
    </row>
    <row r="381" spans="1:13" ht="24.95" customHeight="1" x14ac:dyDescent="0.25">
      <c r="A381" s="261" t="s">
        <v>1066</v>
      </c>
      <c r="B381" s="184">
        <v>412</v>
      </c>
      <c r="C381" s="184" t="s">
        <v>821</v>
      </c>
      <c r="D381" s="184"/>
      <c r="E381" s="184" t="s">
        <v>823</v>
      </c>
      <c r="F381" s="185" t="s">
        <v>824</v>
      </c>
      <c r="G381" s="184">
        <v>1</v>
      </c>
      <c r="H381" s="186">
        <v>45076</v>
      </c>
      <c r="I381" s="187">
        <v>22</v>
      </c>
      <c r="J381" s="187"/>
      <c r="K381" s="98">
        <v>45075</v>
      </c>
      <c r="L381" s="32"/>
      <c r="M381" s="32"/>
    </row>
    <row r="382" spans="1:13" ht="24.95" customHeight="1" x14ac:dyDescent="0.25">
      <c r="A382" s="261" t="s">
        <v>1066</v>
      </c>
      <c r="B382" s="188">
        <v>413</v>
      </c>
      <c r="C382" s="188" t="s">
        <v>821</v>
      </c>
      <c r="D382" s="188"/>
      <c r="E382" s="188" t="s">
        <v>825</v>
      </c>
      <c r="F382" s="189" t="s">
        <v>826</v>
      </c>
      <c r="G382" s="188">
        <v>1</v>
      </c>
      <c r="H382" s="190">
        <v>45076</v>
      </c>
      <c r="I382" s="191">
        <v>6</v>
      </c>
      <c r="J382" s="191"/>
      <c r="K382" s="99">
        <v>45075</v>
      </c>
      <c r="L382" s="31"/>
      <c r="M382" s="31"/>
    </row>
    <row r="383" spans="1:13" ht="24.95" customHeight="1" x14ac:dyDescent="0.25">
      <c r="A383" s="261" t="s">
        <v>1066</v>
      </c>
      <c r="B383" s="188">
        <v>414</v>
      </c>
      <c r="C383" s="188" t="s">
        <v>827</v>
      </c>
      <c r="D383" s="188"/>
      <c r="E383" s="188" t="s">
        <v>828</v>
      </c>
      <c r="F383" s="189" t="s">
        <v>829</v>
      </c>
      <c r="G383" s="188">
        <v>2</v>
      </c>
      <c r="H383" s="190">
        <v>45072</v>
      </c>
      <c r="I383" s="191">
        <v>4.5</v>
      </c>
      <c r="J383" s="191"/>
      <c r="K383" s="99">
        <v>45076</v>
      </c>
      <c r="L383" s="31"/>
      <c r="M383" s="31"/>
    </row>
    <row r="384" spans="1:13" ht="24.95" customHeight="1" x14ac:dyDescent="0.25">
      <c r="A384" s="261" t="s">
        <v>1066</v>
      </c>
      <c r="B384" s="188">
        <v>409</v>
      </c>
      <c r="C384" s="188" t="s">
        <v>816</v>
      </c>
      <c r="D384" s="188"/>
      <c r="E384" s="188" t="s">
        <v>817</v>
      </c>
      <c r="F384" s="189" t="s">
        <v>818</v>
      </c>
      <c r="G384" s="188">
        <v>16</v>
      </c>
      <c r="H384" s="190">
        <v>45070</v>
      </c>
      <c r="I384" s="191">
        <v>5.8</v>
      </c>
      <c r="J384" s="191"/>
      <c r="K384" s="99">
        <v>45077</v>
      </c>
      <c r="L384" s="31"/>
      <c r="M384" s="31"/>
    </row>
    <row r="385" spans="1:13" ht="24.95" customHeight="1" x14ac:dyDescent="0.25">
      <c r="A385" s="261" t="s">
        <v>1066</v>
      </c>
      <c r="B385" s="188">
        <v>411</v>
      </c>
      <c r="C385" s="188" t="s">
        <v>853</v>
      </c>
      <c r="D385" s="188"/>
      <c r="E385" s="188" t="s">
        <v>819</v>
      </c>
      <c r="F385" s="189" t="s">
        <v>822</v>
      </c>
      <c r="G385" s="188">
        <v>2</v>
      </c>
      <c r="H385" s="190">
        <v>45071</v>
      </c>
      <c r="I385" s="191">
        <v>12</v>
      </c>
      <c r="J385" s="191"/>
      <c r="K385" s="99">
        <v>45071</v>
      </c>
      <c r="L385" s="31"/>
      <c r="M385" s="31"/>
    </row>
    <row r="386" spans="1:13" ht="24.95" customHeight="1" x14ac:dyDescent="0.25">
      <c r="A386" s="261" t="s">
        <v>1066</v>
      </c>
      <c r="B386" s="188">
        <v>438</v>
      </c>
      <c r="C386" s="188" t="s">
        <v>878</v>
      </c>
      <c r="D386" s="188"/>
      <c r="E386" s="188" t="s">
        <v>879</v>
      </c>
      <c r="F386" s="189" t="s">
        <v>880</v>
      </c>
      <c r="G386" s="188">
        <v>1</v>
      </c>
      <c r="H386" s="190">
        <v>45082</v>
      </c>
      <c r="I386" s="191">
        <v>5</v>
      </c>
      <c r="J386" s="191"/>
      <c r="K386" s="99">
        <v>45080</v>
      </c>
      <c r="L386" s="31"/>
      <c r="M386" s="31"/>
    </row>
    <row r="387" spans="1:13" ht="24.95" customHeight="1" x14ac:dyDescent="0.25">
      <c r="A387" s="261" t="s">
        <v>1066</v>
      </c>
      <c r="B387" s="184">
        <v>440</v>
      </c>
      <c r="C387" s="184" t="s">
        <v>878</v>
      </c>
      <c r="D387" s="184"/>
      <c r="E387" s="184" t="s">
        <v>883</v>
      </c>
      <c r="F387" s="185" t="s">
        <v>884</v>
      </c>
      <c r="G387" s="184">
        <v>1</v>
      </c>
      <c r="H387" s="186">
        <v>45082</v>
      </c>
      <c r="I387" s="187">
        <v>13</v>
      </c>
      <c r="J387" s="191"/>
      <c r="K387" s="99">
        <v>45080</v>
      </c>
      <c r="L387" s="32"/>
      <c r="M387" s="32"/>
    </row>
    <row r="388" spans="1:13" ht="24.95" customHeight="1" x14ac:dyDescent="0.25">
      <c r="A388" s="261" t="s">
        <v>1066</v>
      </c>
      <c r="B388" s="184">
        <v>441</v>
      </c>
      <c r="C388" s="184" t="s">
        <v>878</v>
      </c>
      <c r="D388" s="184"/>
      <c r="E388" s="184" t="s">
        <v>886</v>
      </c>
      <c r="F388" s="185" t="s">
        <v>885</v>
      </c>
      <c r="G388" s="184">
        <v>1</v>
      </c>
      <c r="H388" s="186">
        <v>45082</v>
      </c>
      <c r="I388" s="187"/>
      <c r="J388" s="191"/>
      <c r="K388" s="99">
        <v>45080</v>
      </c>
      <c r="L388" s="32"/>
      <c r="M388" s="32"/>
    </row>
    <row r="389" spans="1:13" ht="24.95" customHeight="1" x14ac:dyDescent="0.25">
      <c r="A389" s="261" t="s">
        <v>1066</v>
      </c>
      <c r="B389" s="184">
        <v>442</v>
      </c>
      <c r="C389" s="184" t="s">
        <v>878</v>
      </c>
      <c r="D389" s="184"/>
      <c r="E389" s="184" t="s">
        <v>887</v>
      </c>
      <c r="F389" s="185" t="s">
        <v>890</v>
      </c>
      <c r="G389" s="184">
        <v>1</v>
      </c>
      <c r="H389" s="186">
        <v>45082</v>
      </c>
      <c r="I389" s="187">
        <v>12</v>
      </c>
      <c r="J389" s="191"/>
      <c r="K389" s="99">
        <v>45080</v>
      </c>
      <c r="L389" s="32"/>
      <c r="M389" s="32"/>
    </row>
    <row r="390" spans="1:13" ht="24.95" customHeight="1" x14ac:dyDescent="0.25">
      <c r="A390" s="261" t="s">
        <v>1066</v>
      </c>
      <c r="B390" s="188">
        <v>443</v>
      </c>
      <c r="C390" s="188" t="s">
        <v>878</v>
      </c>
      <c r="D390" s="188"/>
      <c r="E390" s="188" t="s">
        <v>889</v>
      </c>
      <c r="F390" s="189" t="s">
        <v>888</v>
      </c>
      <c r="G390" s="188">
        <v>1</v>
      </c>
      <c r="H390" s="190">
        <v>45082</v>
      </c>
      <c r="I390" s="191">
        <v>0.33</v>
      </c>
      <c r="J390" s="191"/>
      <c r="K390" s="99">
        <v>45080</v>
      </c>
      <c r="L390" s="31"/>
      <c r="M390" s="31"/>
    </row>
    <row r="391" spans="1:13" ht="24.95" customHeight="1" x14ac:dyDescent="0.25">
      <c r="A391" s="261" t="s">
        <v>1066</v>
      </c>
      <c r="B391" s="184">
        <v>403</v>
      </c>
      <c r="C391" s="184" t="s">
        <v>806</v>
      </c>
      <c r="D391" s="184"/>
      <c r="E391" s="184" t="s">
        <v>807</v>
      </c>
      <c r="F391" s="185" t="s">
        <v>808</v>
      </c>
      <c r="G391" s="184">
        <v>1</v>
      </c>
      <c r="H391" s="186">
        <v>45079</v>
      </c>
      <c r="I391" s="187">
        <v>7</v>
      </c>
      <c r="J391" s="187"/>
      <c r="K391" s="98">
        <v>45077</v>
      </c>
      <c r="L391" s="32"/>
      <c r="M391" s="32"/>
    </row>
    <row r="392" spans="1:13" ht="24.95" customHeight="1" x14ac:dyDescent="0.25">
      <c r="A392" s="261" t="s">
        <v>1066</v>
      </c>
      <c r="B392" s="188">
        <v>404</v>
      </c>
      <c r="C392" s="188" t="s">
        <v>806</v>
      </c>
      <c r="D392" s="188"/>
      <c r="E392" s="188" t="s">
        <v>112</v>
      </c>
      <c r="F392" s="189" t="s">
        <v>125</v>
      </c>
      <c r="G392" s="188">
        <v>5</v>
      </c>
      <c r="H392" s="190">
        <v>45079</v>
      </c>
      <c r="I392" s="191">
        <v>13.5</v>
      </c>
      <c r="J392" s="191"/>
      <c r="K392" s="98">
        <v>45077</v>
      </c>
      <c r="L392" s="31"/>
      <c r="M392" s="31"/>
    </row>
    <row r="393" spans="1:13" ht="24.95" customHeight="1" x14ac:dyDescent="0.25">
      <c r="A393" s="261" t="s">
        <v>1066</v>
      </c>
      <c r="B393" s="188">
        <v>405</v>
      </c>
      <c r="C393" s="188" t="s">
        <v>809</v>
      </c>
      <c r="D393" s="188"/>
      <c r="E393" s="188" t="s">
        <v>104</v>
      </c>
      <c r="F393" s="189" t="s">
        <v>117</v>
      </c>
      <c r="G393" s="188">
        <v>1</v>
      </c>
      <c r="H393" s="190">
        <v>45079</v>
      </c>
      <c r="I393" s="191">
        <v>7</v>
      </c>
      <c r="J393" s="191"/>
      <c r="K393" s="99">
        <v>45077</v>
      </c>
      <c r="L393" s="31"/>
      <c r="M393" s="31"/>
    </row>
    <row r="394" spans="1:13" ht="24.95" customHeight="1" x14ac:dyDescent="0.25">
      <c r="A394" s="261" t="s">
        <v>1066</v>
      </c>
      <c r="B394" s="184">
        <v>428</v>
      </c>
      <c r="C394" s="184" t="s">
        <v>860</v>
      </c>
      <c r="D394" s="184"/>
      <c r="E394" s="184"/>
      <c r="F394" s="185" t="s">
        <v>861</v>
      </c>
      <c r="G394" s="184">
        <v>6</v>
      </c>
      <c r="H394" s="186">
        <v>45083</v>
      </c>
      <c r="I394" s="187">
        <v>2</v>
      </c>
      <c r="J394" s="187"/>
      <c r="K394" s="98">
        <v>45082</v>
      </c>
      <c r="L394" s="32"/>
      <c r="M394" s="32"/>
    </row>
    <row r="395" spans="1:13" ht="24.95" customHeight="1" x14ac:dyDescent="0.25">
      <c r="A395" s="261" t="s">
        <v>1066</v>
      </c>
      <c r="B395" s="188">
        <v>429</v>
      </c>
      <c r="C395" s="188" t="s">
        <v>860</v>
      </c>
      <c r="D395" s="188"/>
      <c r="E395" s="188"/>
      <c r="F395" s="189" t="s">
        <v>862</v>
      </c>
      <c r="G395" s="188">
        <v>6</v>
      </c>
      <c r="H395" s="190">
        <v>45083</v>
      </c>
      <c r="I395" s="191">
        <v>2</v>
      </c>
      <c r="J395" s="191"/>
      <c r="K395" s="98">
        <v>45082</v>
      </c>
      <c r="L395" s="31"/>
      <c r="M395" s="31"/>
    </row>
    <row r="396" spans="1:13" ht="24.95" customHeight="1" x14ac:dyDescent="0.25">
      <c r="A396" s="261" t="s">
        <v>1066</v>
      </c>
      <c r="B396" s="188">
        <v>436</v>
      </c>
      <c r="C396" s="188" t="s">
        <v>876</v>
      </c>
      <c r="D396" s="188"/>
      <c r="E396" s="188" t="s">
        <v>759</v>
      </c>
      <c r="F396" s="189" t="s">
        <v>412</v>
      </c>
      <c r="G396" s="188">
        <v>10</v>
      </c>
      <c r="H396" s="190">
        <v>45077</v>
      </c>
      <c r="I396" s="191">
        <v>5</v>
      </c>
      <c r="J396" s="191"/>
      <c r="K396" s="99">
        <v>45083</v>
      </c>
      <c r="L396" s="31"/>
      <c r="M396" s="31"/>
    </row>
    <row r="397" spans="1:13" ht="24.95" customHeight="1" x14ac:dyDescent="0.25">
      <c r="A397" s="261" t="s">
        <v>1066</v>
      </c>
      <c r="B397" s="188">
        <v>439</v>
      </c>
      <c r="C397" s="188" t="s">
        <v>878</v>
      </c>
      <c r="D397" s="188"/>
      <c r="E397" s="188" t="s">
        <v>882</v>
      </c>
      <c r="F397" s="189" t="s">
        <v>881</v>
      </c>
      <c r="G397" s="188">
        <v>1</v>
      </c>
      <c r="H397" s="190">
        <v>45082</v>
      </c>
      <c r="I397" s="191">
        <v>6</v>
      </c>
      <c r="J397" s="191"/>
      <c r="K397" s="99">
        <v>45084</v>
      </c>
      <c r="L397" s="31"/>
      <c r="M397" s="31"/>
    </row>
    <row r="398" spans="1:13" ht="24.95" customHeight="1" x14ac:dyDescent="0.25">
      <c r="A398" s="261" t="s">
        <v>1066</v>
      </c>
      <c r="B398" s="27">
        <v>432</v>
      </c>
      <c r="C398" s="27" t="s">
        <v>863</v>
      </c>
      <c r="D398" s="27"/>
      <c r="E398" s="27" t="s">
        <v>866</v>
      </c>
      <c r="F398" s="6" t="s">
        <v>872</v>
      </c>
      <c r="G398" s="27">
        <v>1</v>
      </c>
      <c r="H398" s="29">
        <v>45084</v>
      </c>
      <c r="I398" s="92">
        <v>0.75</v>
      </c>
      <c r="J398" s="92"/>
      <c r="K398" s="98">
        <v>45085</v>
      </c>
      <c r="L398" s="32"/>
      <c r="M398" s="32"/>
    </row>
    <row r="399" spans="1:13" ht="24.95" customHeight="1" x14ac:dyDescent="0.25">
      <c r="A399" s="261" t="s">
        <v>1066</v>
      </c>
      <c r="B399" s="27">
        <v>433</v>
      </c>
      <c r="C399" s="27" t="s">
        <v>863</v>
      </c>
      <c r="D399" s="27"/>
      <c r="E399" s="27" t="s">
        <v>867</v>
      </c>
      <c r="F399" s="6" t="s">
        <v>873</v>
      </c>
      <c r="G399" s="27">
        <v>1</v>
      </c>
      <c r="H399" s="29">
        <v>45084</v>
      </c>
      <c r="I399" s="92">
        <v>0.5</v>
      </c>
      <c r="J399" s="92"/>
      <c r="K399" s="98">
        <v>45085</v>
      </c>
      <c r="L399" s="32"/>
      <c r="M399" s="32"/>
    </row>
    <row r="400" spans="1:13" ht="24.95" customHeight="1" x14ac:dyDescent="0.25">
      <c r="A400" s="261" t="s">
        <v>1066</v>
      </c>
      <c r="B400" s="27">
        <v>434</v>
      </c>
      <c r="C400" s="27" t="s">
        <v>863</v>
      </c>
      <c r="D400" s="27"/>
      <c r="E400" s="27" t="s">
        <v>868</v>
      </c>
      <c r="F400" s="6" t="s">
        <v>874</v>
      </c>
      <c r="G400" s="27">
        <v>1</v>
      </c>
      <c r="H400" s="29">
        <v>45084</v>
      </c>
      <c r="I400" s="92">
        <v>0.75</v>
      </c>
      <c r="J400" s="92"/>
      <c r="K400" s="98">
        <v>45085</v>
      </c>
      <c r="L400" s="32"/>
      <c r="M400" s="32"/>
    </row>
    <row r="401" spans="1:13" ht="24.95" customHeight="1" x14ac:dyDescent="0.25">
      <c r="A401" s="261" t="s">
        <v>1066</v>
      </c>
      <c r="B401" s="28">
        <v>435</v>
      </c>
      <c r="C401" s="28" t="s">
        <v>863</v>
      </c>
      <c r="D401" s="28"/>
      <c r="E401" s="28" t="s">
        <v>869</v>
      </c>
      <c r="F401" s="17" t="s">
        <v>875</v>
      </c>
      <c r="G401" s="28">
        <v>1</v>
      </c>
      <c r="H401" s="30">
        <v>45084</v>
      </c>
      <c r="I401" s="93">
        <v>1</v>
      </c>
      <c r="J401" s="93"/>
      <c r="K401" s="98">
        <v>45085</v>
      </c>
      <c r="L401" s="31"/>
      <c r="M401" s="31"/>
    </row>
    <row r="402" spans="1:13" ht="24.95" customHeight="1" x14ac:dyDescent="0.25">
      <c r="A402" s="261" t="s">
        <v>1066</v>
      </c>
      <c r="B402" s="28">
        <v>408</v>
      </c>
      <c r="C402" s="28" t="s">
        <v>809</v>
      </c>
      <c r="D402" s="28"/>
      <c r="E402" s="28" t="s">
        <v>814</v>
      </c>
      <c r="F402" s="17" t="s">
        <v>815</v>
      </c>
      <c r="G402" s="28">
        <v>1</v>
      </c>
      <c r="H402" s="30">
        <v>45079</v>
      </c>
      <c r="I402" s="93">
        <v>4.75</v>
      </c>
      <c r="J402" s="93"/>
      <c r="K402" s="99">
        <v>45080</v>
      </c>
      <c r="L402" s="31"/>
      <c r="M402" s="31"/>
    </row>
    <row r="403" spans="1:13" ht="24.95" customHeight="1" x14ac:dyDescent="0.25">
      <c r="A403" s="261" t="s">
        <v>1066</v>
      </c>
      <c r="B403" s="184">
        <v>437</v>
      </c>
      <c r="C403" s="184" t="s">
        <v>876</v>
      </c>
      <c r="D403" s="184"/>
      <c r="E403" s="184" t="s">
        <v>877</v>
      </c>
      <c r="F403" s="185" t="s">
        <v>612</v>
      </c>
      <c r="G403" s="184">
        <v>5</v>
      </c>
      <c r="H403" s="186">
        <v>45077</v>
      </c>
      <c r="I403" s="187">
        <v>2.5</v>
      </c>
      <c r="J403" s="187"/>
      <c r="K403" s="98">
        <v>45083</v>
      </c>
      <c r="L403" s="32"/>
      <c r="M403" s="32"/>
    </row>
    <row r="404" spans="1:13" ht="24.95" customHeight="1" x14ac:dyDescent="0.25">
      <c r="A404" s="261" t="s">
        <v>1066</v>
      </c>
      <c r="B404" s="184">
        <v>406</v>
      </c>
      <c r="C404" s="184" t="s">
        <v>809</v>
      </c>
      <c r="D404" s="184"/>
      <c r="E404" s="184" t="s">
        <v>810</v>
      </c>
      <c r="F404" s="185" t="s">
        <v>811</v>
      </c>
      <c r="G404" s="184">
        <v>2</v>
      </c>
      <c r="H404" s="186">
        <v>45079</v>
      </c>
      <c r="I404" s="187">
        <v>13</v>
      </c>
      <c r="J404" s="187"/>
      <c r="K404" s="98">
        <v>45086</v>
      </c>
      <c r="L404" s="32"/>
      <c r="M404" s="32"/>
    </row>
    <row r="405" spans="1:13" ht="24.95" customHeight="1" x14ac:dyDescent="0.25">
      <c r="A405" s="261" t="s">
        <v>1066</v>
      </c>
      <c r="B405" s="188">
        <v>407</v>
      </c>
      <c r="C405" s="188" t="s">
        <v>809</v>
      </c>
      <c r="D405" s="188"/>
      <c r="E405" s="188" t="s">
        <v>812</v>
      </c>
      <c r="F405" s="189" t="s">
        <v>813</v>
      </c>
      <c r="G405" s="188">
        <v>5</v>
      </c>
      <c r="H405" s="190">
        <v>45079</v>
      </c>
      <c r="I405" s="191">
        <v>4.75</v>
      </c>
      <c r="J405" s="191"/>
      <c r="K405" s="99">
        <v>45085</v>
      </c>
      <c r="L405" s="31"/>
      <c r="M405" s="31"/>
    </row>
    <row r="406" spans="1:13" ht="24.95" customHeight="1" x14ac:dyDescent="0.25">
      <c r="A406" s="261" t="s">
        <v>1066</v>
      </c>
      <c r="B406" s="184">
        <v>426</v>
      </c>
      <c r="C406" s="184" t="s">
        <v>854</v>
      </c>
      <c r="D406" s="184"/>
      <c r="E406" s="184" t="s">
        <v>855</v>
      </c>
      <c r="F406" s="185" t="s">
        <v>856</v>
      </c>
      <c r="G406" s="184">
        <v>5</v>
      </c>
      <c r="H406" s="186">
        <v>45083</v>
      </c>
      <c r="I406" s="187">
        <v>8.5</v>
      </c>
      <c r="J406" s="187"/>
      <c r="K406" s="98">
        <v>45091</v>
      </c>
      <c r="L406" s="32"/>
      <c r="M406" s="32"/>
    </row>
    <row r="407" spans="1:13" ht="24.95" customHeight="1" x14ac:dyDescent="0.25">
      <c r="A407" s="261" t="s">
        <v>1066</v>
      </c>
      <c r="B407" s="184">
        <v>430</v>
      </c>
      <c r="C407" s="184" t="s">
        <v>863</v>
      </c>
      <c r="D407" s="184"/>
      <c r="E407" s="184" t="s">
        <v>864</v>
      </c>
      <c r="F407" s="185" t="s">
        <v>870</v>
      </c>
      <c r="G407" s="184">
        <v>1</v>
      </c>
      <c r="H407" s="186">
        <v>45084</v>
      </c>
      <c r="I407" s="187"/>
      <c r="J407" s="187"/>
      <c r="K407" s="98">
        <v>45090</v>
      </c>
      <c r="L407" s="32"/>
      <c r="M407" s="32"/>
    </row>
    <row r="408" spans="1:13" ht="24.95" customHeight="1" x14ac:dyDescent="0.25">
      <c r="A408" s="261" t="s">
        <v>1066</v>
      </c>
      <c r="B408" s="188">
        <v>431</v>
      </c>
      <c r="C408" s="188" t="s">
        <v>863</v>
      </c>
      <c r="D408" s="188"/>
      <c r="E408" s="188" t="s">
        <v>865</v>
      </c>
      <c r="F408" s="189" t="s">
        <v>871</v>
      </c>
      <c r="G408" s="188">
        <v>1</v>
      </c>
      <c r="H408" s="190">
        <v>45084</v>
      </c>
      <c r="I408" s="191">
        <v>4</v>
      </c>
      <c r="J408" s="191"/>
      <c r="K408" s="99">
        <v>45084</v>
      </c>
      <c r="L408" s="31"/>
      <c r="M408" s="31"/>
    </row>
    <row r="409" spans="1:13" ht="24.95" customHeight="1" x14ac:dyDescent="0.25">
      <c r="A409" s="261" t="s">
        <v>1066</v>
      </c>
      <c r="B409" s="184">
        <v>451</v>
      </c>
      <c r="C409" s="184" t="s">
        <v>908</v>
      </c>
      <c r="D409" s="184"/>
      <c r="E409" s="184" t="s">
        <v>909</v>
      </c>
      <c r="F409" s="185" t="s">
        <v>910</v>
      </c>
      <c r="G409" s="184">
        <v>1</v>
      </c>
      <c r="H409" s="186">
        <v>45089</v>
      </c>
      <c r="I409" s="187"/>
      <c r="J409" s="187"/>
      <c r="K409" s="98">
        <v>45089</v>
      </c>
      <c r="L409" s="32"/>
      <c r="M409" s="32"/>
    </row>
    <row r="410" spans="1:13" ht="24.95" customHeight="1" x14ac:dyDescent="0.25">
      <c r="A410" s="261" t="s">
        <v>1066</v>
      </c>
      <c r="B410" s="188">
        <v>452</v>
      </c>
      <c r="C410" s="188" t="s">
        <v>911</v>
      </c>
      <c r="D410" s="188"/>
      <c r="E410" s="188" t="s">
        <v>912</v>
      </c>
      <c r="F410" s="189" t="s">
        <v>913</v>
      </c>
      <c r="G410" s="188">
        <v>10</v>
      </c>
      <c r="H410" s="190">
        <v>45096</v>
      </c>
      <c r="I410" s="191">
        <v>14</v>
      </c>
      <c r="J410" s="191"/>
      <c r="K410" s="99">
        <v>45091</v>
      </c>
      <c r="L410" s="31"/>
      <c r="M410" s="31"/>
    </row>
    <row r="411" spans="1:13" ht="24.95" customHeight="1" x14ac:dyDescent="0.25">
      <c r="A411" s="261" t="s">
        <v>1066</v>
      </c>
      <c r="B411" s="188">
        <v>461</v>
      </c>
      <c r="C411" s="188" t="s">
        <v>927</v>
      </c>
      <c r="D411" s="188"/>
      <c r="E411" s="188" t="s">
        <v>928</v>
      </c>
      <c r="F411" s="189" t="s">
        <v>929</v>
      </c>
      <c r="G411" s="188">
        <v>1</v>
      </c>
      <c r="H411" s="190">
        <v>45093</v>
      </c>
      <c r="I411" s="191">
        <v>1.5</v>
      </c>
      <c r="J411" s="191"/>
      <c r="K411" s="99">
        <v>45093</v>
      </c>
      <c r="L411" s="31"/>
      <c r="M411" s="31"/>
    </row>
    <row r="412" spans="1:13" ht="24.95" customHeight="1" x14ac:dyDescent="0.25">
      <c r="A412" s="261" t="s">
        <v>1066</v>
      </c>
      <c r="B412" s="184">
        <v>456</v>
      </c>
      <c r="C412" s="184" t="s">
        <v>921</v>
      </c>
      <c r="D412" s="184"/>
      <c r="E412" s="184"/>
      <c r="F412" s="185" t="s">
        <v>922</v>
      </c>
      <c r="G412" s="184">
        <v>1</v>
      </c>
      <c r="H412" s="186">
        <v>45092</v>
      </c>
      <c r="I412" s="187">
        <v>0.75</v>
      </c>
      <c r="J412" s="187"/>
      <c r="K412" s="98">
        <v>45093</v>
      </c>
      <c r="L412" s="32"/>
      <c r="M412" s="32"/>
    </row>
    <row r="413" spans="1:13" ht="24.95" customHeight="1" x14ac:dyDescent="0.25">
      <c r="A413" s="261" t="s">
        <v>1066</v>
      </c>
      <c r="B413" s="184">
        <v>457</v>
      </c>
      <c r="C413" s="184" t="s">
        <v>921</v>
      </c>
      <c r="D413" s="184"/>
      <c r="E413" s="184"/>
      <c r="F413" s="185" t="s">
        <v>923</v>
      </c>
      <c r="G413" s="184">
        <v>1</v>
      </c>
      <c r="H413" s="186">
        <v>45092</v>
      </c>
      <c r="I413" s="187">
        <v>1.5</v>
      </c>
      <c r="J413" s="187"/>
      <c r="K413" s="98">
        <v>45093</v>
      </c>
      <c r="L413" s="32"/>
      <c r="M413" s="32"/>
    </row>
    <row r="414" spans="1:13" ht="24.95" customHeight="1" x14ac:dyDescent="0.25">
      <c r="A414" s="261" t="s">
        <v>1066</v>
      </c>
      <c r="B414" s="184">
        <v>458</v>
      </c>
      <c r="C414" s="184" t="s">
        <v>921</v>
      </c>
      <c r="D414" s="184"/>
      <c r="E414" s="184"/>
      <c r="F414" s="185" t="s">
        <v>924</v>
      </c>
      <c r="G414" s="184">
        <v>2</v>
      </c>
      <c r="H414" s="186">
        <v>45092</v>
      </c>
      <c r="I414" s="187">
        <v>2</v>
      </c>
      <c r="J414" s="187"/>
      <c r="K414" s="98">
        <v>45093</v>
      </c>
      <c r="L414" s="32"/>
      <c r="M414" s="32"/>
    </row>
    <row r="415" spans="1:13" ht="24.95" customHeight="1" x14ac:dyDescent="0.25">
      <c r="A415" s="261" t="s">
        <v>1066</v>
      </c>
      <c r="B415" s="184">
        <v>459</v>
      </c>
      <c r="C415" s="184" t="s">
        <v>921</v>
      </c>
      <c r="D415" s="184"/>
      <c r="E415" s="184"/>
      <c r="F415" s="185" t="s">
        <v>925</v>
      </c>
      <c r="G415" s="184">
        <v>1</v>
      </c>
      <c r="H415" s="186">
        <v>45092</v>
      </c>
      <c r="I415" s="187">
        <v>1.5</v>
      </c>
      <c r="J415" s="187"/>
      <c r="K415" s="98">
        <v>45093</v>
      </c>
      <c r="L415" s="32"/>
      <c r="M415" s="32"/>
    </row>
    <row r="416" spans="1:13" ht="24.95" customHeight="1" x14ac:dyDescent="0.25">
      <c r="A416" s="261" t="s">
        <v>1066</v>
      </c>
      <c r="B416" s="188">
        <v>460</v>
      </c>
      <c r="C416" s="193" t="s">
        <v>921</v>
      </c>
      <c r="D416" s="193"/>
      <c r="E416" s="188"/>
      <c r="F416" s="189" t="s">
        <v>926</v>
      </c>
      <c r="G416" s="188">
        <v>1</v>
      </c>
      <c r="H416" s="190">
        <v>45092</v>
      </c>
      <c r="I416" s="191">
        <v>1.5</v>
      </c>
      <c r="J416" s="191"/>
      <c r="K416" s="98">
        <v>45093</v>
      </c>
      <c r="L416" s="31"/>
      <c r="M416" s="31"/>
    </row>
    <row r="417" spans="1:13" ht="24.95" customHeight="1" x14ac:dyDescent="0.25">
      <c r="A417" s="261" t="s">
        <v>1066</v>
      </c>
      <c r="B417" s="184">
        <v>456</v>
      </c>
      <c r="C417" s="184" t="s">
        <v>921</v>
      </c>
      <c r="D417" s="184"/>
      <c r="E417" s="184"/>
      <c r="F417" s="185" t="s">
        <v>922</v>
      </c>
      <c r="G417" s="184">
        <v>1</v>
      </c>
      <c r="H417" s="186">
        <v>45092</v>
      </c>
      <c r="I417" s="187">
        <v>0.75</v>
      </c>
      <c r="J417" s="187"/>
      <c r="K417" s="98">
        <v>45093</v>
      </c>
      <c r="L417" s="32"/>
      <c r="M417" s="32"/>
    </row>
    <row r="418" spans="1:13" ht="24.95" customHeight="1" x14ac:dyDescent="0.25">
      <c r="A418" s="261" t="s">
        <v>1066</v>
      </c>
      <c r="B418" s="184">
        <v>457</v>
      </c>
      <c r="C418" s="184" t="s">
        <v>921</v>
      </c>
      <c r="D418" s="184"/>
      <c r="E418" s="184"/>
      <c r="F418" s="185" t="s">
        <v>923</v>
      </c>
      <c r="G418" s="184">
        <v>1</v>
      </c>
      <c r="H418" s="186">
        <v>45092</v>
      </c>
      <c r="I418" s="187">
        <v>1.5</v>
      </c>
      <c r="J418" s="187"/>
      <c r="K418" s="98">
        <v>45093</v>
      </c>
      <c r="L418" s="32"/>
      <c r="M418" s="32"/>
    </row>
    <row r="419" spans="1:13" ht="24.95" customHeight="1" x14ac:dyDescent="0.25">
      <c r="A419" s="261" t="s">
        <v>1066</v>
      </c>
      <c r="B419" s="184">
        <v>458</v>
      </c>
      <c r="C419" s="184" t="s">
        <v>921</v>
      </c>
      <c r="D419" s="184"/>
      <c r="E419" s="184"/>
      <c r="F419" s="185" t="s">
        <v>924</v>
      </c>
      <c r="G419" s="184">
        <v>2</v>
      </c>
      <c r="H419" s="186">
        <v>45092</v>
      </c>
      <c r="I419" s="187">
        <v>2</v>
      </c>
      <c r="J419" s="187"/>
      <c r="K419" s="98">
        <v>45093</v>
      </c>
      <c r="L419" s="32"/>
      <c r="M419" s="32"/>
    </row>
    <row r="420" spans="1:13" ht="24.95" customHeight="1" x14ac:dyDescent="0.25">
      <c r="A420" s="261" t="s">
        <v>1066</v>
      </c>
      <c r="B420" s="184">
        <v>459</v>
      </c>
      <c r="C420" s="184" t="s">
        <v>921</v>
      </c>
      <c r="D420" s="184"/>
      <c r="E420" s="184"/>
      <c r="F420" s="185" t="s">
        <v>925</v>
      </c>
      <c r="G420" s="184">
        <v>1</v>
      </c>
      <c r="H420" s="186">
        <v>45092</v>
      </c>
      <c r="I420" s="187">
        <v>1.5</v>
      </c>
      <c r="J420" s="187"/>
      <c r="K420" s="98">
        <v>45093</v>
      </c>
      <c r="L420" s="32"/>
      <c r="M420" s="32"/>
    </row>
    <row r="421" spans="1:13" ht="24.95" customHeight="1" x14ac:dyDescent="0.25">
      <c r="A421" s="261" t="s">
        <v>1066</v>
      </c>
      <c r="B421" s="184">
        <v>460</v>
      </c>
      <c r="C421" s="184" t="s">
        <v>921</v>
      </c>
      <c r="D421" s="184"/>
      <c r="E421" s="184"/>
      <c r="F421" s="185" t="s">
        <v>926</v>
      </c>
      <c r="G421" s="184">
        <v>1</v>
      </c>
      <c r="H421" s="186">
        <v>45092</v>
      </c>
      <c r="I421" s="187">
        <v>1.5</v>
      </c>
      <c r="J421" s="187"/>
      <c r="K421" s="98">
        <v>45093</v>
      </c>
      <c r="L421" s="32"/>
      <c r="M421" s="32"/>
    </row>
    <row r="422" spans="1:13" ht="24.95" customHeight="1" x14ac:dyDescent="0.25">
      <c r="A422" s="261" t="s">
        <v>1066</v>
      </c>
      <c r="B422" s="184">
        <v>444</v>
      </c>
      <c r="C422" s="184" t="s">
        <v>894</v>
      </c>
      <c r="D422" s="184"/>
      <c r="E422" s="184" t="s">
        <v>895</v>
      </c>
      <c r="F422" s="185" t="s">
        <v>901</v>
      </c>
      <c r="G422" s="184">
        <v>4</v>
      </c>
      <c r="H422" s="186">
        <v>45093</v>
      </c>
      <c r="I422" s="187">
        <v>4.75</v>
      </c>
      <c r="J422" s="187"/>
      <c r="K422" s="98">
        <v>45093</v>
      </c>
      <c r="L422" s="32"/>
      <c r="M422" s="32"/>
    </row>
    <row r="423" spans="1:13" ht="24.95" customHeight="1" x14ac:dyDescent="0.25">
      <c r="A423" s="261" t="s">
        <v>1066</v>
      </c>
      <c r="B423" s="184">
        <v>445</v>
      </c>
      <c r="C423" s="184" t="s">
        <v>894</v>
      </c>
      <c r="D423" s="184"/>
      <c r="E423" s="184" t="s">
        <v>896</v>
      </c>
      <c r="F423" s="185" t="s">
        <v>902</v>
      </c>
      <c r="G423" s="184">
        <v>2</v>
      </c>
      <c r="H423" s="186">
        <v>45093</v>
      </c>
      <c r="I423" s="187"/>
      <c r="J423" s="187"/>
      <c r="K423" s="98">
        <v>45093</v>
      </c>
      <c r="L423" s="32"/>
      <c r="M423" s="32"/>
    </row>
    <row r="424" spans="1:13" ht="24.95" customHeight="1" x14ac:dyDescent="0.25">
      <c r="A424" s="261" t="s">
        <v>1066</v>
      </c>
      <c r="B424" s="184">
        <v>446</v>
      </c>
      <c r="C424" s="184" t="s">
        <v>894</v>
      </c>
      <c r="D424" s="184"/>
      <c r="E424" s="184" t="s">
        <v>897</v>
      </c>
      <c r="F424" s="185" t="s">
        <v>903</v>
      </c>
      <c r="G424" s="184">
        <v>4</v>
      </c>
      <c r="H424" s="186">
        <v>45093</v>
      </c>
      <c r="I424" s="187"/>
      <c r="J424" s="187"/>
      <c r="K424" s="98">
        <v>45093</v>
      </c>
      <c r="L424" s="32"/>
      <c r="M424" s="32"/>
    </row>
    <row r="425" spans="1:13" ht="24.95" customHeight="1" x14ac:dyDescent="0.25">
      <c r="A425" s="261" t="s">
        <v>1066</v>
      </c>
      <c r="B425" s="184">
        <v>447</v>
      </c>
      <c r="C425" s="184" t="s">
        <v>894</v>
      </c>
      <c r="D425" s="184"/>
      <c r="E425" s="184" t="s">
        <v>898</v>
      </c>
      <c r="F425" s="185" t="s">
        <v>904</v>
      </c>
      <c r="G425" s="184">
        <v>2</v>
      </c>
      <c r="H425" s="186">
        <v>45093</v>
      </c>
      <c r="I425" s="187"/>
      <c r="J425" s="187"/>
      <c r="K425" s="98">
        <v>45093</v>
      </c>
      <c r="L425" s="32"/>
      <c r="M425" s="32"/>
    </row>
    <row r="426" spans="1:13" ht="24.95" customHeight="1" x14ac:dyDescent="0.25">
      <c r="A426" s="261" t="s">
        <v>1066</v>
      </c>
      <c r="B426" s="184">
        <v>448</v>
      </c>
      <c r="C426" s="184" t="s">
        <v>894</v>
      </c>
      <c r="D426" s="184"/>
      <c r="E426" s="184" t="s">
        <v>899</v>
      </c>
      <c r="F426" s="185" t="s">
        <v>905</v>
      </c>
      <c r="G426" s="184">
        <v>2</v>
      </c>
      <c r="H426" s="186">
        <v>45093</v>
      </c>
      <c r="I426" s="187"/>
      <c r="J426" s="187"/>
      <c r="K426" s="98">
        <v>45093</v>
      </c>
      <c r="L426" s="32"/>
      <c r="M426" s="32"/>
    </row>
    <row r="427" spans="1:13" ht="24.95" customHeight="1" x14ac:dyDescent="0.25">
      <c r="A427" s="261" t="s">
        <v>1066</v>
      </c>
      <c r="B427" s="184">
        <v>449</v>
      </c>
      <c r="C427" s="184" t="s">
        <v>894</v>
      </c>
      <c r="D427" s="184"/>
      <c r="E427" s="184" t="s">
        <v>900</v>
      </c>
      <c r="F427" s="185" t="s">
        <v>906</v>
      </c>
      <c r="G427" s="184">
        <v>4</v>
      </c>
      <c r="H427" s="186">
        <v>45093</v>
      </c>
      <c r="I427" s="187"/>
      <c r="J427" s="187"/>
      <c r="K427" s="98">
        <v>45093</v>
      </c>
      <c r="L427" s="32"/>
      <c r="M427" s="32"/>
    </row>
    <row r="428" spans="1:13" ht="24.95" customHeight="1" x14ac:dyDescent="0.25">
      <c r="A428" s="261" t="s">
        <v>1066</v>
      </c>
      <c r="B428" s="184">
        <v>450</v>
      </c>
      <c r="C428" s="184" t="s">
        <v>894</v>
      </c>
      <c r="D428" s="184"/>
      <c r="E428" s="184"/>
      <c r="F428" s="185" t="s">
        <v>907</v>
      </c>
      <c r="G428" s="184">
        <v>6</v>
      </c>
      <c r="H428" s="186">
        <v>45093</v>
      </c>
      <c r="I428" s="187"/>
      <c r="J428" s="187"/>
      <c r="K428" s="98">
        <v>45093</v>
      </c>
      <c r="L428" s="32"/>
      <c r="M428" s="32"/>
    </row>
    <row r="429" spans="1:13" ht="24.95" customHeight="1" x14ac:dyDescent="0.25">
      <c r="A429" s="261" t="s">
        <v>1066</v>
      </c>
      <c r="B429" s="184">
        <v>453</v>
      </c>
      <c r="C429" s="184" t="s">
        <v>914</v>
      </c>
      <c r="D429" s="184"/>
      <c r="E429" s="184" t="s">
        <v>915</v>
      </c>
      <c r="F429" s="185" t="s">
        <v>918</v>
      </c>
      <c r="G429" s="184">
        <v>1</v>
      </c>
      <c r="H429" s="186">
        <v>45095</v>
      </c>
      <c r="I429" s="187">
        <v>8.5</v>
      </c>
      <c r="J429" s="187"/>
      <c r="K429" s="98">
        <v>45099</v>
      </c>
      <c r="L429" s="32"/>
      <c r="M429" s="32"/>
    </row>
    <row r="430" spans="1:13" ht="24.95" customHeight="1" x14ac:dyDescent="0.25">
      <c r="A430" s="261" t="s">
        <v>1066</v>
      </c>
      <c r="B430" s="188">
        <v>454</v>
      </c>
      <c r="C430" s="188" t="s">
        <v>914</v>
      </c>
      <c r="D430" s="188"/>
      <c r="E430" s="188" t="s">
        <v>916</v>
      </c>
      <c r="F430" s="189" t="s">
        <v>919</v>
      </c>
      <c r="G430" s="188">
        <v>1</v>
      </c>
      <c r="H430" s="190">
        <v>45095</v>
      </c>
      <c r="I430" s="191">
        <v>3.5</v>
      </c>
      <c r="J430" s="191"/>
      <c r="K430" s="99">
        <v>45099</v>
      </c>
      <c r="L430" s="31"/>
      <c r="M430" s="31"/>
    </row>
    <row r="431" spans="1:13" ht="24.95" customHeight="1" x14ac:dyDescent="0.25">
      <c r="A431" s="261" t="s">
        <v>1066</v>
      </c>
      <c r="B431" s="184">
        <v>462</v>
      </c>
      <c r="C431" s="184" t="s">
        <v>930</v>
      </c>
      <c r="D431" s="184"/>
      <c r="E431" s="184" t="s">
        <v>931</v>
      </c>
      <c r="F431" s="185" t="s">
        <v>932</v>
      </c>
      <c r="G431" s="184">
        <v>1</v>
      </c>
      <c r="H431" s="186">
        <v>45079</v>
      </c>
      <c r="I431" s="187">
        <v>8</v>
      </c>
      <c r="J431" s="191"/>
      <c r="K431" s="99">
        <v>45099</v>
      </c>
      <c r="L431" s="32"/>
      <c r="M431" s="32"/>
    </row>
    <row r="432" spans="1:13" ht="24.95" customHeight="1" x14ac:dyDescent="0.25">
      <c r="A432" s="261" t="s">
        <v>1066</v>
      </c>
      <c r="B432" s="188">
        <v>463</v>
      </c>
      <c r="C432" s="188" t="s">
        <v>930</v>
      </c>
      <c r="D432" s="188"/>
      <c r="E432" s="188" t="s">
        <v>933</v>
      </c>
      <c r="F432" s="189" t="s">
        <v>934</v>
      </c>
      <c r="G432" s="188">
        <v>1</v>
      </c>
      <c r="H432" s="190">
        <v>45079</v>
      </c>
      <c r="I432" s="191">
        <v>8</v>
      </c>
      <c r="J432" s="191"/>
      <c r="K432" s="99">
        <v>45089</v>
      </c>
      <c r="L432" s="31"/>
      <c r="M432" s="31"/>
    </row>
    <row r="433" spans="1:13" ht="24.95" customHeight="1" x14ac:dyDescent="0.25">
      <c r="A433" s="261" t="s">
        <v>1066</v>
      </c>
      <c r="B433" s="188">
        <v>455</v>
      </c>
      <c r="C433" s="188" t="s">
        <v>914</v>
      </c>
      <c r="D433" s="188"/>
      <c r="E433" s="188" t="s">
        <v>917</v>
      </c>
      <c r="F433" s="189" t="s">
        <v>920</v>
      </c>
      <c r="G433" s="188">
        <v>1</v>
      </c>
      <c r="H433" s="190">
        <v>45095</v>
      </c>
      <c r="I433" s="191">
        <v>4.5</v>
      </c>
      <c r="J433" s="191"/>
      <c r="K433" s="99">
        <v>45100</v>
      </c>
      <c r="L433" s="31"/>
      <c r="M433" s="31"/>
    </row>
    <row r="434" spans="1:13" ht="24.95" customHeight="1" x14ac:dyDescent="0.25">
      <c r="A434" s="261" t="s">
        <v>1066</v>
      </c>
      <c r="B434" s="184">
        <v>467</v>
      </c>
      <c r="C434" s="184" t="s">
        <v>941</v>
      </c>
      <c r="D434" s="184"/>
      <c r="E434" s="184" t="s">
        <v>942</v>
      </c>
      <c r="F434" s="185" t="s">
        <v>945</v>
      </c>
      <c r="G434" s="184">
        <v>6</v>
      </c>
      <c r="H434" s="186">
        <v>45103</v>
      </c>
      <c r="I434" s="187">
        <v>4.3</v>
      </c>
      <c r="J434" s="187"/>
      <c r="K434" s="98">
        <v>45099</v>
      </c>
      <c r="L434" s="32"/>
      <c r="M434" s="32"/>
    </row>
    <row r="435" spans="1:13" ht="24.95" customHeight="1" x14ac:dyDescent="0.25">
      <c r="A435" s="261" t="s">
        <v>1066</v>
      </c>
      <c r="B435" s="188">
        <v>468</v>
      </c>
      <c r="C435" s="188" t="s">
        <v>941</v>
      </c>
      <c r="D435" s="188"/>
      <c r="E435" s="188" t="s">
        <v>943</v>
      </c>
      <c r="F435" s="189" t="s">
        <v>944</v>
      </c>
      <c r="G435" s="188">
        <v>2</v>
      </c>
      <c r="H435" s="190">
        <v>45103</v>
      </c>
      <c r="I435" s="191">
        <v>1.5</v>
      </c>
      <c r="J435" s="191"/>
      <c r="K435" s="98">
        <v>45099</v>
      </c>
      <c r="L435" s="31"/>
      <c r="M435" s="31"/>
    </row>
    <row r="436" spans="1:13" ht="24.95" customHeight="1" x14ac:dyDescent="0.25">
      <c r="A436" s="261" t="s">
        <v>1066</v>
      </c>
      <c r="B436" s="188">
        <v>417</v>
      </c>
      <c r="C436" s="188" t="s">
        <v>830</v>
      </c>
      <c r="D436" s="188"/>
      <c r="E436" s="188" t="s">
        <v>832</v>
      </c>
      <c r="F436" s="189" t="s">
        <v>843</v>
      </c>
      <c r="G436" s="188">
        <v>1</v>
      </c>
      <c r="H436" s="190">
        <v>45082</v>
      </c>
      <c r="I436" s="191">
        <v>10.75</v>
      </c>
      <c r="J436" s="191" t="s">
        <v>51</v>
      </c>
      <c r="K436" s="99">
        <v>45098</v>
      </c>
      <c r="L436" s="31"/>
      <c r="M436" s="31"/>
    </row>
    <row r="437" spans="1:13" ht="24.95" customHeight="1" x14ac:dyDescent="0.25">
      <c r="A437" s="261" t="s">
        <v>1066</v>
      </c>
      <c r="B437" s="188">
        <v>422</v>
      </c>
      <c r="C437" s="188" t="s">
        <v>830</v>
      </c>
      <c r="D437" s="188"/>
      <c r="E437" s="188" t="s">
        <v>837</v>
      </c>
      <c r="F437" s="189" t="s">
        <v>848</v>
      </c>
      <c r="G437" s="188">
        <v>1</v>
      </c>
      <c r="H437" s="190">
        <v>45089</v>
      </c>
      <c r="I437" s="191">
        <v>0.75</v>
      </c>
      <c r="J437" s="191" t="s">
        <v>51</v>
      </c>
      <c r="K437" s="99">
        <v>45078</v>
      </c>
      <c r="L437" s="31"/>
      <c r="M437" s="31"/>
    </row>
    <row r="438" spans="1:13" ht="24.95" customHeight="1" x14ac:dyDescent="0.25">
      <c r="A438" s="261" t="s">
        <v>1066</v>
      </c>
      <c r="B438" s="184">
        <v>474</v>
      </c>
      <c r="C438" s="184" t="s">
        <v>964</v>
      </c>
      <c r="D438" s="184"/>
      <c r="E438" s="184" t="s">
        <v>899</v>
      </c>
      <c r="F438" s="185" t="s">
        <v>905</v>
      </c>
      <c r="G438" s="184">
        <v>2</v>
      </c>
      <c r="H438" s="186">
        <v>45103</v>
      </c>
      <c r="I438" s="187" t="s">
        <v>971</v>
      </c>
      <c r="J438" s="187" t="s">
        <v>47</v>
      </c>
      <c r="K438" s="98">
        <v>45103</v>
      </c>
      <c r="L438" s="32"/>
      <c r="M438" s="32"/>
    </row>
    <row r="439" spans="1:13" ht="24.95" customHeight="1" x14ac:dyDescent="0.25">
      <c r="A439" s="261" t="s">
        <v>1066</v>
      </c>
      <c r="B439" s="184">
        <v>475</v>
      </c>
      <c r="C439" s="184" t="s">
        <v>964</v>
      </c>
      <c r="D439" s="184"/>
      <c r="E439" s="184" t="s">
        <v>900</v>
      </c>
      <c r="F439" s="185" t="s">
        <v>906</v>
      </c>
      <c r="G439" s="184">
        <v>4</v>
      </c>
      <c r="H439" s="186">
        <v>45103</v>
      </c>
      <c r="I439" s="187" t="s">
        <v>971</v>
      </c>
      <c r="J439" s="187" t="s">
        <v>47</v>
      </c>
      <c r="K439" s="98">
        <v>45103</v>
      </c>
      <c r="L439" s="32"/>
      <c r="M439" s="32"/>
    </row>
    <row r="440" spans="1:13" ht="24.95" customHeight="1" x14ac:dyDescent="0.25">
      <c r="A440" s="261" t="s">
        <v>1066</v>
      </c>
      <c r="B440" s="188">
        <v>476</v>
      </c>
      <c r="C440" s="188" t="s">
        <v>964</v>
      </c>
      <c r="D440" s="188"/>
      <c r="E440" s="188"/>
      <c r="F440" s="189" t="s">
        <v>907</v>
      </c>
      <c r="G440" s="188">
        <v>4</v>
      </c>
      <c r="H440" s="190">
        <v>45103</v>
      </c>
      <c r="I440" s="191" t="s">
        <v>971</v>
      </c>
      <c r="J440" s="191" t="s">
        <v>48</v>
      </c>
      <c r="K440" s="98">
        <v>45103</v>
      </c>
      <c r="L440" s="31"/>
      <c r="M440" s="31"/>
    </row>
    <row r="441" spans="1:13" ht="24.95" customHeight="1" x14ac:dyDescent="0.25">
      <c r="A441" s="261" t="s">
        <v>1066</v>
      </c>
      <c r="B441" s="184">
        <v>481</v>
      </c>
      <c r="C441" s="184" t="s">
        <v>972</v>
      </c>
      <c r="D441" s="184" t="s">
        <v>973</v>
      </c>
      <c r="E441" s="184" t="s">
        <v>974</v>
      </c>
      <c r="F441" s="185" t="s">
        <v>880</v>
      </c>
      <c r="G441" s="184">
        <v>1</v>
      </c>
      <c r="H441" s="186">
        <v>45110</v>
      </c>
      <c r="I441" s="187">
        <v>5</v>
      </c>
      <c r="J441" s="187" t="s">
        <v>48</v>
      </c>
      <c r="K441" s="98">
        <v>45110</v>
      </c>
      <c r="L441" s="32"/>
      <c r="M441" s="32"/>
    </row>
    <row r="442" spans="1:13" ht="24.95" customHeight="1" x14ac:dyDescent="0.25">
      <c r="A442" s="261" t="s">
        <v>1066</v>
      </c>
      <c r="B442" s="184">
        <v>482</v>
      </c>
      <c r="C442" s="184" t="s">
        <v>972</v>
      </c>
      <c r="D442" s="184" t="s">
        <v>973</v>
      </c>
      <c r="E442" s="184" t="s">
        <v>975</v>
      </c>
      <c r="F442" s="185" t="s">
        <v>977</v>
      </c>
      <c r="G442" s="184">
        <v>1</v>
      </c>
      <c r="H442" s="186">
        <v>45110</v>
      </c>
      <c r="I442" s="187">
        <v>4.5</v>
      </c>
      <c r="J442" s="187" t="s">
        <v>48</v>
      </c>
      <c r="K442" s="98">
        <v>45110</v>
      </c>
      <c r="L442" s="32"/>
      <c r="M442" s="32"/>
    </row>
    <row r="443" spans="1:13" ht="24.95" customHeight="1" x14ac:dyDescent="0.25">
      <c r="A443" s="261" t="s">
        <v>1066</v>
      </c>
      <c r="B443" s="184">
        <v>483</v>
      </c>
      <c r="C443" s="184" t="s">
        <v>972</v>
      </c>
      <c r="D443" s="184" t="s">
        <v>973</v>
      </c>
      <c r="E443" s="184" t="s">
        <v>976</v>
      </c>
      <c r="F443" s="185" t="s">
        <v>960</v>
      </c>
      <c r="G443" s="184">
        <v>1</v>
      </c>
      <c r="H443" s="186">
        <v>45110</v>
      </c>
      <c r="I443" s="187">
        <v>8</v>
      </c>
      <c r="J443" s="187" t="s">
        <v>51</v>
      </c>
      <c r="K443" s="98">
        <v>45110</v>
      </c>
      <c r="L443" s="32"/>
      <c r="M443" s="32"/>
    </row>
    <row r="444" spans="1:13" ht="24.95" customHeight="1" x14ac:dyDescent="0.25">
      <c r="A444" s="261" t="s">
        <v>1066</v>
      </c>
      <c r="B444" s="188">
        <v>484</v>
      </c>
      <c r="C444" s="188" t="s">
        <v>972</v>
      </c>
      <c r="D444" s="188" t="s">
        <v>973</v>
      </c>
      <c r="E444" s="188" t="s">
        <v>889</v>
      </c>
      <c r="F444" s="189" t="s">
        <v>888</v>
      </c>
      <c r="G444" s="188">
        <v>1</v>
      </c>
      <c r="H444" s="190">
        <v>45110</v>
      </c>
      <c r="I444" s="191">
        <v>0.5</v>
      </c>
      <c r="J444" s="191" t="s">
        <v>48</v>
      </c>
      <c r="K444" s="98">
        <v>45110</v>
      </c>
      <c r="L444" s="31"/>
      <c r="M444" s="31"/>
    </row>
    <row r="445" spans="1:13" ht="24.95" customHeight="1" x14ac:dyDescent="0.25">
      <c r="A445" s="261" t="s">
        <v>1066</v>
      </c>
      <c r="B445" s="184">
        <v>486</v>
      </c>
      <c r="C445" s="184" t="s">
        <v>982</v>
      </c>
      <c r="D445" s="184"/>
      <c r="E445" s="184" t="s">
        <v>983</v>
      </c>
      <c r="F445" s="185" t="s">
        <v>988</v>
      </c>
      <c r="G445" s="184">
        <v>1</v>
      </c>
      <c r="H445" s="186">
        <v>45113</v>
      </c>
      <c r="I445" s="187">
        <v>3.25</v>
      </c>
      <c r="J445" s="187" t="s">
        <v>48</v>
      </c>
      <c r="K445" s="98">
        <v>45080</v>
      </c>
      <c r="L445" s="32"/>
      <c r="M445" s="32"/>
    </row>
    <row r="446" spans="1:13" ht="24.95" customHeight="1" x14ac:dyDescent="0.25">
      <c r="A446" s="261" t="s">
        <v>1066</v>
      </c>
      <c r="B446" s="184">
        <v>487</v>
      </c>
      <c r="C446" s="184" t="s">
        <v>982</v>
      </c>
      <c r="D446" s="184"/>
      <c r="E446" s="184" t="s">
        <v>984</v>
      </c>
      <c r="F446" s="185" t="s">
        <v>989</v>
      </c>
      <c r="G446" s="184">
        <v>1</v>
      </c>
      <c r="H446" s="186">
        <v>45113</v>
      </c>
      <c r="I446" s="187">
        <v>3</v>
      </c>
      <c r="J446" s="187" t="s">
        <v>48</v>
      </c>
      <c r="K446" s="98">
        <v>45080</v>
      </c>
      <c r="L446" s="32"/>
      <c r="M446" s="32"/>
    </row>
    <row r="447" spans="1:13" ht="24.95" customHeight="1" x14ac:dyDescent="0.25">
      <c r="A447" s="261" t="s">
        <v>1066</v>
      </c>
      <c r="B447" s="184">
        <v>488</v>
      </c>
      <c r="C447" s="184" t="s">
        <v>982</v>
      </c>
      <c r="D447" s="184"/>
      <c r="E447" s="184" t="s">
        <v>985</v>
      </c>
      <c r="F447" s="185" t="s">
        <v>990</v>
      </c>
      <c r="G447" s="184">
        <v>1</v>
      </c>
      <c r="H447" s="186">
        <v>45113</v>
      </c>
      <c r="I447" s="187">
        <v>0.42</v>
      </c>
      <c r="J447" s="187" t="s">
        <v>48</v>
      </c>
      <c r="K447" s="98">
        <v>45080</v>
      </c>
      <c r="L447" s="32"/>
      <c r="M447" s="32"/>
    </row>
    <row r="448" spans="1:13" ht="24.95" customHeight="1" x14ac:dyDescent="0.25">
      <c r="A448" s="261" t="s">
        <v>1066</v>
      </c>
      <c r="B448" s="184">
        <v>489</v>
      </c>
      <c r="C448" s="184" t="s">
        <v>982</v>
      </c>
      <c r="D448" s="184"/>
      <c r="E448" s="184" t="s">
        <v>986</v>
      </c>
      <c r="F448" s="185" t="s">
        <v>461</v>
      </c>
      <c r="G448" s="184">
        <v>1</v>
      </c>
      <c r="H448" s="186">
        <v>45113</v>
      </c>
      <c r="I448" s="187">
        <v>2.5</v>
      </c>
      <c r="J448" s="187" t="s">
        <v>48</v>
      </c>
      <c r="K448" s="98">
        <v>45112</v>
      </c>
      <c r="L448" s="32"/>
      <c r="M448" s="32"/>
    </row>
    <row r="449" spans="1:13" ht="24.95" customHeight="1" x14ac:dyDescent="0.25">
      <c r="A449" s="261" t="s">
        <v>1066</v>
      </c>
      <c r="B449" s="188">
        <v>490</v>
      </c>
      <c r="C449" s="188" t="s">
        <v>982</v>
      </c>
      <c r="D449" s="188"/>
      <c r="E449" s="188" t="s">
        <v>987</v>
      </c>
      <c r="F449" s="189" t="s">
        <v>991</v>
      </c>
      <c r="G449" s="188">
        <v>1</v>
      </c>
      <c r="H449" s="190">
        <v>45113</v>
      </c>
      <c r="I449" s="191">
        <v>3.25</v>
      </c>
      <c r="J449" s="191" t="s">
        <v>48</v>
      </c>
      <c r="K449" s="98">
        <v>45112</v>
      </c>
      <c r="L449" s="31"/>
      <c r="M449" s="31"/>
    </row>
    <row r="450" spans="1:13" ht="24.95" customHeight="1" x14ac:dyDescent="0.25">
      <c r="A450" s="261" t="s">
        <v>1066</v>
      </c>
      <c r="B450" s="184">
        <v>470</v>
      </c>
      <c r="C450" s="184" t="s">
        <v>957</v>
      </c>
      <c r="D450" s="184"/>
      <c r="E450" s="184"/>
      <c r="F450" s="185" t="s">
        <v>955</v>
      </c>
      <c r="G450" s="184">
        <v>1</v>
      </c>
      <c r="H450" s="186">
        <v>45083</v>
      </c>
      <c r="I450" s="187">
        <v>1.5</v>
      </c>
      <c r="J450" s="187" t="s">
        <v>51</v>
      </c>
      <c r="K450" s="98">
        <v>45098</v>
      </c>
      <c r="L450" s="32"/>
      <c r="M450" s="32"/>
    </row>
    <row r="451" spans="1:13" ht="24.95" customHeight="1" x14ac:dyDescent="0.25">
      <c r="A451" s="261" t="s">
        <v>1066</v>
      </c>
      <c r="B451" s="188">
        <v>471</v>
      </c>
      <c r="C451" s="188" t="s">
        <v>957</v>
      </c>
      <c r="D451" s="188"/>
      <c r="E451" s="188"/>
      <c r="F451" s="189" t="s">
        <v>956</v>
      </c>
      <c r="G451" s="188"/>
      <c r="H451" s="190">
        <v>45083</v>
      </c>
      <c r="I451" s="191">
        <v>1.5</v>
      </c>
      <c r="J451" s="191" t="s">
        <v>51</v>
      </c>
      <c r="K451" s="98">
        <v>45098</v>
      </c>
      <c r="L451" s="31"/>
      <c r="M451" s="31"/>
    </row>
    <row r="452" spans="1:13" ht="24.95" customHeight="1" x14ac:dyDescent="0.25">
      <c r="A452" s="261" t="s">
        <v>1066</v>
      </c>
      <c r="B452" s="184">
        <v>465</v>
      </c>
      <c r="C452" s="184" t="s">
        <v>938</v>
      </c>
      <c r="D452" s="184" t="s">
        <v>953</v>
      </c>
      <c r="E452" s="184" t="s">
        <v>939</v>
      </c>
      <c r="F452" s="185" t="s">
        <v>940</v>
      </c>
      <c r="G452" s="184">
        <v>4</v>
      </c>
      <c r="H452" s="186">
        <v>45099</v>
      </c>
      <c r="I452" s="187">
        <v>12</v>
      </c>
      <c r="J452" s="187" t="s">
        <v>48</v>
      </c>
      <c r="K452" s="98">
        <v>45100</v>
      </c>
      <c r="L452" s="32"/>
      <c r="M452" s="32"/>
    </row>
    <row r="453" spans="1:13" ht="24.95" customHeight="1" x14ac:dyDescent="0.25">
      <c r="A453" s="261" t="s">
        <v>1066</v>
      </c>
      <c r="B453" s="184">
        <v>464</v>
      </c>
      <c r="C453" s="184" t="s">
        <v>935</v>
      </c>
      <c r="D453" s="184" t="s">
        <v>954</v>
      </c>
      <c r="E453" s="184" t="s">
        <v>936</v>
      </c>
      <c r="F453" s="185" t="s">
        <v>937</v>
      </c>
      <c r="G453" s="184">
        <v>6</v>
      </c>
      <c r="H453" s="186">
        <v>45107</v>
      </c>
      <c r="I453" s="187">
        <v>13.5</v>
      </c>
      <c r="J453" s="187" t="s">
        <v>47</v>
      </c>
      <c r="K453" s="98">
        <v>45106</v>
      </c>
      <c r="L453" s="32"/>
      <c r="M453" s="32"/>
    </row>
    <row r="454" spans="1:13" ht="24.95" customHeight="1" x14ac:dyDescent="0.25">
      <c r="A454" s="261" t="s">
        <v>1066</v>
      </c>
      <c r="B454" s="184">
        <v>469</v>
      </c>
      <c r="C454" s="184" t="s">
        <v>950</v>
      </c>
      <c r="D454" s="184" t="s">
        <v>948</v>
      </c>
      <c r="E454" s="184" t="s">
        <v>949</v>
      </c>
      <c r="F454" s="185" t="s">
        <v>940</v>
      </c>
      <c r="G454" s="184">
        <v>2</v>
      </c>
      <c r="H454" s="186">
        <v>45110</v>
      </c>
      <c r="I454" s="187">
        <v>13</v>
      </c>
      <c r="J454" s="187" t="s">
        <v>48</v>
      </c>
      <c r="K454" s="98">
        <v>45107</v>
      </c>
      <c r="L454" s="32"/>
      <c r="M454" s="32"/>
    </row>
    <row r="455" spans="1:13" ht="24.95" customHeight="1" x14ac:dyDescent="0.25">
      <c r="A455" s="261" t="s">
        <v>1066</v>
      </c>
      <c r="B455" s="184">
        <v>472</v>
      </c>
      <c r="C455" s="184" t="s">
        <v>958</v>
      </c>
      <c r="D455" s="184" t="s">
        <v>963</v>
      </c>
      <c r="E455" s="184" t="s">
        <v>959</v>
      </c>
      <c r="F455" s="185" t="s">
        <v>960</v>
      </c>
      <c r="G455" s="184">
        <v>1</v>
      </c>
      <c r="H455" s="186">
        <v>45110</v>
      </c>
      <c r="I455" s="187">
        <v>8</v>
      </c>
      <c r="J455" s="187" t="s">
        <v>51</v>
      </c>
      <c r="K455" s="98">
        <v>45110</v>
      </c>
      <c r="L455" s="32"/>
      <c r="M455" s="32"/>
    </row>
    <row r="456" spans="1:13" ht="24.95" customHeight="1" x14ac:dyDescent="0.25">
      <c r="A456" s="261" t="s">
        <v>1066</v>
      </c>
      <c r="B456" s="188">
        <v>473</v>
      </c>
      <c r="C456" s="188" t="s">
        <v>958</v>
      </c>
      <c r="D456" s="188" t="s">
        <v>963</v>
      </c>
      <c r="E456" s="188" t="s">
        <v>961</v>
      </c>
      <c r="F456" s="189" t="s">
        <v>962</v>
      </c>
      <c r="G456" s="188">
        <v>1</v>
      </c>
      <c r="H456" s="190">
        <v>45110</v>
      </c>
      <c r="I456" s="191">
        <v>5.5</v>
      </c>
      <c r="J456" s="191" t="s">
        <v>51</v>
      </c>
      <c r="K456" s="98">
        <v>45110</v>
      </c>
      <c r="L456" s="31"/>
      <c r="M456" s="31"/>
    </row>
    <row r="457" spans="1:13" ht="24.95" customHeight="1" x14ac:dyDescent="0.25">
      <c r="A457" s="261" t="s">
        <v>1066</v>
      </c>
      <c r="B457" s="184">
        <v>491</v>
      </c>
      <c r="C457" s="184" t="s">
        <v>992</v>
      </c>
      <c r="D457" s="184"/>
      <c r="E457" s="184" t="s">
        <v>993</v>
      </c>
      <c r="F457" s="185"/>
      <c r="G457" s="184">
        <v>1</v>
      </c>
      <c r="H457" s="186">
        <v>45113</v>
      </c>
      <c r="I457" s="187">
        <v>0.88</v>
      </c>
      <c r="J457" s="187" t="s">
        <v>47</v>
      </c>
      <c r="K457" s="98">
        <v>45082</v>
      </c>
      <c r="L457" s="32"/>
      <c r="M457" s="32"/>
    </row>
    <row r="458" spans="1:13" ht="24.95" customHeight="1" x14ac:dyDescent="0.25">
      <c r="A458" s="261" t="s">
        <v>1066</v>
      </c>
      <c r="B458" s="188">
        <v>492</v>
      </c>
      <c r="C458" s="188" t="s">
        <v>992</v>
      </c>
      <c r="D458" s="188"/>
      <c r="E458" s="188" t="s">
        <v>994</v>
      </c>
      <c r="F458" s="189"/>
      <c r="G458" s="188">
        <v>1</v>
      </c>
      <c r="H458" s="190">
        <v>45113</v>
      </c>
      <c r="I458" s="191">
        <v>2</v>
      </c>
      <c r="J458" s="191" t="s">
        <v>47</v>
      </c>
      <c r="K458" s="98">
        <v>45082</v>
      </c>
      <c r="L458" s="31"/>
      <c r="M458" s="31"/>
    </row>
    <row r="459" spans="1:13" ht="24.95" customHeight="1" x14ac:dyDescent="0.25">
      <c r="A459" s="261" t="s">
        <v>1066</v>
      </c>
      <c r="B459" s="188">
        <v>418</v>
      </c>
      <c r="C459" s="188" t="s">
        <v>830</v>
      </c>
      <c r="D459" s="188"/>
      <c r="E459" s="188" t="s">
        <v>833</v>
      </c>
      <c r="F459" s="189" t="s">
        <v>844</v>
      </c>
      <c r="G459" s="188">
        <v>1</v>
      </c>
      <c r="H459" s="190">
        <v>45089</v>
      </c>
      <c r="I459" s="191">
        <v>4</v>
      </c>
      <c r="J459" s="191" t="s">
        <v>48</v>
      </c>
      <c r="K459" s="99">
        <v>45093</v>
      </c>
      <c r="L459" s="31"/>
      <c r="M459" s="31"/>
    </row>
    <row r="460" spans="1:13" ht="24.95" customHeight="1" x14ac:dyDescent="0.25">
      <c r="A460" s="72"/>
      <c r="B460" s="72"/>
      <c r="C460" s="72"/>
      <c r="D460" s="72"/>
      <c r="E460" s="73"/>
      <c r="F460" s="72"/>
      <c r="G460" s="72"/>
      <c r="H460" s="95"/>
      <c r="I460" s="99"/>
      <c r="J460" s="99"/>
      <c r="K460" s="7"/>
      <c r="L460" s="31"/>
    </row>
    <row r="461" spans="1:13" ht="24.95" customHeight="1" x14ac:dyDescent="0.25">
      <c r="A461" s="72"/>
      <c r="B461" s="72"/>
      <c r="C461" s="72"/>
      <c r="D461" s="72"/>
      <c r="E461" s="73"/>
      <c r="F461" s="72"/>
      <c r="G461" s="72"/>
      <c r="H461" s="95"/>
      <c r="I461" s="99"/>
      <c r="J461" s="99"/>
      <c r="K461" s="7"/>
      <c r="L461" s="31"/>
    </row>
    <row r="462" spans="1:13" ht="24.95" customHeight="1" x14ac:dyDescent="0.25">
      <c r="A462" s="72"/>
      <c r="B462" s="72"/>
      <c r="C462" s="72"/>
      <c r="D462" s="72"/>
      <c r="E462" s="73"/>
      <c r="F462" s="72"/>
      <c r="G462" s="72"/>
      <c r="H462" s="95"/>
      <c r="I462" s="99"/>
      <c r="J462" s="99"/>
      <c r="K462" s="7"/>
      <c r="L462" s="31"/>
    </row>
    <row r="463" spans="1:13" ht="24.95" customHeight="1" x14ac:dyDescent="0.25">
      <c r="A463" s="72"/>
      <c r="B463" s="72"/>
      <c r="C463" s="72"/>
      <c r="D463" s="72"/>
      <c r="E463" s="73"/>
      <c r="F463" s="72"/>
      <c r="G463" s="72"/>
      <c r="H463" s="95"/>
      <c r="I463" s="99"/>
      <c r="J463" s="99"/>
      <c r="K463" s="7"/>
      <c r="L463" s="31"/>
    </row>
    <row r="464" spans="1:13" ht="24.95" customHeight="1" x14ac:dyDescent="0.25">
      <c r="A464" s="72"/>
      <c r="B464" s="72"/>
      <c r="C464" s="72"/>
      <c r="D464" s="72"/>
      <c r="E464" s="73"/>
      <c r="F464" s="72"/>
      <c r="G464" s="72"/>
      <c r="H464" s="95"/>
      <c r="I464" s="99"/>
      <c r="J464" s="99"/>
      <c r="K464" s="7"/>
      <c r="L464" s="31"/>
    </row>
    <row r="465" spans="1:12" ht="24.95" customHeight="1" x14ac:dyDescent="0.25">
      <c r="A465" s="72"/>
      <c r="B465" s="72"/>
      <c r="C465" s="72"/>
      <c r="D465" s="72"/>
      <c r="E465" s="73"/>
      <c r="F465" s="72"/>
      <c r="G465" s="72"/>
      <c r="H465" s="95"/>
      <c r="I465" s="99"/>
      <c r="J465" s="99"/>
      <c r="K465" s="7"/>
      <c r="L465" s="31"/>
    </row>
    <row r="466" spans="1:12" ht="24.95" customHeight="1" x14ac:dyDescent="0.25">
      <c r="A466" s="72"/>
      <c r="B466" s="72"/>
      <c r="C466" s="72"/>
      <c r="D466" s="72"/>
      <c r="E466" s="73"/>
      <c r="F466" s="72"/>
      <c r="G466" s="72"/>
      <c r="H466" s="95"/>
      <c r="I466" s="99"/>
      <c r="J466" s="99"/>
      <c r="K466" s="7"/>
      <c r="L466" s="31"/>
    </row>
    <row r="467" spans="1:12" ht="24.95" customHeight="1" x14ac:dyDescent="0.25">
      <c r="A467" s="28"/>
      <c r="B467" s="28"/>
      <c r="C467" s="28"/>
      <c r="D467" s="28"/>
      <c r="E467" s="17"/>
      <c r="F467" s="28"/>
      <c r="G467" s="28"/>
      <c r="H467" s="93"/>
      <c r="I467" s="99"/>
      <c r="J467" s="99"/>
      <c r="K467" s="7"/>
      <c r="L467" s="31"/>
    </row>
    <row r="468" spans="1:12" ht="24.95" customHeight="1" x14ac:dyDescent="0.25">
      <c r="A468" s="28"/>
      <c r="B468" s="28"/>
      <c r="C468" s="28"/>
      <c r="D468" s="28"/>
      <c r="E468" s="17"/>
      <c r="F468" s="28"/>
      <c r="G468" s="28"/>
      <c r="H468" s="93"/>
      <c r="I468" s="99"/>
      <c r="J468" s="99"/>
      <c r="K468" s="7"/>
      <c r="L468" s="31"/>
    </row>
    <row r="469" spans="1:12" ht="24.95" customHeight="1" x14ac:dyDescent="0.25">
      <c r="A469" s="28"/>
      <c r="B469" s="28"/>
      <c r="C469" s="28"/>
      <c r="D469" s="28"/>
      <c r="E469" s="17"/>
      <c r="F469" s="28"/>
      <c r="G469" s="28"/>
      <c r="H469" s="93"/>
      <c r="I469" s="99"/>
      <c r="J469" s="99"/>
      <c r="K469" s="7"/>
      <c r="L469" s="31"/>
    </row>
    <row r="470" spans="1:12" ht="24.95" customHeight="1" x14ac:dyDescent="0.25">
      <c r="A470" s="28"/>
      <c r="B470" s="28"/>
      <c r="C470" s="28"/>
      <c r="D470" s="28"/>
      <c r="E470" s="17"/>
      <c r="F470" s="28"/>
      <c r="G470" s="28"/>
      <c r="H470" s="93"/>
      <c r="I470" s="99"/>
      <c r="J470" s="99"/>
      <c r="K470" s="7"/>
      <c r="L470" s="31"/>
    </row>
    <row r="471" spans="1:12" ht="24.95" customHeight="1" x14ac:dyDescent="0.25">
      <c r="A471" s="27"/>
      <c r="B471" s="27"/>
      <c r="C471" s="27"/>
      <c r="D471" s="27"/>
      <c r="E471" s="6"/>
      <c r="F471" s="27"/>
      <c r="G471" s="27"/>
      <c r="H471" s="92"/>
      <c r="I471" s="98"/>
      <c r="J471" s="98"/>
      <c r="K471" s="3"/>
      <c r="L471" s="32"/>
    </row>
    <row r="472" spans="1:12" ht="24.95" customHeight="1" x14ac:dyDescent="0.25">
      <c r="A472" s="28"/>
      <c r="B472" s="28"/>
      <c r="C472" s="28"/>
      <c r="D472" s="28"/>
      <c r="E472" s="17"/>
      <c r="F472" s="28"/>
      <c r="G472" s="28"/>
      <c r="H472" s="93"/>
      <c r="I472" s="99"/>
      <c r="J472" s="99"/>
      <c r="K472" s="7"/>
      <c r="L472" s="31"/>
    </row>
    <row r="473" spans="1:12" ht="24.95" customHeight="1" x14ac:dyDescent="0.25">
      <c r="A473" s="27"/>
      <c r="B473" s="27"/>
      <c r="C473" s="27"/>
      <c r="D473" s="27"/>
      <c r="E473" s="6"/>
      <c r="F473" s="27"/>
      <c r="G473" s="27"/>
      <c r="H473" s="92"/>
      <c r="I473" s="98"/>
      <c r="J473" s="98"/>
      <c r="K473" s="3"/>
      <c r="L473" s="32"/>
    </row>
    <row r="474" spans="1:12" ht="24.95" customHeight="1" x14ac:dyDescent="0.25">
      <c r="A474" s="28"/>
      <c r="B474" s="28"/>
      <c r="C474" s="28"/>
      <c r="D474" s="28"/>
      <c r="E474" s="17"/>
      <c r="F474" s="28"/>
      <c r="G474" s="28"/>
      <c r="H474" s="93"/>
      <c r="I474" s="99"/>
      <c r="J474" s="99"/>
      <c r="K474" s="7"/>
      <c r="L474" s="31"/>
    </row>
    <row r="475" spans="1:12" ht="24.95" customHeight="1" x14ac:dyDescent="0.25">
      <c r="A475" s="28"/>
      <c r="B475" s="28"/>
      <c r="C475" s="28"/>
      <c r="D475" s="28"/>
      <c r="E475" s="17"/>
      <c r="F475" s="28"/>
      <c r="G475" s="28"/>
      <c r="H475" s="93"/>
      <c r="I475" s="99"/>
      <c r="J475" s="99"/>
      <c r="K475" s="7"/>
      <c r="L475" s="31"/>
    </row>
    <row r="476" spans="1:12" ht="24.95" customHeight="1" x14ac:dyDescent="0.25">
      <c r="A476" s="72"/>
      <c r="B476" s="72"/>
      <c r="C476" s="72"/>
      <c r="D476" s="72"/>
      <c r="E476" s="73"/>
      <c r="F476" s="72"/>
      <c r="G476" s="72"/>
      <c r="H476" s="95"/>
      <c r="I476" s="99"/>
      <c r="J476" s="99"/>
      <c r="K476" s="7"/>
      <c r="L476" s="31"/>
    </row>
    <row r="477" spans="1:12" ht="24.95" customHeight="1" x14ac:dyDescent="0.25">
      <c r="A477" s="72"/>
      <c r="B477" s="72"/>
      <c r="C477" s="72"/>
      <c r="D477" s="72"/>
      <c r="E477" s="73"/>
      <c r="F477" s="72"/>
      <c r="G477" s="72"/>
      <c r="H477" s="95"/>
      <c r="I477" s="99"/>
      <c r="J477" s="99"/>
      <c r="K477" s="7"/>
      <c r="L477" s="31"/>
    </row>
    <row r="478" spans="1:12" ht="24.95" customHeight="1" x14ac:dyDescent="0.25">
      <c r="A478" s="72"/>
      <c r="B478" s="72"/>
      <c r="C478" s="72"/>
      <c r="D478" s="72"/>
      <c r="E478" s="73"/>
      <c r="F478" s="72"/>
      <c r="G478" s="72"/>
      <c r="H478" s="95"/>
      <c r="I478" s="99"/>
      <c r="J478" s="99"/>
      <c r="K478" s="7"/>
      <c r="L478" s="31"/>
    </row>
    <row r="479" spans="1:12" ht="24.95" customHeight="1" x14ac:dyDescent="0.25">
      <c r="A479" s="72"/>
      <c r="B479" s="72"/>
      <c r="C479" s="72"/>
      <c r="D479" s="72"/>
      <c r="E479" s="73"/>
      <c r="F479" s="72"/>
      <c r="G479" s="72"/>
      <c r="H479" s="95"/>
      <c r="I479" s="99"/>
      <c r="J479" s="99"/>
      <c r="K479" s="7"/>
      <c r="L479" s="31"/>
    </row>
    <row r="480" spans="1:12" ht="24.95" customHeight="1" x14ac:dyDescent="0.25">
      <c r="A480" s="72"/>
      <c r="B480" s="72"/>
      <c r="C480" s="72"/>
      <c r="D480" s="72"/>
      <c r="E480" s="73"/>
      <c r="F480" s="72"/>
      <c r="G480" s="72"/>
      <c r="H480" s="95"/>
      <c r="I480" s="99"/>
      <c r="J480" s="99"/>
      <c r="K480" s="7"/>
      <c r="L480" s="31"/>
    </row>
    <row r="481" spans="1:12" ht="24.95" customHeight="1" x14ac:dyDescent="0.25">
      <c r="A481" s="72"/>
      <c r="B481" s="72"/>
      <c r="C481" s="72"/>
      <c r="D481" s="72"/>
      <c r="E481" s="73"/>
      <c r="F481" s="72"/>
      <c r="G481" s="72"/>
      <c r="H481" s="95"/>
      <c r="I481" s="99"/>
      <c r="J481" s="99"/>
      <c r="K481" s="7"/>
      <c r="L481" s="31"/>
    </row>
    <row r="482" spans="1:12" ht="24.95" customHeight="1" x14ac:dyDescent="0.25">
      <c r="A482" s="72"/>
      <c r="B482" s="72"/>
      <c r="C482" s="72"/>
      <c r="D482" s="72"/>
      <c r="E482" s="73"/>
      <c r="F482" s="72"/>
      <c r="G482" s="72"/>
      <c r="H482" s="95"/>
      <c r="I482" s="99"/>
      <c r="J482" s="99"/>
      <c r="K482" s="3"/>
      <c r="L482" s="31"/>
    </row>
    <row r="483" spans="1:12" ht="24.95" customHeight="1" x14ac:dyDescent="0.25">
      <c r="A483" s="72"/>
      <c r="B483" s="72"/>
      <c r="C483" s="72"/>
      <c r="D483" s="72"/>
      <c r="E483" s="73"/>
      <c r="F483" s="72"/>
      <c r="G483" s="72"/>
      <c r="H483" s="95"/>
      <c r="I483" s="99"/>
      <c r="J483" s="99"/>
      <c r="K483" s="7"/>
      <c r="L483" s="31"/>
    </row>
    <row r="484" spans="1:12" ht="24.95" customHeight="1" x14ac:dyDescent="0.25">
      <c r="A484" s="28"/>
      <c r="B484" s="28"/>
      <c r="C484" s="72"/>
      <c r="D484" s="72"/>
      <c r="E484" s="73"/>
      <c r="F484" s="28"/>
      <c r="G484" s="28"/>
      <c r="H484" s="93"/>
      <c r="I484" s="99"/>
      <c r="J484" s="99"/>
      <c r="K484" s="7"/>
      <c r="L484" s="31"/>
    </row>
    <row r="485" spans="1:12" ht="24.95" customHeight="1" x14ac:dyDescent="0.25">
      <c r="A485" s="72"/>
      <c r="B485" s="72"/>
      <c r="C485" s="72"/>
      <c r="D485" s="72"/>
      <c r="E485" s="73"/>
      <c r="F485" s="72"/>
      <c r="G485" s="72"/>
      <c r="H485" s="95"/>
      <c r="I485" s="99"/>
      <c r="J485" s="99"/>
      <c r="K485" s="7"/>
      <c r="L485" s="31"/>
    </row>
    <row r="486" spans="1:12" ht="24.95" customHeight="1" x14ac:dyDescent="0.25">
      <c r="A486" s="72"/>
      <c r="B486" s="72"/>
      <c r="C486" s="72"/>
      <c r="D486" s="72"/>
      <c r="E486" s="73"/>
      <c r="F486" s="72"/>
      <c r="G486" s="72"/>
      <c r="H486" s="95"/>
      <c r="I486" s="99"/>
      <c r="J486" s="99"/>
      <c r="K486" s="7"/>
      <c r="L486" s="31"/>
    </row>
    <row r="487" spans="1:12" ht="24.95" customHeight="1" x14ac:dyDescent="0.25">
      <c r="A487" s="72"/>
      <c r="B487" s="72"/>
      <c r="C487" s="72"/>
      <c r="D487" s="72"/>
      <c r="E487" s="73"/>
      <c r="F487" s="72"/>
      <c r="G487" s="72"/>
      <c r="H487" s="95"/>
      <c r="I487" s="99"/>
      <c r="J487" s="99"/>
      <c r="K487" s="7"/>
      <c r="L487" s="31"/>
    </row>
    <row r="488" spans="1:12" ht="24.95" customHeight="1" x14ac:dyDescent="0.25">
      <c r="A488" s="70"/>
      <c r="B488" s="70"/>
      <c r="C488" s="70"/>
      <c r="D488" s="70"/>
      <c r="E488" s="71"/>
      <c r="F488" s="70"/>
      <c r="G488" s="70"/>
      <c r="H488" s="94"/>
      <c r="I488" s="98"/>
      <c r="J488" s="98"/>
      <c r="K488" s="3"/>
      <c r="L488" s="32"/>
    </row>
    <row r="489" spans="1:12" ht="24.95" customHeight="1" x14ac:dyDescent="0.25">
      <c r="A489" s="72"/>
      <c r="B489" s="72"/>
      <c r="C489" s="72"/>
      <c r="D489" s="72"/>
      <c r="E489" s="73"/>
      <c r="F489" s="72"/>
      <c r="G489" s="72"/>
      <c r="H489" s="95"/>
      <c r="I489" s="99"/>
      <c r="J489" s="99"/>
      <c r="K489" s="7"/>
      <c r="L489" s="31"/>
    </row>
    <row r="490" spans="1:12" ht="24.95" customHeight="1" x14ac:dyDescent="0.25">
      <c r="A490" s="72"/>
      <c r="B490" s="72"/>
      <c r="C490" s="72"/>
      <c r="D490" s="72"/>
      <c r="E490" s="73"/>
      <c r="F490" s="72"/>
      <c r="G490" s="72"/>
      <c r="H490" s="95"/>
      <c r="I490" s="99"/>
      <c r="J490" s="99"/>
      <c r="K490" s="7"/>
      <c r="L490" s="31"/>
    </row>
    <row r="491" spans="1:12" ht="24.95" customHeight="1" x14ac:dyDescent="0.25">
      <c r="A491" s="72"/>
      <c r="B491" s="72"/>
      <c r="C491" s="72"/>
      <c r="D491" s="72"/>
      <c r="E491" s="73"/>
      <c r="F491" s="72"/>
      <c r="G491" s="72"/>
      <c r="H491" s="95"/>
      <c r="I491" s="99"/>
      <c r="J491" s="99"/>
      <c r="K491" s="7"/>
      <c r="L491" s="31"/>
    </row>
    <row r="492" spans="1:12" ht="24.95" customHeight="1" x14ac:dyDescent="0.25">
      <c r="A492" s="72"/>
      <c r="B492" s="72"/>
      <c r="C492" s="72"/>
      <c r="D492" s="72"/>
      <c r="E492" s="73"/>
      <c r="F492" s="72"/>
      <c r="G492" s="72"/>
      <c r="H492" s="95"/>
      <c r="I492" s="99"/>
      <c r="J492" s="99"/>
      <c r="K492" s="7"/>
      <c r="L492" s="31"/>
    </row>
    <row r="493" spans="1:12" ht="24.95" customHeight="1" x14ac:dyDescent="0.25">
      <c r="A493" s="72"/>
      <c r="B493" s="72"/>
      <c r="C493" s="72"/>
      <c r="D493" s="72"/>
      <c r="E493" s="73"/>
      <c r="F493" s="72"/>
      <c r="G493" s="72"/>
      <c r="H493" s="95"/>
      <c r="I493" s="99"/>
      <c r="J493" s="99"/>
      <c r="K493" s="7"/>
      <c r="L493" s="31"/>
    </row>
    <row r="494" spans="1:12" ht="24.95" customHeight="1" x14ac:dyDescent="0.25">
      <c r="A494" s="72"/>
      <c r="B494" s="72"/>
      <c r="C494" s="72"/>
      <c r="D494" s="72"/>
      <c r="E494" s="73"/>
      <c r="F494" s="72"/>
      <c r="G494" s="72"/>
      <c r="H494" s="95"/>
      <c r="I494" s="99"/>
      <c r="J494" s="99"/>
      <c r="K494" s="7"/>
      <c r="L494" s="31"/>
    </row>
    <row r="495" spans="1:12" ht="24.95" customHeight="1" x14ac:dyDescent="0.25">
      <c r="A495" s="72"/>
      <c r="B495" s="72"/>
      <c r="C495" s="72"/>
      <c r="D495" s="72"/>
      <c r="E495" s="73"/>
      <c r="F495" s="72"/>
      <c r="G495" s="72"/>
      <c r="H495" s="95"/>
      <c r="I495" s="99"/>
      <c r="J495" s="99"/>
      <c r="K495" s="7"/>
      <c r="L495" s="31"/>
    </row>
    <row r="496" spans="1:12" ht="24.95" customHeight="1" x14ac:dyDescent="0.25">
      <c r="A496" s="28"/>
      <c r="B496" s="28"/>
      <c r="C496" s="28"/>
      <c r="D496" s="28"/>
      <c r="E496" s="17"/>
      <c r="F496" s="28"/>
      <c r="G496" s="28"/>
      <c r="H496" s="93"/>
      <c r="I496" s="99"/>
      <c r="J496" s="99"/>
      <c r="K496" s="7"/>
      <c r="L496" s="31"/>
    </row>
    <row r="497" spans="1:12" ht="24.95" customHeight="1" x14ac:dyDescent="0.25">
      <c r="A497" s="28"/>
      <c r="B497" s="28"/>
      <c r="C497" s="28"/>
      <c r="D497" s="28"/>
      <c r="E497" s="17"/>
      <c r="F497" s="28"/>
      <c r="G497" s="28"/>
      <c r="H497" s="93"/>
      <c r="I497" s="99"/>
      <c r="J497" s="99"/>
      <c r="K497" s="7"/>
      <c r="L497" s="31"/>
    </row>
    <row r="498" spans="1:12" ht="24.95" customHeight="1" x14ac:dyDescent="0.25">
      <c r="A498" s="27"/>
      <c r="B498" s="27"/>
      <c r="C498" s="27"/>
      <c r="D498" s="27"/>
      <c r="E498" s="6"/>
      <c r="F498" s="27"/>
      <c r="G498" s="27"/>
      <c r="H498" s="92"/>
      <c r="I498" s="98"/>
      <c r="J498" s="98"/>
      <c r="K498" s="3"/>
      <c r="L498" s="32"/>
    </row>
    <row r="499" spans="1:12" ht="24.95" customHeight="1" x14ac:dyDescent="0.25">
      <c r="A499" s="28"/>
      <c r="B499" s="28"/>
      <c r="C499" s="28"/>
      <c r="D499" s="28"/>
      <c r="E499" s="17"/>
      <c r="F499" s="28"/>
      <c r="G499" s="28"/>
      <c r="H499" s="93"/>
      <c r="I499" s="99"/>
      <c r="J499" s="99"/>
      <c r="K499" s="7"/>
      <c r="L499" s="31"/>
    </row>
    <row r="500" spans="1:12" ht="24.95" customHeight="1" x14ac:dyDescent="0.25">
      <c r="A500" s="28"/>
      <c r="B500" s="28"/>
      <c r="C500" s="26"/>
      <c r="D500" s="26"/>
      <c r="E500" s="67"/>
      <c r="F500" s="28"/>
      <c r="G500" s="28"/>
      <c r="H500" s="93"/>
      <c r="I500" s="99"/>
      <c r="J500" s="99"/>
      <c r="K500" s="7"/>
      <c r="L500" s="31"/>
    </row>
    <row r="501" spans="1:12" ht="24.95" customHeight="1" x14ac:dyDescent="0.25">
      <c r="A501" s="72"/>
      <c r="B501" s="72"/>
      <c r="C501" s="72"/>
      <c r="D501" s="72"/>
      <c r="E501" s="73"/>
      <c r="F501" s="72"/>
      <c r="G501" s="72"/>
      <c r="H501" s="93"/>
      <c r="I501" s="99"/>
      <c r="J501" s="99"/>
      <c r="K501" s="7"/>
      <c r="L501" s="31"/>
    </row>
    <row r="502" spans="1:12" ht="24.95" customHeight="1" x14ac:dyDescent="0.25">
      <c r="A502" s="72"/>
      <c r="B502" s="72"/>
      <c r="C502" s="72"/>
      <c r="D502" s="72"/>
      <c r="E502" s="73"/>
      <c r="F502" s="72"/>
      <c r="G502" s="72"/>
      <c r="H502" s="95"/>
      <c r="I502" s="99"/>
      <c r="J502" s="99"/>
      <c r="K502" s="7"/>
      <c r="L502" s="31"/>
    </row>
    <row r="503" spans="1:12" ht="24.95" customHeight="1" x14ac:dyDescent="0.25">
      <c r="A503" s="28"/>
      <c r="B503" s="28"/>
      <c r="C503" s="28"/>
      <c r="D503" s="28"/>
      <c r="E503" s="17"/>
      <c r="F503" s="28"/>
      <c r="G503" s="28"/>
      <c r="H503" s="93"/>
      <c r="I503" s="99"/>
      <c r="J503" s="99"/>
      <c r="K503" s="7"/>
      <c r="L503" s="31"/>
    </row>
    <row r="504" spans="1:12" ht="24.95" customHeight="1" x14ac:dyDescent="0.25">
      <c r="A504" s="72"/>
      <c r="B504" s="72"/>
      <c r="C504" s="72"/>
      <c r="D504" s="72"/>
      <c r="E504" s="73"/>
      <c r="F504" s="72"/>
      <c r="G504" s="72"/>
      <c r="H504" s="95"/>
      <c r="I504" s="99"/>
      <c r="J504" s="99"/>
      <c r="K504" s="7"/>
      <c r="L504" s="31"/>
    </row>
    <row r="505" spans="1:12" ht="24.95" customHeight="1" x14ac:dyDescent="0.25">
      <c r="A505" s="72"/>
      <c r="B505" s="72"/>
      <c r="C505" s="72"/>
      <c r="D505" s="72"/>
      <c r="E505" s="73"/>
      <c r="F505" s="72"/>
      <c r="G505" s="72"/>
      <c r="H505" s="95"/>
      <c r="I505" s="99"/>
      <c r="J505" s="99"/>
      <c r="K505" s="7"/>
      <c r="L505" s="31"/>
    </row>
    <row r="506" spans="1:12" ht="24.95" customHeight="1" x14ac:dyDescent="0.25">
      <c r="A506" s="72"/>
      <c r="B506" s="72"/>
      <c r="C506" s="72"/>
      <c r="D506" s="72"/>
      <c r="E506" s="73"/>
      <c r="F506" s="72"/>
      <c r="G506" s="72"/>
      <c r="H506" s="95"/>
      <c r="I506" s="99"/>
      <c r="J506" s="99"/>
      <c r="K506" s="7"/>
      <c r="L506" s="31"/>
    </row>
    <row r="507" spans="1:12" ht="24.95" customHeight="1" x14ac:dyDescent="0.25">
      <c r="A507" s="70"/>
      <c r="B507" s="70"/>
      <c r="C507" s="70"/>
      <c r="D507" s="70"/>
      <c r="E507" s="71"/>
      <c r="F507" s="70"/>
      <c r="G507" s="70"/>
      <c r="H507" s="94"/>
      <c r="I507" s="98"/>
      <c r="J507" s="98"/>
      <c r="K507" s="3"/>
      <c r="L507" s="32"/>
    </row>
    <row r="508" spans="1:12" ht="24.95" customHeight="1" x14ac:dyDescent="0.25">
      <c r="A508" s="70"/>
      <c r="B508" s="72"/>
      <c r="C508" s="72"/>
      <c r="D508" s="72"/>
      <c r="E508" s="73"/>
      <c r="F508" s="72"/>
      <c r="G508" s="70"/>
      <c r="H508" s="95"/>
      <c r="I508" s="99"/>
      <c r="J508" s="99"/>
      <c r="K508" s="7"/>
      <c r="L508" s="31"/>
    </row>
    <row r="509" spans="1:12" ht="24.95" customHeight="1" x14ac:dyDescent="0.25">
      <c r="A509" s="72"/>
      <c r="B509" s="72"/>
      <c r="C509" s="74"/>
      <c r="D509" s="74"/>
      <c r="E509" s="17"/>
      <c r="F509" s="72"/>
      <c r="G509" s="72"/>
      <c r="H509" s="95"/>
      <c r="I509" s="99"/>
      <c r="J509" s="99"/>
      <c r="K509" s="7"/>
      <c r="L509" s="31"/>
    </row>
    <row r="510" spans="1:12" ht="24.95" customHeight="1" x14ac:dyDescent="0.25">
      <c r="A510" s="72"/>
      <c r="B510" s="72"/>
      <c r="C510" s="72"/>
      <c r="D510" s="72"/>
      <c r="E510" s="73"/>
      <c r="F510" s="72"/>
      <c r="G510" s="72"/>
      <c r="H510" s="95"/>
      <c r="I510" s="99"/>
      <c r="J510" s="99"/>
      <c r="K510" s="7"/>
      <c r="L510" s="31"/>
    </row>
    <row r="511" spans="1:12" ht="24.95" customHeight="1" x14ac:dyDescent="0.25">
      <c r="A511" s="70"/>
      <c r="B511" s="70"/>
      <c r="C511" s="70"/>
      <c r="D511" s="70"/>
      <c r="E511" s="71"/>
      <c r="F511" s="70"/>
      <c r="G511" s="70"/>
      <c r="H511" s="94"/>
      <c r="I511" s="98"/>
      <c r="J511" s="98"/>
      <c r="K511" s="3"/>
      <c r="L511" s="32"/>
    </row>
    <row r="512" spans="1:12" ht="24.95" customHeight="1" x14ac:dyDescent="0.25">
      <c r="A512" s="70"/>
      <c r="B512" s="70"/>
      <c r="C512" s="70"/>
      <c r="D512" s="70"/>
      <c r="E512" s="71"/>
      <c r="F512" s="70"/>
      <c r="G512" s="70"/>
      <c r="H512" s="94"/>
      <c r="I512" s="98"/>
      <c r="J512" s="98"/>
      <c r="K512" s="3"/>
      <c r="L512" s="32"/>
    </row>
    <row r="513" spans="1:12" ht="24.95" customHeight="1" x14ac:dyDescent="0.25">
      <c r="A513" s="72"/>
      <c r="B513" s="72"/>
      <c r="C513" s="72"/>
      <c r="D513" s="72"/>
      <c r="E513" s="73"/>
      <c r="F513" s="72"/>
      <c r="G513" s="72"/>
      <c r="H513" s="95"/>
      <c r="I513" s="99"/>
      <c r="J513" s="99"/>
      <c r="K513" s="7"/>
      <c r="L513" s="31"/>
    </row>
    <row r="514" spans="1:12" ht="24.95" customHeight="1" x14ac:dyDescent="0.25">
      <c r="A514" s="72"/>
      <c r="B514" s="72"/>
      <c r="C514" s="72"/>
      <c r="D514" s="72"/>
      <c r="E514" s="73"/>
      <c r="F514" s="72"/>
      <c r="G514" s="72"/>
      <c r="H514" s="95"/>
      <c r="I514" s="99"/>
      <c r="J514" s="99"/>
      <c r="K514" s="7"/>
      <c r="L514" s="31"/>
    </row>
    <row r="515" spans="1:12" ht="24.95" customHeight="1" x14ac:dyDescent="0.25">
      <c r="A515" s="72"/>
      <c r="B515" s="72"/>
      <c r="C515" s="72"/>
      <c r="D515" s="72"/>
      <c r="E515" s="73"/>
      <c r="F515" s="72"/>
      <c r="G515" s="72"/>
      <c r="H515" s="95"/>
      <c r="I515" s="99"/>
      <c r="J515" s="99"/>
      <c r="K515" s="7"/>
      <c r="L515" s="31"/>
    </row>
    <row r="516" spans="1:12" ht="24.95" customHeight="1" x14ac:dyDescent="0.25">
      <c r="A516" s="72"/>
      <c r="B516" s="72"/>
      <c r="C516" s="26"/>
      <c r="D516" s="26"/>
      <c r="E516" s="17"/>
      <c r="F516" s="72"/>
      <c r="G516" s="72"/>
      <c r="H516" s="95"/>
      <c r="I516" s="99"/>
      <c r="J516" s="99"/>
      <c r="K516" s="7"/>
      <c r="L516" s="31"/>
    </row>
    <row r="517" spans="1:12" ht="24.95" customHeight="1" x14ac:dyDescent="0.25">
      <c r="A517" s="70"/>
      <c r="B517" s="72"/>
      <c r="C517" s="72"/>
      <c r="D517" s="72"/>
      <c r="E517" s="73"/>
      <c r="F517" s="72"/>
      <c r="G517" s="72"/>
      <c r="H517" s="95"/>
      <c r="I517" s="99"/>
      <c r="J517" s="99"/>
      <c r="K517" s="7"/>
      <c r="L517" s="31"/>
    </row>
    <row r="518" spans="1:12" ht="24.95" customHeight="1" x14ac:dyDescent="0.25">
      <c r="A518" s="72"/>
      <c r="B518" s="72"/>
      <c r="C518" s="72"/>
      <c r="D518" s="72"/>
      <c r="E518" s="73"/>
      <c r="F518" s="72"/>
      <c r="G518" s="72"/>
      <c r="H518" s="95"/>
      <c r="I518" s="99"/>
      <c r="J518" s="99"/>
      <c r="K518" s="7"/>
      <c r="L518" s="31"/>
    </row>
    <row r="519" spans="1:12" ht="24.95" customHeight="1" x14ac:dyDescent="0.25">
      <c r="A519" s="72"/>
      <c r="B519" s="72"/>
      <c r="C519" s="72"/>
      <c r="D519" s="72"/>
      <c r="E519" s="73"/>
      <c r="F519" s="72"/>
      <c r="G519" s="72"/>
      <c r="H519" s="95"/>
      <c r="I519" s="99"/>
      <c r="J519" s="99"/>
      <c r="K519" s="7"/>
      <c r="L519" s="31"/>
    </row>
    <row r="520" spans="1:12" ht="24.95" customHeight="1" x14ac:dyDescent="0.25">
      <c r="A520" s="72"/>
      <c r="B520" s="72"/>
      <c r="C520" s="72"/>
      <c r="D520" s="72"/>
      <c r="E520" s="73"/>
      <c r="F520" s="72"/>
      <c r="G520" s="72"/>
      <c r="H520" s="95"/>
      <c r="I520" s="99"/>
      <c r="J520" s="99"/>
      <c r="K520" s="7"/>
      <c r="L520" s="31"/>
    </row>
    <row r="521" spans="1:12" ht="24.95" customHeight="1" x14ac:dyDescent="0.25">
      <c r="A521" s="72"/>
      <c r="B521" s="72"/>
      <c r="C521" s="72"/>
      <c r="D521" s="72"/>
      <c r="E521" s="73"/>
      <c r="F521" s="72"/>
      <c r="G521" s="72"/>
      <c r="H521" s="95"/>
      <c r="I521" s="99"/>
      <c r="J521" s="99"/>
      <c r="K521" s="7"/>
      <c r="L521" s="31"/>
    </row>
    <row r="522" spans="1:12" ht="24.95" customHeight="1" x14ac:dyDescent="0.25">
      <c r="A522" s="70"/>
      <c r="B522" s="70"/>
      <c r="C522" s="26"/>
      <c r="D522" s="26"/>
      <c r="E522" s="6"/>
      <c r="F522" s="70"/>
      <c r="G522" s="70"/>
      <c r="H522" s="94"/>
      <c r="I522" s="98"/>
      <c r="J522" s="98"/>
      <c r="K522" s="3"/>
      <c r="L522" s="32"/>
    </row>
    <row r="523" spans="1:12" ht="24.95" customHeight="1" x14ac:dyDescent="0.25">
      <c r="A523" s="72"/>
      <c r="B523" s="70"/>
      <c r="C523" s="28"/>
      <c r="D523" s="28"/>
      <c r="E523" s="17"/>
      <c r="F523" s="72"/>
      <c r="G523" s="70"/>
      <c r="H523" s="94"/>
      <c r="I523" s="99"/>
      <c r="J523" s="99"/>
      <c r="K523" s="7"/>
      <c r="L523" s="31"/>
    </row>
    <row r="524" spans="1:12" ht="24.95" customHeight="1" x14ac:dyDescent="0.25">
      <c r="A524" s="28"/>
      <c r="B524" s="28"/>
      <c r="C524" s="28"/>
      <c r="D524" s="28"/>
      <c r="E524" s="17"/>
      <c r="F524" s="28"/>
      <c r="G524" s="28"/>
      <c r="H524" s="93"/>
      <c r="I524" s="99"/>
      <c r="J524" s="99"/>
      <c r="K524" s="7"/>
      <c r="L524" s="31"/>
    </row>
    <row r="525" spans="1:12" ht="24.95" customHeight="1" x14ac:dyDescent="0.25">
      <c r="A525" s="28"/>
      <c r="B525" s="28"/>
      <c r="C525" s="28"/>
      <c r="D525" s="28"/>
      <c r="E525" s="17"/>
      <c r="F525" s="28"/>
      <c r="G525" s="28"/>
      <c r="H525" s="93"/>
      <c r="I525" s="99"/>
      <c r="J525" s="99"/>
      <c r="K525" s="7"/>
      <c r="L525" s="31"/>
    </row>
    <row r="526" spans="1:12" ht="24.95" customHeight="1" x14ac:dyDescent="0.25">
      <c r="A526" s="28"/>
      <c r="B526" s="28"/>
      <c r="C526" s="28"/>
      <c r="D526" s="28"/>
      <c r="E526" s="17"/>
      <c r="F526" s="28"/>
      <c r="G526" s="28"/>
      <c r="H526" s="93"/>
      <c r="I526" s="99"/>
      <c r="J526" s="99"/>
      <c r="K526" s="7"/>
      <c r="L526" s="31"/>
    </row>
    <row r="527" spans="1:12" ht="24.95" customHeight="1" x14ac:dyDescent="0.25">
      <c r="A527" s="28"/>
      <c r="B527" s="28"/>
      <c r="C527" s="28"/>
      <c r="D527" s="28"/>
      <c r="E527" s="17"/>
      <c r="F527" s="28"/>
      <c r="G527" s="28"/>
      <c r="H527" s="93"/>
      <c r="I527" s="99"/>
      <c r="J527" s="99"/>
      <c r="K527" s="7"/>
      <c r="L527" s="31"/>
    </row>
    <row r="528" spans="1:12" ht="24.95" customHeight="1" x14ac:dyDescent="0.25">
      <c r="A528" s="28"/>
      <c r="B528" s="28"/>
      <c r="C528" s="28"/>
      <c r="D528" s="28"/>
      <c r="E528" s="17"/>
      <c r="F528" s="28"/>
      <c r="G528" s="28"/>
      <c r="H528" s="93"/>
      <c r="I528" s="99"/>
      <c r="J528" s="99"/>
      <c r="K528" s="7"/>
      <c r="L528" s="31"/>
    </row>
    <row r="529" spans="1:12" ht="24.95" customHeight="1" x14ac:dyDescent="0.25">
      <c r="A529" s="28"/>
      <c r="B529" s="28"/>
      <c r="C529" s="28"/>
      <c r="D529" s="28"/>
      <c r="E529" s="17"/>
      <c r="F529" s="28"/>
      <c r="G529" s="28"/>
      <c r="H529" s="93"/>
      <c r="I529" s="99"/>
      <c r="J529" s="99"/>
      <c r="K529" s="7"/>
      <c r="L529" s="31"/>
    </row>
    <row r="530" spans="1:12" ht="24.95" customHeight="1" x14ac:dyDescent="0.25">
      <c r="A530" s="28"/>
      <c r="B530" s="28"/>
      <c r="C530" s="28"/>
      <c r="D530" s="28"/>
      <c r="E530" s="17"/>
      <c r="F530" s="28"/>
      <c r="G530" s="28"/>
      <c r="H530" s="93"/>
      <c r="I530" s="99"/>
      <c r="J530" s="99"/>
      <c r="K530" s="7"/>
      <c r="L530" s="31"/>
    </row>
    <row r="531" spans="1:12" ht="24.95" customHeight="1" x14ac:dyDescent="0.25">
      <c r="A531" s="28"/>
      <c r="B531" s="28"/>
      <c r="C531" s="28"/>
      <c r="D531" s="28"/>
      <c r="E531" s="17"/>
      <c r="F531" s="28"/>
      <c r="G531" s="28"/>
      <c r="H531" s="93"/>
      <c r="I531" s="99"/>
      <c r="J531" s="99"/>
      <c r="K531" s="7"/>
      <c r="L531" s="31"/>
    </row>
    <row r="532" spans="1:12" ht="24.95" customHeight="1" x14ac:dyDescent="0.25">
      <c r="A532" s="28"/>
      <c r="B532" s="28"/>
      <c r="C532" s="28"/>
      <c r="D532" s="28"/>
      <c r="E532" s="17"/>
      <c r="F532" s="28"/>
      <c r="G532" s="28"/>
      <c r="H532" s="93"/>
      <c r="I532" s="99"/>
      <c r="J532" s="99"/>
      <c r="K532" s="7"/>
      <c r="L532" s="31"/>
    </row>
    <row r="533" spans="1:12" ht="24.95" customHeight="1" x14ac:dyDescent="0.25">
      <c r="A533" s="28"/>
      <c r="B533" s="28"/>
      <c r="C533" s="28"/>
      <c r="D533" s="28"/>
      <c r="E533" s="17"/>
      <c r="F533" s="28"/>
      <c r="G533" s="28"/>
      <c r="H533" s="93"/>
      <c r="I533" s="99"/>
      <c r="J533" s="99"/>
      <c r="K533" s="7"/>
      <c r="L533" s="31"/>
    </row>
    <row r="534" spans="1:12" ht="24.95" customHeight="1" x14ac:dyDescent="0.25">
      <c r="A534" s="28"/>
      <c r="B534" s="28"/>
      <c r="C534" s="28"/>
      <c r="D534" s="28"/>
      <c r="E534" s="17"/>
      <c r="F534" s="28"/>
      <c r="G534" s="28"/>
      <c r="H534" s="93"/>
      <c r="I534" s="99"/>
      <c r="J534" s="99"/>
      <c r="K534" s="7"/>
      <c r="L534" s="31"/>
    </row>
    <row r="535" spans="1:12" ht="24.95" customHeight="1" x14ac:dyDescent="0.25">
      <c r="A535" s="28"/>
      <c r="B535" s="28"/>
      <c r="C535" s="28"/>
      <c r="D535" s="28"/>
      <c r="E535" s="17"/>
      <c r="F535" s="28"/>
      <c r="G535" s="28"/>
      <c r="H535" s="93"/>
      <c r="I535" s="99"/>
      <c r="J535" s="99"/>
      <c r="K535" s="7"/>
      <c r="L535" s="31"/>
    </row>
    <row r="536" spans="1:12" ht="24.95" customHeight="1" x14ac:dyDescent="0.25">
      <c r="A536" s="28"/>
      <c r="B536" s="28"/>
      <c r="C536" s="28"/>
      <c r="D536" s="28"/>
      <c r="E536" s="17"/>
      <c r="F536" s="28"/>
      <c r="G536" s="28"/>
      <c r="H536" s="93"/>
      <c r="I536" s="99"/>
      <c r="J536" s="99"/>
      <c r="K536" s="7"/>
      <c r="L536" s="31"/>
    </row>
    <row r="537" spans="1:12" ht="24.95" customHeight="1" x14ac:dyDescent="0.25">
      <c r="A537" s="28"/>
      <c r="B537" s="28"/>
      <c r="C537" s="28"/>
      <c r="D537" s="28"/>
      <c r="E537" s="17"/>
      <c r="F537" s="28"/>
      <c r="G537" s="28"/>
      <c r="H537" s="93"/>
      <c r="I537" s="99"/>
      <c r="J537" s="99"/>
      <c r="K537" s="7"/>
      <c r="L537" s="31"/>
    </row>
    <row r="538" spans="1:12" ht="24.95" customHeight="1" x14ac:dyDescent="0.25">
      <c r="A538" s="70"/>
      <c r="B538" s="70"/>
      <c r="C538" s="70"/>
      <c r="D538" s="70"/>
      <c r="E538" s="71"/>
      <c r="F538" s="70"/>
      <c r="G538" s="70"/>
      <c r="H538" s="94"/>
      <c r="I538" s="98"/>
      <c r="J538" s="98"/>
      <c r="K538" s="3"/>
      <c r="L538" s="32"/>
    </row>
    <row r="539" spans="1:12" ht="24.95" customHeight="1" x14ac:dyDescent="0.25">
      <c r="A539" s="72"/>
      <c r="B539" s="72"/>
      <c r="C539" s="72"/>
      <c r="D539" s="72"/>
      <c r="E539" s="73"/>
      <c r="F539" s="72"/>
      <c r="G539" s="72"/>
      <c r="H539" s="95"/>
      <c r="I539" s="99"/>
      <c r="J539" s="99"/>
      <c r="K539" s="7"/>
      <c r="L539" s="31"/>
    </row>
    <row r="540" spans="1:12" ht="24.95" customHeight="1" x14ac:dyDescent="0.25">
      <c r="A540" s="72"/>
      <c r="B540" s="72"/>
      <c r="C540" s="72"/>
      <c r="D540" s="72"/>
      <c r="E540" s="73"/>
      <c r="F540" s="72"/>
      <c r="G540" s="72"/>
      <c r="H540" s="95"/>
      <c r="I540" s="99"/>
      <c r="J540" s="99"/>
      <c r="K540" s="7"/>
      <c r="L540" s="31"/>
    </row>
    <row r="541" spans="1:12" ht="24.95" customHeight="1" x14ac:dyDescent="0.25">
      <c r="A541" s="72"/>
      <c r="B541" s="72"/>
      <c r="C541" s="26"/>
      <c r="D541" s="26"/>
      <c r="E541" s="67"/>
      <c r="F541" s="72"/>
      <c r="G541" s="72"/>
      <c r="H541" s="95"/>
      <c r="I541" s="99"/>
      <c r="J541" s="99"/>
      <c r="K541" s="7"/>
      <c r="L541" s="31"/>
    </row>
    <row r="542" spans="1:12" ht="24.95" customHeight="1" x14ac:dyDescent="0.25">
      <c r="A542" s="28"/>
      <c r="B542" s="28"/>
      <c r="C542" s="28"/>
      <c r="D542" s="28"/>
      <c r="E542" s="17"/>
      <c r="F542" s="28"/>
      <c r="G542" s="28"/>
      <c r="H542" s="93"/>
      <c r="I542" s="99"/>
      <c r="J542" s="99"/>
      <c r="K542" s="7"/>
      <c r="L542" s="31"/>
    </row>
    <row r="543" spans="1:12" ht="24.95" customHeight="1" x14ac:dyDescent="0.25">
      <c r="A543" s="28"/>
      <c r="B543" s="28"/>
      <c r="C543" s="26"/>
      <c r="D543" s="26"/>
      <c r="E543" s="67"/>
      <c r="F543" s="28"/>
      <c r="G543" s="28"/>
      <c r="H543" s="93"/>
      <c r="I543" s="99"/>
      <c r="J543" s="99"/>
      <c r="K543" s="7"/>
      <c r="L543" s="31"/>
    </row>
    <row r="544" spans="1:12" ht="24.95" customHeight="1" x14ac:dyDescent="0.25">
      <c r="A544" s="28"/>
      <c r="B544" s="28"/>
      <c r="C544" s="28"/>
      <c r="D544" s="28"/>
      <c r="E544" s="17"/>
      <c r="F544" s="28"/>
      <c r="G544" s="28"/>
      <c r="H544" s="93"/>
      <c r="I544" s="99"/>
      <c r="J544" s="99"/>
      <c r="K544" s="7"/>
      <c r="L544" s="31"/>
    </row>
    <row r="545" spans="1:12" ht="24.95" customHeight="1" x14ac:dyDescent="0.25">
      <c r="A545" s="28"/>
      <c r="B545" s="28"/>
      <c r="C545" s="28"/>
      <c r="D545" s="28"/>
      <c r="E545" s="17"/>
      <c r="F545" s="28"/>
      <c r="G545" s="28"/>
      <c r="H545" s="93"/>
      <c r="I545" s="99"/>
      <c r="J545" s="99"/>
      <c r="K545" s="7"/>
      <c r="L545" s="31"/>
    </row>
    <row r="546" spans="1:12" ht="24.95" customHeight="1" x14ac:dyDescent="0.25">
      <c r="A546" s="28"/>
      <c r="B546" s="28"/>
      <c r="C546" s="28"/>
      <c r="D546" s="28"/>
      <c r="E546" s="17"/>
      <c r="F546" s="28"/>
      <c r="G546" s="28"/>
      <c r="H546" s="93"/>
      <c r="I546" s="99"/>
      <c r="J546" s="99"/>
      <c r="K546" s="7"/>
      <c r="L546" s="31"/>
    </row>
    <row r="547" spans="1:12" ht="24.95" customHeight="1" x14ac:dyDescent="0.25">
      <c r="A547" s="72"/>
      <c r="B547" s="72"/>
      <c r="C547" s="72"/>
      <c r="D547" s="72"/>
      <c r="E547" s="73"/>
      <c r="F547" s="72"/>
      <c r="G547" s="72"/>
      <c r="H547" s="95"/>
      <c r="I547" s="99"/>
      <c r="J547" s="99"/>
      <c r="K547" s="7"/>
      <c r="L547" s="31"/>
    </row>
    <row r="548" spans="1:12" ht="24.95" customHeight="1" x14ac:dyDescent="0.25">
      <c r="A548" s="72"/>
      <c r="B548" s="72"/>
      <c r="C548" s="72"/>
      <c r="D548" s="72"/>
      <c r="E548" s="73"/>
      <c r="F548" s="72"/>
      <c r="G548" s="72"/>
      <c r="H548" s="95"/>
      <c r="I548" s="99"/>
      <c r="J548" s="99"/>
      <c r="K548" s="7"/>
      <c r="L548" s="31"/>
    </row>
    <row r="549" spans="1:12" ht="24.95" customHeight="1" x14ac:dyDescent="0.25">
      <c r="A549" s="70"/>
      <c r="B549" s="70"/>
      <c r="C549" s="74"/>
      <c r="D549" s="74"/>
      <c r="E549" s="6"/>
      <c r="F549" s="70"/>
      <c r="G549" s="70"/>
      <c r="H549" s="94"/>
      <c r="I549" s="98"/>
      <c r="J549" s="98"/>
      <c r="K549" s="3"/>
      <c r="L549" s="32"/>
    </row>
    <row r="550" spans="1:12" ht="24.95" customHeight="1" x14ac:dyDescent="0.25">
      <c r="A550" s="70"/>
      <c r="B550" s="70"/>
      <c r="C550" s="28"/>
      <c r="D550" s="28"/>
      <c r="E550" s="17"/>
      <c r="F550" s="72"/>
      <c r="G550" s="70"/>
      <c r="H550" s="95"/>
      <c r="I550" s="99"/>
      <c r="J550" s="99"/>
      <c r="K550" s="7"/>
      <c r="L550" s="31"/>
    </row>
    <row r="551" spans="1:12" ht="24.95" customHeight="1" x14ac:dyDescent="0.25">
      <c r="A551" s="28"/>
      <c r="B551" s="28"/>
      <c r="C551" s="28"/>
      <c r="D551" s="28"/>
      <c r="E551" s="17"/>
      <c r="F551" s="28"/>
      <c r="G551" s="28"/>
      <c r="H551" s="93"/>
      <c r="I551" s="99"/>
      <c r="J551" s="99"/>
      <c r="K551" s="7"/>
      <c r="L551" s="31"/>
    </row>
    <row r="552" spans="1:12" ht="24.95" customHeight="1" x14ac:dyDescent="0.25">
      <c r="A552" s="72"/>
      <c r="B552" s="72"/>
      <c r="C552" s="72"/>
      <c r="D552" s="72"/>
      <c r="E552" s="73"/>
      <c r="F552" s="72"/>
      <c r="G552" s="72"/>
      <c r="H552" s="95"/>
      <c r="I552" s="99"/>
      <c r="J552" s="99"/>
      <c r="K552" s="7"/>
      <c r="L552" s="31"/>
    </row>
    <row r="553" spans="1:12" ht="24.95" customHeight="1" x14ac:dyDescent="0.25">
      <c r="A553" s="72"/>
      <c r="B553" s="72"/>
      <c r="C553" s="72"/>
      <c r="D553" s="72"/>
      <c r="E553" s="73"/>
      <c r="F553" s="72"/>
      <c r="G553" s="72"/>
      <c r="H553" s="95"/>
      <c r="I553" s="99"/>
      <c r="J553" s="99"/>
      <c r="K553" s="7"/>
      <c r="L553" s="31"/>
    </row>
    <row r="554" spans="1:12" ht="24.95" customHeight="1" x14ac:dyDescent="0.25">
      <c r="A554" s="72"/>
      <c r="B554" s="72"/>
      <c r="C554" s="72"/>
      <c r="D554" s="72"/>
      <c r="E554" s="73"/>
      <c r="F554" s="72"/>
      <c r="G554" s="72"/>
      <c r="H554" s="95"/>
      <c r="I554" s="99"/>
      <c r="J554" s="99"/>
      <c r="K554" s="7"/>
      <c r="L554" s="31"/>
    </row>
    <row r="555" spans="1:12" ht="24.95" customHeight="1" x14ac:dyDescent="0.25">
      <c r="A555" s="72"/>
      <c r="B555" s="72"/>
      <c r="C555" s="72"/>
      <c r="D555" s="72"/>
      <c r="E555" s="73"/>
      <c r="F555" s="72"/>
      <c r="G555" s="72"/>
      <c r="H555" s="95"/>
      <c r="I555" s="99"/>
      <c r="J555" s="99"/>
      <c r="K555" s="7"/>
      <c r="L555" s="31"/>
    </row>
    <row r="556" spans="1:12" ht="24.95" customHeight="1" x14ac:dyDescent="0.25">
      <c r="A556" s="74"/>
      <c r="B556" s="28"/>
      <c r="C556" s="28"/>
      <c r="D556" s="28"/>
      <c r="E556" s="17"/>
      <c r="F556" s="72"/>
      <c r="G556" s="72"/>
      <c r="H556" s="95"/>
      <c r="I556" s="99"/>
      <c r="J556" s="99"/>
      <c r="K556" s="7"/>
      <c r="L556" s="31"/>
    </row>
    <row r="557" spans="1:12" ht="24.95" customHeight="1" x14ac:dyDescent="0.25">
      <c r="A557" s="72"/>
      <c r="B557" s="72"/>
      <c r="C557" s="72"/>
      <c r="D557" s="72"/>
      <c r="E557" s="73"/>
      <c r="F557" s="72"/>
      <c r="G557" s="72"/>
      <c r="H557" s="95"/>
      <c r="I557" s="99"/>
      <c r="J557" s="99"/>
      <c r="K557" s="7"/>
      <c r="L557" s="31"/>
    </row>
    <row r="558" spans="1:12" ht="24.95" customHeight="1" x14ac:dyDescent="0.25">
      <c r="A558" s="72"/>
      <c r="B558" s="72"/>
      <c r="C558" s="72"/>
      <c r="D558" s="72"/>
      <c r="E558" s="73"/>
      <c r="F558" s="72"/>
      <c r="G558" s="72"/>
      <c r="H558" s="95"/>
      <c r="I558" s="99"/>
      <c r="J558" s="99"/>
      <c r="K558" s="7"/>
      <c r="L558" s="31"/>
    </row>
    <row r="559" spans="1:12" ht="24.95" customHeight="1" x14ac:dyDescent="0.25">
      <c r="A559" s="70"/>
      <c r="B559" s="70"/>
      <c r="C559" s="70"/>
      <c r="D559" s="70"/>
      <c r="E559" s="71"/>
      <c r="F559" s="70"/>
      <c r="G559" s="70"/>
      <c r="H559" s="94"/>
      <c r="I559" s="98"/>
      <c r="J559" s="98"/>
      <c r="K559" s="3"/>
      <c r="L559" s="32"/>
    </row>
    <row r="560" spans="1:12" ht="24.95" customHeight="1" x14ac:dyDescent="0.25">
      <c r="A560" s="72"/>
      <c r="B560" s="72"/>
      <c r="C560" s="72"/>
      <c r="D560" s="72"/>
      <c r="E560" s="73"/>
      <c r="F560" s="72"/>
      <c r="G560" s="72"/>
      <c r="H560" s="95"/>
      <c r="I560" s="99"/>
      <c r="J560" s="99"/>
      <c r="K560" s="7"/>
      <c r="L560" s="31"/>
    </row>
    <row r="561" spans="1:12" ht="24.95" customHeight="1" x14ac:dyDescent="0.25">
      <c r="A561" s="72"/>
      <c r="B561" s="72"/>
      <c r="C561" s="72"/>
      <c r="D561" s="72"/>
      <c r="E561" s="73"/>
      <c r="F561" s="72"/>
      <c r="G561" s="70"/>
      <c r="H561" s="95"/>
      <c r="I561" s="99"/>
      <c r="J561" s="99"/>
      <c r="K561" s="7"/>
      <c r="L561" s="31"/>
    </row>
    <row r="562" spans="1:12" ht="24.95" customHeight="1" x14ac:dyDescent="0.25">
      <c r="A562" s="72"/>
      <c r="B562" s="72"/>
      <c r="C562" s="72"/>
      <c r="D562" s="72"/>
      <c r="E562" s="73"/>
      <c r="F562" s="72"/>
      <c r="G562" s="70"/>
      <c r="H562" s="95"/>
      <c r="I562" s="99"/>
      <c r="J562" s="99"/>
      <c r="K562" s="7"/>
      <c r="L562" s="31"/>
    </row>
    <row r="563" spans="1:12" ht="24.95" customHeight="1" x14ac:dyDescent="0.25">
      <c r="A563" s="72"/>
      <c r="B563" s="72"/>
      <c r="C563" s="72"/>
      <c r="D563" s="72"/>
      <c r="E563" s="73"/>
      <c r="F563" s="72"/>
      <c r="G563" s="70"/>
      <c r="H563" s="95"/>
      <c r="I563" s="99"/>
      <c r="J563" s="99"/>
      <c r="K563" s="7"/>
      <c r="L563" s="31"/>
    </row>
    <row r="564" spans="1:12" ht="24.95" customHeight="1" x14ac:dyDescent="0.25">
      <c r="A564" s="72"/>
      <c r="B564" s="72"/>
      <c r="C564" s="72"/>
      <c r="D564" s="72"/>
      <c r="E564" s="73"/>
      <c r="F564" s="72"/>
      <c r="G564" s="70"/>
      <c r="H564" s="95"/>
      <c r="I564" s="99"/>
      <c r="J564" s="99"/>
      <c r="K564" s="7"/>
      <c r="L564" s="31"/>
    </row>
    <row r="565" spans="1:12" ht="24.95" customHeight="1" x14ac:dyDescent="0.25">
      <c r="A565" s="72"/>
      <c r="B565" s="72"/>
      <c r="C565" s="72"/>
      <c r="D565" s="72"/>
      <c r="E565" s="73"/>
      <c r="F565" s="72"/>
      <c r="G565" s="72"/>
      <c r="H565" s="95"/>
      <c r="I565" s="99"/>
      <c r="J565" s="99"/>
      <c r="K565" s="7"/>
      <c r="L565" s="31"/>
    </row>
    <row r="566" spans="1:12" ht="24.95" customHeight="1" x14ac:dyDescent="0.25">
      <c r="A566" s="72"/>
      <c r="B566" s="72"/>
      <c r="C566" s="72"/>
      <c r="D566" s="72"/>
      <c r="E566" s="73"/>
      <c r="F566" s="72"/>
      <c r="G566" s="72"/>
      <c r="H566" s="95"/>
      <c r="I566" s="99"/>
      <c r="J566" s="99"/>
      <c r="K566" s="7"/>
      <c r="L566" s="31"/>
    </row>
    <row r="567" spans="1:12" ht="24.95" customHeight="1" x14ac:dyDescent="0.25">
      <c r="A567" s="72"/>
      <c r="B567" s="72"/>
      <c r="C567" s="72"/>
      <c r="D567" s="72"/>
      <c r="E567" s="73"/>
      <c r="F567" s="72"/>
      <c r="G567" s="72"/>
      <c r="H567" s="95"/>
      <c r="I567" s="99"/>
      <c r="J567" s="99"/>
      <c r="K567" s="7"/>
      <c r="L567" s="31"/>
    </row>
    <row r="568" spans="1:12" ht="24.95" customHeight="1" x14ac:dyDescent="0.25">
      <c r="A568" s="72"/>
      <c r="B568" s="72"/>
      <c r="C568" s="72"/>
      <c r="D568" s="72"/>
      <c r="E568" s="73"/>
      <c r="F568" s="72"/>
      <c r="G568" s="72"/>
      <c r="H568" s="95"/>
      <c r="I568" s="99"/>
      <c r="J568" s="99"/>
      <c r="K568" s="7"/>
      <c r="L568" s="31"/>
    </row>
    <row r="569" spans="1:12" ht="24.95" customHeight="1" x14ac:dyDescent="0.25">
      <c r="A569" s="72"/>
      <c r="B569" s="72"/>
      <c r="C569" s="72"/>
      <c r="D569" s="72"/>
      <c r="E569" s="73"/>
      <c r="F569" s="72"/>
      <c r="G569" s="72"/>
      <c r="H569" s="95"/>
      <c r="I569" s="99"/>
      <c r="J569" s="99"/>
      <c r="K569" s="7"/>
      <c r="L569" s="31"/>
    </row>
    <row r="570" spans="1:12" ht="24.95" customHeight="1" x14ac:dyDescent="0.25">
      <c r="A570" s="72"/>
      <c r="B570" s="72"/>
      <c r="C570" s="72"/>
      <c r="D570" s="72"/>
      <c r="E570" s="73"/>
      <c r="F570" s="72"/>
      <c r="G570" s="70"/>
      <c r="H570" s="95"/>
      <c r="I570" s="99"/>
      <c r="J570" s="99"/>
      <c r="K570" s="7"/>
      <c r="L570" s="31"/>
    </row>
    <row r="571" spans="1:12" ht="24.95" customHeight="1" x14ac:dyDescent="0.25">
      <c r="A571" s="70"/>
      <c r="B571" s="70"/>
      <c r="C571" s="70"/>
      <c r="D571" s="70"/>
      <c r="E571" s="71"/>
      <c r="F571" s="70"/>
      <c r="G571" s="70"/>
      <c r="H571" s="95"/>
      <c r="I571" s="98"/>
      <c r="J571" s="98"/>
      <c r="K571" s="3"/>
      <c r="L571" s="32"/>
    </row>
    <row r="572" spans="1:12" ht="24.95" customHeight="1" x14ac:dyDescent="0.25">
      <c r="A572" s="72"/>
      <c r="B572" s="72"/>
      <c r="C572" s="72"/>
      <c r="D572" s="72"/>
      <c r="E572" s="73"/>
      <c r="F572" s="72"/>
      <c r="G572" s="72"/>
      <c r="H572" s="95"/>
      <c r="I572" s="99"/>
      <c r="J572" s="99"/>
      <c r="K572" s="7"/>
      <c r="L572" s="31"/>
    </row>
    <row r="573" spans="1:12" ht="24.95" customHeight="1" x14ac:dyDescent="0.25">
      <c r="A573" s="72"/>
      <c r="B573" s="72"/>
      <c r="C573" s="72"/>
      <c r="D573" s="72"/>
      <c r="E573" s="73"/>
      <c r="F573" s="72"/>
      <c r="G573" s="72"/>
      <c r="H573" s="95"/>
      <c r="I573" s="99"/>
      <c r="J573" s="99"/>
      <c r="K573" s="7"/>
      <c r="L573" s="31"/>
    </row>
    <row r="574" spans="1:12" ht="24.95" customHeight="1" x14ac:dyDescent="0.25">
      <c r="A574" s="28"/>
      <c r="B574" s="28"/>
      <c r="C574" s="28"/>
      <c r="D574" s="28"/>
      <c r="E574" s="17"/>
      <c r="F574" s="28"/>
      <c r="G574" s="28"/>
      <c r="H574" s="93"/>
      <c r="I574" s="99"/>
      <c r="J574" s="99"/>
      <c r="K574" s="7"/>
      <c r="L574" s="31"/>
    </row>
    <row r="575" spans="1:12" ht="24.95" customHeight="1" x14ac:dyDescent="0.25">
      <c r="A575" s="28"/>
      <c r="B575" s="28"/>
      <c r="C575" s="28"/>
      <c r="D575" s="28"/>
      <c r="E575" s="17"/>
      <c r="F575" s="28"/>
      <c r="G575" s="28"/>
      <c r="H575" s="93"/>
      <c r="I575" s="99"/>
      <c r="J575" s="99"/>
      <c r="K575" s="7"/>
      <c r="L575" s="31"/>
    </row>
    <row r="576" spans="1:12" ht="24.95" customHeight="1" x14ac:dyDescent="0.25">
      <c r="A576" s="28"/>
      <c r="B576" s="28"/>
      <c r="C576" s="28"/>
      <c r="D576" s="28"/>
      <c r="E576" s="17"/>
      <c r="F576" s="28"/>
      <c r="G576" s="28"/>
      <c r="H576" s="93"/>
      <c r="I576" s="99"/>
      <c r="J576" s="99"/>
      <c r="K576" s="7"/>
      <c r="L576" s="31"/>
    </row>
    <row r="577" spans="1:12" ht="24.95" customHeight="1" x14ac:dyDescent="0.25">
      <c r="A577" s="72"/>
      <c r="B577" s="72"/>
      <c r="C577" s="72"/>
      <c r="D577" s="72"/>
      <c r="E577" s="73"/>
      <c r="F577" s="72"/>
      <c r="G577" s="72"/>
      <c r="H577" s="95"/>
      <c r="I577" s="99"/>
      <c r="J577" s="99"/>
      <c r="K577" s="7"/>
      <c r="L577" s="31"/>
    </row>
    <row r="578" spans="1:12" ht="24.95" customHeight="1" x14ac:dyDescent="0.25">
      <c r="A578" s="70"/>
      <c r="B578" s="70"/>
      <c r="C578" s="70"/>
      <c r="D578" s="70"/>
      <c r="E578" s="71"/>
      <c r="F578" s="70"/>
      <c r="G578" s="70"/>
      <c r="H578" s="94"/>
      <c r="I578" s="98"/>
      <c r="J578" s="98"/>
      <c r="K578" s="3"/>
      <c r="L578" s="32"/>
    </row>
    <row r="579" spans="1:12" ht="24.95" customHeight="1" x14ac:dyDescent="0.25">
      <c r="A579" s="72"/>
      <c r="B579" s="72"/>
      <c r="C579" s="72"/>
      <c r="D579" s="72"/>
      <c r="E579" s="73"/>
      <c r="F579" s="72"/>
      <c r="G579" s="72"/>
      <c r="H579" s="95"/>
      <c r="I579" s="99"/>
      <c r="J579" s="99"/>
      <c r="K579" s="7"/>
      <c r="L579" s="31"/>
    </row>
    <row r="580" spans="1:12" ht="24.95" customHeight="1" x14ac:dyDescent="0.25">
      <c r="A580" s="72"/>
      <c r="B580" s="72"/>
      <c r="C580" s="72"/>
      <c r="D580" s="72"/>
      <c r="E580" s="73"/>
      <c r="F580" s="72"/>
      <c r="G580" s="72"/>
      <c r="H580" s="95"/>
      <c r="I580" s="99"/>
      <c r="J580" s="99"/>
      <c r="K580" s="7"/>
      <c r="L580" s="31"/>
    </row>
    <row r="581" spans="1:12" ht="24.95" customHeight="1" x14ac:dyDescent="0.25">
      <c r="A581" s="28"/>
      <c r="B581" s="28"/>
      <c r="C581" s="28"/>
      <c r="D581" s="28"/>
      <c r="E581" s="17"/>
      <c r="F581" s="28"/>
      <c r="G581" s="28"/>
      <c r="H581" s="93"/>
      <c r="I581" s="99"/>
      <c r="J581" s="99"/>
      <c r="K581" s="7"/>
      <c r="L581" s="31"/>
    </row>
    <row r="582" spans="1:12" ht="24.95" customHeight="1" x14ac:dyDescent="0.25">
      <c r="A582" s="72"/>
      <c r="B582" s="72"/>
      <c r="C582" s="72"/>
      <c r="D582" s="72"/>
      <c r="E582" s="73"/>
      <c r="F582" s="72"/>
      <c r="G582" s="72"/>
      <c r="H582" s="95"/>
      <c r="I582" s="99"/>
      <c r="J582" s="99"/>
      <c r="K582" s="7"/>
      <c r="L582" s="31"/>
    </row>
    <row r="583" spans="1:12" ht="24.95" customHeight="1" x14ac:dyDescent="0.25"/>
    <row r="584" spans="1:12" ht="24.95" customHeight="1" x14ac:dyDescent="0.25"/>
    <row r="585" spans="1:12" ht="24.95" customHeight="1" x14ac:dyDescent="0.25"/>
    <row r="586" spans="1:12" ht="24.95" customHeight="1" x14ac:dyDescent="0.25"/>
    <row r="587" spans="1:12" ht="24.95" customHeight="1" x14ac:dyDescent="0.25"/>
    <row r="588" spans="1:12" ht="24.95" customHeight="1" x14ac:dyDescent="0.25"/>
    <row r="589" spans="1:12" ht="24.95" customHeight="1" x14ac:dyDescent="0.25"/>
    <row r="590" spans="1:12" ht="24.95" customHeight="1" x14ac:dyDescent="0.25"/>
    <row r="591" spans="1:12" ht="24.95" customHeight="1" x14ac:dyDescent="0.25"/>
    <row r="592" spans="1:1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</sheetData>
  <phoneticPr fontId="28" type="noConversion"/>
  <conditionalFormatting sqref="M1:M459 L186:L1048576">
    <cfRule type="containsText" dxfId="19" priority="53" operator="containsText" text="refusé">
      <formula>NOT(ISERROR(SEARCH("refusé",L1)))</formula>
    </cfRule>
    <cfRule type="containsText" dxfId="18" priority="54" operator="containsText" text="dérogation">
      <formula>NOT(ISERROR(SEARCH("dérogation",L1)))</formula>
    </cfRule>
    <cfRule type="containsText" dxfId="17" priority="55" operator="containsText" text="acceptée">
      <formula>NOT(ISERROR(SEARCH("acceptée",L1)))</formula>
    </cfRule>
  </conditionalFormatting>
  <conditionalFormatting sqref="H545">
    <cfRule type="cellIs" dxfId="16" priority="1" operator="greaterThan">
      <formula>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'Base donnée'!$G$2:$G$5</xm:f>
          </x14:formula1>
          <xm:sqref>M2:M459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EFE12-F9EA-4C02-B5F7-AD6798F1A72C}">
  <sheetPr codeName="Feuil2"/>
  <dimension ref="A1:H33"/>
  <sheetViews>
    <sheetView showGridLines="0" view="pageLayout" zoomScaleNormal="100" workbookViewId="0">
      <selection activeCell="A28" sqref="A28:H33"/>
    </sheetView>
  </sheetViews>
  <sheetFormatPr baseColWidth="10" defaultRowHeight="15" x14ac:dyDescent="0.25"/>
  <cols>
    <col min="1" max="1" width="8.42578125" style="197" customWidth="1"/>
    <col min="2" max="4" width="11.42578125" style="197"/>
    <col min="5" max="5" width="7.85546875" style="197" customWidth="1"/>
    <col min="6" max="6" width="11.42578125" style="197"/>
    <col min="7" max="7" width="11.140625" style="197" customWidth="1"/>
    <col min="8" max="16384" width="11.42578125" style="197"/>
  </cols>
  <sheetData>
    <row r="1" spans="1:8" ht="38.25" thickTop="1" thickBot="1" x14ac:dyDescent="0.75">
      <c r="A1" s="226" t="s">
        <v>1053</v>
      </c>
      <c r="B1" s="227"/>
      <c r="C1" s="227"/>
      <c r="D1" s="227"/>
      <c r="E1" s="227"/>
      <c r="F1" s="227"/>
      <c r="G1" s="227"/>
      <c r="H1" s="222"/>
    </row>
    <row r="2" spans="1:8" ht="15.75" thickTop="1" x14ac:dyDescent="0.25"/>
    <row r="3" spans="1:8" ht="39" customHeight="1" thickBot="1" x14ac:dyDescent="0.3"/>
    <row r="4" spans="1:8" x14ac:dyDescent="0.25">
      <c r="A4" s="220" t="s">
        <v>1052</v>
      </c>
      <c r="B4" s="238">
        <f ca="1">TODAY()</f>
        <v>45117</v>
      </c>
      <c r="C4" s="239"/>
      <c r="F4" s="234" t="s">
        <v>1051</v>
      </c>
      <c r="G4" s="235"/>
      <c r="H4" s="223"/>
    </row>
    <row r="5" spans="1:8" x14ac:dyDescent="0.25">
      <c r="A5" s="214"/>
      <c r="B5" s="211"/>
      <c r="C5" s="213"/>
      <c r="F5" s="219"/>
      <c r="G5" s="211"/>
      <c r="H5" s="213"/>
    </row>
    <row r="6" spans="1:8" x14ac:dyDescent="0.25">
      <c r="A6" s="218" t="s">
        <v>1050</v>
      </c>
      <c r="B6" s="240"/>
      <c r="C6" s="241"/>
      <c r="F6" s="217" t="s">
        <v>1049</v>
      </c>
      <c r="G6" s="216"/>
      <c r="H6" s="215"/>
    </row>
    <row r="7" spans="1:8" x14ac:dyDescent="0.25">
      <c r="A7" s="214"/>
      <c r="B7" s="211"/>
      <c r="C7" s="213"/>
      <c r="F7" s="212"/>
      <c r="G7" s="211"/>
      <c r="H7" s="210"/>
    </row>
    <row r="8" spans="1:8" ht="15.75" thickBot="1" x14ac:dyDescent="0.3">
      <c r="A8" s="209"/>
      <c r="B8" s="206"/>
      <c r="C8" s="208"/>
      <c r="F8" s="207" t="s">
        <v>952</v>
      </c>
      <c r="G8" s="206"/>
      <c r="H8" s="224"/>
    </row>
    <row r="10" spans="1:8" ht="2.25" customHeight="1" x14ac:dyDescent="0.25"/>
    <row r="11" spans="1:8" ht="15.75" thickBot="1" x14ac:dyDescent="0.3"/>
    <row r="12" spans="1:8" ht="23.25" thickBot="1" x14ac:dyDescent="0.5">
      <c r="B12" s="242" t="s">
        <v>1048</v>
      </c>
      <c r="C12" s="243"/>
      <c r="D12" s="243"/>
      <c r="E12" s="243"/>
      <c r="F12" s="243"/>
      <c r="G12" s="244"/>
    </row>
    <row r="13" spans="1:8" ht="37.5" customHeight="1" thickBot="1" x14ac:dyDescent="0.3"/>
    <row r="14" spans="1:8" ht="15.75" thickBot="1" x14ac:dyDescent="0.3">
      <c r="B14" s="230" t="s">
        <v>1047</v>
      </c>
      <c r="C14" s="231"/>
      <c r="F14" s="230" t="s">
        <v>1046</v>
      </c>
      <c r="G14" s="231"/>
    </row>
    <row r="15" spans="1:8" ht="37.5" customHeight="1" x14ac:dyDescent="0.25">
      <c r="B15" s="245"/>
      <c r="C15" s="246"/>
      <c r="F15" s="228"/>
      <c r="G15" s="229"/>
    </row>
    <row r="16" spans="1:8" ht="15" customHeight="1" thickBot="1" x14ac:dyDescent="0.3">
      <c r="B16" s="198"/>
      <c r="C16" s="198"/>
      <c r="F16" s="198"/>
      <c r="G16" s="198"/>
    </row>
    <row r="17" spans="1:8" ht="15.75" thickBot="1" x14ac:dyDescent="0.3">
      <c r="B17" s="230" t="s">
        <v>1045</v>
      </c>
      <c r="C17" s="231"/>
      <c r="F17" s="230" t="s">
        <v>1044</v>
      </c>
      <c r="G17" s="231"/>
    </row>
    <row r="18" spans="1:8" ht="36.75" customHeight="1" x14ac:dyDescent="0.25">
      <c r="B18" s="236"/>
      <c r="C18" s="237"/>
      <c r="F18" s="232"/>
      <c r="G18" s="233"/>
    </row>
    <row r="19" spans="1:8" ht="22.5" customHeight="1" x14ac:dyDescent="0.25">
      <c r="B19" s="205" t="s">
        <v>1043</v>
      </c>
      <c r="C19" s="205"/>
      <c r="F19" s="198"/>
      <c r="G19" s="198"/>
    </row>
    <row r="20" spans="1:8" ht="24" customHeight="1" thickBot="1" x14ac:dyDescent="0.3"/>
    <row r="21" spans="1:8" ht="33.75" customHeight="1" thickBot="1" x14ac:dyDescent="0.3">
      <c r="B21" s="256" t="s">
        <v>1042</v>
      </c>
      <c r="C21" s="257"/>
      <c r="D21" s="257"/>
      <c r="E21" s="257"/>
      <c r="F21" s="257"/>
      <c r="G21" s="258"/>
    </row>
    <row r="22" spans="1:8" ht="27" customHeight="1" thickBot="1" x14ac:dyDescent="0.3"/>
    <row r="23" spans="1:8" ht="15.75" thickBot="1" x14ac:dyDescent="0.3">
      <c r="B23" s="230" t="s">
        <v>1041</v>
      </c>
      <c r="C23" s="231"/>
      <c r="E23" s="204"/>
      <c r="F23" s="230" t="s">
        <v>1040</v>
      </c>
      <c r="G23" s="231"/>
    </row>
    <row r="24" spans="1:8" x14ac:dyDescent="0.25">
      <c r="B24" s="203" t="s">
        <v>1039</v>
      </c>
      <c r="C24" s="203" t="s">
        <v>1038</v>
      </c>
      <c r="F24" s="203" t="s">
        <v>1039</v>
      </c>
      <c r="G24" s="203" t="s">
        <v>1038</v>
      </c>
    </row>
    <row r="25" spans="1:8" x14ac:dyDescent="0.25">
      <c r="B25" s="202"/>
      <c r="C25" s="201">
        <f>B25*60</f>
        <v>0</v>
      </c>
      <c r="F25" s="200"/>
      <c r="G25" s="199">
        <f>F25*60</f>
        <v>0</v>
      </c>
    </row>
    <row r="27" spans="1:8" ht="15.75" thickBot="1" x14ac:dyDescent="0.3"/>
    <row r="28" spans="1:8" x14ac:dyDescent="0.25">
      <c r="A28" s="247"/>
      <c r="B28" s="248"/>
      <c r="C28" s="248"/>
      <c r="D28" s="248"/>
      <c r="E28" s="248"/>
      <c r="F28" s="248"/>
      <c r="G28" s="248"/>
      <c r="H28" s="249"/>
    </row>
    <row r="29" spans="1:8" x14ac:dyDescent="0.25">
      <c r="A29" s="250"/>
      <c r="B29" s="251"/>
      <c r="C29" s="251"/>
      <c r="D29" s="251"/>
      <c r="E29" s="251"/>
      <c r="F29" s="251"/>
      <c r="G29" s="251"/>
      <c r="H29" s="252"/>
    </row>
    <row r="30" spans="1:8" x14ac:dyDescent="0.25">
      <c r="A30" s="250"/>
      <c r="B30" s="251"/>
      <c r="C30" s="251"/>
      <c r="D30" s="251"/>
      <c r="E30" s="251"/>
      <c r="F30" s="251"/>
      <c r="G30" s="251"/>
      <c r="H30" s="252"/>
    </row>
    <row r="31" spans="1:8" x14ac:dyDescent="0.25">
      <c r="A31" s="250"/>
      <c r="B31" s="251"/>
      <c r="C31" s="251"/>
      <c r="D31" s="251"/>
      <c r="E31" s="251"/>
      <c r="F31" s="251"/>
      <c r="G31" s="251"/>
      <c r="H31" s="252"/>
    </row>
    <row r="32" spans="1:8" x14ac:dyDescent="0.25">
      <c r="A32" s="250"/>
      <c r="B32" s="251"/>
      <c r="C32" s="251"/>
      <c r="D32" s="251"/>
      <c r="E32" s="251"/>
      <c r="F32" s="251"/>
      <c r="G32" s="251"/>
      <c r="H32" s="252"/>
    </row>
    <row r="33" spans="1:8" ht="5.25" customHeight="1" thickBot="1" x14ac:dyDescent="0.3">
      <c r="A33" s="253"/>
      <c r="B33" s="254"/>
      <c r="C33" s="254"/>
      <c r="D33" s="254"/>
      <c r="E33" s="254"/>
      <c r="F33" s="254"/>
      <c r="G33" s="254"/>
      <c r="H33" s="255"/>
    </row>
  </sheetData>
  <mergeCells count="17">
    <mergeCell ref="A28:H33"/>
    <mergeCell ref="B23:C23"/>
    <mergeCell ref="F23:G23"/>
    <mergeCell ref="B21:G21"/>
    <mergeCell ref="A1:G1"/>
    <mergeCell ref="F15:G15"/>
    <mergeCell ref="F17:G17"/>
    <mergeCell ref="F18:G18"/>
    <mergeCell ref="F4:G4"/>
    <mergeCell ref="B17:C17"/>
    <mergeCell ref="B18:C18"/>
    <mergeCell ref="B4:C4"/>
    <mergeCell ref="B6:C6"/>
    <mergeCell ref="B12:G12"/>
    <mergeCell ref="F14:G14"/>
    <mergeCell ref="B14:C14"/>
    <mergeCell ref="B15:C1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O29"/>
  <sheetViews>
    <sheetView showGridLines="0" topLeftCell="B1" zoomScale="102" workbookViewId="0">
      <selection activeCell="D92" sqref="D92"/>
    </sheetView>
  </sheetViews>
  <sheetFormatPr baseColWidth="10" defaultRowHeight="15" x14ac:dyDescent="0.25"/>
  <cols>
    <col min="1" max="1" width="0.85546875" customWidth="1"/>
    <col min="2" max="2" width="27.28515625" customWidth="1"/>
    <col min="15" max="15" width="15" customWidth="1"/>
  </cols>
  <sheetData>
    <row r="1" spans="1:15" ht="15.75" x14ac:dyDescent="0.25">
      <c r="A1" s="41"/>
      <c r="B1" s="42"/>
      <c r="C1" s="260">
        <v>44562</v>
      </c>
      <c r="D1" s="260">
        <v>44593</v>
      </c>
      <c r="E1" s="260">
        <v>44621</v>
      </c>
      <c r="F1" s="260">
        <v>44652</v>
      </c>
      <c r="G1" s="260">
        <v>44682</v>
      </c>
      <c r="H1" s="260">
        <v>44713</v>
      </c>
      <c r="I1" s="260">
        <v>44743</v>
      </c>
      <c r="J1" s="260">
        <v>44774</v>
      </c>
      <c r="K1" s="260">
        <v>44805</v>
      </c>
      <c r="L1" s="260">
        <v>44835</v>
      </c>
      <c r="M1" s="260">
        <v>44866</v>
      </c>
      <c r="N1" s="260">
        <v>44896</v>
      </c>
      <c r="O1" s="259" t="s">
        <v>45</v>
      </c>
    </row>
    <row r="2" spans="1:15" ht="15.75" x14ac:dyDescent="0.25">
      <c r="A2" s="41"/>
      <c r="B2" s="42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59"/>
    </row>
    <row r="3" spans="1:15" x14ac:dyDescent="0.25">
      <c r="A3" s="41"/>
      <c r="B3" t="s">
        <v>26</v>
      </c>
      <c r="C3" s="35" t="e">
        <f>SUMPRODUCT((MONTH('OF cloturée 2022'!I2:I459)=1)*1)</f>
        <v>#VALUE!</v>
      </c>
      <c r="D3" s="35">
        <f>SUMPRODUCT((MONTH('OF cloturée 2022'!H2:H1684)=2)*1)</f>
        <v>26</v>
      </c>
      <c r="E3" s="35">
        <f>SUMPRODUCT((MONTH('OF cloturée 2022'!H2:H1684)=3)*1)</f>
        <v>31</v>
      </c>
      <c r="F3" s="35">
        <f>SUMPRODUCT((MONTH('OF cloturée 2022'!H2:H1684)=4)*1)</f>
        <v>60</v>
      </c>
      <c r="G3" s="35">
        <f>SUMPRODUCT((MONTH('OF cloturée 2022'!H2:H1684)=5)*1)</f>
        <v>56</v>
      </c>
      <c r="H3" s="35">
        <f>SUMPRODUCT((MONTH('OF cloturée 2022'!H2:H1684)=6)*1)</f>
        <v>60</v>
      </c>
      <c r="I3" s="35">
        <f>SUMPRODUCT((MONTH('OF cloturée 2022'!H2:H1684)=7)*1)</f>
        <v>23</v>
      </c>
      <c r="J3" s="35">
        <f>SUMPRODUCT((MONTH('OF cloturée 2022'!H2:H1684)=8)*1)</f>
        <v>17</v>
      </c>
      <c r="K3" s="35">
        <f>SUMPRODUCT((MONTH('OF cloturée 2022'!H2:H1684)=9)*1)</f>
        <v>47</v>
      </c>
      <c r="L3" s="35">
        <f>SUMPRODUCT((MONTH('OF cloturée 2022'!H2:H1684)=10)*1)</f>
        <v>33</v>
      </c>
      <c r="M3" s="35">
        <f>SUMPRODUCT((MONTH('OF cloturée 2022'!H2:H1684)=11)*1)</f>
        <v>28</v>
      </c>
      <c r="N3" s="35">
        <f>SUMPRODUCT((MONTH('OF cloturée 2022'!H2:H1684)=12)*1)</f>
        <v>40</v>
      </c>
      <c r="O3" s="35" t="e">
        <f>SUM(C3:N3)</f>
        <v>#VALUE!</v>
      </c>
    </row>
    <row r="4" spans="1:15" x14ac:dyDescent="0.25">
      <c r="A4" s="41"/>
      <c r="B4" s="38" t="s">
        <v>27</v>
      </c>
      <c r="C4" s="46">
        <v>13</v>
      </c>
      <c r="D4" s="46">
        <v>7</v>
      </c>
      <c r="E4" s="46">
        <v>3</v>
      </c>
      <c r="F4" s="46">
        <v>7</v>
      </c>
      <c r="G4" s="46">
        <v>5</v>
      </c>
      <c r="H4" s="46">
        <v>6</v>
      </c>
      <c r="I4" s="46">
        <v>16</v>
      </c>
      <c r="J4" s="46">
        <v>24</v>
      </c>
      <c r="K4" s="46">
        <v>4</v>
      </c>
      <c r="L4" s="46">
        <v>9</v>
      </c>
      <c r="M4" s="46"/>
      <c r="N4" s="46"/>
      <c r="O4" s="46">
        <f>SUM(C4:N4)</f>
        <v>94</v>
      </c>
    </row>
    <row r="5" spans="1:15" x14ac:dyDescent="0.25">
      <c r="A5" s="41"/>
      <c r="B5" s="40" t="s">
        <v>28</v>
      </c>
      <c r="C5" s="47">
        <v>51</v>
      </c>
      <c r="D5" s="47">
        <v>50</v>
      </c>
      <c r="E5" s="47">
        <v>28</v>
      </c>
      <c r="F5" s="47">
        <v>23</v>
      </c>
      <c r="G5" s="47">
        <v>18</v>
      </c>
      <c r="H5" s="47">
        <v>44</v>
      </c>
      <c r="I5" s="47">
        <v>49</v>
      </c>
      <c r="J5" s="47">
        <v>47</v>
      </c>
      <c r="K5" s="47">
        <v>60</v>
      </c>
      <c r="L5" s="47"/>
      <c r="M5" s="47"/>
      <c r="N5" s="47"/>
      <c r="O5" s="47">
        <f>SUM(C5:N5)</f>
        <v>370</v>
      </c>
    </row>
    <row r="6" spans="1:15" ht="30" x14ac:dyDescent="0.25">
      <c r="A6" s="41"/>
      <c r="B6" s="39" t="s">
        <v>29</v>
      </c>
      <c r="C6" s="48">
        <v>7</v>
      </c>
      <c r="D6" s="48">
        <v>9</v>
      </c>
      <c r="E6" s="48">
        <v>7</v>
      </c>
      <c r="F6" s="48">
        <v>9</v>
      </c>
      <c r="G6" s="48">
        <v>12</v>
      </c>
      <c r="H6" s="48">
        <v>16</v>
      </c>
      <c r="I6" s="48">
        <v>14</v>
      </c>
      <c r="J6" s="48">
        <v>5</v>
      </c>
      <c r="K6" s="48">
        <v>4</v>
      </c>
      <c r="L6" s="48"/>
      <c r="M6" s="48"/>
      <c r="N6" s="48"/>
      <c r="O6" s="48">
        <f>SUM(C6:N6)</f>
        <v>83</v>
      </c>
    </row>
    <row r="7" spans="1:15" x14ac:dyDescent="0.25">
      <c r="A7" s="41"/>
      <c r="B7" s="38" t="s">
        <v>30</v>
      </c>
      <c r="C7" s="46">
        <v>0</v>
      </c>
      <c r="D7" s="46">
        <v>1</v>
      </c>
      <c r="E7" s="46">
        <v>0</v>
      </c>
      <c r="F7" s="46">
        <v>1</v>
      </c>
      <c r="G7" s="46">
        <v>0</v>
      </c>
      <c r="H7" s="46">
        <v>1</v>
      </c>
      <c r="I7" s="46">
        <v>0</v>
      </c>
      <c r="J7" s="46">
        <v>0</v>
      </c>
      <c r="K7" s="46">
        <v>2</v>
      </c>
      <c r="L7" s="46"/>
      <c r="M7" s="46"/>
      <c r="N7" s="46"/>
      <c r="O7" s="46">
        <f>SUM(C7:N7)</f>
        <v>5</v>
      </c>
    </row>
    <row r="8" spans="1:15" ht="2.25" customHeight="1" x14ac:dyDescent="0.25">
      <c r="A8" s="41"/>
      <c r="B8" s="41"/>
      <c r="C8" s="54"/>
      <c r="D8" s="54"/>
      <c r="E8" s="54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5" x14ac:dyDescent="0.25">
      <c r="A9" s="41"/>
      <c r="B9" s="44" t="s">
        <v>31</v>
      </c>
      <c r="C9" s="49" t="e">
        <f>(100/C3*C4)/100</f>
        <v>#VALUE!</v>
      </c>
      <c r="D9" s="53">
        <f t="shared" ref="D9:O9" si="0">((100/D3)*D4)/100</f>
        <v>0.26923076923076922</v>
      </c>
      <c r="E9" s="49">
        <f t="shared" si="0"/>
        <v>9.677419354838708E-2</v>
      </c>
      <c r="F9" s="53">
        <f t="shared" si="0"/>
        <v>0.11666666666666668</v>
      </c>
      <c r="G9" s="53">
        <f t="shared" si="0"/>
        <v>8.9285714285714288E-2</v>
      </c>
      <c r="H9" s="53">
        <f t="shared" si="0"/>
        <v>0.1</v>
      </c>
      <c r="I9" s="53">
        <f t="shared" si="0"/>
        <v>0.69565217391304346</v>
      </c>
      <c r="J9" s="53">
        <f t="shared" si="0"/>
        <v>1.411764705882353</v>
      </c>
      <c r="K9" s="53">
        <f t="shared" si="0"/>
        <v>8.5106382978723402E-2</v>
      </c>
      <c r="L9" s="53">
        <f t="shared" si="0"/>
        <v>0.27272727272727271</v>
      </c>
      <c r="M9" s="53">
        <f t="shared" si="0"/>
        <v>0</v>
      </c>
      <c r="N9" s="53">
        <f t="shared" si="0"/>
        <v>0</v>
      </c>
      <c r="O9" s="53" t="e">
        <f t="shared" si="0"/>
        <v>#VALUE!</v>
      </c>
    </row>
    <row r="10" spans="1:15" x14ac:dyDescent="0.25">
      <c r="A10" s="41"/>
      <c r="B10" s="43" t="s">
        <v>32</v>
      </c>
      <c r="C10" s="50" t="e">
        <f>(100/C3*C5)/100</f>
        <v>#VALUE!</v>
      </c>
      <c r="D10" s="50">
        <f t="shared" ref="D10:O10" si="1">(100/D3*D5)/100</f>
        <v>1.9230769230769231</v>
      </c>
      <c r="E10" s="50">
        <f t="shared" si="1"/>
        <v>0.90322580645161277</v>
      </c>
      <c r="F10" s="55">
        <f t="shared" si="1"/>
        <v>0.38333333333333336</v>
      </c>
      <c r="G10" s="55">
        <f t="shared" si="1"/>
        <v>0.32142857142857145</v>
      </c>
      <c r="H10" s="55">
        <f t="shared" si="1"/>
        <v>0.73333333333333339</v>
      </c>
      <c r="I10" s="55">
        <f t="shared" si="1"/>
        <v>2.1304347826086958</v>
      </c>
      <c r="J10" s="55">
        <f t="shared" si="1"/>
        <v>2.7647058823529416</v>
      </c>
      <c r="K10" s="55">
        <f t="shared" si="1"/>
        <v>1.2765957446808511</v>
      </c>
      <c r="L10" s="55">
        <f t="shared" si="1"/>
        <v>0</v>
      </c>
      <c r="M10" s="55">
        <f t="shared" si="1"/>
        <v>0</v>
      </c>
      <c r="N10" s="55">
        <f t="shared" si="1"/>
        <v>0</v>
      </c>
      <c r="O10" s="55" t="e">
        <f t="shared" si="1"/>
        <v>#VALUE!</v>
      </c>
    </row>
    <row r="11" spans="1:15" ht="30" x14ac:dyDescent="0.25">
      <c r="A11" s="41"/>
      <c r="B11" s="44" t="s">
        <v>34</v>
      </c>
      <c r="C11" s="51" t="e">
        <f t="shared" ref="C11:M11" si="2">(100/C3*C6)/100</f>
        <v>#VALUE!</v>
      </c>
      <c r="D11" s="51">
        <f t="shared" si="2"/>
        <v>0.34615384615384615</v>
      </c>
      <c r="E11" s="51">
        <f t="shared" si="2"/>
        <v>0.22580645161290319</v>
      </c>
      <c r="F11" s="56">
        <f t="shared" si="2"/>
        <v>0.15</v>
      </c>
      <c r="G11" s="56">
        <f t="shared" si="2"/>
        <v>0.2142857142857143</v>
      </c>
      <c r="H11" s="56">
        <f t="shared" si="2"/>
        <v>0.26666666666666666</v>
      </c>
      <c r="I11" s="56">
        <f t="shared" si="2"/>
        <v>0.60869565217391297</v>
      </c>
      <c r="J11" s="56">
        <f t="shared" si="2"/>
        <v>0.29411764705882354</v>
      </c>
      <c r="K11" s="56">
        <f t="shared" si="2"/>
        <v>8.5106382978723402E-2</v>
      </c>
      <c r="L11" s="56">
        <f t="shared" si="2"/>
        <v>0</v>
      </c>
      <c r="M11" s="56">
        <f t="shared" si="2"/>
        <v>0</v>
      </c>
      <c r="N11" s="56">
        <f>(100/N3*N6/100)</f>
        <v>0</v>
      </c>
      <c r="O11" s="56" t="e">
        <f>(100/O3*O6/100)</f>
        <v>#VALUE!</v>
      </c>
    </row>
    <row r="12" spans="1:15" x14ac:dyDescent="0.25">
      <c r="A12" s="41"/>
      <c r="B12" s="45" t="s">
        <v>33</v>
      </c>
      <c r="C12" s="52" t="e">
        <f>(100/C3*C7)/100</f>
        <v>#VALUE!</v>
      </c>
      <c r="D12" s="52">
        <f>(100/D3*D7)/100</f>
        <v>3.8461538461538464E-2</v>
      </c>
      <c r="E12" s="52">
        <f>(100/E3*E7)/100</f>
        <v>0</v>
      </c>
      <c r="F12" s="57">
        <f>(100/F3*F7)/100</f>
        <v>1.6666666666666666E-2</v>
      </c>
      <c r="G12" s="57">
        <f t="shared" ref="G12:O12" si="3">(100/G3*G7)/100</f>
        <v>0</v>
      </c>
      <c r="H12" s="57">
        <f t="shared" si="3"/>
        <v>1.6666666666666666E-2</v>
      </c>
      <c r="I12" s="57">
        <f t="shared" si="3"/>
        <v>0</v>
      </c>
      <c r="J12" s="57">
        <f t="shared" si="3"/>
        <v>0</v>
      </c>
      <c r="K12" s="57">
        <f t="shared" si="3"/>
        <v>4.2553191489361701E-2</v>
      </c>
      <c r="L12" s="57">
        <f t="shared" si="3"/>
        <v>0</v>
      </c>
      <c r="M12" s="57">
        <f t="shared" si="3"/>
        <v>0</v>
      </c>
      <c r="N12" s="57">
        <f t="shared" si="3"/>
        <v>0</v>
      </c>
      <c r="O12" s="57" t="e">
        <f t="shared" si="3"/>
        <v>#VALUE!</v>
      </c>
    </row>
    <row r="19" spans="2:10" x14ac:dyDescent="0.25">
      <c r="B19" t="s">
        <v>3</v>
      </c>
      <c r="I19" t="s">
        <v>38</v>
      </c>
    </row>
    <row r="29" spans="2:10" x14ac:dyDescent="0.25">
      <c r="J29" t="s">
        <v>39</v>
      </c>
    </row>
  </sheetData>
  <mergeCells count="13">
    <mergeCell ref="H1:H2"/>
    <mergeCell ref="C1:C2"/>
    <mergeCell ref="D1:D2"/>
    <mergeCell ref="E1:E2"/>
    <mergeCell ref="F1:F2"/>
    <mergeCell ref="G1:G2"/>
    <mergeCell ref="O1:O2"/>
    <mergeCell ref="I1:I2"/>
    <mergeCell ref="J1:J2"/>
    <mergeCell ref="K1:K2"/>
    <mergeCell ref="L1:L2"/>
    <mergeCell ref="M1:M2"/>
    <mergeCell ref="N1:N2"/>
  </mergeCells>
  <pageMargins left="0.7" right="0.7" top="0.75" bottom="0.75" header="0.3" footer="0.3"/>
  <ignoredErrors>
    <ignoredError sqref="F9" evalErro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56ADC4-C09E-4B16-B27F-BB139D7591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 donnée</vt:lpstr>
      <vt:lpstr>Tableau de bord </vt:lpstr>
      <vt:lpstr>OF cloturée 2022</vt:lpstr>
      <vt:lpstr>Ordre de fabrication</vt:lpstr>
      <vt:lpstr>Indicateur 2022</vt:lpstr>
      <vt:lpstr>client</vt:lpstr>
      <vt:lpstr>priorité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Clement Betton</dc:creator>
  <cp:lastModifiedBy>clément betton</cp:lastModifiedBy>
  <cp:lastPrinted>2023-01-30T06:39:39Z</cp:lastPrinted>
  <dcterms:created xsi:type="dcterms:W3CDTF">2017-01-03T12:13:58Z</dcterms:created>
  <dcterms:modified xsi:type="dcterms:W3CDTF">2023-07-10T20:55:00Z</dcterms:modified>
</cp:coreProperties>
</file>