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Mes documents\Ecole de Boz\Administratif\Direction\LES ELEVES\Emploi du temps - Calendriers\Calendriers\"/>
    </mc:Choice>
  </mc:AlternateContent>
  <xr:revisionPtr revIDLastSave="0" documentId="13_ncr:1_{A4E983AE-2797-4D04-9604-D224E63571D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Paramétrage" sheetId="10" r:id="rId1"/>
    <sheet name="BD_CAL" sheetId="16" r:id="rId2"/>
    <sheet name="Calendrier" sheetId="19" r:id="rId3"/>
    <sheet name="Vacances et jours fériés" sheetId="9" r:id="rId4"/>
    <sheet name="Jours de classe" sheetId="7" r:id="rId5"/>
    <sheet name="Semaines de classe" sheetId="2" r:id="rId6"/>
    <sheet name="Planning annuel" sheetId="6" r:id="rId7"/>
    <sheet name="Planning mensuel" sheetId="8" r:id="rId8"/>
    <sheet name="Nombre de séances" sheetId="20" r:id="rId9"/>
    <sheet name="TBL" sheetId="21" r:id="rId10"/>
  </sheets>
  <functionGroups builtInGroupCount="19"/>
  <definedNames>
    <definedName name="An" localSheetId="2">Calendrier!$B$1</definedName>
    <definedName name="colvac" localSheetId="2">Calendrier!$B$3:$B$33,Calendrier!$F$3:$F$33,Calendrier!$J$3:$J$33,Calendrier!$N$3:$N$33,Calendrier!$R$3:$R$33,Calendrier!$V$3:$V$33,Calendrier!$Z$3:$Z$33,Calendrier!$AD$3:$AD$33,Calendrier!$AH$3:$AH$33,Calendrier!$AL$3:$AL$33,Calendrier!$AP$3:$AP$33,Calendrier!$AT$3:$AT$33,Calendrier!$AX$3:$AX$33</definedName>
    <definedName name="DVac" localSheetId="2">BD_CAL!$B$3:$B$12</definedName>
    <definedName name="DVac" localSheetId="9" publishToServer="1">BD_CAL!$B$3:$B$12</definedName>
    <definedName name="DVac">BD_CAL!$B$3:$B$12</definedName>
    <definedName name="Fériés" localSheetId="9">TBL!$B$2:$B$29</definedName>
    <definedName name="Fériés">'Vacances et jours fériés'!$E$10:$E$20</definedName>
    <definedName name="FredFe">OFFSET(#REF!,1,,COUNTA(#REF!)-1,)</definedName>
    <definedName name="FVac" localSheetId="2">BD_CAL!$C$3:$C$12</definedName>
    <definedName name="FVac" localSheetId="9" publishToServer="1">BD_CAL!$C$3:$C$12</definedName>
    <definedName name="FVac">BD_CAL!$C$3:$C$12</definedName>
    <definedName name="Tblmois">TBL!$A$2:$A$13</definedName>
    <definedName name="_xlnm.Print_Area" localSheetId="2">Calendrier!$B$1:$BA$33</definedName>
    <definedName name="_xlnm.Print_Area" localSheetId="8">'Nombre de séances'!$A$1:$P$23</definedName>
    <definedName name="_xlnm.Print_Area" localSheetId="3">'Vacances et jours fériés'!$A$1:$H$29</definedName>
  </definedNames>
  <calcPr calcId="191029"/>
</workbook>
</file>

<file path=xl/calcChain.xml><?xml version="1.0" encoding="utf-8"?>
<calcChain xmlns="http://schemas.openxmlformats.org/spreadsheetml/2006/main">
  <c r="B2" i="21" l="1"/>
  <c r="B8" i="21" s="1"/>
  <c r="B3" i="21" l="1"/>
  <c r="B13" i="21"/>
  <c r="B12" i="21"/>
  <c r="B4" i="21"/>
  <c r="B14" i="21"/>
  <c r="B5" i="21"/>
  <c r="B16" i="21"/>
  <c r="B7" i="21"/>
  <c r="B15" i="21"/>
  <c r="B11" i="21" l="1"/>
  <c r="B10" i="21"/>
  <c r="B6" i="21"/>
  <c r="B9" i="21"/>
  <c r="B29" i="21"/>
  <c r="B20" i="21"/>
  <c r="B28" i="21"/>
  <c r="B18" i="21"/>
  <c r="B27" i="21"/>
  <c r="B17" i="21"/>
  <c r="B25" i="21"/>
  <c r="B26" i="21"/>
  <c r="B21" i="21"/>
  <c r="B19" i="21" l="1"/>
  <c r="B23" i="21"/>
  <c r="B22" i="21"/>
  <c r="B24" i="21"/>
  <c r="C3" i="19" l="1"/>
  <c r="G13" i="9" l="1"/>
  <c r="G12" i="9"/>
  <c r="G11" i="9"/>
  <c r="G14" i="9" s="1"/>
  <c r="G10" i="9"/>
  <c r="G15" i="9" l="1"/>
  <c r="B20" i="20"/>
  <c r="E18" i="20"/>
  <c r="E17" i="20"/>
  <c r="D19" i="20"/>
  <c r="D18" i="20"/>
  <c r="B18" i="20"/>
  <c r="C18" i="20"/>
  <c r="C17" i="20"/>
  <c r="E16" i="20"/>
  <c r="D16" i="20"/>
  <c r="C16" i="20"/>
  <c r="B16" i="20"/>
  <c r="E15" i="20"/>
  <c r="D15" i="20"/>
  <c r="C15" i="20"/>
  <c r="B15" i="20"/>
  <c r="E14" i="20"/>
  <c r="D14" i="20"/>
  <c r="C14" i="20"/>
  <c r="B14" i="20"/>
  <c r="F19" i="20"/>
  <c r="N5" i="20" s="1"/>
  <c r="F18" i="20" l="1"/>
  <c r="M5" i="20" s="1"/>
  <c r="F16" i="20"/>
  <c r="K5" i="20" s="1"/>
  <c r="F17" i="20"/>
  <c r="L5" i="20" s="1"/>
  <c r="F15" i="20"/>
  <c r="J5" i="20" s="1"/>
  <c r="F20" i="20"/>
  <c r="O5" i="20" s="1"/>
  <c r="F14" i="20"/>
  <c r="I5" i="20" s="1"/>
  <c r="E10" i="9"/>
  <c r="E11" i="9"/>
  <c r="E12" i="9"/>
  <c r="F2" i="19" l="1"/>
  <c r="F1" i="19" s="1"/>
  <c r="G3" i="19" l="1"/>
  <c r="D3" i="19"/>
  <c r="C4" i="19"/>
  <c r="J2" i="19"/>
  <c r="H3" i="19" l="1"/>
  <c r="G4" i="19"/>
  <c r="C5" i="19"/>
  <c r="D4" i="19"/>
  <c r="J1" i="19"/>
  <c r="K3" i="19"/>
  <c r="N2" i="19"/>
  <c r="O3" i="19" l="1"/>
  <c r="P3" i="19" s="1"/>
  <c r="G5" i="19"/>
  <c r="H4" i="19"/>
  <c r="N1" i="19"/>
  <c r="R2" i="19"/>
  <c r="D5" i="19"/>
  <c r="C6" i="19"/>
  <c r="L3" i="19"/>
  <c r="K4" i="19"/>
  <c r="S3" i="19" l="1"/>
  <c r="T3" i="19" s="1"/>
  <c r="O4" i="19"/>
  <c r="P4" i="19" s="1"/>
  <c r="H5" i="19"/>
  <c r="G6" i="19"/>
  <c r="K5" i="19"/>
  <c r="L4" i="19"/>
  <c r="R1" i="19"/>
  <c r="V2" i="19"/>
  <c r="C7" i="19"/>
  <c r="D6" i="19"/>
  <c r="W3" i="19" l="1"/>
  <c r="X3" i="19" s="1"/>
  <c r="O5" i="19"/>
  <c r="P5" i="19" s="1"/>
  <c r="S4" i="19"/>
  <c r="S5" i="19" s="1"/>
  <c r="G7" i="19"/>
  <c r="H6" i="19"/>
  <c r="L5" i="19"/>
  <c r="K6" i="19"/>
  <c r="D7" i="19"/>
  <c r="C8" i="19"/>
  <c r="V1" i="19"/>
  <c r="Z2" i="19"/>
  <c r="T4" i="19" l="1"/>
  <c r="O6" i="19"/>
  <c r="P6" i="19" s="1"/>
  <c r="W4" i="19"/>
  <c r="W5" i="19" s="1"/>
  <c r="AA3" i="19"/>
  <c r="AB3" i="19" s="1"/>
  <c r="G8" i="19"/>
  <c r="H7" i="19"/>
  <c r="D8" i="19"/>
  <c r="C9" i="19"/>
  <c r="Z1" i="19"/>
  <c r="AD2" i="19"/>
  <c r="L6" i="19"/>
  <c r="K7" i="19"/>
  <c r="T5" i="19"/>
  <c r="S6" i="19"/>
  <c r="O7" i="19" l="1"/>
  <c r="O8" i="19" s="1"/>
  <c r="X4" i="19"/>
  <c r="AA4" i="19"/>
  <c r="AB4" i="19" s="1"/>
  <c r="H8" i="19"/>
  <c r="G9" i="19"/>
  <c r="D9" i="19"/>
  <c r="C10" i="19"/>
  <c r="AD1" i="19"/>
  <c r="AH2" i="19"/>
  <c r="W6" i="19"/>
  <c r="X5" i="19"/>
  <c r="AE3" i="19"/>
  <c r="T6" i="19"/>
  <c r="S7" i="19"/>
  <c r="L7" i="19"/>
  <c r="K8" i="19"/>
  <c r="AA5" i="19" l="1"/>
  <c r="AB5" i="19" s="1"/>
  <c r="P7" i="19"/>
  <c r="AI3" i="19"/>
  <c r="AJ3" i="19" s="1"/>
  <c r="G10" i="19"/>
  <c r="H9" i="19"/>
  <c r="P8" i="19"/>
  <c r="O9" i="19"/>
  <c r="T7" i="19"/>
  <c r="S8" i="19"/>
  <c r="X6" i="19"/>
  <c r="W7" i="19"/>
  <c r="AE4" i="19"/>
  <c r="AF3" i="19"/>
  <c r="C11" i="19"/>
  <c r="D10" i="19"/>
  <c r="K9" i="19"/>
  <c r="L8" i="19"/>
  <c r="AL2" i="19"/>
  <c r="AH1" i="19"/>
  <c r="AA6" i="19" l="1"/>
  <c r="AB6" i="19" s="1"/>
  <c r="AI4" i="19"/>
  <c r="AI5" i="19" s="1"/>
  <c r="G11" i="19"/>
  <c r="H10" i="19"/>
  <c r="AL1" i="19"/>
  <c r="AP2" i="19"/>
  <c r="L9" i="19"/>
  <c r="K10" i="19"/>
  <c r="AF4" i="19"/>
  <c r="AE5" i="19"/>
  <c r="X7" i="19"/>
  <c r="W8" i="19"/>
  <c r="T8" i="19"/>
  <c r="S9" i="19"/>
  <c r="P9" i="19"/>
  <c r="O10" i="19"/>
  <c r="AM3" i="19"/>
  <c r="D11" i="19"/>
  <c r="C12" i="19"/>
  <c r="AA7" i="19" l="1"/>
  <c r="AB7" i="19" s="1"/>
  <c r="AJ4" i="19"/>
  <c r="AQ3" i="19"/>
  <c r="AR3" i="19" s="1"/>
  <c r="H11" i="19"/>
  <c r="G12" i="19"/>
  <c r="AN3" i="19"/>
  <c r="AM4" i="19"/>
  <c r="P10" i="19"/>
  <c r="O11" i="19"/>
  <c r="X8" i="19"/>
  <c r="W9" i="19"/>
  <c r="AF5" i="19"/>
  <c r="AE6" i="19"/>
  <c r="C13" i="19"/>
  <c r="D12" i="19"/>
  <c r="AJ5" i="19"/>
  <c r="AI6" i="19"/>
  <c r="AP1" i="19"/>
  <c r="AT2" i="19"/>
  <c r="T9" i="19"/>
  <c r="S10" i="19"/>
  <c r="L10" i="19"/>
  <c r="K11" i="19"/>
  <c r="AA8" i="19" l="1"/>
  <c r="AB8" i="19" s="1"/>
  <c r="AU3" i="19"/>
  <c r="AV3" i="19" s="1"/>
  <c r="AQ4" i="19"/>
  <c r="AR4" i="19" s="1"/>
  <c r="H12" i="19"/>
  <c r="G13" i="19"/>
  <c r="AI7" i="19"/>
  <c r="AJ6" i="19"/>
  <c r="AF6" i="19"/>
  <c r="AE7" i="19"/>
  <c r="P11" i="19"/>
  <c r="O12" i="19"/>
  <c r="AN4" i="19"/>
  <c r="AM5" i="19"/>
  <c r="AT1" i="19"/>
  <c r="AX2" i="19"/>
  <c r="AX1" i="19" s="1"/>
  <c r="X9" i="19"/>
  <c r="W10" i="19"/>
  <c r="L11" i="19"/>
  <c r="K12" i="19"/>
  <c r="S11" i="19"/>
  <c r="T10" i="19"/>
  <c r="D13" i="19"/>
  <c r="C14" i="19"/>
  <c r="AA9" i="19" l="1"/>
  <c r="AB9" i="19" s="1"/>
  <c r="AU4" i="19"/>
  <c r="AU5" i="19" s="1"/>
  <c r="AQ5" i="19"/>
  <c r="AR5" i="19" s="1"/>
  <c r="G14" i="19"/>
  <c r="H13" i="19"/>
  <c r="T11" i="19"/>
  <c r="S12" i="19"/>
  <c r="P12" i="19"/>
  <c r="O13" i="19"/>
  <c r="C15" i="19"/>
  <c r="D14" i="19"/>
  <c r="K13" i="19"/>
  <c r="L12" i="19"/>
  <c r="AJ7" i="19"/>
  <c r="AI8" i="19"/>
  <c r="AA10" i="19"/>
  <c r="AY3" i="19"/>
  <c r="AM6" i="19"/>
  <c r="AN5" i="19"/>
  <c r="AE8" i="19"/>
  <c r="AF7" i="19"/>
  <c r="X10" i="19"/>
  <c r="W11" i="19"/>
  <c r="AV4" i="19" l="1"/>
  <c r="AQ6" i="19"/>
  <c r="AR6" i="19" s="1"/>
  <c r="H14" i="19"/>
  <c r="G15" i="19"/>
  <c r="W12" i="19"/>
  <c r="X11" i="19"/>
  <c r="AF8" i="19"/>
  <c r="AE9" i="19"/>
  <c r="AB10" i="19"/>
  <c r="AA11" i="19"/>
  <c r="P13" i="19"/>
  <c r="O14" i="19"/>
  <c r="AV5" i="19"/>
  <c r="AU6" i="19"/>
  <c r="L13" i="19"/>
  <c r="K14" i="19"/>
  <c r="AN6" i="19"/>
  <c r="AM7" i="19"/>
  <c r="AJ8" i="19"/>
  <c r="AI9" i="19"/>
  <c r="T12" i="19"/>
  <c r="S13" i="19"/>
  <c r="AZ3" i="19"/>
  <c r="AY4" i="19"/>
  <c r="D15" i="19"/>
  <c r="C16" i="19"/>
  <c r="AQ7" i="19" l="1"/>
  <c r="AR7" i="19" s="1"/>
  <c r="H15" i="19"/>
  <c r="G16" i="19"/>
  <c r="AZ4" i="19"/>
  <c r="AY5" i="19"/>
  <c r="AN7" i="19"/>
  <c r="AM8" i="19"/>
  <c r="AV6" i="19"/>
  <c r="AU7" i="19"/>
  <c r="P14" i="19"/>
  <c r="O15" i="19"/>
  <c r="AE10" i="19"/>
  <c r="AF9" i="19"/>
  <c r="C17" i="19"/>
  <c r="D16" i="19"/>
  <c r="T13" i="19"/>
  <c r="S14" i="19"/>
  <c r="AJ9" i="19"/>
  <c r="AI10" i="19"/>
  <c r="L14" i="19"/>
  <c r="K15" i="19"/>
  <c r="AB11" i="19"/>
  <c r="AA12" i="19"/>
  <c r="X12" i="19"/>
  <c r="W13" i="19"/>
  <c r="AQ8" i="19" l="1"/>
  <c r="AR8" i="19" s="1"/>
  <c r="H16" i="19"/>
  <c r="G17" i="19"/>
  <c r="AA13" i="19"/>
  <c r="AB12" i="19"/>
  <c r="L15" i="19"/>
  <c r="K16" i="19"/>
  <c r="S15" i="19"/>
  <c r="T14" i="19"/>
  <c r="AU8" i="19"/>
  <c r="AV7" i="19"/>
  <c r="AF10" i="19"/>
  <c r="AE11" i="19"/>
  <c r="W14" i="19"/>
  <c r="X13" i="19"/>
  <c r="AI11" i="19"/>
  <c r="AJ10" i="19"/>
  <c r="O16" i="19"/>
  <c r="P15" i="19"/>
  <c r="AN8" i="19"/>
  <c r="AM9" i="19"/>
  <c r="AZ5" i="19"/>
  <c r="AY6" i="19"/>
  <c r="D17" i="19"/>
  <c r="C18" i="19"/>
  <c r="AQ9" i="19" l="1"/>
  <c r="AR9" i="19" s="1"/>
  <c r="H17" i="19"/>
  <c r="G18" i="19"/>
  <c r="P16" i="19"/>
  <c r="O17" i="19"/>
  <c r="AV8" i="19"/>
  <c r="AU9" i="19"/>
  <c r="AE12" i="19"/>
  <c r="AF11" i="19"/>
  <c r="C19" i="19"/>
  <c r="D18" i="19"/>
  <c r="AM10" i="19"/>
  <c r="AN9" i="19"/>
  <c r="AZ6" i="19"/>
  <c r="AY7" i="19"/>
  <c r="K17" i="19"/>
  <c r="L16" i="19"/>
  <c r="AJ11" i="19"/>
  <c r="AI12" i="19"/>
  <c r="X14" i="19"/>
  <c r="W15" i="19"/>
  <c r="T15" i="19"/>
  <c r="S16" i="19"/>
  <c r="AB13" i="19"/>
  <c r="AA14" i="19"/>
  <c r="AQ10" i="19" l="1"/>
  <c r="AR10" i="19" s="1"/>
  <c r="G19" i="19"/>
  <c r="H18" i="19"/>
  <c r="D19" i="19"/>
  <c r="C20" i="19"/>
  <c r="T16" i="19"/>
  <c r="S17" i="19"/>
  <c r="AJ12" i="19"/>
  <c r="AI13" i="19"/>
  <c r="AV9" i="19"/>
  <c r="AU10" i="19"/>
  <c r="AB14" i="19"/>
  <c r="AA15" i="19"/>
  <c r="W16" i="19"/>
  <c r="X15" i="19"/>
  <c r="AZ7" i="19"/>
  <c r="AY8" i="19"/>
  <c r="O18" i="19"/>
  <c r="P17" i="19"/>
  <c r="L17" i="19"/>
  <c r="K18" i="19"/>
  <c r="AN10" i="19"/>
  <c r="AM11" i="19"/>
  <c r="AF12" i="19"/>
  <c r="AE13" i="19"/>
  <c r="AQ11" i="19" l="1"/>
  <c r="AR11" i="19" s="1"/>
  <c r="G20" i="19"/>
  <c r="H19" i="19"/>
  <c r="AN11" i="19"/>
  <c r="AM12" i="19"/>
  <c r="AY9" i="19"/>
  <c r="AZ8" i="19"/>
  <c r="AJ13" i="19"/>
  <c r="AI14" i="19"/>
  <c r="D20" i="19"/>
  <c r="C21" i="19"/>
  <c r="AB15" i="19"/>
  <c r="AA16" i="19"/>
  <c r="AF13" i="19"/>
  <c r="AE14" i="19"/>
  <c r="L18" i="19"/>
  <c r="K19" i="19"/>
  <c r="AV10" i="19"/>
  <c r="AU11" i="19"/>
  <c r="T17" i="19"/>
  <c r="S18" i="19"/>
  <c r="P18" i="19"/>
  <c r="O19" i="19"/>
  <c r="X16" i="19"/>
  <c r="W17" i="19"/>
  <c r="AQ12" i="19" l="1"/>
  <c r="AQ13" i="19" s="1"/>
  <c r="H20" i="19"/>
  <c r="G21" i="19"/>
  <c r="O20" i="19"/>
  <c r="P19" i="19"/>
  <c r="T18" i="19"/>
  <c r="S19" i="19"/>
  <c r="L19" i="19"/>
  <c r="K20" i="19"/>
  <c r="AA17" i="19"/>
  <c r="AB16" i="19"/>
  <c r="D21" i="19"/>
  <c r="C22" i="19"/>
  <c r="AZ9" i="19"/>
  <c r="AY10" i="19"/>
  <c r="W18" i="19"/>
  <c r="X17" i="19"/>
  <c r="AV11" i="19"/>
  <c r="AU12" i="19"/>
  <c r="AF14" i="19"/>
  <c r="AE15" i="19"/>
  <c r="AJ14" i="19"/>
  <c r="AI15" i="19"/>
  <c r="AN12" i="19"/>
  <c r="AM13" i="19"/>
  <c r="AR12" i="19" l="1"/>
  <c r="G22" i="19"/>
  <c r="H21" i="19"/>
  <c r="AN13" i="19"/>
  <c r="AM14" i="19"/>
  <c r="AV12" i="19"/>
  <c r="AU13" i="19"/>
  <c r="AY11" i="19"/>
  <c r="AZ10" i="19"/>
  <c r="T19" i="19"/>
  <c r="S20" i="19"/>
  <c r="AR13" i="19"/>
  <c r="AQ14" i="19"/>
  <c r="AB17" i="19"/>
  <c r="AA18" i="19"/>
  <c r="AJ15" i="19"/>
  <c r="AI16" i="19"/>
  <c r="AE16" i="19"/>
  <c r="AF15" i="19"/>
  <c r="D22" i="19"/>
  <c r="C23" i="19"/>
  <c r="K21" i="19"/>
  <c r="L20" i="19"/>
  <c r="X18" i="19"/>
  <c r="W19" i="19"/>
  <c r="P20" i="19"/>
  <c r="O21" i="19"/>
  <c r="H22" i="19" l="1"/>
  <c r="G23" i="19"/>
  <c r="X19" i="19"/>
  <c r="W20" i="19"/>
  <c r="D23" i="19"/>
  <c r="C24" i="19"/>
  <c r="AI17" i="19"/>
  <c r="AJ16" i="19"/>
  <c r="AA19" i="19"/>
  <c r="AB18" i="19"/>
  <c r="S21" i="19"/>
  <c r="T20" i="19"/>
  <c r="AU14" i="19"/>
  <c r="AV13" i="19"/>
  <c r="P21" i="19"/>
  <c r="O22" i="19"/>
  <c r="AR14" i="19"/>
  <c r="AQ15" i="19"/>
  <c r="AN14" i="19"/>
  <c r="AM15" i="19"/>
  <c r="L21" i="19"/>
  <c r="K22" i="19"/>
  <c r="AF16" i="19"/>
  <c r="AE17" i="19"/>
  <c r="AZ11" i="19"/>
  <c r="AY12" i="19"/>
  <c r="H23" i="19" l="1"/>
  <c r="G24" i="19"/>
  <c r="C25" i="19"/>
  <c r="D24" i="19"/>
  <c r="AV14" i="19"/>
  <c r="AU15" i="19"/>
  <c r="AB19" i="19"/>
  <c r="AA20" i="19"/>
  <c r="AF17" i="19"/>
  <c r="AE18" i="19"/>
  <c r="AN15" i="19"/>
  <c r="AM16" i="19"/>
  <c r="AZ12" i="19"/>
  <c r="AY13" i="19"/>
  <c r="K23" i="19"/>
  <c r="L22" i="19"/>
  <c r="AR15" i="19"/>
  <c r="AQ16" i="19"/>
  <c r="P22" i="19"/>
  <c r="O23" i="19"/>
  <c r="X20" i="19"/>
  <c r="W21" i="19"/>
  <c r="T21" i="19"/>
  <c r="S22" i="19"/>
  <c r="AJ17" i="19"/>
  <c r="AI18" i="19"/>
  <c r="H24" i="19" l="1"/>
  <c r="G25" i="19"/>
  <c r="AF18" i="19"/>
  <c r="AE19" i="19"/>
  <c r="L23" i="19"/>
  <c r="K24" i="19"/>
  <c r="T22" i="19"/>
  <c r="S23" i="19"/>
  <c r="P23" i="19"/>
  <c r="O24" i="19"/>
  <c r="AV15" i="19"/>
  <c r="AU16" i="19"/>
  <c r="AI19" i="19"/>
  <c r="AJ18" i="19"/>
  <c r="W22" i="19"/>
  <c r="X21" i="19"/>
  <c r="AQ17" i="19"/>
  <c r="AR16" i="19"/>
  <c r="AZ13" i="19"/>
  <c r="AY14" i="19"/>
  <c r="AN16" i="19"/>
  <c r="AM17" i="19"/>
  <c r="AA21" i="19"/>
  <c r="AB20" i="19"/>
  <c r="D25" i="19"/>
  <c r="C26" i="19"/>
  <c r="H25" i="19" l="1"/>
  <c r="G26" i="19"/>
  <c r="AB21" i="19"/>
  <c r="AA22" i="19"/>
  <c r="X22" i="19"/>
  <c r="W23" i="19"/>
  <c r="D26" i="19"/>
  <c r="C27" i="19"/>
  <c r="AM18" i="19"/>
  <c r="AN17" i="19"/>
  <c r="T23" i="19"/>
  <c r="S24" i="19"/>
  <c r="AF19" i="19"/>
  <c r="AE20" i="19"/>
  <c r="AY15" i="19"/>
  <c r="AZ14" i="19"/>
  <c r="AV16" i="19"/>
  <c r="AU17" i="19"/>
  <c r="P24" i="19"/>
  <c r="O25" i="19"/>
  <c r="L24" i="19"/>
  <c r="K25" i="19"/>
  <c r="AR17" i="19"/>
  <c r="AQ18" i="19"/>
  <c r="AJ19" i="19"/>
  <c r="AI20" i="19"/>
  <c r="H26" i="19" l="1"/>
  <c r="G27" i="19"/>
  <c r="AR18" i="19"/>
  <c r="AQ19" i="19"/>
  <c r="O26" i="19"/>
  <c r="P25" i="19"/>
  <c r="W24" i="19"/>
  <c r="X23" i="19"/>
  <c r="AZ15" i="19"/>
  <c r="AY16" i="19"/>
  <c r="AN18" i="19"/>
  <c r="AM19" i="19"/>
  <c r="AJ20" i="19"/>
  <c r="AI21" i="19"/>
  <c r="L25" i="19"/>
  <c r="K26" i="19"/>
  <c r="AU18" i="19"/>
  <c r="AV17" i="19"/>
  <c r="AF20" i="19"/>
  <c r="AE21" i="19"/>
  <c r="D27" i="19"/>
  <c r="C28" i="19"/>
  <c r="AB22" i="19"/>
  <c r="AA23" i="19"/>
  <c r="T24" i="19"/>
  <c r="S25" i="19"/>
  <c r="G28" i="19" l="1"/>
  <c r="H27" i="19"/>
  <c r="T25" i="19"/>
  <c r="S26" i="19"/>
  <c r="AJ21" i="19"/>
  <c r="AI22" i="19"/>
  <c r="AZ16" i="19"/>
  <c r="AY17" i="19"/>
  <c r="AV18" i="19"/>
  <c r="AU19" i="19"/>
  <c r="P26" i="19"/>
  <c r="O27" i="19"/>
  <c r="C29" i="19"/>
  <c r="D28" i="19"/>
  <c r="AB23" i="19"/>
  <c r="AA24" i="19"/>
  <c r="AE22" i="19"/>
  <c r="AF21" i="19"/>
  <c r="L26" i="19"/>
  <c r="K27" i="19"/>
  <c r="AM20" i="19"/>
  <c r="AN19" i="19"/>
  <c r="AR19" i="19"/>
  <c r="AQ20" i="19"/>
  <c r="X24" i="19"/>
  <c r="W25" i="19"/>
  <c r="H28" i="19" l="1"/>
  <c r="G29" i="19"/>
  <c r="D29" i="19"/>
  <c r="C30" i="19"/>
  <c r="AR20" i="19"/>
  <c r="AQ21" i="19"/>
  <c r="L27" i="19"/>
  <c r="K28" i="19"/>
  <c r="AA25" i="19"/>
  <c r="AB24" i="19"/>
  <c r="AI23" i="19"/>
  <c r="AJ22" i="19"/>
  <c r="X25" i="19"/>
  <c r="W26" i="19"/>
  <c r="P27" i="19"/>
  <c r="O28" i="19"/>
  <c r="AZ17" i="19"/>
  <c r="AY18" i="19"/>
  <c r="S27" i="19"/>
  <c r="T26" i="19"/>
  <c r="AU20" i="19"/>
  <c r="AV19" i="19"/>
  <c r="AN20" i="19"/>
  <c r="AM21" i="19"/>
  <c r="AF22" i="19"/>
  <c r="AE23" i="19"/>
  <c r="H29" i="19" l="1"/>
  <c r="G30" i="19"/>
  <c r="AR21" i="19"/>
  <c r="AQ22" i="19"/>
  <c r="T27" i="19"/>
  <c r="S28" i="19"/>
  <c r="AB25" i="19"/>
  <c r="AA26" i="19"/>
  <c r="AM22" i="19"/>
  <c r="AN21" i="19"/>
  <c r="X26" i="19"/>
  <c r="W27" i="19"/>
  <c r="AF23" i="19"/>
  <c r="AE24" i="19"/>
  <c r="AY19" i="19"/>
  <c r="AZ18" i="19"/>
  <c r="L28" i="19"/>
  <c r="K29" i="19"/>
  <c r="C31" i="19"/>
  <c r="D30" i="19"/>
  <c r="P28" i="19"/>
  <c r="O29" i="19"/>
  <c r="AV20" i="19"/>
  <c r="AU21" i="19"/>
  <c r="AJ23" i="19"/>
  <c r="AI24" i="19"/>
  <c r="H30" i="19" l="1"/>
  <c r="G31" i="19"/>
  <c r="AV21" i="19"/>
  <c r="AU22" i="19"/>
  <c r="AF24" i="19"/>
  <c r="AE25" i="19"/>
  <c r="D31" i="19"/>
  <c r="C32" i="19"/>
  <c r="D32" i="19" s="1"/>
  <c r="AN22" i="19"/>
  <c r="AM23" i="19"/>
  <c r="S29" i="19"/>
  <c r="T28" i="19"/>
  <c r="AI25" i="19"/>
  <c r="AJ24" i="19"/>
  <c r="P29" i="19"/>
  <c r="O30" i="19"/>
  <c r="L29" i="19"/>
  <c r="K30" i="19"/>
  <c r="W28" i="19"/>
  <c r="X27" i="19"/>
  <c r="AA27" i="19"/>
  <c r="AB26" i="19"/>
  <c r="AQ23" i="19"/>
  <c r="AR22" i="19"/>
  <c r="AZ19" i="19"/>
  <c r="AY20" i="19"/>
  <c r="H31" i="19" l="1"/>
  <c r="G32" i="19"/>
  <c r="X28" i="19"/>
  <c r="W29" i="19"/>
  <c r="T29" i="19"/>
  <c r="S30" i="19"/>
  <c r="AE26" i="19"/>
  <c r="AF25" i="19"/>
  <c r="AB27" i="19"/>
  <c r="AA28" i="19"/>
  <c r="AJ25" i="19"/>
  <c r="AI26" i="19"/>
  <c r="C33" i="19"/>
  <c r="D33" i="19" s="1"/>
  <c r="AV22" i="19"/>
  <c r="AU23" i="19"/>
  <c r="AR23" i="19"/>
  <c r="AQ24" i="19"/>
  <c r="AY21" i="19"/>
  <c r="AZ20" i="19"/>
  <c r="K31" i="19"/>
  <c r="L30" i="19"/>
  <c r="AN23" i="19"/>
  <c r="AM24" i="19"/>
  <c r="P30" i="19"/>
  <c r="O31" i="19"/>
  <c r="H32" i="19" l="1"/>
  <c r="G33" i="19"/>
  <c r="H33" i="19" s="1"/>
  <c r="AB28" i="19"/>
  <c r="AA29" i="19"/>
  <c r="T30" i="19"/>
  <c r="S31" i="19"/>
  <c r="W30" i="19"/>
  <c r="X29" i="19"/>
  <c r="AZ21" i="19"/>
  <c r="AY22" i="19"/>
  <c r="P31" i="19"/>
  <c r="O32" i="19"/>
  <c r="AR24" i="19"/>
  <c r="AQ25" i="19"/>
  <c r="L31" i="19"/>
  <c r="K32" i="19"/>
  <c r="AJ26" i="19"/>
  <c r="AI27" i="19"/>
  <c r="AN24" i="19"/>
  <c r="AM25" i="19"/>
  <c r="AV23" i="19"/>
  <c r="AU24" i="19"/>
  <c r="AF26" i="19"/>
  <c r="AE27" i="19"/>
  <c r="AV24" i="19" l="1"/>
  <c r="AU25" i="19"/>
  <c r="AJ27" i="19"/>
  <c r="AI28" i="19"/>
  <c r="AR25" i="19"/>
  <c r="AQ26" i="19"/>
  <c r="AZ22" i="19"/>
  <c r="AY23" i="19"/>
  <c r="AF27" i="19"/>
  <c r="AE28" i="19"/>
  <c r="AN25" i="19"/>
  <c r="AM26" i="19"/>
  <c r="L32" i="19"/>
  <c r="K33" i="19"/>
  <c r="L33" i="19" s="1"/>
  <c r="P32" i="19"/>
  <c r="O33" i="19"/>
  <c r="P33" i="19" s="1"/>
  <c r="AB29" i="19"/>
  <c r="AA30" i="19"/>
  <c r="T31" i="19"/>
  <c r="S32" i="19"/>
  <c r="X30" i="19"/>
  <c r="W31" i="19"/>
  <c r="AJ28" i="19" l="1"/>
  <c r="AI29" i="19"/>
  <c r="T32" i="19"/>
  <c r="S33" i="19"/>
  <c r="T33" i="19" s="1"/>
  <c r="AN26" i="19"/>
  <c r="AM27" i="19"/>
  <c r="X31" i="19"/>
  <c r="W32" i="19"/>
  <c r="AA31" i="19"/>
  <c r="AB30" i="19"/>
  <c r="AF28" i="19"/>
  <c r="AE29" i="19"/>
  <c r="AR26" i="19"/>
  <c r="AQ27" i="19"/>
  <c r="AU26" i="19"/>
  <c r="AV25" i="19"/>
  <c r="AZ23" i="19"/>
  <c r="AY24" i="19"/>
  <c r="AE30" i="19" l="1"/>
  <c r="AF29" i="19"/>
  <c r="X32" i="19"/>
  <c r="W33" i="19"/>
  <c r="X33" i="19" s="1"/>
  <c r="AV26" i="19"/>
  <c r="AU27" i="19"/>
  <c r="AY25" i="19"/>
  <c r="AZ24" i="19"/>
  <c r="AR27" i="19"/>
  <c r="AQ28" i="19"/>
  <c r="AM28" i="19"/>
  <c r="AN27" i="19"/>
  <c r="AJ29" i="19"/>
  <c r="AI30" i="19"/>
  <c r="AB31" i="19"/>
  <c r="AA32" i="19"/>
  <c r="AN28" i="19" l="1"/>
  <c r="AM29" i="19"/>
  <c r="AZ25" i="19"/>
  <c r="AY26" i="19"/>
  <c r="AJ30" i="19"/>
  <c r="AI31" i="19"/>
  <c r="AR28" i="19"/>
  <c r="AQ29" i="19"/>
  <c r="AV27" i="19"/>
  <c r="AU28" i="19"/>
  <c r="AB32" i="19"/>
  <c r="AA33" i="19"/>
  <c r="AB33" i="19" s="1"/>
  <c r="AF30" i="19"/>
  <c r="AE31" i="19"/>
  <c r="AR29" i="19" l="1"/>
  <c r="AQ30" i="19"/>
  <c r="AY27" i="19"/>
  <c r="AZ26" i="19"/>
  <c r="AF31" i="19"/>
  <c r="AE32" i="19"/>
  <c r="AV28" i="19"/>
  <c r="AU29" i="19"/>
  <c r="AJ31" i="19"/>
  <c r="AI32" i="19"/>
  <c r="AN29" i="19"/>
  <c r="AM30" i="19"/>
  <c r="AN30" i="19" l="1"/>
  <c r="AM31" i="19"/>
  <c r="AU30" i="19"/>
  <c r="AV29" i="19"/>
  <c r="AZ27" i="19"/>
  <c r="AY28" i="19"/>
  <c r="AJ32" i="19"/>
  <c r="AI33" i="19"/>
  <c r="AJ33" i="19" s="1"/>
  <c r="AF32" i="19"/>
  <c r="AE33" i="19"/>
  <c r="AF33" i="19" s="1"/>
  <c r="AR30" i="19"/>
  <c r="AQ31" i="19"/>
  <c r="AV30" i="19" l="1"/>
  <c r="AU31" i="19"/>
  <c r="AR31" i="19"/>
  <c r="AQ32" i="19"/>
  <c r="AY29" i="19"/>
  <c r="AZ28" i="19"/>
  <c r="AN31" i="19"/>
  <c r="AM32" i="19"/>
  <c r="AN32" i="19" l="1"/>
  <c r="AM33" i="19"/>
  <c r="AN33" i="19" s="1"/>
  <c r="AR32" i="19"/>
  <c r="AQ33" i="19"/>
  <c r="AR33" i="19" s="1"/>
  <c r="AV31" i="19"/>
  <c r="AU32" i="19"/>
  <c r="AZ29" i="19"/>
  <c r="AY30" i="19"/>
  <c r="AV32" i="19" l="1"/>
  <c r="AU33" i="19"/>
  <c r="AV33" i="19" s="1"/>
  <c r="AZ30" i="19"/>
  <c r="AY31" i="19"/>
  <c r="AZ31" i="19" l="1"/>
  <c r="AY32" i="19"/>
  <c r="AZ32" i="19" l="1"/>
  <c r="AY33" i="19"/>
  <c r="AZ33" i="19" s="1"/>
</calcChain>
</file>

<file path=xl/sharedStrings.xml><?xml version="1.0" encoding="utf-8"?>
<sst xmlns="http://schemas.openxmlformats.org/spreadsheetml/2006/main" count="631" uniqueCount="347">
  <si>
    <t>lundi 4 septembre</t>
  </si>
  <si>
    <t>mardi 5 septembre</t>
  </si>
  <si>
    <t>jeudi 7 septembre</t>
  </si>
  <si>
    <t>vendredi 8 septembre</t>
  </si>
  <si>
    <t>lundi 11 septembre</t>
  </si>
  <si>
    <t>mardi 12 septembre</t>
  </si>
  <si>
    <t>jeudi 14 septembre</t>
  </si>
  <si>
    <t>vendredi 15 septembre</t>
  </si>
  <si>
    <t>lundi 18 septembre</t>
  </si>
  <si>
    <t>mardi 19 septembre</t>
  </si>
  <si>
    <t>jeudi 21 septembre</t>
  </si>
  <si>
    <t>vendredi 22 septembre</t>
  </si>
  <si>
    <t>lundi 25 septembre</t>
  </si>
  <si>
    <t>mardi 26 septembre</t>
  </si>
  <si>
    <t>jeudi 28 septembre</t>
  </si>
  <si>
    <t>vendredi 29 septembre</t>
  </si>
  <si>
    <t>lundi 2 octobre</t>
  </si>
  <si>
    <t>mardi 3 octobre</t>
  </si>
  <si>
    <t>jeudi 5 octobre</t>
  </si>
  <si>
    <t>vendredi 6 octobre</t>
  </si>
  <si>
    <t>Semaine 1 du 4 au 8 septembre</t>
  </si>
  <si>
    <t>Pas facile car les semaines ne sont pas toujours de 4 jours</t>
  </si>
  <si>
    <t>Zone A</t>
  </si>
  <si>
    <t>Armistice</t>
  </si>
  <si>
    <t>Noël</t>
  </si>
  <si>
    <t>Semaine 2 du 11 au 15 septembre</t>
  </si>
  <si>
    <t>Semaine 3 du 18 au 22 septembre</t>
  </si>
  <si>
    <t>Générateur de calendrier scolaire</t>
  </si>
  <si>
    <t>Septembre</t>
  </si>
  <si>
    <t>Lundi</t>
  </si>
  <si>
    <t>Mardi</t>
  </si>
  <si>
    <t>Jeudi</t>
  </si>
  <si>
    <t>Vendredi</t>
  </si>
  <si>
    <t>Octobre</t>
  </si>
  <si>
    <t>Novembre</t>
  </si>
  <si>
    <t>Dates des vacances</t>
  </si>
  <si>
    <t>Année scolaire 2023 - 2024</t>
  </si>
  <si>
    <t>Rentrée</t>
  </si>
  <si>
    <t>Automne</t>
  </si>
  <si>
    <t xml:space="preserve">du samedi 21 octobre </t>
  </si>
  <si>
    <t>au lundi 6  novembre</t>
  </si>
  <si>
    <t>du samedi 23 décembre</t>
  </si>
  <si>
    <t>au lundi 8 janvier 2023</t>
  </si>
  <si>
    <t>Hiver</t>
  </si>
  <si>
    <t>du samedi 17 février</t>
  </si>
  <si>
    <t>au lundi 4 mars</t>
  </si>
  <si>
    <t>Printemps</t>
  </si>
  <si>
    <t>du samedi 13 avril</t>
  </si>
  <si>
    <t>au lundi 29 avril</t>
  </si>
  <si>
    <t>Pont ascension du 8 mai au 13 mai</t>
  </si>
  <si>
    <t xml:space="preserve">Pentecôte lundi 20 mai </t>
  </si>
  <si>
    <t>Eté</t>
  </si>
  <si>
    <t>samedi 5 juillet</t>
  </si>
  <si>
    <t>Planning - Année scolaire 2023-2024</t>
  </si>
  <si>
    <t>Période 2</t>
  </si>
  <si>
    <t>Période 1</t>
  </si>
  <si>
    <t>Période 4</t>
  </si>
  <si>
    <t>Période 3</t>
  </si>
  <si>
    <t>S 1</t>
  </si>
  <si>
    <t>S 2</t>
  </si>
  <si>
    <t>S 3</t>
  </si>
  <si>
    <t>S 4</t>
  </si>
  <si>
    <t>S 5</t>
  </si>
  <si>
    <t>S 6</t>
  </si>
  <si>
    <t>lundi 9 octobre</t>
  </si>
  <si>
    <t>mardi 10 octobre</t>
  </si>
  <si>
    <t>jeudi 12 octobre</t>
  </si>
  <si>
    <t>vendredi 13 octobre</t>
  </si>
  <si>
    <t>S 7</t>
  </si>
  <si>
    <t>lundi 16 octobre</t>
  </si>
  <si>
    <t>mardi 17 octobre</t>
  </si>
  <si>
    <t>jeudi 19 octobre</t>
  </si>
  <si>
    <t>vendredi 20 octobre</t>
  </si>
  <si>
    <t>S 8</t>
  </si>
  <si>
    <t>lundi 6 novembre</t>
  </si>
  <si>
    <t>mardi 7 novembre</t>
  </si>
  <si>
    <t>jeudi 9 novembre</t>
  </si>
  <si>
    <t>vendredi 10 novembre</t>
  </si>
  <si>
    <t>S 9</t>
  </si>
  <si>
    <t>lundi 13 novembre</t>
  </si>
  <si>
    <t>mardi 14 novembre</t>
  </si>
  <si>
    <t>jeudi 16 novembre</t>
  </si>
  <si>
    <t>vendredi 17 novembre</t>
  </si>
  <si>
    <t>S 10</t>
  </si>
  <si>
    <t>lundi 20 novembre</t>
  </si>
  <si>
    <t>mardi 21 novembre</t>
  </si>
  <si>
    <t>jeudi 23 novembre</t>
  </si>
  <si>
    <t>vendredi 24 novembre</t>
  </si>
  <si>
    <t>S 11</t>
  </si>
  <si>
    <t>lundi 27 novembre</t>
  </si>
  <si>
    <t>mardi 28 novembre</t>
  </si>
  <si>
    <t>jeudi 30 novembre</t>
  </si>
  <si>
    <t>vendredi 1 décembre</t>
  </si>
  <si>
    <t>S 12</t>
  </si>
  <si>
    <t>lundi 4 décembre</t>
  </si>
  <si>
    <t>mardi 5 décembre</t>
  </si>
  <si>
    <t>jeudi 7 décembre</t>
  </si>
  <si>
    <t>vendredi 8 décembre</t>
  </si>
  <si>
    <t>S 13</t>
  </si>
  <si>
    <t>lundi 11 décembre</t>
  </si>
  <si>
    <t>mardi 12 décembre</t>
  </si>
  <si>
    <t>jeudi 14 décembre</t>
  </si>
  <si>
    <t>vendredi 15 décembre</t>
  </si>
  <si>
    <t>S 14</t>
  </si>
  <si>
    <t>lundi 18 décembre</t>
  </si>
  <si>
    <t>mardi 19 décembre</t>
  </si>
  <si>
    <t>jeudi 21 décembre</t>
  </si>
  <si>
    <t>vendredi 22 décembre</t>
  </si>
  <si>
    <t>S 15</t>
  </si>
  <si>
    <t>lundi 8 janvier</t>
  </si>
  <si>
    <t>mardi 9 janvier</t>
  </si>
  <si>
    <t>jeudi 11 janvier</t>
  </si>
  <si>
    <t>vendredi 12 janvier</t>
  </si>
  <si>
    <t>S 16</t>
  </si>
  <si>
    <t>lundi 15 janvier</t>
  </si>
  <si>
    <t>mardi 16 janvier</t>
  </si>
  <si>
    <t>jeudi 18 janvier</t>
  </si>
  <si>
    <t>vendredi 19 janvier</t>
  </si>
  <si>
    <t>S 17</t>
  </si>
  <si>
    <t>lundi 22 janvier</t>
  </si>
  <si>
    <t>mardi 23 janvier</t>
  </si>
  <si>
    <t>jeudi 25 janvier</t>
  </si>
  <si>
    <t>vendredi 26 janvier</t>
  </si>
  <si>
    <t>S 18</t>
  </si>
  <si>
    <t>lundi 29 janvier</t>
  </si>
  <si>
    <t>mardi 30 janvier</t>
  </si>
  <si>
    <t>jeudi 1 février</t>
  </si>
  <si>
    <t>vendredi 2 février</t>
  </si>
  <si>
    <t>S 19</t>
  </si>
  <si>
    <t>lundi 5 février</t>
  </si>
  <si>
    <t>mardi 6 février</t>
  </si>
  <si>
    <t>jeudi 8 février</t>
  </si>
  <si>
    <t>vendredi 9 février</t>
  </si>
  <si>
    <t>S 20</t>
  </si>
  <si>
    <t>lundi 12 février</t>
  </si>
  <si>
    <t>mardi 13 février</t>
  </si>
  <si>
    <t>jeudi 15 février</t>
  </si>
  <si>
    <t>vendredi 16 février</t>
  </si>
  <si>
    <t>S 21</t>
  </si>
  <si>
    <t>lundi 4 mars</t>
  </si>
  <si>
    <t>mardi 5 mars</t>
  </si>
  <si>
    <t>jeudi 7 mars</t>
  </si>
  <si>
    <t>vendredi 8 mars</t>
  </si>
  <si>
    <t>S 22</t>
  </si>
  <si>
    <t>lundi 11 mars</t>
  </si>
  <si>
    <t>mardi 12 mars</t>
  </si>
  <si>
    <t>jeudi 14 mars</t>
  </si>
  <si>
    <t>vendredi 15 mars</t>
  </si>
  <si>
    <t>S 23</t>
  </si>
  <si>
    <t>lundi 18 mars</t>
  </si>
  <si>
    <t>mardi 19 mars</t>
  </si>
  <si>
    <t>jeudi 21 mars</t>
  </si>
  <si>
    <t>vendredi 22 mars</t>
  </si>
  <si>
    <t>S 24</t>
  </si>
  <si>
    <t>lundi 25 mars</t>
  </si>
  <si>
    <t>mardi 26 mars</t>
  </si>
  <si>
    <t>jeudi 28 mars</t>
  </si>
  <si>
    <t>vendredi 29 mars</t>
  </si>
  <si>
    <t>S 25</t>
  </si>
  <si>
    <t>mardi 2 avril</t>
  </si>
  <si>
    <t>jeudi 4 avril</t>
  </si>
  <si>
    <t>vendredi 5 avril</t>
  </si>
  <si>
    <t>S 26</t>
  </si>
  <si>
    <t>lundi 8 avril</t>
  </si>
  <si>
    <t>mardi 9 avril</t>
  </si>
  <si>
    <t>jeudi 11 avril</t>
  </si>
  <si>
    <t>vendredi 12 avril</t>
  </si>
  <si>
    <t>Période 5</t>
  </si>
  <si>
    <t>S 27</t>
  </si>
  <si>
    <t>lundi 29 avril</t>
  </si>
  <si>
    <t>mardi 30 avril</t>
  </si>
  <si>
    <t>jeudi 2 mai</t>
  </si>
  <si>
    <t>vendredi 3 mai</t>
  </si>
  <si>
    <t>S 28</t>
  </si>
  <si>
    <t>lundi 6 mai</t>
  </si>
  <si>
    <t>mardi 7 mai</t>
  </si>
  <si>
    <t>S 29</t>
  </si>
  <si>
    <t>lundi 13 mai</t>
  </si>
  <si>
    <t>mardi 14 mai</t>
  </si>
  <si>
    <t>jeudi 16 mai</t>
  </si>
  <si>
    <t>vendredi 17 mai</t>
  </si>
  <si>
    <t>S 30</t>
  </si>
  <si>
    <t>mardi 21 mai</t>
  </si>
  <si>
    <t>jeudi 23 mai</t>
  </si>
  <si>
    <t>vendredi 24 mai</t>
  </si>
  <si>
    <t>S 31</t>
  </si>
  <si>
    <t>lundi 27 mai</t>
  </si>
  <si>
    <t>mardi 28 mai</t>
  </si>
  <si>
    <t>jeudi 30 mai</t>
  </si>
  <si>
    <t>vendredi 31 mai</t>
  </si>
  <si>
    <t>S 32</t>
  </si>
  <si>
    <t>lundi 3 juin</t>
  </si>
  <si>
    <t>mardi 4 juin</t>
  </si>
  <si>
    <t>jeudi 6 juin</t>
  </si>
  <si>
    <t>vendredi 7 juin</t>
  </si>
  <si>
    <t>S 33</t>
  </si>
  <si>
    <t>lundi 10 juin</t>
  </si>
  <si>
    <t>mardi 11 juin</t>
  </si>
  <si>
    <t>jeudi 13 juin</t>
  </si>
  <si>
    <t>vendredi 14 juin</t>
  </si>
  <si>
    <t>S 34</t>
  </si>
  <si>
    <t>lundi 17 juin</t>
  </si>
  <si>
    <t>mardi 18 juin</t>
  </si>
  <si>
    <t>jeudi 20 juin</t>
  </si>
  <si>
    <t>vendredi 21 juin</t>
  </si>
  <si>
    <t>S 35</t>
  </si>
  <si>
    <t>lundi 24 juin</t>
  </si>
  <si>
    <t>mardi 25 juin</t>
  </si>
  <si>
    <t>jeudi 27 juin</t>
  </si>
  <si>
    <t>vendredi 28 juin</t>
  </si>
  <si>
    <t>S 36</t>
  </si>
  <si>
    <t>lundi 1 juillet</t>
  </si>
  <si>
    <t>mardi 2 juillet</t>
  </si>
  <si>
    <t>jeudi 4 juillet</t>
  </si>
  <si>
    <t>vendredi 5 juillet</t>
  </si>
  <si>
    <t>https://www.data.gouv.fr/fr/datasets/le-calendrier-scolaire/</t>
  </si>
  <si>
    <t>Semaine 4 du 25 au 29 septembre</t>
  </si>
  <si>
    <t>Semaine 5 du 2 au 6 octobre</t>
  </si>
  <si>
    <t>Semaine 6 du 9 au 13 octobre</t>
  </si>
  <si>
    <t>Semaine 7 du 16 au 20 octobre</t>
  </si>
  <si>
    <t>Semaine 8 du 6 au 10 novembre</t>
  </si>
  <si>
    <t>Semaine 9 du 13 au 17 novembre</t>
  </si>
  <si>
    <t>Semaine 10 du 20 au 24 novembre</t>
  </si>
  <si>
    <t>Semaine 11 du 27 novembre au 1er décembre</t>
  </si>
  <si>
    <t>Semaine 12 du 4 au 8 décembre</t>
  </si>
  <si>
    <t>Semaine 13 du 11 au 15 décembre</t>
  </si>
  <si>
    <t>Semaine 14 du 18 au 22 décembre</t>
  </si>
  <si>
    <t>Semaine 15 du 8 au 12 janvier</t>
  </si>
  <si>
    <t>Semaine 16 du 15 au 19 janvier</t>
  </si>
  <si>
    <t>Semaine 17 du 22 au 26 janvier</t>
  </si>
  <si>
    <t>Semaine 18 du 29 janvier au 2 février</t>
  </si>
  <si>
    <t>Semaine 19 du 5 au 9 février</t>
  </si>
  <si>
    <t>Semaine 20 du 12 au 16 février</t>
  </si>
  <si>
    <t>Semaine 21 du 4 au 8 mars</t>
  </si>
  <si>
    <t>Semaine 22 du 11 au 15 mars</t>
  </si>
  <si>
    <t>Semaine 23 du 18 au 22 mars</t>
  </si>
  <si>
    <t>Semaine 24 du 25 au 29 mars</t>
  </si>
  <si>
    <t>Semaine 25 du 2 au 5 avril</t>
  </si>
  <si>
    <t>Semaine 26 du 8 au 12 avril</t>
  </si>
  <si>
    <t>Semaine 27 du 29 avil au 3 mai</t>
  </si>
  <si>
    <t>Semaine 28 du 6 au 7 mai</t>
  </si>
  <si>
    <t>Semaine 29 du 13 au 17 mai</t>
  </si>
  <si>
    <t>Semaine 30 du 21 au 24 mai</t>
  </si>
  <si>
    <t>Semaine 31 du 27 au 31 mai</t>
  </si>
  <si>
    <t>Semaine 32 du 3 au 7 juin</t>
  </si>
  <si>
    <t>Semaine 33 du 10 au 14 juin</t>
  </si>
  <si>
    <t>Semaine 34 du 17 au 21 juin</t>
  </si>
  <si>
    <t>Semaine 35 du 24 au 28 juin</t>
  </si>
  <si>
    <t>Semaine 36 du 1er au 5 juillet</t>
  </si>
  <si>
    <t>Choix de la Zone :</t>
  </si>
  <si>
    <t>4 jours</t>
  </si>
  <si>
    <t>Année scolaire</t>
  </si>
  <si>
    <t>2023-2024</t>
  </si>
  <si>
    <t>Notes et informations</t>
  </si>
  <si>
    <t>Etapes de construction du générateur :</t>
  </si>
  <si>
    <t>Etape 1 : réparer la macro de Leakim pour qu'elle fonctionne avec le nouveau format des fichiers Ical, l'onglet "Calendrier" pourra alors fonctionner</t>
  </si>
  <si>
    <t>Etape 4 : extraction des données et mise en page des autres onglets</t>
  </si>
  <si>
    <t>Page générée à partir des données de l'onglet "Jours d'école" (actuellement remplie manuellement)</t>
  </si>
  <si>
    <t>saint_x000D_</t>
  </si>
  <si>
    <t>Jour de l'an</t>
  </si>
  <si>
    <t>Lundi de Pâques</t>
  </si>
  <si>
    <t>Fête du travail</t>
  </si>
  <si>
    <t>Ascension</t>
  </si>
  <si>
    <t>Victoire 1945</t>
  </si>
  <si>
    <t>Toussaint</t>
  </si>
  <si>
    <t>Pentecôte</t>
  </si>
  <si>
    <t>Maths</t>
  </si>
  <si>
    <t>TOTAL</t>
  </si>
  <si>
    <t>P5</t>
  </si>
  <si>
    <t>P4</t>
  </si>
  <si>
    <t>P3</t>
  </si>
  <si>
    <t>P2</t>
  </si>
  <si>
    <t>P1</t>
  </si>
  <si>
    <t>NOMBRE DE SEANCES</t>
  </si>
  <si>
    <t>Nombre de séances - Année scolaire 2023-2024</t>
  </si>
  <si>
    <t>Français</t>
  </si>
  <si>
    <t>Hist/Géo/Sciences</t>
  </si>
  <si>
    <t>EPS</t>
  </si>
  <si>
    <t>Anglais</t>
  </si>
  <si>
    <t>Ateliers</t>
  </si>
  <si>
    <t>Arts visuels</t>
  </si>
  <si>
    <t>H/G/S</t>
  </si>
  <si>
    <t>Décembre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</si>
  <si>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</si>
  <si>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</si>
  <si>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</si>
  <si>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</si>
  <si>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</si>
  <si>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</si>
  <si>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</si>
  <si>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</si>
  <si>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Fériés</t>
  </si>
  <si>
    <t>Import Ical des vacances scolaires basé sur la macro de Leakim :</t>
  </si>
  <si>
    <t xml:space="preserve">https://www.excel-pratique.com/d/application/download?id=386 </t>
  </si>
  <si>
    <t>Le format du Ical a changé du coup la macro de Leakim ne fonctionne plus (affichage des vacances) et serait à reprendre.</t>
  </si>
  <si>
    <t>L'import de l'Ical s'affiche dans l'onglet BD_CAL.</t>
  </si>
  <si>
    <t>ou garder l'idée d'import Ical et l'adapter au script de Goube.</t>
  </si>
  <si>
    <t>Jours Fériés - Année 2023-2024</t>
  </si>
  <si>
    <t>Page générée à partir des données des onglets Paramétrage et BD_CAL (actuellement remplie manuellement)</t>
  </si>
  <si>
    <t>Dates des vacances générée à partir des données des onglets Paramétrage et BD_CAL (actuellement remplie manuellement)</t>
  </si>
  <si>
    <t>Dates des jours fériés générée à partir des données de l'onglet Paramétrage.</t>
  </si>
  <si>
    <t>La reprise des cours se fait 
le matin des jours indiqués.</t>
  </si>
  <si>
    <t>1 - Téléchargez le fichier "France métropolitaine iCal"</t>
  </si>
  <si>
    <t>Listes déroulantes des possibilité proposées par l'import Ical</t>
  </si>
  <si>
    <t xml:space="preserve"> et donc le contenu de l'onglet BD_CAL</t>
  </si>
  <si>
    <t>3 - Sélectionnez les paramètres souhaités</t>
  </si>
  <si>
    <t>Rytmhe scolaire :</t>
  </si>
  <si>
    <t>4 - Onglets générés :</t>
  </si>
  <si>
    <t>Jours de classe - Année scolaire 2023-2024</t>
  </si>
  <si>
    <t>Semaines de classe - Année scolaire 2023-2024</t>
  </si>
  <si>
    <t>Prévoir éventuellement le cas semaine à 4 ou 4,5 jours donc mercredi à ajouter</t>
  </si>
  <si>
    <t>Retirer les jours fériés et vacances</t>
  </si>
  <si>
    <t>* Semaines de classes par période</t>
  </si>
  <si>
    <t>* Calendrier annuel de septembre à septembre ou janvier à janvier (comme le proposait Leakim)</t>
  </si>
  <si>
    <t>* Dates des vacances et jours fériés...</t>
  </si>
  <si>
    <t>* Jours de classe par période</t>
  </si>
  <si>
    <t>* Planning annuel de classe  par période</t>
  </si>
  <si>
    <t>* Planning mensuel</t>
  </si>
  <si>
    <t>Etape 2 : générer l'onglet "Jours de classe" à partir de l'Ical, les autres onglets seront sur le même principe</t>
  </si>
  <si>
    <t>Etape 3 : extraire des "Jours de classe", les semaines d'école</t>
  </si>
  <si>
    <t>Le découpage en 5 périodes se fait en fonction des dates de vacances. Problème, le nombre de semaine par période n'est pas toujours le même</t>
  </si>
  <si>
    <t>Il faudrait prendre les dates de la première et dernière ligne de chaque semaine de l'onglet Jours de classe</t>
  </si>
  <si>
    <t>Vacances et jours fériés - Année scolaire 2023-2024</t>
  </si>
  <si>
    <t>Calcul du nombre de jours depuis l'onglet Jours de classe (actuellement rempli manuellement)</t>
  </si>
  <si>
    <t>Liste déroulante de la période avec affichage correspondant + ventilation dans le tableau de droite (actuellement rempli manuellement)</t>
  </si>
  <si>
    <t>Gestion éventuelle du rythme scolaire (4 jours ou 4jours et demi avec le mercredi)</t>
  </si>
  <si>
    <t>Planning  mensuel - Année scolaire 2023-2024</t>
  </si>
  <si>
    <t>Page générée à partir des données du Ical importé. Affichage mensuel avec tous les jours mais zones de vacances et jours fériés de couleur.</t>
  </si>
  <si>
    <t>* Nombre de séances</t>
  </si>
  <si>
    <t>Sur le principe de :</t>
  </si>
  <si>
    <t>https://www.excel-pratique.com/fr/telechargements/calendriers/full-planning-excel-no262</t>
  </si>
  <si>
    <t>Vacances de la Toussaint_x000D_</t>
  </si>
  <si>
    <t>Vacances de Noël_x000D_</t>
  </si>
  <si>
    <t>Vacances d'Hiver_x000D_</t>
  </si>
  <si>
    <t>Vacances de Printemps_x000D_</t>
  </si>
  <si>
    <t>Vacances d'Été_x000D_</t>
  </si>
  <si>
    <t>Vacances d'Été (prérentrée Enseignants )_x000D_</t>
  </si>
  <si>
    <t>Pont de l'Ascension_x000D_</t>
  </si>
  <si>
    <t>Importation ICal le : 25/07/2023</t>
  </si>
  <si>
    <t>Nouvel An</t>
  </si>
  <si>
    <t>Dimanche de Pâques</t>
  </si>
  <si>
    <t>Lundi de Pentecôte</t>
  </si>
  <si>
    <t>Fête nationale</t>
  </si>
  <si>
    <t>Assomption</t>
  </si>
  <si>
    <t>Victoire 1918</t>
  </si>
  <si>
    <t>2 -  Lancez l'import Ical correspondant à votre zone</t>
  </si>
  <si>
    <t>Version 31/07/2023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</si>
</sst>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 dd"/>
    <numFmt numFmtId="165" formatCode="[$-F800]dddd\,\ mmmm\ dd\,\ yyyy"/>
    <numFmt numFmtId="166" formatCode="[=0]&quot;&quot;;General"/>
    <numFmt numFmtId="167" formatCode="&quot;à &quot;\ mmmm\ yyyy"/>
  </numFmts>
  <fonts count="48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6"/>
      <name val="Arial"/>
      <family val="2"/>
    </font>
    <font>
      <sz val="12"/>
      <name val="Arial"/>
      <family val="2"/>
    </font>
    <font>
      <b/>
      <sz val="15"/>
      <name val="Arial"/>
      <family val="2"/>
    </font>
    <font>
      <sz val="8"/>
      <name val="Arial"/>
      <family val="2"/>
    </font>
    <font>
      <b/>
      <i/>
      <sz val="11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2"/>
      <color rgb="FFFF0000"/>
      <name val="Arial"/>
      <family val="2"/>
    </font>
    <font>
      <b/>
      <sz val="22"/>
      <color theme="0"/>
      <name val="Calibri"/>
      <family val="2"/>
    </font>
    <font>
      <sz val="10"/>
      <color rgb="FF000000"/>
      <name val="Arial"/>
      <family val="2"/>
    </font>
    <font>
      <b/>
      <sz val="12"/>
      <name val="Arial"/>
      <family val="2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Andalus"/>
      <family val="1"/>
    </font>
    <font>
      <sz val="10"/>
      <color theme="1"/>
      <name val="Andalus"/>
      <family val="1"/>
    </font>
    <font>
      <sz val="10"/>
      <color theme="0" tint="-0.499984740745262"/>
      <name val="Andalus"/>
      <family val="1"/>
    </font>
    <font>
      <sz val="11"/>
      <color theme="1"/>
      <name val="Arial Nova Light"/>
      <family val="2"/>
    </font>
    <font>
      <sz val="8"/>
      <color theme="0" tint="-0.499984740745262"/>
      <name val="Arial Nova Light"/>
      <family val="2"/>
    </font>
    <font>
      <sz val="10"/>
      <color theme="1"/>
      <name val="Arial Nova Light"/>
      <family val="2"/>
    </font>
    <font>
      <b/>
      <sz val="16"/>
      <color theme="0"/>
      <name val="Arial Nova Light"/>
      <family val="2"/>
    </font>
    <font>
      <b/>
      <sz val="20"/>
      <color theme="1"/>
      <name val="Arial Nova Light"/>
      <family val="2"/>
    </font>
    <font>
      <sz val="12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2"/>
      <color rgb="FFFF0000"/>
      <name val="Calibri"/>
      <family val="2"/>
      <scheme val="minor"/>
    </font>
    <font>
      <sz val="8"/>
      <color indexed="8"/>
      <name val="Arial Narrow"/>
      <family val="2"/>
    </font>
    <font>
      <sz val="8"/>
      <color indexed="8"/>
      <name val="Calibri"/>
      <family val="2"/>
    </font>
    <font>
      <u/>
      <sz val="12"/>
      <color theme="10"/>
      <name val="Arial"/>
      <family val="2"/>
    </font>
    <font>
      <b/>
      <sz val="12"/>
      <color rgb="FFFF0000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22"/>
      <color theme="0"/>
      <name val="Arial"/>
      <family val="2"/>
    </font>
    <font>
      <b/>
      <sz val="14"/>
      <color theme="0"/>
      <name val="Arial"/>
      <family val="2"/>
    </font>
    <font>
      <b/>
      <sz val="14"/>
      <name val="Arial"/>
      <family val="2"/>
    </font>
    <font>
      <u/>
      <sz val="12"/>
      <name val="Arial"/>
      <family val="2"/>
    </font>
    <font>
      <sz val="20"/>
      <name val="Arial"/>
      <family val="2"/>
    </font>
    <font>
      <sz val="10"/>
      <color rgb="FFFF0000"/>
      <name val="Arial"/>
      <family val="2"/>
    </font>
    <font>
      <sz val="11"/>
      <color rgb="FF000000"/>
      <name val="Calibri"/>
      <family val="2"/>
    </font>
    <font>
      <sz val="12"/>
      <color rgb="FFFF0000"/>
      <name val="Calibri"/>
      <family val="2"/>
      <scheme val="minor"/>
    </font>
    <font>
      <sz val="10"/>
      <name val="Times New Roman"/>
      <family val="1"/>
    </font>
    <font>
      <b/>
      <sz val="9"/>
      <color indexed="18"/>
      <name val="Arial"/>
      <family val="2"/>
    </font>
    <font>
      <sz val="9"/>
      <color indexed="1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/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0">
    <xf numFmtId="0" fontId="0" fillId="0" borderId="0"/>
    <xf numFmtId="0" fontId="11" fillId="0" borderId="0" applyNumberFormat="0" applyFill="0" applyBorder="0" applyAlignment="0" applyProtection="0"/>
    <xf numFmtId="0" fontId="4" fillId="0" borderId="0"/>
    <xf numFmtId="0" fontId="8" fillId="0" borderId="0"/>
    <xf numFmtId="0" fontId="3" fillId="0" borderId="0"/>
    <xf numFmtId="0" fontId="2" fillId="0" borderId="0"/>
    <xf numFmtId="0" fontId="1" fillId="0" borderId="0"/>
    <xf numFmtId="0" fontId="4" fillId="0" borderId="0"/>
    <xf numFmtId="0" fontId="28" fillId="0" borderId="0"/>
    <xf numFmtId="0" fontId="45" fillId="0" borderId="0"/>
  </cellStyleXfs>
  <cellXfs count="174">
    <xf numFmtId="0" fontId="0" fillId="0" borderId="0" xfId="0"/>
    <xf numFmtId="0" fontId="4" fillId="0" borderId="0" xfId="0" applyFont="1"/>
    <xf numFmtId="0" fontId="5" fillId="0" borderId="0" xfId="0" applyFont="1"/>
    <xf numFmtId="0" fontId="6" fillId="0" borderId="0" xfId="0" applyFont="1"/>
    <xf numFmtId="0" fontId="12" fillId="0" borderId="0" xfId="0" applyFont="1"/>
    <xf numFmtId="0" fontId="10" fillId="0" borderId="0" xfId="2" applyFont="1"/>
    <xf numFmtId="0" fontId="13" fillId="0" borderId="0" xfId="0" applyFont="1" applyAlignment="1">
      <alignment horizontal="center" vertical="center"/>
    </xf>
    <xf numFmtId="0" fontId="0" fillId="0" borderId="7" xfId="0" applyBorder="1"/>
    <xf numFmtId="0" fontId="0" fillId="0" borderId="2" xfId="0" applyBorder="1"/>
    <xf numFmtId="0" fontId="15" fillId="0" borderId="0" xfId="0" applyFont="1"/>
    <xf numFmtId="14" fontId="0" fillId="0" borderId="0" xfId="0" applyNumberFormat="1"/>
    <xf numFmtId="0" fontId="1" fillId="0" borderId="0" xfId="6" applyAlignment="1">
      <alignment horizontal="center" vertical="center"/>
    </xf>
    <xf numFmtId="0" fontId="1" fillId="0" borderId="0" xfId="6"/>
    <xf numFmtId="164" fontId="17" fillId="0" borderId="0" xfId="6" applyNumberFormat="1" applyFont="1" applyAlignment="1">
      <alignment horizontal="right" vertical="center"/>
    </xf>
    <xf numFmtId="164" fontId="18" fillId="0" borderId="0" xfId="6" applyNumberFormat="1" applyFont="1" applyAlignment="1">
      <alignment horizontal="right" vertical="center"/>
    </xf>
    <xf numFmtId="0" fontId="19" fillId="0" borderId="0" xfId="6" applyFont="1" applyAlignment="1">
      <alignment horizontal="left" vertical="center" indent="1"/>
    </xf>
    <xf numFmtId="0" fontId="17" fillId="0" borderId="0" xfId="6" applyFont="1" applyAlignment="1">
      <alignment horizontal="center" vertical="center"/>
    </xf>
    <xf numFmtId="165" fontId="18" fillId="0" borderId="0" xfId="6" applyNumberFormat="1" applyFont="1" applyAlignment="1">
      <alignment horizontal="center" vertical="center"/>
    </xf>
    <xf numFmtId="165" fontId="17" fillId="0" borderId="0" xfId="6" applyNumberFormat="1" applyFont="1" applyAlignment="1">
      <alignment horizontal="center" vertical="center"/>
    </xf>
    <xf numFmtId="0" fontId="20" fillId="0" borderId="0" xfId="6" applyFont="1" applyAlignment="1">
      <alignment horizontal="center" vertical="center"/>
    </xf>
    <xf numFmtId="164" fontId="21" fillId="0" borderId="0" xfId="6" applyNumberFormat="1" applyFont="1" applyAlignment="1">
      <alignment horizontal="right" vertical="center"/>
    </xf>
    <xf numFmtId="14" fontId="1" fillId="0" borderId="0" xfId="6" applyNumberFormat="1"/>
    <xf numFmtId="164" fontId="22" fillId="0" borderId="0" xfId="6" applyNumberFormat="1" applyFont="1" applyAlignment="1">
      <alignment horizontal="right" vertical="center"/>
    </xf>
    <xf numFmtId="166" fontId="23" fillId="0" borderId="0" xfId="6" applyNumberFormat="1" applyFont="1" applyAlignment="1">
      <alignment horizontal="left" vertical="center"/>
    </xf>
    <xf numFmtId="0" fontId="24" fillId="3" borderId="8" xfId="6" applyFont="1" applyFill="1" applyBorder="1" applyAlignment="1">
      <alignment horizontal="center" vertical="center"/>
    </xf>
    <xf numFmtId="0" fontId="24" fillId="3" borderId="9" xfId="6" applyFont="1" applyFill="1" applyBorder="1" applyAlignment="1">
      <alignment horizontal="center" vertical="center"/>
    </xf>
    <xf numFmtId="164" fontId="25" fillId="3" borderId="10" xfId="6" applyNumberFormat="1" applyFont="1" applyFill="1" applyBorder="1" applyAlignment="1">
      <alignment horizontal="right" vertical="center"/>
    </xf>
    <xf numFmtId="14" fontId="25" fillId="0" borderId="11" xfId="6" applyNumberFormat="1" applyFont="1" applyBorder="1"/>
    <xf numFmtId="0" fontId="24" fillId="3" borderId="12" xfId="6" applyFont="1" applyFill="1" applyBorder="1" applyAlignment="1">
      <alignment horizontal="center" vertical="center"/>
    </xf>
    <xf numFmtId="14" fontId="1" fillId="0" borderId="11" xfId="6" applyNumberFormat="1" applyBorder="1"/>
    <xf numFmtId="167" fontId="1" fillId="0" borderId="0" xfId="6" applyNumberFormat="1" applyAlignment="1">
      <alignment horizontal="center" vertical="center"/>
    </xf>
    <xf numFmtId="0" fontId="24" fillId="3" borderId="13" xfId="6" applyFont="1" applyFill="1" applyBorder="1" applyAlignment="1">
      <alignment horizontal="center" vertical="center"/>
    </xf>
    <xf numFmtId="164" fontId="25" fillId="3" borderId="14" xfId="6" applyNumberFormat="1" applyFont="1" applyFill="1" applyBorder="1" applyAlignment="1">
      <alignment horizontal="right" vertical="center"/>
    </xf>
    <xf numFmtId="167" fontId="16" fillId="0" borderId="0" xfId="6" applyNumberFormat="1" applyFont="1" applyAlignment="1">
      <alignment horizontal="center" vertical="center"/>
    </xf>
    <xf numFmtId="0" fontId="28" fillId="0" borderId="0" xfId="8"/>
    <xf numFmtId="0" fontId="29" fillId="0" borderId="18" xfId="8" applyFont="1" applyBorder="1"/>
    <xf numFmtId="0" fontId="28" fillId="6" borderId="19" xfId="8" applyFill="1" applyBorder="1"/>
    <xf numFmtId="0" fontId="28" fillId="0" borderId="19" xfId="8" applyBorder="1"/>
    <xf numFmtId="0" fontId="28" fillId="7" borderId="17" xfId="8" applyFill="1" applyBorder="1"/>
    <xf numFmtId="0" fontId="29" fillId="0" borderId="16" xfId="8" applyFont="1" applyBorder="1"/>
    <xf numFmtId="0" fontId="28" fillId="6" borderId="20" xfId="8" applyFill="1" applyBorder="1"/>
    <xf numFmtId="0" fontId="28" fillId="7" borderId="15" xfId="8" applyFill="1" applyBorder="1"/>
    <xf numFmtId="0" fontId="28" fillId="0" borderId="20" xfId="8" applyBorder="1"/>
    <xf numFmtId="0" fontId="29" fillId="7" borderId="21" xfId="8" applyFont="1" applyFill="1" applyBorder="1" applyAlignment="1">
      <alignment horizontal="center" vertical="center"/>
    </xf>
    <xf numFmtId="0" fontId="28" fillId="7" borderId="22" xfId="8" applyFill="1" applyBorder="1" applyAlignment="1">
      <alignment horizontal="center" vertical="center"/>
    </xf>
    <xf numFmtId="0" fontId="28" fillId="0" borderId="23" xfId="8" applyBorder="1"/>
    <xf numFmtId="0" fontId="29" fillId="0" borderId="6" xfId="8" applyFont="1" applyBorder="1" applyAlignment="1">
      <alignment horizontal="center" vertical="center"/>
    </xf>
    <xf numFmtId="0" fontId="28" fillId="7" borderId="24" xfId="8" applyFill="1" applyBorder="1" applyAlignment="1">
      <alignment horizontal="center" vertical="center"/>
    </xf>
    <xf numFmtId="0" fontId="28" fillId="0" borderId="18" xfId="8" applyBorder="1" applyAlignment="1">
      <alignment horizontal="center" vertical="center"/>
    </xf>
    <xf numFmtId="0" fontId="28" fillId="0" borderId="19" xfId="8" applyBorder="1" applyAlignment="1">
      <alignment horizontal="center" vertical="center"/>
    </xf>
    <xf numFmtId="0" fontId="28" fillId="7" borderId="17" xfId="8" applyFill="1" applyBorder="1" applyAlignment="1">
      <alignment horizontal="center" vertical="center"/>
    </xf>
    <xf numFmtId="0" fontId="28" fillId="0" borderId="0" xfId="8" applyAlignment="1">
      <alignment horizontal="center" vertical="center"/>
    </xf>
    <xf numFmtId="0" fontId="28" fillId="0" borderId="16" xfId="8" applyBorder="1" applyAlignment="1">
      <alignment horizontal="center" vertical="center"/>
    </xf>
    <xf numFmtId="0" fontId="28" fillId="0" borderId="20" xfId="8" applyBorder="1" applyAlignment="1">
      <alignment horizontal="center" vertical="center"/>
    </xf>
    <xf numFmtId="0" fontId="28" fillId="7" borderId="15" xfId="8" applyFill="1" applyBorder="1" applyAlignment="1">
      <alignment horizontal="center" vertical="center"/>
    </xf>
    <xf numFmtId="0" fontId="28" fillId="0" borderId="18" xfId="8" applyBorder="1"/>
    <xf numFmtId="0" fontId="28" fillId="0" borderId="16" xfId="8" applyBorder="1"/>
    <xf numFmtId="0" fontId="28" fillId="7" borderId="21" xfId="8" applyFill="1" applyBorder="1" applyAlignment="1">
      <alignment horizontal="center" vertical="center"/>
    </xf>
    <xf numFmtId="0" fontId="28" fillId="0" borderId="23" xfId="8" applyBorder="1" applyAlignment="1">
      <alignment horizontal="center" vertical="center"/>
    </xf>
    <xf numFmtId="0" fontId="28" fillId="0" borderId="21" xfId="8" applyBorder="1"/>
    <xf numFmtId="0" fontId="28" fillId="0" borderId="22" xfId="8" applyBorder="1"/>
    <xf numFmtId="0" fontId="28" fillId="7" borderId="25" xfId="8" applyFill="1" applyBorder="1"/>
    <xf numFmtId="0" fontId="30" fillId="0" borderId="0" xfId="8" applyFont="1"/>
    <xf numFmtId="0" fontId="28" fillId="7" borderId="26" xfId="8" applyFill="1" applyBorder="1"/>
    <xf numFmtId="0" fontId="28" fillId="6" borderId="27" xfId="8" applyFill="1" applyBorder="1"/>
    <xf numFmtId="0" fontId="28" fillId="0" borderId="27" xfId="8" applyBorder="1"/>
    <xf numFmtId="0" fontId="4" fillId="6" borderId="0" xfId="2" applyFill="1"/>
    <xf numFmtId="14" fontId="4" fillId="6" borderId="0" xfId="2" applyNumberFormat="1" applyFill="1" applyAlignment="1">
      <alignment horizontal="center"/>
    </xf>
    <xf numFmtId="14" fontId="4" fillId="6" borderId="0" xfId="2" applyNumberFormat="1" applyFill="1" applyAlignment="1">
      <alignment horizontal="center" vertical="center"/>
    </xf>
    <xf numFmtId="0" fontId="4" fillId="6" borderId="0" xfId="2" applyFill="1" applyAlignment="1">
      <alignment horizontal="left"/>
    </xf>
    <xf numFmtId="14" fontId="4" fillId="6" borderId="0" xfId="2" applyNumberFormat="1" applyFill="1"/>
    <xf numFmtId="0" fontId="4" fillId="6" borderId="0" xfId="2" applyFill="1" applyAlignment="1">
      <alignment horizontal="center" vertical="center"/>
    </xf>
    <xf numFmtId="0" fontId="4" fillId="6" borderId="0" xfId="2" quotePrefix="1" applyFill="1"/>
    <xf numFmtId="0" fontId="31" fillId="6" borderId="0" xfId="2" applyFont="1" applyFill="1"/>
    <xf numFmtId="0" fontId="32" fillId="6" borderId="0" xfId="2" applyFont="1" applyFill="1"/>
    <xf numFmtId="0" fontId="32" fillId="6" borderId="0" xfId="2" applyFont="1" applyFill="1" applyAlignment="1">
      <alignment horizontal="center" vertical="center"/>
    </xf>
    <xf numFmtId="0" fontId="9" fillId="0" borderId="0" xfId="3" applyFont="1" applyAlignment="1">
      <alignment horizontal="left" wrapText="1"/>
    </xf>
    <xf numFmtId="0" fontId="11" fillId="0" borderId="0" xfId="1"/>
    <xf numFmtId="0" fontId="34" fillId="0" borderId="0" xfId="0" applyFont="1"/>
    <xf numFmtId="0" fontId="13" fillId="0" borderId="0" xfId="0" applyFont="1" applyAlignment="1">
      <alignment horizontal="left" vertical="center"/>
    </xf>
    <xf numFmtId="11" fontId="0" fillId="0" borderId="0" xfId="0" applyNumberFormat="1"/>
    <xf numFmtId="11" fontId="12" fillId="0" borderId="0" xfId="0" applyNumberFormat="1" applyFont="1"/>
    <xf numFmtId="0" fontId="13" fillId="0" borderId="0" xfId="0" applyFont="1" applyAlignment="1">
      <alignment vertical="center"/>
    </xf>
    <xf numFmtId="0" fontId="39" fillId="0" borderId="0" xfId="7" applyFont="1" applyAlignment="1">
      <alignment horizontal="center" vertical="center"/>
    </xf>
    <xf numFmtId="165" fontId="39" fillId="0" borderId="0" xfId="0" applyNumberFormat="1" applyFont="1"/>
    <xf numFmtId="0" fontId="6" fillId="8" borderId="0" xfId="0" applyFont="1" applyFill="1"/>
    <xf numFmtId="0" fontId="6" fillId="8" borderId="0" xfId="0" applyFont="1" applyFill="1" applyAlignment="1">
      <alignment wrapText="1"/>
    </xf>
    <xf numFmtId="0" fontId="33" fillId="0" borderId="0" xfId="1" applyFont="1"/>
    <xf numFmtId="0" fontId="41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Alignment="1">
      <alignment vertical="center" wrapText="1"/>
    </xf>
    <xf numFmtId="0" fontId="6" fillId="0" borderId="31" xfId="0" applyFont="1" applyBorder="1" applyAlignment="1">
      <alignment vertical="center" wrapText="1"/>
    </xf>
    <xf numFmtId="0" fontId="6" fillId="0" borderId="32" xfId="0" applyFont="1" applyBorder="1" applyAlignment="1">
      <alignment vertical="center" wrapText="1"/>
    </xf>
    <xf numFmtId="0" fontId="6" fillId="0" borderId="34" xfId="0" applyFont="1" applyBorder="1" applyAlignment="1">
      <alignment vertical="center" wrapText="1"/>
    </xf>
    <xf numFmtId="0" fontId="6" fillId="0" borderId="36" xfId="0" applyFont="1" applyBorder="1" applyAlignment="1">
      <alignment vertical="center" wrapText="1"/>
    </xf>
    <xf numFmtId="0" fontId="4" fillId="0" borderId="1" xfId="0" applyFont="1" applyBorder="1"/>
    <xf numFmtId="0" fontId="4" fillId="0" borderId="7" xfId="0" applyFont="1" applyBorder="1"/>
    <xf numFmtId="0" fontId="6" fillId="0" borderId="37" xfId="0" applyFont="1" applyBorder="1" applyAlignment="1">
      <alignment vertical="center" wrapText="1"/>
    </xf>
    <xf numFmtId="0" fontId="0" fillId="0" borderId="1" xfId="0" applyBorder="1"/>
    <xf numFmtId="0" fontId="6" fillId="0" borderId="38" xfId="0" applyFont="1" applyBorder="1" applyAlignment="1">
      <alignment vertical="center" wrapText="1"/>
    </xf>
    <xf numFmtId="0" fontId="6" fillId="0" borderId="2" xfId="0" applyFont="1" applyBorder="1" applyAlignment="1">
      <alignment vertical="center" wrapText="1"/>
    </xf>
    <xf numFmtId="0" fontId="0" fillId="0" borderId="36" xfId="0" applyBorder="1"/>
    <xf numFmtId="0" fontId="6" fillId="0" borderId="7" xfId="0" applyFont="1" applyBorder="1" applyAlignment="1">
      <alignment vertical="center" wrapText="1"/>
    </xf>
    <xf numFmtId="0" fontId="0" fillId="0" borderId="38" xfId="0" applyBorder="1"/>
    <xf numFmtId="0" fontId="6" fillId="0" borderId="32" xfId="0" applyFont="1" applyBorder="1"/>
    <xf numFmtId="0" fontId="6" fillId="0" borderId="1" xfId="0" applyFont="1" applyBorder="1" applyAlignment="1">
      <alignment vertical="center" wrapText="1"/>
    </xf>
    <xf numFmtId="0" fontId="0" fillId="0" borderId="34" xfId="0" applyBorder="1"/>
    <xf numFmtId="0" fontId="42" fillId="0" borderId="0" xfId="0" applyFont="1"/>
    <xf numFmtId="11" fontId="35" fillId="0" borderId="0" xfId="0" applyNumberFormat="1" applyFont="1"/>
    <xf numFmtId="11" fontId="4" fillId="0" borderId="0" xfId="0" applyNumberFormat="1" applyFont="1"/>
    <xf numFmtId="0" fontId="37" fillId="0" borderId="0" xfId="0" applyFont="1" applyAlignment="1">
      <alignment horizontal="center" vertical="center"/>
    </xf>
    <xf numFmtId="0" fontId="6" fillId="0" borderId="0" xfId="7" applyFont="1" applyAlignment="1">
      <alignment horizontal="center" vertical="center"/>
    </xf>
    <xf numFmtId="165" fontId="6" fillId="0" borderId="0" xfId="0" applyNumberFormat="1" applyFont="1"/>
    <xf numFmtId="0" fontId="6" fillId="0" borderId="20" xfId="7" applyFont="1" applyBorder="1" applyAlignment="1">
      <alignment horizontal="center" vertical="center"/>
    </xf>
    <xf numFmtId="165" fontId="6" fillId="0" borderId="20" xfId="0" applyNumberFormat="1" applyFont="1" applyBorder="1"/>
    <xf numFmtId="0" fontId="40" fillId="0" borderId="20" xfId="7" applyFont="1" applyBorder="1" applyAlignment="1">
      <alignment horizontal="center" vertical="center"/>
    </xf>
    <xf numFmtId="0" fontId="36" fillId="0" borderId="0" xfId="0" applyFont="1"/>
    <xf numFmtId="0" fontId="36" fillId="0" borderId="34" xfId="0" applyFont="1" applyBorder="1" applyAlignment="1">
      <alignment vertical="center" wrapText="1"/>
    </xf>
    <xf numFmtId="0" fontId="36" fillId="0" borderId="36" xfId="0" applyFont="1" applyBorder="1" applyAlignment="1">
      <alignment vertical="center" wrapText="1"/>
    </xf>
    <xf numFmtId="0" fontId="36" fillId="0" borderId="38" xfId="0" applyFont="1" applyBorder="1" applyAlignment="1">
      <alignment vertical="center" wrapText="1"/>
    </xf>
    <xf numFmtId="0" fontId="8" fillId="0" borderId="34" xfId="0" applyFont="1" applyBorder="1" applyAlignment="1">
      <alignment vertical="center" wrapText="1"/>
    </xf>
    <xf numFmtId="0" fontId="8" fillId="0" borderId="36" xfId="0" applyFont="1" applyBorder="1" applyAlignment="1">
      <alignment vertical="center" wrapText="1"/>
    </xf>
    <xf numFmtId="0" fontId="8" fillId="0" borderId="38" xfId="0" applyFont="1" applyBorder="1" applyAlignment="1">
      <alignment vertical="center" wrapText="1"/>
    </xf>
    <xf numFmtId="0" fontId="36" fillId="0" borderId="1" xfId="0" applyFont="1" applyBorder="1" applyAlignment="1">
      <alignment vertical="center" wrapText="1"/>
    </xf>
    <xf numFmtId="0" fontId="36" fillId="0" borderId="7" xfId="0" applyFont="1" applyBorder="1" applyAlignment="1">
      <alignment vertical="center" wrapText="1"/>
    </xf>
    <xf numFmtId="0" fontId="36" fillId="0" borderId="2" xfId="0" applyFont="1" applyBorder="1" applyAlignment="1">
      <alignment vertical="center" wrapText="1"/>
    </xf>
    <xf numFmtId="11" fontId="12" fillId="0" borderId="0" xfId="0" applyNumberFormat="1" applyFont="1" applyAlignment="1">
      <alignment horizontal="center"/>
    </xf>
    <xf numFmtId="0" fontId="44" fillId="0" borderId="0" xfId="8" applyFont="1"/>
    <xf numFmtId="14" fontId="46" fillId="7" borderId="40" xfId="9" applyNumberFormat="1" applyFont="1" applyFill="1" applyBorder="1" applyAlignment="1" applyProtection="1">
      <alignment horizontal="center"/>
      <protection locked="0"/>
    </xf>
    <xf numFmtId="14" fontId="47" fillId="0" borderId="41" xfId="9" applyNumberFormat="1" applyFont="1" applyBorder="1" applyAlignment="1" applyProtection="1">
      <alignment horizontal="left"/>
      <protection locked="0"/>
    </xf>
    <xf numFmtId="14" fontId="46" fillId="7" borderId="42" xfId="9" applyNumberFormat="1" applyFont="1" applyFill="1" applyBorder="1" applyAlignment="1" applyProtection="1">
      <alignment horizontal="center"/>
      <protection locked="0"/>
    </xf>
    <xf numFmtId="14" fontId="47" fillId="0" borderId="43" xfId="9" applyNumberFormat="1" applyFont="1" applyBorder="1" applyAlignment="1" applyProtection="1">
      <alignment horizontal="left"/>
      <protection locked="0"/>
    </xf>
    <xf numFmtId="14" fontId="46" fillId="7" borderId="44" xfId="9" applyNumberFormat="1" applyFont="1" applyFill="1" applyBorder="1" applyAlignment="1" applyProtection="1">
      <alignment horizontal="center"/>
      <protection locked="0"/>
    </xf>
    <xf numFmtId="0" fontId="4" fillId="6" borderId="45" xfId="2" applyFill="1" applyBorder="1" applyAlignment="1">
      <alignment horizontal="center" vertical="center"/>
    </xf>
    <xf numFmtId="0" fontId="4" fillId="6" borderId="0" xfId="2" applyFill="1" applyAlignment="1">
      <alignment horizontal="center"/>
    </xf>
    <xf numFmtId="0" fontId="15" fillId="0" borderId="0" xfId="3" applyFont="1" applyAlignment="1">
      <alignment horizontal="left" wrapText="1"/>
    </xf>
    <xf numFmtId="0" fontId="13" fillId="2" borderId="3" xfId="0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horizontal="center" vertical="center"/>
    </xf>
    <xf numFmtId="164" fontId="26" fillId="4" borderId="14" xfId="6" applyNumberFormat="1" applyFont="1" applyFill="1" applyBorder="1" applyAlignment="1">
      <alignment horizontal="center" vertical="center"/>
    </xf>
    <xf numFmtId="164" fontId="26" fillId="4" borderId="9" xfId="6" applyNumberFormat="1" applyFont="1" applyFill="1" applyBorder="1" applyAlignment="1">
      <alignment horizontal="center" vertical="center"/>
    </xf>
    <xf numFmtId="164" fontId="26" fillId="4" borderId="13" xfId="6" applyNumberFormat="1" applyFont="1" applyFill="1" applyBorder="1" applyAlignment="1">
      <alignment horizontal="center" vertical="center"/>
    </xf>
    <xf numFmtId="0" fontId="27" fillId="0" borderId="0" xfId="6" applyFont="1" applyAlignment="1">
      <alignment horizontal="center" vertical="center"/>
    </xf>
    <xf numFmtId="164" fontId="26" fillId="4" borderId="9" xfId="6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37" fillId="2" borderId="0" xfId="0" applyFont="1" applyFill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4" fillId="0" borderId="0" xfId="0" applyFont="1" applyAlignment="1">
      <alignment horizontal="center" wrapText="1"/>
    </xf>
    <xf numFmtId="0" fontId="12" fillId="0" borderId="0" xfId="0" applyFont="1" applyAlignment="1">
      <alignment wrapText="1"/>
    </xf>
    <xf numFmtId="0" fontId="12" fillId="0" borderId="0" xfId="0" applyFont="1"/>
    <xf numFmtId="0" fontId="39" fillId="5" borderId="0" xfId="7" applyFont="1" applyFill="1" applyAlignment="1">
      <alignment horizontal="center" vertical="center"/>
    </xf>
    <xf numFmtId="0" fontId="38" fillId="2" borderId="23" xfId="7" applyFont="1" applyFill="1" applyBorder="1" applyAlignment="1">
      <alignment horizontal="center" vertical="center"/>
    </xf>
    <xf numFmtId="0" fontId="38" fillId="2" borderId="39" xfId="7" applyFont="1" applyFill="1" applyBorder="1" applyAlignment="1">
      <alignment horizontal="center" vertical="center"/>
    </xf>
    <xf numFmtId="0" fontId="38" fillId="2" borderId="28" xfId="7" applyFont="1" applyFill="1" applyBorder="1" applyAlignment="1">
      <alignment horizontal="center" vertical="center"/>
    </xf>
    <xf numFmtId="0" fontId="6" fillId="0" borderId="7" xfId="0" applyFont="1" applyBorder="1" applyAlignment="1">
      <alignment horizontal="center" vertical="center" wrapText="1"/>
    </xf>
    <xf numFmtId="0" fontId="6" fillId="0" borderId="37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0" fontId="6" fillId="0" borderId="35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 wrapText="1"/>
    </xf>
    <xf numFmtId="0" fontId="13" fillId="2" borderId="30" xfId="0" applyFont="1" applyFill="1" applyBorder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36" fillId="0" borderId="7" xfId="0" applyFont="1" applyBorder="1" applyAlignment="1">
      <alignment horizontal="center" vertical="center" wrapText="1"/>
    </xf>
    <xf numFmtId="0" fontId="36" fillId="0" borderId="1" xfId="0" applyFont="1" applyBorder="1" applyAlignment="1">
      <alignment horizontal="center" vertical="center" wrapText="1"/>
    </xf>
    <xf numFmtId="0" fontId="36" fillId="0" borderId="2" xfId="0" applyFont="1" applyBorder="1" applyAlignment="1">
      <alignment horizontal="center" vertical="center" wrapText="1"/>
    </xf>
    <xf numFmtId="11" fontId="35" fillId="0" borderId="0" xfId="0" applyNumberFormat="1" applyFont="1" applyAlignment="1">
      <alignment horizontal="center"/>
    </xf>
    <xf numFmtId="11" fontId="42" fillId="0" borderId="0" xfId="0" applyNumberFormat="1" applyFont="1" applyAlignment="1">
      <alignment horizontal="center"/>
    </xf>
    <xf numFmtId="0" fontId="29" fillId="0" borderId="0" xfId="8" applyFont="1" applyAlignment="1">
      <alignment horizontal="center" vertical="center"/>
    </xf>
    <xf numFmtId="0" fontId="13" fillId="2" borderId="5" xfId="0" applyFont="1" applyFill="1" applyBorder="1" applyAlignment="1">
      <alignment horizontal="center" vertical="center"/>
    </xf>
    <xf numFmtId="0" fontId="11" fillId="0" borderId="0" xfId="1" applyFill="1" applyProtection="1"/>
  </cellXfs>
  <cellStyles count="10">
    <cellStyle name="Lien hypertexte" xfId="1" builtinId="8"/>
    <cellStyle name="Normal" xfId="0" builtinId="0"/>
    <cellStyle name="Normal 2" xfId="2" xr:uid="{00000000-0005-0000-0000-000002000000}"/>
    <cellStyle name="Normal 3" xfId="4" xr:uid="{193E00EC-6A63-401D-818C-231C1978A60D}"/>
    <cellStyle name="Normal 4" xfId="5" xr:uid="{5978A43B-C032-46C2-8CE6-3A104217A554}"/>
    <cellStyle name="Normal 5" xfId="6" xr:uid="{0FC3CD5F-B14D-46B8-935C-1128903A32F6}"/>
    <cellStyle name="Normal 6" xfId="8" xr:uid="{69401086-0349-4473-9724-1ED8F164D8CA}"/>
    <cellStyle name="Normal_PlanningTx Jour avec WE1" xfId="9" xr:uid="{47681F32-8DC5-49A2-8575-AE51867CB091}"/>
    <cellStyle name="Normal_presence didier" xfId="7" xr:uid="{54E7F154-5FC1-461D-8976-6F1708AE3B16}"/>
    <cellStyle name="Normal_URSSAF" xfId="3" xr:uid="{00000000-0005-0000-0000-000003000000}"/>
  </cellStyles>
  <dxfs count="52">
    <dxf>
      <font>
        <b/>
        <i val="0"/>
        <color theme="0"/>
      </font>
      <fill>
        <patternFill>
          <bgColor rgb="FF00B0F0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font>
        <b/>
        <i val="0"/>
        <color theme="0"/>
      </font>
      <fill>
        <patternFill>
          <bgColor theme="0" tint="-0.24994659260841701"/>
        </patternFill>
      </fill>
      <border>
        <left/>
        <right/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theme="0" tint="-0.24994659260841701"/>
        </patternFill>
      </fill>
      <border>
        <left/>
        <right/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theme="0" tint="-0.24994659260841701"/>
        </patternFill>
      </fill>
      <border>
        <left/>
        <right/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font>
        <b/>
        <i val="0"/>
        <color theme="0"/>
      </font>
      <fill>
        <patternFill>
          <bgColor theme="0" tint="-0.24994659260841701"/>
        </patternFill>
      </fill>
      <border>
        <left/>
        <right/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font>
        <b/>
        <i val="0"/>
        <color theme="0"/>
      </font>
      <fill>
        <patternFill>
          <bgColor theme="0" tint="-0.24994659260841701"/>
        </patternFill>
      </fill>
      <border>
        <left/>
        <right/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font>
        <b/>
        <i val="0"/>
        <color theme="0"/>
      </font>
      <fill>
        <patternFill>
          <bgColor theme="0" tint="-0.24994659260841701"/>
        </patternFill>
      </fill>
      <border>
        <left/>
        <right/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font>
        <b/>
        <i val="0"/>
        <color theme="0"/>
      </font>
      <fill>
        <patternFill>
          <bgColor theme="0" tint="-0.24994659260841701"/>
        </patternFill>
      </fill>
      <border>
        <left/>
        <right/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font>
        <b/>
        <i val="0"/>
        <color theme="0"/>
      </font>
      <fill>
        <patternFill>
          <bgColor theme="0" tint="-0.24994659260841701"/>
        </patternFill>
      </fill>
      <border>
        <left/>
        <bottom style="thin">
          <color theme="0"/>
        </bottom>
      </border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font>
        <b/>
        <i val="0"/>
        <color theme="0"/>
      </font>
      <fill>
        <patternFill>
          <bgColor theme="0" tint="-0.24994659260841701"/>
        </patternFill>
      </fill>
      <border>
        <left/>
        <right/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font>
        <b/>
        <i val="0"/>
        <color theme="0"/>
      </font>
      <fill>
        <patternFill>
          <bgColor theme="0" tint="-0.24994659260841701"/>
        </patternFill>
      </fill>
      <border>
        <left/>
        <right/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font>
        <b/>
        <i val="0"/>
        <color theme="0"/>
      </font>
      <fill>
        <patternFill>
          <bgColor theme="0" tint="-0.24994659260841701"/>
        </patternFill>
      </fill>
      <border>
        <left/>
        <right/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font>
        <b/>
        <i val="0"/>
        <color theme="0"/>
      </font>
      <fill>
        <patternFill>
          <bgColor theme="0" tint="-0.24994659260841701"/>
        </patternFill>
      </fill>
      <border>
        <left/>
        <right/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font>
        <b/>
        <i val="0"/>
        <color theme="0"/>
      </font>
      <fill>
        <patternFill>
          <bgColor theme="0" tint="-0.24994659260841701"/>
        </patternFill>
      </fill>
      <border>
        <left/>
        <right/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gradientFill>
          <stop position="0">
            <color theme="0"/>
          </stop>
          <stop position="0.5">
            <color rgb="FF66FF66"/>
          </stop>
          <stop position="1">
            <color theme="0"/>
          </stop>
        </gradientFill>
      </fill>
      <border>
        <left style="thin">
          <color theme="0"/>
        </left>
        <right style="thin">
          <color theme="0"/>
        </right>
      </border>
    </dxf>
    <dxf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pin" dx="16" fmlaLink="$B$1" max="3000" min="2010" page="10" val="2024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</xdr:colOff>
          <xdr:row>5</xdr:row>
          <xdr:rowOff>106680</xdr:rowOff>
        </xdr:from>
        <xdr:to>
          <xdr:col>2</xdr:col>
          <xdr:colOff>998220</xdr:colOff>
          <xdr:row>7</xdr:row>
          <xdr:rowOff>99060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1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Import Ical - Zone A - B  ou C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381000</xdr:colOff>
          <xdr:row>0</xdr:row>
          <xdr:rowOff>38100</xdr:rowOff>
        </xdr:from>
        <xdr:to>
          <xdr:col>2</xdr:col>
          <xdr:colOff>182880</xdr:colOff>
          <xdr:row>0</xdr:row>
          <xdr:rowOff>426720</xdr:rowOff>
        </xdr:to>
        <xdr:sp macro="" textlink="">
          <xdr:nvSpPr>
            <xdr:cNvPr id="13313" name="Spinner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3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0</xdr:col>
      <xdr:colOff>93359</xdr:colOff>
      <xdr:row>2</xdr:row>
      <xdr:rowOff>112517</xdr:rowOff>
    </xdr:from>
    <xdr:to>
      <xdr:col>0</xdr:col>
      <xdr:colOff>331484</xdr:colOff>
      <xdr:row>6</xdr:row>
      <xdr:rowOff>56010</xdr:rowOff>
    </xdr:to>
    <xdr:sp macro="" textlink="$A$2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 rot="17886284">
          <a:off x="-140325" y="1433639"/>
          <a:ext cx="927743" cy="238125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7D9754CB-3491-4D2C-90CD-9F4A320678EE}" type="TxLink">
            <a:rPr lang="en-US" sz="1400" b="0" i="0" u="none" strike="noStrike">
              <a:solidFill>
                <a:schemeClr val="tx1">
                  <a:lumMod val="65000"/>
                  <a:lumOff val="35000"/>
                </a:schemeClr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pPr algn="ctr"/>
            <a:t>saint</a:t>
          </a:fld>
          <a:endParaRPr lang="fr-FR" sz="1400">
            <a:solidFill>
              <a:schemeClr val="tx1">
                <a:lumMod val="65000"/>
                <a:lumOff val="35000"/>
              </a:schemeClr>
            </a:soli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1280160</xdr:colOff>
          <xdr:row>0</xdr:row>
          <xdr:rowOff>30480</xdr:rowOff>
        </xdr:from>
        <xdr:to>
          <xdr:col>6</xdr:col>
          <xdr:colOff>2232660</xdr:colOff>
          <xdr:row>1</xdr:row>
          <xdr:rowOff>22860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4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5562600</xdr:colOff>
          <xdr:row>0</xdr:row>
          <xdr:rowOff>22860</xdr:rowOff>
        </xdr:from>
        <xdr:to>
          <xdr:col>2</xdr:col>
          <xdr:colOff>6522720</xdr:colOff>
          <xdr:row>0</xdr:row>
          <xdr:rowOff>373380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5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617220</xdr:colOff>
          <xdr:row>0</xdr:row>
          <xdr:rowOff>22860</xdr:rowOff>
        </xdr:from>
        <xdr:to>
          <xdr:col>11</xdr:col>
          <xdr:colOff>784860</xdr:colOff>
          <xdr:row>1</xdr:row>
          <xdr:rowOff>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06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259080</xdr:colOff>
          <xdr:row>0</xdr:row>
          <xdr:rowOff>22860</xdr:rowOff>
        </xdr:from>
        <xdr:to>
          <xdr:col>14</xdr:col>
          <xdr:colOff>0</xdr:colOff>
          <xdr:row>1</xdr:row>
          <xdr:rowOff>0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07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6</xdr:row>
      <xdr:rowOff>137160</xdr:rowOff>
    </xdr:from>
    <xdr:to>
      <xdr:col>10</xdr:col>
      <xdr:colOff>728493</xdr:colOff>
      <xdr:row>45</xdr:row>
      <xdr:rowOff>119002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470660"/>
          <a:ext cx="9323853" cy="651980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617220</xdr:colOff>
          <xdr:row>0</xdr:row>
          <xdr:rowOff>22860</xdr:rowOff>
        </xdr:from>
        <xdr:to>
          <xdr:col>10</xdr:col>
          <xdr:colOff>784860</xdr:colOff>
          <xdr:row>0</xdr:row>
          <xdr:rowOff>365760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  <a:ext uri="{FF2B5EF4-FFF2-40B4-BE49-F238E27FC236}">
                  <a16:creationId xmlns:a16="http://schemas.microsoft.com/office/drawing/2014/main" id="{00000000-0008-0000-0800-000001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441960</xdr:colOff>
          <xdr:row>0</xdr:row>
          <xdr:rowOff>30480</xdr:rowOff>
        </xdr:from>
        <xdr:to>
          <xdr:col>15</xdr:col>
          <xdr:colOff>655320</xdr:colOff>
          <xdr:row>1</xdr:row>
          <xdr:rowOff>7620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  <a:ext uri="{FF2B5EF4-FFF2-40B4-BE49-F238E27FC236}">
                  <a16:creationId xmlns:a16="http://schemas.microsoft.com/office/drawing/2014/main" id="{00000000-0008-0000-0900-00000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excel-pratique.com/d/application/download?id=386" TargetMode="External"/><Relationship Id="rId1" Type="http://schemas.openxmlformats.org/officeDocument/2006/relationships/hyperlink" Target="https://www.data.gouv.fr/fr/datasets/le-calendrier-scolaire/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https://www.excel-pratique.com/fr/telechargements/calendriers/full-planning-excel-no262" TargetMode="External"/><Relationship Id="rId5" Type="http://schemas.openxmlformats.org/officeDocument/2006/relationships/ctrlProp" Target="../ctrlProps/ctrlProp7.xml"/><Relationship Id="rId4" Type="http://schemas.openxmlformats.org/officeDocument/2006/relationships/vmlDrawing" Target="../drawings/vmlDrawing7.v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/>
  <dimension ref="A1:O25"/>
  <sheetViews>
    <sheetView tabSelected="1" zoomScaleNormal="100" workbookViewId="0">
      <selection activeCell="A23" sqref="A23"/>
    </sheetView>
  </sheetViews>
  <sheetFormatPr baseColWidth="10" defaultRowHeight="13.2"/>
  <cols>
    <col min="3" max="3" width="16.6640625" customWidth="1"/>
    <col min="4" max="4" width="14.44140625" customWidth="1"/>
  </cols>
  <sheetData>
    <row r="1" spans="1:15" ht="29.4" thickBot="1">
      <c r="A1" s="136" t="s">
        <v>27</v>
      </c>
      <c r="B1" s="137"/>
      <c r="C1" s="137"/>
      <c r="D1" s="137"/>
      <c r="E1" s="137"/>
      <c r="F1" s="137"/>
      <c r="G1" s="137"/>
      <c r="H1" s="137"/>
      <c r="I1" s="137"/>
      <c r="J1" s="137"/>
      <c r="K1" s="137"/>
      <c r="L1" s="6"/>
      <c r="M1" s="6"/>
      <c r="N1" s="6"/>
      <c r="O1" s="6"/>
    </row>
    <row r="2" spans="1:15" ht="15" customHeight="1">
      <c r="A2" s="3"/>
      <c r="B2" s="3"/>
      <c r="C2" s="3"/>
      <c r="D2" s="3"/>
    </row>
    <row r="3" spans="1:15" ht="15" customHeight="1">
      <c r="A3" s="135" t="s">
        <v>302</v>
      </c>
      <c r="B3" s="135"/>
      <c r="C3" s="135"/>
      <c r="D3" s="135"/>
      <c r="E3" s="3"/>
      <c r="F3" s="3" t="s">
        <v>292</v>
      </c>
      <c r="H3" s="3"/>
      <c r="I3" s="3"/>
    </row>
    <row r="4" spans="1:15" ht="15" customHeight="1">
      <c r="A4" s="173" t="s">
        <v>215</v>
      </c>
      <c r="B4" s="3"/>
      <c r="C4" s="3"/>
      <c r="D4" s="3"/>
      <c r="F4" s="77" t="s">
        <v>293</v>
      </c>
    </row>
    <row r="5" spans="1:15" ht="15" customHeight="1">
      <c r="A5" s="9" t="s">
        <v>345</v>
      </c>
      <c r="B5" s="3"/>
      <c r="C5" s="3"/>
      <c r="D5" s="3"/>
      <c r="F5" s="4" t="s">
        <v>294</v>
      </c>
      <c r="J5" s="76"/>
      <c r="K5" s="76"/>
      <c r="L5" s="76"/>
      <c r="M5" s="76"/>
    </row>
    <row r="6" spans="1:15" ht="15" customHeight="1">
      <c r="A6" s="3"/>
      <c r="B6" s="3"/>
      <c r="C6" s="3"/>
      <c r="D6" s="3"/>
      <c r="F6" s="4" t="s">
        <v>295</v>
      </c>
      <c r="J6" s="76"/>
      <c r="K6" s="76"/>
      <c r="L6" s="76"/>
      <c r="M6" s="76"/>
    </row>
    <row r="7" spans="1:15" ht="15" customHeight="1">
      <c r="A7" s="3"/>
      <c r="B7" s="3"/>
      <c r="C7" s="3"/>
      <c r="D7" s="3"/>
      <c r="F7" s="4"/>
      <c r="J7" s="76"/>
      <c r="K7" s="76"/>
      <c r="L7" s="76"/>
      <c r="M7" s="76"/>
    </row>
    <row r="8" spans="1:15" ht="15" customHeight="1">
      <c r="B8" s="3"/>
      <c r="C8" s="3"/>
      <c r="D8" s="3"/>
      <c r="F8" s="77"/>
      <c r="K8" s="5"/>
      <c r="L8" s="5"/>
      <c r="M8" s="5"/>
    </row>
    <row r="9" spans="1:15" ht="15" customHeight="1">
      <c r="A9" s="9" t="s">
        <v>305</v>
      </c>
      <c r="B9" s="3"/>
      <c r="C9" s="3"/>
      <c r="D9" s="3"/>
      <c r="F9" s="107"/>
      <c r="G9" s="78"/>
    </row>
    <row r="10" spans="1:15" ht="15" customHeight="1">
      <c r="A10" s="4" t="s">
        <v>303</v>
      </c>
      <c r="B10" s="3"/>
      <c r="C10" s="3"/>
      <c r="D10" s="3"/>
      <c r="F10" s="9" t="s">
        <v>254</v>
      </c>
    </row>
    <row r="11" spans="1:15" ht="15" customHeight="1">
      <c r="A11" s="4" t="s">
        <v>304</v>
      </c>
      <c r="B11" s="3"/>
      <c r="C11" s="3"/>
      <c r="D11" s="3"/>
      <c r="F11" s="3" t="s">
        <v>255</v>
      </c>
    </row>
    <row r="12" spans="1:15" ht="15" customHeight="1">
      <c r="A12" s="3" t="s">
        <v>251</v>
      </c>
      <c r="B12" s="3"/>
      <c r="C12" s="85" t="s">
        <v>252</v>
      </c>
      <c r="D12" s="3"/>
      <c r="F12" s="3" t="s">
        <v>296</v>
      </c>
    </row>
    <row r="13" spans="1:15" ht="15" customHeight="1">
      <c r="A13" s="3" t="s">
        <v>249</v>
      </c>
      <c r="B13" s="3"/>
      <c r="C13" s="86" t="s">
        <v>22</v>
      </c>
      <c r="D13" s="3"/>
      <c r="F13" s="3" t="s">
        <v>318</v>
      </c>
    </row>
    <row r="14" spans="1:15" ht="15" customHeight="1">
      <c r="A14" s="3" t="s">
        <v>306</v>
      </c>
      <c r="B14" s="3"/>
      <c r="C14" s="85" t="s">
        <v>250</v>
      </c>
      <c r="D14" s="3"/>
      <c r="F14" s="3" t="s">
        <v>319</v>
      </c>
    </row>
    <row r="15" spans="1:15" ht="15" customHeight="1">
      <c r="D15" s="3"/>
      <c r="F15" s="3" t="s">
        <v>256</v>
      </c>
    </row>
    <row r="16" spans="1:15" ht="15" customHeight="1">
      <c r="A16" s="9" t="s">
        <v>307</v>
      </c>
      <c r="D16" s="3"/>
    </row>
    <row r="17" spans="1:9" ht="15" customHeight="1">
      <c r="A17" s="87" t="s">
        <v>313</v>
      </c>
      <c r="B17" s="3"/>
      <c r="C17" s="3"/>
      <c r="D17" s="3"/>
      <c r="E17" s="3"/>
      <c r="F17" s="3"/>
      <c r="G17" s="3"/>
      <c r="H17" s="3"/>
      <c r="I17" s="3"/>
    </row>
    <row r="18" spans="1:9" ht="15" customHeight="1">
      <c r="A18" s="87" t="s">
        <v>314</v>
      </c>
      <c r="B18" s="3"/>
      <c r="C18" s="3"/>
      <c r="D18" s="3"/>
      <c r="E18" s="3"/>
      <c r="F18" s="3"/>
      <c r="G18" s="3"/>
      <c r="H18" s="3"/>
      <c r="I18" s="3"/>
    </row>
    <row r="19" spans="1:9" ht="15" customHeight="1">
      <c r="A19" s="87" t="s">
        <v>315</v>
      </c>
      <c r="B19" s="3"/>
      <c r="C19" s="4"/>
      <c r="D19" s="4" t="s">
        <v>310</v>
      </c>
      <c r="E19" s="3"/>
      <c r="F19" s="3"/>
      <c r="G19" s="3"/>
      <c r="H19" s="3"/>
      <c r="I19" s="3"/>
    </row>
    <row r="20" spans="1:9" ht="15" customHeight="1">
      <c r="A20" s="87" t="s">
        <v>312</v>
      </c>
      <c r="B20" s="3"/>
      <c r="C20" s="3"/>
      <c r="D20" s="4" t="s">
        <v>311</v>
      </c>
      <c r="E20" s="3"/>
      <c r="F20" s="3"/>
      <c r="G20" s="3"/>
      <c r="H20" s="3"/>
      <c r="I20" s="3"/>
    </row>
    <row r="21" spans="1:9" ht="15" customHeight="1">
      <c r="A21" s="87" t="s">
        <v>316</v>
      </c>
      <c r="B21" s="3"/>
      <c r="C21" s="3"/>
      <c r="D21" s="3"/>
      <c r="E21" s="3"/>
      <c r="F21" s="3"/>
      <c r="G21" s="3"/>
      <c r="H21" s="3"/>
      <c r="I21" s="3"/>
    </row>
    <row r="22" spans="1:9" ht="15" customHeight="1">
      <c r="A22" s="87" t="s">
        <v>317</v>
      </c>
      <c r="B22" s="3"/>
      <c r="C22" s="3"/>
      <c r="D22" s="3"/>
      <c r="E22" s="3"/>
      <c r="F22" s="3"/>
      <c r="G22" s="3"/>
      <c r="H22" s="3"/>
      <c r="I22" s="3"/>
    </row>
    <row r="23" spans="1:9" ht="15" customHeight="1">
      <c r="A23" s="87" t="s">
        <v>328</v>
      </c>
      <c r="B23" s="3"/>
      <c r="D23" s="3"/>
    </row>
    <row r="24" spans="1:9" ht="15" customHeight="1">
      <c r="B24" s="3"/>
      <c r="C24" s="2"/>
      <c r="D24" s="3"/>
    </row>
    <row r="25" spans="1:9" ht="15" customHeight="1">
      <c r="A25" s="1" t="s">
        <v>346</v>
      </c>
      <c r="B25" s="1"/>
    </row>
  </sheetData>
  <mergeCells count="2">
    <mergeCell ref="A3:D3"/>
    <mergeCell ref="A1:K1"/>
  </mergeCells>
  <dataValidations disablePrompts="1" count="3">
    <dataValidation type="list" allowBlank="1" showInputMessage="1" showErrorMessage="1" sqref="C13" xr:uid="{00000000-0002-0000-0000-000000000000}">
      <formula1>"Zone A,Zone B,Zone C"</formula1>
    </dataValidation>
    <dataValidation type="list" allowBlank="1" showInputMessage="1" showErrorMessage="1" sqref="C14" xr:uid="{00000000-0002-0000-0000-000001000000}">
      <formula1>"4 jours,4 jours et demi le mercredi"</formula1>
    </dataValidation>
    <dataValidation type="list" allowBlank="1" showInputMessage="1" showErrorMessage="1" sqref="C12" xr:uid="{00000000-0002-0000-0000-000002000000}">
      <formula1>"2023-2024,2024-2025,2025-20226"</formula1>
    </dataValidation>
  </dataValidations>
  <hyperlinks>
    <hyperlink ref="A4" r:id="rId1" xr:uid="{5CF176DD-7810-4C23-8BCE-618F74944BF3}"/>
    <hyperlink ref="F4" r:id="rId2" xr:uid="{63B76139-08F9-4FE3-AA73-B3FA838D4A28}"/>
    <hyperlink ref="A17" location="Calendrier!A1" display="* calendrier annuel de septembre à septembre ou janvier à janvier (comme le proposait Leakim)" xr:uid="{68235613-E95B-435A-BB78-A7F65411449F}"/>
    <hyperlink ref="A18" location="'Vacances et jours fériés'!A1" display="* dates des vacances et jours fériés..." xr:uid="{B56233D5-2928-4B54-9A5B-26E9CDB81075}"/>
    <hyperlink ref="A19" location="'Jours de classe'!A1" display="* jours de classe " xr:uid="{565801D9-1B7D-4139-A25F-CA71A0E437FB}"/>
    <hyperlink ref="A20" location="'Semaines de classe'!A1" display="* les semaines de classes par période" xr:uid="{16D2F912-5232-409D-AF0F-4EB8D21A7950}"/>
    <hyperlink ref="A21" location="'Planning annuel'!A1" display="* planning annuel de classe  par période" xr:uid="{9C465029-8DC7-43FE-A5B0-B3B59EF83C32}"/>
    <hyperlink ref="A22" location="'Planning mensuel'!A1" display="* Planning mensuel" xr:uid="{A3353302-0255-480A-8876-BC92707FC106}"/>
    <hyperlink ref="A23" location="'Nombre de séances'!A1" display="* Nombre de séances" xr:uid="{6F7F3335-AED0-49D9-A499-0291749F7530}"/>
  </hyperlinks>
  <pageMargins left="0.39370078740157483" right="0.39370078740157483" top="0.39370078740157483" bottom="0.39370078740157483" header="0.31496062992125984" footer="0.31496062992125984"/>
  <pageSetup paperSize="9" orientation="landscape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5" r:id="rId6" name="Button 5">
              <controlPr defaultSize="0" print="0" autoFill="0" autoPict="0" macro="[0]!Import_ICS">
                <anchor moveWithCells="1" sizeWithCells="1">
                  <from>
                    <xdr:col>1</xdr:col>
                    <xdr:colOff>7620</xdr:colOff>
                    <xdr:row>5</xdr:row>
                    <xdr:rowOff>106680</xdr:rowOff>
                  </from>
                  <to>
                    <xdr:col>2</xdr:col>
                    <xdr:colOff>998220</xdr:colOff>
                    <xdr:row>7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8520C3-33EA-4155-9FF1-9AD6DB50368E}">
  <sheetPr codeName="Feuil8"/>
  <dimension ref="A1:C197"/>
  <sheetViews>
    <sheetView workbookViewId="0">
      <selection activeCell="A30" sqref="A30"/>
    </sheetView>
  </sheetViews>
  <sheetFormatPr baseColWidth="10" defaultRowHeight="13.2"/>
  <cols>
    <col min="1" max="1" width="47" customWidth="1"/>
    <col min="2" max="2" width="16.44140625" customWidth="1"/>
  </cols>
  <sheetData>
    <row r="1" spans="1:3">
      <c r="A1" s="1"/>
      <c r="B1" s="1" t="s">
        <v>338</v>
      </c>
    </row>
    <row r="3" spans="1:3">
      <c r="A3" t="s">
        <v>331</v>
      </c>
      <c r="B3" s="10">
        <v>43029</v>
      </c>
      <c r="C3" s="10">
        <v>43044</v>
      </c>
    </row>
    <row r="4" spans="1:3">
      <c r="A4" t="s">
        <v>332</v>
      </c>
      <c r="B4" s="10">
        <v>43092</v>
      </c>
      <c r="C4" s="10">
        <v>43107</v>
      </c>
    </row>
    <row r="5" spans="1:3">
      <c r="A5" t="s">
        <v>333</v>
      </c>
      <c r="B5" s="10">
        <v>43141</v>
      </c>
      <c r="C5" s="10">
        <v>43156</v>
      </c>
    </row>
    <row r="6" spans="1:3">
      <c r="A6" t="s">
        <v>334</v>
      </c>
      <c r="B6" s="10">
        <v>43197</v>
      </c>
      <c r="C6" s="10">
        <v>43212</v>
      </c>
    </row>
    <row r="7" spans="1:3">
      <c r="A7" t="s">
        <v>335</v>
      </c>
      <c r="B7" s="10">
        <v>43288</v>
      </c>
      <c r="C7" s="10">
        <v>43345</v>
      </c>
    </row>
    <row r="8" spans="1:3">
      <c r="A8" t="s">
        <v>336</v>
      </c>
      <c r="B8" s="10">
        <v>43343</v>
      </c>
      <c r="C8" s="10">
        <v>43345</v>
      </c>
    </row>
    <row r="9" spans="1:3">
      <c r="A9" t="s">
        <v>331</v>
      </c>
      <c r="B9" s="10">
        <v>43393</v>
      </c>
      <c r="C9" s="10">
        <v>43408</v>
      </c>
    </row>
    <row r="10" spans="1:3">
      <c r="A10" t="s">
        <v>332</v>
      </c>
      <c r="B10" s="10">
        <v>43456</v>
      </c>
      <c r="C10" s="10">
        <v>43471</v>
      </c>
    </row>
    <row r="11" spans="1:3">
      <c r="A11" t="s">
        <v>333</v>
      </c>
      <c r="B11" s="10">
        <v>43512</v>
      </c>
      <c r="C11" s="10">
        <v>43527</v>
      </c>
    </row>
    <row r="12" spans="1:3">
      <c r="A12" t="s">
        <v>334</v>
      </c>
      <c r="B12" s="10">
        <v>43568</v>
      </c>
      <c r="C12" s="10">
        <v>43583</v>
      </c>
    </row>
    <row r="13" spans="1:3">
      <c r="A13" t="s">
        <v>337</v>
      </c>
      <c r="B13" s="10">
        <v>43652</v>
      </c>
      <c r="C13" s="10">
        <v>43618</v>
      </c>
    </row>
    <row r="14" spans="1:3">
      <c r="A14" t="s">
        <v>335</v>
      </c>
      <c r="B14" s="10">
        <v>43707</v>
      </c>
      <c r="C14" s="10">
        <v>43709</v>
      </c>
    </row>
    <row r="15" spans="1:3">
      <c r="A15" t="s">
        <v>336</v>
      </c>
      <c r="B15" s="10">
        <v>43757</v>
      </c>
      <c r="C15" s="10">
        <v>43709</v>
      </c>
    </row>
    <row r="16" spans="1:3">
      <c r="A16" t="s">
        <v>331</v>
      </c>
      <c r="B16" s="10">
        <v>43820</v>
      </c>
      <c r="C16" s="10">
        <v>43772</v>
      </c>
    </row>
    <row r="17" spans="1:3">
      <c r="A17" t="s">
        <v>332</v>
      </c>
      <c r="B17" s="10">
        <v>43883</v>
      </c>
      <c r="C17" s="10">
        <v>43835</v>
      </c>
    </row>
    <row r="18" spans="1:3">
      <c r="A18" t="s">
        <v>333</v>
      </c>
      <c r="B18" s="10">
        <v>43939</v>
      </c>
      <c r="C18" s="10">
        <v>43898</v>
      </c>
    </row>
    <row r="19" spans="1:3">
      <c r="A19" t="s">
        <v>334</v>
      </c>
      <c r="B19" s="10">
        <v>43971</v>
      </c>
      <c r="C19" s="10">
        <v>43954</v>
      </c>
    </row>
    <row r="20" spans="1:3">
      <c r="A20" t="s">
        <v>337</v>
      </c>
      <c r="B20" s="10">
        <v>44016</v>
      </c>
      <c r="C20" s="10">
        <v>43975</v>
      </c>
    </row>
    <row r="21" spans="1:3">
      <c r="A21" t="s">
        <v>335</v>
      </c>
      <c r="B21" s="10">
        <v>44121</v>
      </c>
      <c r="C21" s="10">
        <v>44074</v>
      </c>
    </row>
    <row r="22" spans="1:3">
      <c r="A22" t="s">
        <v>331</v>
      </c>
      <c r="B22" s="10">
        <v>44184</v>
      </c>
      <c r="C22" s="10">
        <v>44136</v>
      </c>
    </row>
    <row r="23" spans="1:3">
      <c r="A23" t="s">
        <v>332</v>
      </c>
      <c r="B23" s="10">
        <v>44233</v>
      </c>
      <c r="C23" s="10">
        <v>44199</v>
      </c>
    </row>
    <row r="24" spans="1:3">
      <c r="A24" t="s">
        <v>333</v>
      </c>
      <c r="B24" s="10">
        <v>44296</v>
      </c>
      <c r="C24" s="10">
        <v>44248</v>
      </c>
    </row>
    <row r="25" spans="1:3">
      <c r="A25" t="s">
        <v>334</v>
      </c>
      <c r="B25" s="10">
        <v>44329</v>
      </c>
      <c r="C25" s="10">
        <v>44311</v>
      </c>
    </row>
    <row r="26" spans="1:3">
      <c r="A26" t="s">
        <v>337</v>
      </c>
      <c r="B26" s="10">
        <v>44383</v>
      </c>
      <c r="C26" s="10">
        <v>44332</v>
      </c>
    </row>
    <row r="27" spans="1:3">
      <c r="A27" t="s">
        <v>335</v>
      </c>
      <c r="B27" s="10">
        <v>44440</v>
      </c>
      <c r="C27" s="10">
        <v>44440</v>
      </c>
    </row>
    <row r="28" spans="1:3">
      <c r="A28" t="s">
        <v>336</v>
      </c>
      <c r="B28" s="10">
        <v>44492</v>
      </c>
      <c r="C28" s="10">
        <v>44440</v>
      </c>
    </row>
    <row r="29" spans="1:3">
      <c r="A29" t="s">
        <v>331</v>
      </c>
      <c r="B29" s="10">
        <v>44548</v>
      </c>
      <c r="C29" s="10">
        <v>44507</v>
      </c>
    </row>
    <row r="30" spans="1:3">
      <c r="A30" t="s">
        <v>332</v>
      </c>
      <c r="B30" s="10">
        <v>44604</v>
      </c>
      <c r="C30" s="10">
        <v>44563</v>
      </c>
    </row>
    <row r="31" spans="1:3">
      <c r="A31" t="s">
        <v>333</v>
      </c>
      <c r="B31" s="10">
        <v>44667</v>
      </c>
      <c r="C31" s="10">
        <v>44619</v>
      </c>
    </row>
    <row r="32" spans="1:3">
      <c r="A32" t="s">
        <v>334</v>
      </c>
      <c r="B32" s="10">
        <v>44707</v>
      </c>
      <c r="C32" s="10">
        <v>44682</v>
      </c>
    </row>
    <row r="33" spans="1:3">
      <c r="A33" t="s">
        <v>337</v>
      </c>
      <c r="B33" s="10">
        <v>44749</v>
      </c>
      <c r="C33" s="10">
        <v>44708</v>
      </c>
    </row>
    <row r="34" spans="1:3">
      <c r="A34" t="s">
        <v>335</v>
      </c>
      <c r="B34" s="10">
        <v>44804</v>
      </c>
      <c r="C34" s="10">
        <v>44804</v>
      </c>
    </row>
    <row r="35" spans="1:3">
      <c r="A35" t="s">
        <v>336</v>
      </c>
      <c r="B35" s="10">
        <v>44856</v>
      </c>
      <c r="C35" s="10">
        <v>44804</v>
      </c>
    </row>
    <row r="36" spans="1:3">
      <c r="A36" t="s">
        <v>331</v>
      </c>
      <c r="B36" s="10">
        <v>44912</v>
      </c>
      <c r="C36" s="10">
        <v>44871</v>
      </c>
    </row>
    <row r="37" spans="1:3">
      <c r="A37" t="s">
        <v>332</v>
      </c>
      <c r="B37" s="10">
        <v>44961</v>
      </c>
      <c r="C37" s="10">
        <v>44928</v>
      </c>
    </row>
    <row r="38" spans="1:3">
      <c r="A38" t="s">
        <v>333</v>
      </c>
      <c r="B38" s="10">
        <v>45024</v>
      </c>
      <c r="C38" s="10">
        <v>44976</v>
      </c>
    </row>
    <row r="39" spans="1:3">
      <c r="A39" t="s">
        <v>334</v>
      </c>
      <c r="B39" s="10">
        <v>45064</v>
      </c>
      <c r="C39" s="10">
        <v>45039</v>
      </c>
    </row>
    <row r="40" spans="1:3">
      <c r="A40" t="s">
        <v>337</v>
      </c>
      <c r="B40" s="10">
        <v>45115</v>
      </c>
      <c r="C40" s="10">
        <v>45067</v>
      </c>
    </row>
    <row r="41" spans="1:3">
      <c r="A41" t="s">
        <v>335</v>
      </c>
      <c r="B41" s="10">
        <v>45170</v>
      </c>
      <c r="C41" s="10">
        <v>45172</v>
      </c>
    </row>
    <row r="42" spans="1:3">
      <c r="A42" t="s">
        <v>336</v>
      </c>
      <c r="B42" s="10">
        <v>45220</v>
      </c>
      <c r="C42" s="10">
        <v>45172</v>
      </c>
    </row>
    <row r="43" spans="1:3">
      <c r="A43" t="s">
        <v>331</v>
      </c>
      <c r="B43" s="10">
        <v>45283</v>
      </c>
      <c r="C43" s="10">
        <v>45235</v>
      </c>
    </row>
    <row r="44" spans="1:3">
      <c r="A44" t="s">
        <v>332</v>
      </c>
      <c r="B44" s="10">
        <v>45339</v>
      </c>
      <c r="C44" s="10">
        <v>45298</v>
      </c>
    </row>
    <row r="45" spans="1:3">
      <c r="A45" t="s">
        <v>333</v>
      </c>
      <c r="B45" s="10">
        <v>45395</v>
      </c>
      <c r="C45" s="10">
        <v>45354</v>
      </c>
    </row>
    <row r="46" spans="1:3">
      <c r="A46" t="s">
        <v>334</v>
      </c>
      <c r="B46" s="10">
        <v>45422</v>
      </c>
      <c r="C46" s="10">
        <v>45410</v>
      </c>
    </row>
    <row r="47" spans="1:3">
      <c r="A47" t="s">
        <v>337</v>
      </c>
      <c r="B47" s="10">
        <v>45479</v>
      </c>
      <c r="C47" s="10">
        <v>45422</v>
      </c>
    </row>
    <row r="48" spans="1:3">
      <c r="A48" t="s">
        <v>335</v>
      </c>
      <c r="B48" s="10">
        <v>45534</v>
      </c>
      <c r="C48" s="10">
        <v>45536</v>
      </c>
    </row>
    <row r="49" spans="1:3">
      <c r="A49" t="s">
        <v>336</v>
      </c>
      <c r="B49" s="10">
        <v>45584</v>
      </c>
      <c r="C49" s="10">
        <v>45536</v>
      </c>
    </row>
    <row r="50" spans="1:3">
      <c r="A50" t="s">
        <v>331</v>
      </c>
      <c r="B50" s="10">
        <v>45647</v>
      </c>
      <c r="C50" s="10">
        <v>45599</v>
      </c>
    </row>
    <row r="51" spans="1:3">
      <c r="A51" t="s">
        <v>332</v>
      </c>
      <c r="B51" s="10">
        <v>45710</v>
      </c>
      <c r="C51" s="10">
        <v>45662</v>
      </c>
    </row>
    <row r="52" spans="1:3">
      <c r="A52" t="s">
        <v>333</v>
      </c>
      <c r="B52" s="10">
        <v>45766</v>
      </c>
      <c r="C52" s="10">
        <v>45725</v>
      </c>
    </row>
    <row r="53" spans="1:3">
      <c r="A53" t="s">
        <v>334</v>
      </c>
      <c r="B53" s="10">
        <v>45807</v>
      </c>
      <c r="C53" s="10">
        <v>45781</v>
      </c>
    </row>
    <row r="54" spans="1:3">
      <c r="A54" t="s">
        <v>337</v>
      </c>
      <c r="B54" s="10">
        <v>45843</v>
      </c>
      <c r="C54" s="10">
        <v>45807</v>
      </c>
    </row>
    <row r="55" spans="1:3">
      <c r="A55" t="s">
        <v>335</v>
      </c>
      <c r="B55" s="10">
        <v>45898</v>
      </c>
      <c r="C55" s="10">
        <v>45900</v>
      </c>
    </row>
    <row r="56" spans="1:3">
      <c r="A56" t="s">
        <v>336</v>
      </c>
      <c r="B56" s="10">
        <v>45948</v>
      </c>
      <c r="C56" s="10">
        <v>45900</v>
      </c>
    </row>
    <row r="57" spans="1:3">
      <c r="A57" t="s">
        <v>331</v>
      </c>
      <c r="B57" s="10">
        <v>46011</v>
      </c>
      <c r="C57" s="10">
        <v>45963</v>
      </c>
    </row>
    <row r="58" spans="1:3">
      <c r="A58" t="s">
        <v>332</v>
      </c>
      <c r="B58" s="10">
        <v>46060</v>
      </c>
      <c r="C58" s="10">
        <v>46026</v>
      </c>
    </row>
    <row r="59" spans="1:3">
      <c r="A59" t="s">
        <v>333</v>
      </c>
      <c r="B59" s="10">
        <v>46116</v>
      </c>
      <c r="C59" s="10">
        <v>46075</v>
      </c>
    </row>
    <row r="60" spans="1:3">
      <c r="A60" t="s">
        <v>334</v>
      </c>
      <c r="B60" s="10">
        <v>46157</v>
      </c>
      <c r="C60" s="10">
        <v>46131</v>
      </c>
    </row>
    <row r="61" spans="1:3">
      <c r="A61" t="s">
        <v>337</v>
      </c>
      <c r="B61" s="10">
        <v>46207</v>
      </c>
      <c r="C61" s="10">
        <v>46158</v>
      </c>
    </row>
    <row r="62" spans="1:3">
      <c r="B62" s="10"/>
      <c r="C62" s="10"/>
    </row>
    <row r="63" spans="1:3">
      <c r="B63" s="10"/>
      <c r="C63" s="10"/>
    </row>
    <row r="64" spans="1:3">
      <c r="B64" s="10"/>
      <c r="C64" s="10"/>
    </row>
    <row r="65" spans="2:3">
      <c r="B65" s="10"/>
      <c r="C65" s="10"/>
    </row>
    <row r="66" spans="2:3">
      <c r="B66" s="10"/>
      <c r="C66" s="10"/>
    </row>
    <row r="67" spans="2:3">
      <c r="B67" s="10"/>
      <c r="C67" s="10"/>
    </row>
    <row r="68" spans="2:3">
      <c r="B68" s="10"/>
      <c r="C68" s="10"/>
    </row>
    <row r="69" spans="2:3">
      <c r="B69" s="10"/>
      <c r="C69" s="10"/>
    </row>
    <row r="70" spans="2:3">
      <c r="B70" s="10"/>
      <c r="C70" s="10"/>
    </row>
    <row r="71" spans="2:3">
      <c r="B71" s="10"/>
      <c r="C71" s="10"/>
    </row>
    <row r="72" spans="2:3">
      <c r="B72" s="10"/>
      <c r="C72" s="10"/>
    </row>
    <row r="73" spans="2:3">
      <c r="B73" s="10"/>
      <c r="C73" s="10"/>
    </row>
    <row r="74" spans="2:3">
      <c r="B74" s="10"/>
      <c r="C74" s="10"/>
    </row>
    <row r="75" spans="2:3">
      <c r="B75" s="10"/>
      <c r="C75" s="10"/>
    </row>
    <row r="76" spans="2:3">
      <c r="B76" s="10"/>
      <c r="C76" s="10"/>
    </row>
    <row r="77" spans="2:3">
      <c r="B77" s="10"/>
      <c r="C77" s="10"/>
    </row>
    <row r="78" spans="2:3">
      <c r="B78" s="10"/>
      <c r="C78" s="10"/>
    </row>
    <row r="79" spans="2:3">
      <c r="B79" s="10"/>
      <c r="C79" s="10"/>
    </row>
    <row r="80" spans="2:3">
      <c r="B80" s="10"/>
      <c r="C80" s="10"/>
    </row>
    <row r="81" spans="2:3">
      <c r="B81" s="10"/>
      <c r="C81" s="10"/>
    </row>
    <row r="82" spans="2:3">
      <c r="B82" s="10"/>
      <c r="C82" s="10"/>
    </row>
    <row r="83" spans="2:3">
      <c r="B83" s="10"/>
      <c r="C83" s="10"/>
    </row>
    <row r="84" spans="2:3">
      <c r="B84" s="10"/>
      <c r="C84" s="10"/>
    </row>
    <row r="85" spans="2:3">
      <c r="B85" s="10"/>
      <c r="C85" s="10"/>
    </row>
    <row r="86" spans="2:3">
      <c r="B86" s="10"/>
      <c r="C86" s="10"/>
    </row>
    <row r="87" spans="2:3">
      <c r="B87" s="10"/>
      <c r="C87" s="10"/>
    </row>
    <row r="88" spans="2:3">
      <c r="B88" s="10"/>
      <c r="C88" s="10"/>
    </row>
    <row r="89" spans="2:3">
      <c r="B89" s="10"/>
      <c r="C89" s="10"/>
    </row>
    <row r="90" spans="2:3">
      <c r="B90" s="10"/>
      <c r="C90" s="10"/>
    </row>
    <row r="91" spans="2:3">
      <c r="B91" s="10"/>
      <c r="C91" s="10"/>
    </row>
    <row r="92" spans="2:3">
      <c r="B92" s="10"/>
      <c r="C92" s="10"/>
    </row>
    <row r="93" spans="2:3">
      <c r="B93" s="10"/>
      <c r="C93" s="10"/>
    </row>
    <row r="94" spans="2:3">
      <c r="B94" s="10"/>
      <c r="C94" s="10"/>
    </row>
    <row r="95" spans="2:3">
      <c r="B95" s="10"/>
      <c r="C95" s="10"/>
    </row>
    <row r="96" spans="2:3">
      <c r="B96" s="10"/>
      <c r="C96" s="10"/>
    </row>
    <row r="97" spans="2:3">
      <c r="B97" s="10"/>
      <c r="C97" s="10"/>
    </row>
    <row r="98" spans="2:3">
      <c r="B98" s="10"/>
      <c r="C98" s="10"/>
    </row>
    <row r="99" spans="2:3">
      <c r="B99" s="10"/>
      <c r="C99" s="10"/>
    </row>
    <row r="100" spans="2:3">
      <c r="B100" s="10"/>
      <c r="C100" s="10"/>
    </row>
    <row r="101" spans="2:3">
      <c r="B101" s="10"/>
      <c r="C101" s="10"/>
    </row>
    <row r="102" spans="2:3">
      <c r="B102" s="10"/>
      <c r="C102" s="10"/>
    </row>
    <row r="103" spans="2:3">
      <c r="B103" s="10"/>
      <c r="C103" s="10"/>
    </row>
    <row r="104" spans="2:3">
      <c r="B104" s="10"/>
      <c r="C104" s="10"/>
    </row>
    <row r="105" spans="2:3">
      <c r="B105" s="10"/>
      <c r="C105" s="10"/>
    </row>
    <row r="106" spans="2:3">
      <c r="B106" s="10"/>
      <c r="C106" s="10"/>
    </row>
    <row r="107" spans="2:3">
      <c r="B107" s="10"/>
      <c r="C107" s="10"/>
    </row>
    <row r="108" spans="2:3">
      <c r="B108" s="10"/>
      <c r="C108" s="10"/>
    </row>
    <row r="109" spans="2:3">
      <c r="B109" s="10"/>
      <c r="C109" s="10"/>
    </row>
    <row r="110" spans="2:3">
      <c r="B110" s="10"/>
      <c r="C110" s="10"/>
    </row>
    <row r="111" spans="2:3">
      <c r="B111" s="10"/>
      <c r="C111" s="10"/>
    </row>
    <row r="112" spans="2:3">
      <c r="B112" s="10"/>
      <c r="C112" s="10"/>
    </row>
    <row r="113" spans="2:3">
      <c r="B113" s="10"/>
      <c r="C113" s="10"/>
    </row>
    <row r="114" spans="2:3">
      <c r="B114" s="10"/>
      <c r="C114" s="10"/>
    </row>
    <row r="115" spans="2:3">
      <c r="B115" s="10"/>
      <c r="C115" s="10"/>
    </row>
    <row r="116" spans="2:3">
      <c r="B116" s="10"/>
      <c r="C116" s="10"/>
    </row>
    <row r="117" spans="2:3">
      <c r="B117" s="10"/>
      <c r="C117" s="10"/>
    </row>
    <row r="118" spans="2:3">
      <c r="B118" s="10"/>
      <c r="C118" s="10"/>
    </row>
    <row r="119" spans="2:3">
      <c r="B119" s="10"/>
      <c r="C119" s="10"/>
    </row>
    <row r="120" spans="2:3">
      <c r="B120" s="10"/>
      <c r="C120" s="10"/>
    </row>
    <row r="121" spans="2:3">
      <c r="B121" s="10"/>
      <c r="C121" s="10"/>
    </row>
    <row r="122" spans="2:3">
      <c r="B122" s="10"/>
      <c r="C122" s="10"/>
    </row>
    <row r="123" spans="2:3">
      <c r="B123" s="10"/>
      <c r="C123" s="10"/>
    </row>
    <row r="124" spans="2:3">
      <c r="B124" s="10"/>
      <c r="C124" s="10"/>
    </row>
    <row r="125" spans="2:3">
      <c r="B125" s="10"/>
      <c r="C125" s="10"/>
    </row>
    <row r="126" spans="2:3">
      <c r="B126" s="10"/>
      <c r="C126" s="10"/>
    </row>
    <row r="127" spans="2:3">
      <c r="B127" s="10"/>
      <c r="C127" s="10"/>
    </row>
    <row r="128" spans="2:3">
      <c r="B128" s="10"/>
      <c r="C128" s="10"/>
    </row>
    <row r="129" spans="2:3">
      <c r="B129" s="10"/>
      <c r="C129" s="10"/>
    </row>
    <row r="130" spans="2:3">
      <c r="B130" s="10"/>
      <c r="C130" s="10"/>
    </row>
    <row r="131" spans="2:3">
      <c r="B131" s="10"/>
      <c r="C131" s="10"/>
    </row>
    <row r="132" spans="2:3">
      <c r="B132" s="10"/>
      <c r="C132" s="10"/>
    </row>
    <row r="133" spans="2:3">
      <c r="B133" s="10"/>
      <c r="C133" s="10"/>
    </row>
    <row r="134" spans="2:3">
      <c r="B134" s="10"/>
      <c r="C134" s="10"/>
    </row>
    <row r="135" spans="2:3">
      <c r="B135" s="10"/>
      <c r="C135" s="10"/>
    </row>
    <row r="136" spans="2:3">
      <c r="B136" s="10"/>
      <c r="C136" s="10"/>
    </row>
    <row r="137" spans="2:3">
      <c r="B137" s="10"/>
      <c r="C137" s="10"/>
    </row>
    <row r="138" spans="2:3">
      <c r="B138" s="10"/>
      <c r="C138" s="10"/>
    </row>
    <row r="139" spans="2:3">
      <c r="B139" s="10"/>
      <c r="C139" s="10"/>
    </row>
    <row r="140" spans="2:3">
      <c r="B140" s="10"/>
      <c r="C140" s="10"/>
    </row>
    <row r="141" spans="2:3">
      <c r="B141" s="10"/>
      <c r="C141" s="10"/>
    </row>
    <row r="142" spans="2:3">
      <c r="B142" s="10"/>
      <c r="C142" s="10"/>
    </row>
    <row r="143" spans="2:3">
      <c r="B143" s="10"/>
      <c r="C143" s="10"/>
    </row>
    <row r="144" spans="2:3">
      <c r="B144" s="10"/>
      <c r="C144" s="10"/>
    </row>
    <row r="145" spans="2:3">
      <c r="B145" s="10"/>
      <c r="C145" s="10"/>
    </row>
    <row r="146" spans="2:3">
      <c r="B146" s="10"/>
      <c r="C146" s="10"/>
    </row>
    <row r="147" spans="2:3">
      <c r="B147" s="10"/>
      <c r="C147" s="10"/>
    </row>
    <row r="148" spans="2:3">
      <c r="B148" s="10"/>
      <c r="C148" s="10"/>
    </row>
    <row r="149" spans="2:3">
      <c r="B149" s="10"/>
      <c r="C149" s="10"/>
    </row>
    <row r="150" spans="2:3">
      <c r="B150" s="10"/>
      <c r="C150" s="10"/>
    </row>
    <row r="151" spans="2:3">
      <c r="B151" s="10"/>
      <c r="C151" s="10"/>
    </row>
    <row r="152" spans="2:3">
      <c r="B152" s="10"/>
      <c r="C152" s="10"/>
    </row>
    <row r="153" spans="2:3">
      <c r="B153" s="10"/>
      <c r="C153" s="10"/>
    </row>
    <row r="154" spans="2:3">
      <c r="B154" s="10"/>
      <c r="C154" s="10"/>
    </row>
    <row r="155" spans="2:3">
      <c r="B155" s="10"/>
      <c r="C155" s="10"/>
    </row>
    <row r="156" spans="2:3">
      <c r="B156" s="10"/>
      <c r="C156" s="10"/>
    </row>
    <row r="157" spans="2:3">
      <c r="B157" s="10"/>
      <c r="C157" s="10"/>
    </row>
    <row r="158" spans="2:3">
      <c r="B158" s="10"/>
      <c r="C158" s="10"/>
    </row>
    <row r="159" spans="2:3">
      <c r="B159" s="10"/>
      <c r="C159" s="10"/>
    </row>
    <row r="160" spans="2:3">
      <c r="B160" s="10"/>
      <c r="C160" s="10"/>
    </row>
    <row r="161" spans="2:3">
      <c r="B161" s="10"/>
      <c r="C161" s="10"/>
    </row>
    <row r="162" spans="2:3">
      <c r="B162" s="10"/>
      <c r="C162" s="10"/>
    </row>
    <row r="163" spans="2:3">
      <c r="B163" s="10"/>
      <c r="C163" s="10"/>
    </row>
    <row r="164" spans="2:3">
      <c r="B164" s="10"/>
      <c r="C164" s="10"/>
    </row>
    <row r="165" spans="2:3">
      <c r="B165" s="10"/>
      <c r="C165" s="10"/>
    </row>
    <row r="166" spans="2:3">
      <c r="B166" s="10"/>
      <c r="C166" s="10"/>
    </row>
    <row r="167" spans="2:3">
      <c r="B167" s="10"/>
      <c r="C167" s="10"/>
    </row>
    <row r="168" spans="2:3">
      <c r="B168" s="10"/>
      <c r="C168" s="10"/>
    </row>
    <row r="169" spans="2:3">
      <c r="B169" s="10"/>
      <c r="C169" s="10"/>
    </row>
    <row r="170" spans="2:3">
      <c r="B170" s="10"/>
      <c r="C170" s="10"/>
    </row>
    <row r="171" spans="2:3">
      <c r="B171" s="10"/>
      <c r="C171" s="10"/>
    </row>
    <row r="172" spans="2:3">
      <c r="B172" s="10"/>
      <c r="C172" s="10"/>
    </row>
    <row r="173" spans="2:3">
      <c r="B173" s="10"/>
      <c r="C173" s="10"/>
    </row>
    <row r="174" spans="2:3">
      <c r="B174" s="10"/>
      <c r="C174" s="10"/>
    </row>
    <row r="175" spans="2:3">
      <c r="B175" s="10"/>
      <c r="C175" s="10"/>
    </row>
    <row r="176" spans="2:3">
      <c r="B176" s="10"/>
      <c r="C176" s="10"/>
    </row>
    <row r="177" spans="2:3">
      <c r="B177" s="10"/>
      <c r="C177" s="10"/>
    </row>
    <row r="178" spans="2:3">
      <c r="B178" s="10"/>
      <c r="C178" s="10"/>
    </row>
    <row r="179" spans="2:3">
      <c r="B179" s="10"/>
      <c r="C179" s="10"/>
    </row>
    <row r="180" spans="2:3">
      <c r="B180" s="10"/>
      <c r="C180" s="10"/>
    </row>
    <row r="181" spans="2:3">
      <c r="B181" s="10"/>
      <c r="C181" s="10"/>
    </row>
    <row r="182" spans="2:3">
      <c r="B182" s="10"/>
      <c r="C182" s="10"/>
    </row>
    <row r="183" spans="2:3">
      <c r="B183" s="10"/>
      <c r="C183" s="10"/>
    </row>
    <row r="184" spans="2:3">
      <c r="B184" s="10"/>
      <c r="C184" s="10"/>
    </row>
    <row r="185" spans="2:3">
      <c r="B185" s="10"/>
      <c r="C185" s="10"/>
    </row>
    <row r="186" spans="2:3">
      <c r="B186" s="10"/>
      <c r="C186" s="10"/>
    </row>
    <row r="187" spans="2:3">
      <c r="B187" s="10"/>
      <c r="C187" s="10"/>
    </row>
    <row r="188" spans="2:3">
      <c r="B188" s="10"/>
      <c r="C188" s="10"/>
    </row>
    <row r="189" spans="2:3">
      <c r="B189" s="10"/>
      <c r="C189" s="10"/>
    </row>
    <row r="190" spans="2:3">
      <c r="B190" s="10"/>
      <c r="C190" s="10"/>
    </row>
    <row r="191" spans="2:3">
      <c r="B191" s="10"/>
      <c r="C191" s="10"/>
    </row>
    <row r="192" spans="2:3">
      <c r="B192" s="10"/>
      <c r="C192" s="10"/>
    </row>
    <row r="193" spans="3:3">
      <c r="C193" s="10"/>
    </row>
    <row r="194" spans="3:3">
      <c r="C194" s="10"/>
    </row>
    <row r="195" spans="3:3">
      <c r="C195" s="10"/>
    </row>
    <row r="196" spans="3:3">
      <c r="C196" s="10"/>
    </row>
    <row r="197" spans="3:3">
      <c r="C197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937289-1B7B-4E5A-A6DB-44E4A196B51B}">
  <sheetPr codeName="Feuil9">
    <pageSetUpPr fitToPage="1"/>
  </sheetPr>
  <dimension ref="A1:BC44"/>
  <sheetViews>
    <sheetView zoomScale="80" zoomScaleNormal="80" workbookViewId="0">
      <selection activeCell="B2" sqref="B2:E2"/>
    </sheetView>
  </sheetViews>
  <sheetFormatPr baseColWidth="10" defaultColWidth="0" defaultRowHeight="0" customHeight="1" zeroHeight="1"/>
  <cols>
    <col min="1" max="1" width="4" style="11" customWidth="1"/>
    <col min="2" max="2" width="0.88671875" style="11" customWidth="1"/>
    <col min="3" max="3" width="8.6640625" style="13" customWidth="1"/>
    <col min="4" max="4" width="2.6640625" style="14" customWidth="1"/>
    <col min="5" max="5" width="6.5546875" style="11" customWidth="1"/>
    <col min="6" max="6" width="0.88671875" style="11" customWidth="1"/>
    <col min="7" max="7" width="8.6640625" style="13" customWidth="1"/>
    <col min="8" max="8" width="2.6640625" style="13" customWidth="1"/>
    <col min="9" max="9" width="6.5546875" style="11" customWidth="1"/>
    <col min="10" max="10" width="0.88671875" style="11" customWidth="1"/>
    <col min="11" max="11" width="8.6640625" style="13" customWidth="1"/>
    <col min="12" max="12" width="2.6640625" style="13" customWidth="1"/>
    <col min="13" max="13" width="6.5546875" style="11" customWidth="1"/>
    <col min="14" max="14" width="0.88671875" style="11" customWidth="1"/>
    <col min="15" max="15" width="8.6640625" style="13" customWidth="1"/>
    <col min="16" max="16" width="2.6640625" style="13" customWidth="1"/>
    <col min="17" max="17" width="6.5546875" style="11" customWidth="1"/>
    <col min="18" max="18" width="0.88671875" style="11" customWidth="1"/>
    <col min="19" max="19" width="8.6640625" style="13" customWidth="1"/>
    <col min="20" max="20" width="2.6640625" style="13" customWidth="1"/>
    <col min="21" max="21" width="6.5546875" style="11" customWidth="1"/>
    <col min="22" max="22" width="0.88671875" style="11" customWidth="1"/>
    <col min="23" max="23" width="8.6640625" style="13" customWidth="1"/>
    <col min="24" max="24" width="2.6640625" style="13" customWidth="1"/>
    <col min="25" max="25" width="6.5546875" style="11" customWidth="1"/>
    <col min="26" max="26" width="0.88671875" style="11" customWidth="1"/>
    <col min="27" max="27" width="8.6640625" style="13" customWidth="1"/>
    <col min="28" max="28" width="2.6640625" style="13" customWidth="1"/>
    <col min="29" max="29" width="6.5546875" style="11" customWidth="1"/>
    <col min="30" max="30" width="0.88671875" style="11" customWidth="1"/>
    <col min="31" max="31" width="8.6640625" style="13" customWidth="1"/>
    <col min="32" max="32" width="2.6640625" style="13" customWidth="1"/>
    <col min="33" max="33" width="6.5546875" style="11" customWidth="1"/>
    <col min="34" max="34" width="0.88671875" style="11" customWidth="1"/>
    <col min="35" max="35" width="8.6640625" style="13" customWidth="1"/>
    <col min="36" max="36" width="2.6640625" style="13" customWidth="1"/>
    <col min="37" max="37" width="6.5546875" style="11" customWidth="1"/>
    <col min="38" max="38" width="0.88671875" style="11" customWidth="1"/>
    <col min="39" max="39" width="8.6640625" style="13" customWidth="1"/>
    <col min="40" max="40" width="2.6640625" style="13" customWidth="1"/>
    <col min="41" max="41" width="6.5546875" style="11" customWidth="1"/>
    <col min="42" max="42" width="0.88671875" style="11" customWidth="1"/>
    <col min="43" max="43" width="8.6640625" style="13" customWidth="1"/>
    <col min="44" max="44" width="2.6640625" style="13" customWidth="1"/>
    <col min="45" max="45" width="6.5546875" style="11" customWidth="1"/>
    <col min="46" max="46" width="0.88671875" style="11" customWidth="1"/>
    <col min="47" max="47" width="8.6640625" style="13" customWidth="1"/>
    <col min="48" max="48" width="2.6640625" style="13" customWidth="1"/>
    <col min="49" max="49" width="6.5546875" style="11" customWidth="1"/>
    <col min="50" max="50" width="0.88671875" style="12" customWidth="1"/>
    <col min="51" max="51" width="8.6640625" style="12" customWidth="1"/>
    <col min="52" max="52" width="2.6640625" style="12" customWidth="1"/>
    <col min="53" max="53" width="6.5546875" style="12" customWidth="1"/>
    <col min="54" max="54" width="1.5546875" style="11" customWidth="1"/>
    <col min="55" max="59" width="6.88671875" style="11" hidden="1" customWidth="1"/>
    <col min="60" max="16384" width="6.88671875" style="11" hidden="1"/>
  </cols>
  <sheetData>
    <row r="1" spans="1:55" ht="36" customHeight="1">
      <c r="B1" s="141">
        <v>2024</v>
      </c>
      <c r="C1" s="141"/>
      <c r="D1" s="141"/>
      <c r="E1" s="141"/>
      <c r="F1" s="141" t="str">
        <f>IF(MONTH(1&amp;F2)=1,An+1,"")</f>
        <v/>
      </c>
      <c r="G1" s="141"/>
      <c r="H1" s="141"/>
      <c r="I1" s="141"/>
      <c r="J1" s="141" t="str">
        <f>IF(MONTH(1&amp;J2)=1,An+1,"")</f>
        <v/>
      </c>
      <c r="K1" s="141"/>
      <c r="L1" s="141"/>
      <c r="M1" s="141"/>
      <c r="N1" s="141" t="str">
        <f>IF(MONTH(1&amp;N2)=1,An+1,"")</f>
        <v/>
      </c>
      <c r="O1" s="141"/>
      <c r="P1" s="141"/>
      <c r="Q1" s="141"/>
      <c r="R1" s="141" t="str">
        <f>IF(MONTH(1&amp;R2)=1,An+1,"")</f>
        <v/>
      </c>
      <c r="S1" s="141"/>
      <c r="T1" s="141"/>
      <c r="U1" s="141"/>
      <c r="V1" s="141" t="str">
        <f>IF(MONTH(1&amp;V2)=1,An+1,"")</f>
        <v/>
      </c>
      <c r="W1" s="141"/>
      <c r="X1" s="141"/>
      <c r="Y1" s="141"/>
      <c r="Z1" s="141" t="str">
        <f>IF(MONTH(1&amp;Z2)=1,An+1,"")</f>
        <v/>
      </c>
      <c r="AA1" s="141"/>
      <c r="AB1" s="141"/>
      <c r="AC1" s="141"/>
      <c r="AD1" s="141" t="str">
        <f>IF(MONTH(1&amp;AD2)=1,An+1,"")</f>
        <v/>
      </c>
      <c r="AE1" s="141"/>
      <c r="AF1" s="141"/>
      <c r="AG1" s="141"/>
      <c r="AH1" s="141" t="str">
        <f>IF(MONTH(1&amp;AH2)=1,An+1,"")</f>
        <v/>
      </c>
      <c r="AI1" s="141"/>
      <c r="AJ1" s="141"/>
      <c r="AK1" s="141"/>
      <c r="AL1" s="141" t="str">
        <f>IF(MONTH(1&amp;AL2)=1,An+1,"")</f>
        <v/>
      </c>
      <c r="AM1" s="141"/>
      <c r="AN1" s="141"/>
      <c r="AO1" s="141"/>
      <c r="AP1" s="141" t="str">
        <f>IF(MONTH(1&amp;AP2)=1,An+1,"")</f>
        <v/>
      </c>
      <c r="AQ1" s="141"/>
      <c r="AR1" s="141"/>
      <c r="AS1" s="141"/>
      <c r="AT1" s="141" t="str">
        <f>IF(MONTH(1&amp;AT2)=1,An+1,"")</f>
        <v/>
      </c>
      <c r="AU1" s="141"/>
      <c r="AV1" s="141"/>
      <c r="AW1" s="141"/>
      <c r="AX1" s="141">
        <f>IF(MONTH(1&amp;AX2)=1,An+1,"")</f>
        <v>2025</v>
      </c>
      <c r="AY1" s="141"/>
      <c r="AZ1" s="141"/>
      <c r="BA1" s="141"/>
    </row>
    <row r="2" spans="1:55" ht="40.5" customHeight="1">
      <c r="A2" s="33" t="s">
        <v>258</v>
      </c>
      <c r="B2" s="142" t="s">
        <v>290</v>
      </c>
      <c r="C2" s="139"/>
      <c r="D2" s="139"/>
      <c r="E2" s="140"/>
      <c r="F2" s="138" t="str">
        <f>CHOOSE(IF(MONTH(1&amp;B2)=12,1,MONTH(1&amp;B2)+1),"Janvier","Février","Mars","Avril","Mai","Juin","Juillet","Août","Septembre","Octobre","Novembre","Décembre")</f>
        <v>Février</v>
      </c>
      <c r="G2" s="139"/>
      <c r="H2" s="139"/>
      <c r="I2" s="140"/>
      <c r="J2" s="138" t="str">
        <f>CHOOSE(IF(MONTH(1&amp;F2)=12,1,MONTH(1&amp;F2)+1),"Janvier","Février","Mars","Avril","Mai","Juin","Juillet","Août","Septembre","Octobre","Novembre","Décembre")</f>
        <v>Mars</v>
      </c>
      <c r="K2" s="139"/>
      <c r="L2" s="139"/>
      <c r="M2" s="139"/>
      <c r="N2" s="138" t="str">
        <f>CHOOSE(IF(MONTH(1&amp;J2)=12,1,MONTH(1&amp;J2)+1),"Janvier","Février","Mars","Avril","Mai","Juin","Juillet","Août","Septembre","Octobre","Novembre","Décembre")</f>
        <v>Avril</v>
      </c>
      <c r="O2" s="139"/>
      <c r="P2" s="139"/>
      <c r="Q2" s="139"/>
      <c r="R2" s="138" t="str">
        <f>CHOOSE(IF(MONTH(1&amp;N2)=12,1,MONTH(1&amp;N2)+1),"Janvier","Février","Mars","Avril","Mai","Juin","Juillet","Août","Septembre","Octobre","Novembre","Décembre")</f>
        <v>Mai</v>
      </c>
      <c r="S2" s="139"/>
      <c r="T2" s="139"/>
      <c r="U2" s="139"/>
      <c r="V2" s="138" t="str">
        <f>CHOOSE(IF(MONTH(1&amp;R2)=12,1,MONTH(1&amp;R2)+1),"Janvier","Février","Mars","Avril","Mai","Juin","Juillet","Août","Septembre","Octobre","Novembre","Décembre")</f>
        <v>Juin</v>
      </c>
      <c r="W2" s="139"/>
      <c r="X2" s="139"/>
      <c r="Y2" s="139"/>
      <c r="Z2" s="138" t="str">
        <f>CHOOSE(IF(MONTH(1&amp;V2)=12,1,MONTH(1&amp;V2)+1),"Janvier","Février","Mars","Avril","Mai","Juin","Juillet","Août","Septembre","Octobre","Novembre","Décembre")</f>
        <v>Juillet</v>
      </c>
      <c r="AA2" s="139"/>
      <c r="AB2" s="139"/>
      <c r="AC2" s="139"/>
      <c r="AD2" s="138" t="str">
        <f>CHOOSE(IF(MONTH(1&amp;Z2)=12,1,MONTH(1&amp;Z2)+1),"Janvier","Février","Mars","Avril","Mai","Juin","Juillet","Août","Septembre","Octobre","Novembre","Décembre")</f>
        <v>Août</v>
      </c>
      <c r="AE2" s="139"/>
      <c r="AF2" s="139"/>
      <c r="AG2" s="139"/>
      <c r="AH2" s="138" t="str">
        <f>CHOOSE(IF(MONTH(1&amp;AD2)=12,1,MONTH(1&amp;AD2)+1),"Janvier","Février","Mars","Avril","Mai","Juin","Juillet","Août","Septembre","Octobre","Novembre","Décembre")</f>
        <v>Septembre</v>
      </c>
      <c r="AI2" s="139"/>
      <c r="AJ2" s="139"/>
      <c r="AK2" s="139"/>
      <c r="AL2" s="138" t="str">
        <f>CHOOSE(IF(MONTH(1&amp;AH2)=12,1,MONTH(1&amp;AH2)+1),"Janvier","Février","Mars","Avril","Mai","Juin","Juillet","Août","Septembre","Octobre","Novembre","Décembre")</f>
        <v>Octobre</v>
      </c>
      <c r="AM2" s="139"/>
      <c r="AN2" s="139"/>
      <c r="AO2" s="139"/>
      <c r="AP2" s="138" t="str">
        <f>CHOOSE(IF(MONTH(1&amp;AL2)=12,1,MONTH(1&amp;AL2)+1),"Janvier","Février","Mars","Avril","Mai","Juin","Juillet","Août","Septembre","Octobre","Novembre","Décembre")</f>
        <v>Novembre</v>
      </c>
      <c r="AQ2" s="139"/>
      <c r="AR2" s="139"/>
      <c r="AS2" s="139"/>
      <c r="AT2" s="138" t="str">
        <f>CHOOSE(IF(MONTH(1&amp;AP2)=12,1,MONTH(1&amp;AP2)+1),"Janvier","Février","Mars","Avril","Mai","Juin","Juillet","Août","Septembre","Octobre","Novembre","Décembre")</f>
        <v>Décembre</v>
      </c>
      <c r="AU2" s="139"/>
      <c r="AV2" s="139"/>
      <c r="AW2" s="139"/>
      <c r="AX2" s="138" t="str">
        <f>CHOOSE(IF(MONTH(1&amp;AT2)=12,1,MONTH(1&amp;AT2)+1),"Janvier","Février","Mars","Avril","Mai","Juin","Juillet","Août","Septembre","Octobre","Novembre","Décembre")</f>
        <v>Janvier</v>
      </c>
      <c r="AY2" s="139"/>
      <c r="AZ2" s="139"/>
      <c r="BA2" s="140"/>
    </row>
    <row r="3" spans="1:55" ht="20.100000000000001" customHeight="1">
      <c r="A3" s="30"/>
      <c r="B3" s="29"/>
      <c r="C3" s="32">
        <f>DATE(An,MONTH(1&amp;B$2),1)</f>
        <v>45292</v>
      </c>
      <c r="D3" s="25" t="str">
        <f t="shared" ref="D3:D30" si="0">IF(WEEKDAY(C3,2)=3, _xlfn.ISOWEEKNUM(C3),"")</f>
        <v/>
      </c>
      <c r="E3" s="25"/>
      <c r="F3" s="27"/>
      <c r="G3" s="32">
        <f>DATE(IF(MONTH(1&amp;F$2)=1,An+1,An),MONTH(1&amp;F$2),1)</f>
        <v>45323</v>
      </c>
      <c r="H3" s="25" t="str">
        <f t="shared" ref="H3:H30" si="1">IF(WEEKDAY(G3,2)=3, _xlfn.ISOWEEKNUM(G3),"")</f>
        <v/>
      </c>
      <c r="I3" s="25"/>
      <c r="J3" s="27"/>
      <c r="K3" s="32">
        <f>DATE(IF(MONTH(1&amp;F$2)&lt;MONTH(1&amp;J$2),YEAR(G3),An+1),MONTH(1&amp;J$2),1)</f>
        <v>45352</v>
      </c>
      <c r="L3" s="25" t="str">
        <f t="shared" ref="L3:L30" si="2">IF(WEEKDAY(K3,2)=3, _xlfn.ISOWEEKNUM(K3),"")</f>
        <v/>
      </c>
      <c r="M3" s="25"/>
      <c r="N3" s="27"/>
      <c r="O3" s="32">
        <f>DATE(IF(MONTH(1&amp;J$2)&lt;MONTH(1&amp;N$2),YEAR(K3),An+1),MONTH(1&amp;N$2),1)</f>
        <v>45383</v>
      </c>
      <c r="P3" s="25" t="str">
        <f t="shared" ref="P3:P30" si="3">IF(WEEKDAY(O3,2)=3, _xlfn.ISOWEEKNUM(O3),"")</f>
        <v/>
      </c>
      <c r="Q3" s="25"/>
      <c r="R3" s="27"/>
      <c r="S3" s="32">
        <f>DATE(IF(MONTH(1&amp;N$2)&lt;MONTH(1&amp;R$2),YEAR(O3),An+1),MONTH(1&amp;R$2),1)</f>
        <v>45413</v>
      </c>
      <c r="T3" s="25">
        <f t="shared" ref="T3:T30" si="4">IF(WEEKDAY(S3,2)=3, _xlfn.ISOWEEKNUM(S3),"")</f>
        <v>18</v>
      </c>
      <c r="U3" s="25"/>
      <c r="V3" s="27"/>
      <c r="W3" s="32">
        <f>DATE(IF(MONTH(1&amp;R$2)&lt;MONTH(1&amp;V$2),YEAR(S3),An+1),MONTH(1&amp;V$2),1)</f>
        <v>45444</v>
      </c>
      <c r="X3" s="25" t="str">
        <f t="shared" ref="X3:X30" si="5">IF(WEEKDAY(W3,2)=3, _xlfn.ISOWEEKNUM(W3),"")</f>
        <v/>
      </c>
      <c r="Y3" s="25"/>
      <c r="Z3" s="27"/>
      <c r="AA3" s="32">
        <f>DATE(IF(MONTH(1&amp;V$2)&lt;MONTH(1&amp;Z$2),YEAR(W3),An+1),MONTH(1&amp;Z$2),1)</f>
        <v>45474</v>
      </c>
      <c r="AB3" s="25" t="str">
        <f t="shared" ref="AB3:AB30" si="6">IF(WEEKDAY(AA3,2)=3, _xlfn.ISOWEEKNUM(AA3),"")</f>
        <v/>
      </c>
      <c r="AC3" s="25"/>
      <c r="AD3" s="27"/>
      <c r="AE3" s="32">
        <f>DATE(IF(MONTH(1&amp;Z$2)&lt;MONTH(1&amp;AD$2),YEAR(AA3),An+1),MONTH(1&amp;AD$2),1)</f>
        <v>45505</v>
      </c>
      <c r="AF3" s="25" t="str">
        <f t="shared" ref="AF3:AF30" si="7">IF(WEEKDAY(AE3,2)=3, _xlfn.ISOWEEKNUM(AE3),"")</f>
        <v/>
      </c>
      <c r="AG3" s="25"/>
      <c r="AH3" s="27"/>
      <c r="AI3" s="32">
        <f>DATE(IF(MONTH(1&amp;AD$2)&lt;MONTH(1&amp;AH$2),YEAR(AE3),An+1),MONTH(1&amp;AH$2),1)</f>
        <v>45536</v>
      </c>
      <c r="AJ3" s="25" t="str">
        <f t="shared" ref="AJ3:AJ30" si="8">IF(WEEKDAY(AI3,2)=3, _xlfn.ISOWEEKNUM(AI3),"")</f>
        <v/>
      </c>
      <c r="AK3" s="25"/>
      <c r="AL3" s="27"/>
      <c r="AM3" s="32">
        <f>DATE(IF(MONTH(1&amp;AH$2)&lt;MONTH(1&amp;AL$2),YEAR(AI3),An+1),MONTH(1&amp;AL$2),1)</f>
        <v>45566</v>
      </c>
      <c r="AN3" s="25" t="str">
        <f t="shared" ref="AN3:AN30" si="9">IF(WEEKDAY(AM3,2)=3, _xlfn.ISOWEEKNUM(AM3),"")</f>
        <v/>
      </c>
      <c r="AO3" s="25"/>
      <c r="AP3" s="27"/>
      <c r="AQ3" s="32">
        <f>DATE(IF(MONTH(1&amp;AL$2)&lt;MONTH(1&amp;AP$2),YEAR(AM3),An+1),MONTH(1&amp;AP$2),1)</f>
        <v>45597</v>
      </c>
      <c r="AR3" s="25" t="str">
        <f t="shared" ref="AR3:AR30" si="10">IF(WEEKDAY(AQ3,2)=3, _xlfn.ISOWEEKNUM(AQ3),"")</f>
        <v/>
      </c>
      <c r="AS3" s="25"/>
      <c r="AT3" s="27"/>
      <c r="AU3" s="32">
        <f>DATE(IF(MONTH(1&amp;AP$2)&lt;MONTH(1&amp;AT$2),YEAR(AQ3),An+1),MONTH(1&amp;AT$2),1)</f>
        <v>45627</v>
      </c>
      <c r="AV3" s="25" t="str">
        <f t="shared" ref="AV3:AV30" si="11">IF(WEEKDAY(AU3,2)=3, _xlfn.ISOWEEKNUM(AU3),"")</f>
        <v/>
      </c>
      <c r="AW3" s="25"/>
      <c r="AX3" s="27"/>
      <c r="AY3" s="32">
        <f>DATE(IF(MONTH(1&amp;AT$2)&lt;MONTH(1&amp;AX$2),YEAR(AU3),YEAR(AU3)+1),MONTH(1&amp;AX$2),1)</f>
        <v>45658</v>
      </c>
      <c r="AZ3" s="25">
        <f t="shared" ref="AZ3:AZ30" si="12">IF(WEEKDAY(AY3,2)=3, _xlfn.ISOWEEKNUM(AY3),"")</f>
        <v>1</v>
      </c>
      <c r="BA3" s="31"/>
      <c r="BC3" s="23"/>
    </row>
    <row r="4" spans="1:55" ht="20.100000000000001" customHeight="1">
      <c r="A4" s="30"/>
      <c r="B4" s="29"/>
      <c r="C4" s="26">
        <f t="shared" ref="C4:C30" si="13">C3+1</f>
        <v>45293</v>
      </c>
      <c r="D4" s="25" t="str">
        <f t="shared" si="0"/>
        <v/>
      </c>
      <c r="E4" s="28"/>
      <c r="F4" s="27"/>
      <c r="G4" s="26">
        <f t="shared" ref="G4:G30" si="14">G3+1</f>
        <v>45324</v>
      </c>
      <c r="H4" s="25" t="str">
        <f t="shared" si="1"/>
        <v/>
      </c>
      <c r="I4" s="28"/>
      <c r="J4" s="27"/>
      <c r="K4" s="26">
        <f t="shared" ref="K4:K30" si="15">K3+1</f>
        <v>45353</v>
      </c>
      <c r="L4" s="25" t="str">
        <f t="shared" si="2"/>
        <v/>
      </c>
      <c r="M4" s="28"/>
      <c r="N4" s="27"/>
      <c r="O4" s="26">
        <f t="shared" ref="O4:O30" si="16">O3+1</f>
        <v>45384</v>
      </c>
      <c r="P4" s="25" t="str">
        <f t="shared" si="3"/>
        <v/>
      </c>
      <c r="Q4" s="28"/>
      <c r="R4" s="27"/>
      <c r="S4" s="26">
        <f t="shared" ref="S4:S30" si="17">S3+1</f>
        <v>45414</v>
      </c>
      <c r="T4" s="25" t="str">
        <f t="shared" si="4"/>
        <v/>
      </c>
      <c r="U4" s="28"/>
      <c r="V4" s="27"/>
      <c r="W4" s="26">
        <f t="shared" ref="W4:W30" si="18">W3+1</f>
        <v>45445</v>
      </c>
      <c r="X4" s="25" t="str">
        <f t="shared" si="5"/>
        <v/>
      </c>
      <c r="Y4" s="28"/>
      <c r="Z4" s="27"/>
      <c r="AA4" s="26">
        <f t="shared" ref="AA4:AA30" si="19">AA3+1</f>
        <v>45475</v>
      </c>
      <c r="AB4" s="25" t="str">
        <f t="shared" si="6"/>
        <v/>
      </c>
      <c r="AC4" s="28"/>
      <c r="AD4" s="27"/>
      <c r="AE4" s="26">
        <f t="shared" ref="AE4:AE30" si="20">AE3+1</f>
        <v>45506</v>
      </c>
      <c r="AF4" s="25" t="str">
        <f t="shared" si="7"/>
        <v/>
      </c>
      <c r="AG4" s="28"/>
      <c r="AH4" s="27"/>
      <c r="AI4" s="26">
        <f t="shared" ref="AI4:AI30" si="21">AI3+1</f>
        <v>45537</v>
      </c>
      <c r="AJ4" s="25" t="str">
        <f t="shared" si="8"/>
        <v/>
      </c>
      <c r="AK4" s="28"/>
      <c r="AL4" s="27"/>
      <c r="AM4" s="26">
        <f t="shared" ref="AM4:AM30" si="22">AM3+1</f>
        <v>45567</v>
      </c>
      <c r="AN4" s="25">
        <f t="shared" si="9"/>
        <v>40</v>
      </c>
      <c r="AO4" s="28"/>
      <c r="AP4" s="27"/>
      <c r="AQ4" s="26">
        <f t="shared" ref="AQ4:AQ30" si="23">AQ3+1</f>
        <v>45598</v>
      </c>
      <c r="AR4" s="25" t="str">
        <f t="shared" si="10"/>
        <v/>
      </c>
      <c r="AS4" s="28"/>
      <c r="AT4" s="27"/>
      <c r="AU4" s="26">
        <f t="shared" ref="AU4:AU30" si="24">AU3+1</f>
        <v>45628</v>
      </c>
      <c r="AV4" s="25" t="str">
        <f t="shared" si="11"/>
        <v/>
      </c>
      <c r="AW4" s="28"/>
      <c r="AX4" s="27"/>
      <c r="AY4" s="26">
        <f t="shared" ref="AY4:AY30" si="25">AY3+1</f>
        <v>45659</v>
      </c>
      <c r="AZ4" s="25" t="str">
        <f t="shared" si="12"/>
        <v/>
      </c>
      <c r="BA4" s="24"/>
      <c r="BC4" s="23"/>
    </row>
    <row r="5" spans="1:55" ht="20.100000000000001" customHeight="1">
      <c r="A5" s="30"/>
      <c r="B5" s="29"/>
      <c r="C5" s="26">
        <f t="shared" si="13"/>
        <v>45294</v>
      </c>
      <c r="D5" s="25">
        <f t="shared" si="0"/>
        <v>1</v>
      </c>
      <c r="E5" s="28"/>
      <c r="F5" s="27"/>
      <c r="G5" s="26">
        <f t="shared" si="14"/>
        <v>45325</v>
      </c>
      <c r="H5" s="25" t="str">
        <f t="shared" si="1"/>
        <v/>
      </c>
      <c r="I5" s="28"/>
      <c r="J5" s="27"/>
      <c r="K5" s="26">
        <f t="shared" si="15"/>
        <v>45354</v>
      </c>
      <c r="L5" s="25" t="str">
        <f t="shared" si="2"/>
        <v/>
      </c>
      <c r="M5" s="28"/>
      <c r="N5" s="27"/>
      <c r="O5" s="26">
        <f t="shared" si="16"/>
        <v>45385</v>
      </c>
      <c r="P5" s="25">
        <f t="shared" si="3"/>
        <v>14</v>
      </c>
      <c r="Q5" s="28"/>
      <c r="R5" s="27"/>
      <c r="S5" s="26">
        <f t="shared" si="17"/>
        <v>45415</v>
      </c>
      <c r="T5" s="25" t="str">
        <f t="shared" si="4"/>
        <v/>
      </c>
      <c r="U5" s="28"/>
      <c r="V5" s="27"/>
      <c r="W5" s="26">
        <f t="shared" si="18"/>
        <v>45446</v>
      </c>
      <c r="X5" s="25" t="str">
        <f t="shared" si="5"/>
        <v/>
      </c>
      <c r="Y5" s="28"/>
      <c r="Z5" s="27"/>
      <c r="AA5" s="26">
        <f t="shared" si="19"/>
        <v>45476</v>
      </c>
      <c r="AB5" s="25">
        <f t="shared" si="6"/>
        <v>27</v>
      </c>
      <c r="AC5" s="28"/>
      <c r="AD5" s="27"/>
      <c r="AE5" s="26">
        <f t="shared" si="20"/>
        <v>45507</v>
      </c>
      <c r="AF5" s="25" t="str">
        <f t="shared" si="7"/>
        <v/>
      </c>
      <c r="AG5" s="28"/>
      <c r="AH5" s="27"/>
      <c r="AI5" s="26">
        <f t="shared" si="21"/>
        <v>45538</v>
      </c>
      <c r="AJ5" s="25" t="str">
        <f t="shared" si="8"/>
        <v/>
      </c>
      <c r="AK5" s="28"/>
      <c r="AL5" s="27"/>
      <c r="AM5" s="26">
        <f t="shared" si="22"/>
        <v>45568</v>
      </c>
      <c r="AN5" s="25" t="str">
        <f t="shared" si="9"/>
        <v/>
      </c>
      <c r="AO5" s="28"/>
      <c r="AP5" s="27"/>
      <c r="AQ5" s="26">
        <f t="shared" si="23"/>
        <v>45599</v>
      </c>
      <c r="AR5" s="25" t="str">
        <f t="shared" si="10"/>
        <v/>
      </c>
      <c r="AS5" s="28"/>
      <c r="AT5" s="27"/>
      <c r="AU5" s="26">
        <f t="shared" si="24"/>
        <v>45629</v>
      </c>
      <c r="AV5" s="25" t="str">
        <f t="shared" si="11"/>
        <v/>
      </c>
      <c r="AW5" s="28"/>
      <c r="AX5" s="27"/>
      <c r="AY5" s="26">
        <f t="shared" si="25"/>
        <v>45660</v>
      </c>
      <c r="AZ5" s="25" t="str">
        <f t="shared" si="12"/>
        <v/>
      </c>
      <c r="BA5" s="24"/>
      <c r="BC5" s="23"/>
    </row>
    <row r="6" spans="1:55" ht="20.100000000000001" customHeight="1">
      <c r="B6" s="29"/>
      <c r="C6" s="26">
        <f t="shared" si="13"/>
        <v>45295</v>
      </c>
      <c r="D6" s="25" t="str">
        <f t="shared" si="0"/>
        <v/>
      </c>
      <c r="E6" s="28"/>
      <c r="F6" s="27"/>
      <c r="G6" s="26">
        <f t="shared" si="14"/>
        <v>45326</v>
      </c>
      <c r="H6" s="25" t="str">
        <f t="shared" si="1"/>
        <v/>
      </c>
      <c r="I6" s="28"/>
      <c r="J6" s="27"/>
      <c r="K6" s="26">
        <f t="shared" si="15"/>
        <v>45355</v>
      </c>
      <c r="L6" s="25" t="str">
        <f t="shared" si="2"/>
        <v/>
      </c>
      <c r="M6" s="28"/>
      <c r="N6" s="27"/>
      <c r="O6" s="26">
        <f t="shared" si="16"/>
        <v>45386</v>
      </c>
      <c r="P6" s="25" t="str">
        <f t="shared" si="3"/>
        <v/>
      </c>
      <c r="Q6" s="28"/>
      <c r="R6" s="27"/>
      <c r="S6" s="26">
        <f t="shared" si="17"/>
        <v>45416</v>
      </c>
      <c r="T6" s="25" t="str">
        <f t="shared" si="4"/>
        <v/>
      </c>
      <c r="U6" s="28"/>
      <c r="V6" s="27"/>
      <c r="W6" s="26">
        <f t="shared" si="18"/>
        <v>45447</v>
      </c>
      <c r="X6" s="25" t="str">
        <f t="shared" si="5"/>
        <v/>
      </c>
      <c r="Y6" s="28"/>
      <c r="Z6" s="27"/>
      <c r="AA6" s="26">
        <f t="shared" si="19"/>
        <v>45477</v>
      </c>
      <c r="AB6" s="25" t="str">
        <f t="shared" si="6"/>
        <v/>
      </c>
      <c r="AC6" s="28"/>
      <c r="AD6" s="27"/>
      <c r="AE6" s="26">
        <f t="shared" si="20"/>
        <v>45508</v>
      </c>
      <c r="AF6" s="25" t="str">
        <f t="shared" si="7"/>
        <v/>
      </c>
      <c r="AG6" s="28"/>
      <c r="AH6" s="27"/>
      <c r="AI6" s="26">
        <f t="shared" si="21"/>
        <v>45539</v>
      </c>
      <c r="AJ6" s="25">
        <f t="shared" si="8"/>
        <v>36</v>
      </c>
      <c r="AK6" s="28"/>
      <c r="AL6" s="27"/>
      <c r="AM6" s="26">
        <f t="shared" si="22"/>
        <v>45569</v>
      </c>
      <c r="AN6" s="25" t="str">
        <f t="shared" si="9"/>
        <v/>
      </c>
      <c r="AO6" s="28"/>
      <c r="AP6" s="27"/>
      <c r="AQ6" s="26">
        <f t="shared" si="23"/>
        <v>45600</v>
      </c>
      <c r="AR6" s="25" t="str">
        <f t="shared" si="10"/>
        <v/>
      </c>
      <c r="AS6" s="28"/>
      <c r="AT6" s="27"/>
      <c r="AU6" s="26">
        <f t="shared" si="24"/>
        <v>45630</v>
      </c>
      <c r="AV6" s="25">
        <f t="shared" si="11"/>
        <v>49</v>
      </c>
      <c r="AW6" s="28"/>
      <c r="AX6" s="27"/>
      <c r="AY6" s="26">
        <f t="shared" si="25"/>
        <v>45661</v>
      </c>
      <c r="AZ6" s="25" t="str">
        <f t="shared" si="12"/>
        <v/>
      </c>
      <c r="BA6" s="24"/>
      <c r="BC6" s="23"/>
    </row>
    <row r="7" spans="1:55" ht="20.100000000000001" customHeight="1">
      <c r="B7" s="29"/>
      <c r="C7" s="26">
        <f t="shared" si="13"/>
        <v>45296</v>
      </c>
      <c r="D7" s="25" t="str">
        <f t="shared" si="0"/>
        <v/>
      </c>
      <c r="E7" s="28"/>
      <c r="F7" s="27"/>
      <c r="G7" s="26">
        <f t="shared" si="14"/>
        <v>45327</v>
      </c>
      <c r="H7" s="25" t="str">
        <f t="shared" si="1"/>
        <v/>
      </c>
      <c r="I7" s="28"/>
      <c r="J7" s="27"/>
      <c r="K7" s="26">
        <f t="shared" si="15"/>
        <v>45356</v>
      </c>
      <c r="L7" s="25" t="str">
        <f t="shared" si="2"/>
        <v/>
      </c>
      <c r="M7" s="28"/>
      <c r="N7" s="27"/>
      <c r="O7" s="26">
        <f t="shared" si="16"/>
        <v>45387</v>
      </c>
      <c r="P7" s="25" t="str">
        <f t="shared" si="3"/>
        <v/>
      </c>
      <c r="Q7" s="28"/>
      <c r="R7" s="27"/>
      <c r="S7" s="26">
        <f t="shared" si="17"/>
        <v>45417</v>
      </c>
      <c r="T7" s="25" t="str">
        <f t="shared" si="4"/>
        <v/>
      </c>
      <c r="U7" s="28"/>
      <c r="V7" s="27"/>
      <c r="W7" s="26">
        <f t="shared" si="18"/>
        <v>45448</v>
      </c>
      <c r="X7" s="25">
        <f t="shared" si="5"/>
        <v>23</v>
      </c>
      <c r="Y7" s="28"/>
      <c r="Z7" s="27"/>
      <c r="AA7" s="26">
        <f t="shared" si="19"/>
        <v>45478</v>
      </c>
      <c r="AB7" s="25" t="str">
        <f t="shared" si="6"/>
        <v/>
      </c>
      <c r="AC7" s="28"/>
      <c r="AD7" s="27"/>
      <c r="AE7" s="26">
        <f t="shared" si="20"/>
        <v>45509</v>
      </c>
      <c r="AF7" s="25" t="str">
        <f t="shared" si="7"/>
        <v/>
      </c>
      <c r="AG7" s="28"/>
      <c r="AH7" s="27"/>
      <c r="AI7" s="26">
        <f t="shared" si="21"/>
        <v>45540</v>
      </c>
      <c r="AJ7" s="25" t="str">
        <f t="shared" si="8"/>
        <v/>
      </c>
      <c r="AK7" s="28"/>
      <c r="AL7" s="27"/>
      <c r="AM7" s="26">
        <f t="shared" si="22"/>
        <v>45570</v>
      </c>
      <c r="AN7" s="25" t="str">
        <f t="shared" si="9"/>
        <v/>
      </c>
      <c r="AO7" s="28"/>
      <c r="AP7" s="27"/>
      <c r="AQ7" s="26">
        <f t="shared" si="23"/>
        <v>45601</v>
      </c>
      <c r="AR7" s="25" t="str">
        <f t="shared" si="10"/>
        <v/>
      </c>
      <c r="AS7" s="28"/>
      <c r="AT7" s="27"/>
      <c r="AU7" s="26">
        <f t="shared" si="24"/>
        <v>45631</v>
      </c>
      <c r="AV7" s="25" t="str">
        <f t="shared" si="11"/>
        <v/>
      </c>
      <c r="AW7" s="28"/>
      <c r="AX7" s="27"/>
      <c r="AY7" s="26">
        <f t="shared" si="25"/>
        <v>45662</v>
      </c>
      <c r="AZ7" s="25" t="str">
        <f t="shared" si="12"/>
        <v/>
      </c>
      <c r="BA7" s="24"/>
      <c r="BC7" s="23"/>
    </row>
    <row r="8" spans="1:55" ht="20.100000000000001" customHeight="1">
      <c r="B8" s="29"/>
      <c r="C8" s="26">
        <f t="shared" si="13"/>
        <v>45297</v>
      </c>
      <c r="D8" s="25" t="str">
        <f t="shared" si="0"/>
        <v/>
      </c>
      <c r="E8" s="28"/>
      <c r="F8" s="27"/>
      <c r="G8" s="26">
        <f t="shared" si="14"/>
        <v>45328</v>
      </c>
      <c r="H8" s="25" t="str">
        <f t="shared" si="1"/>
        <v/>
      </c>
      <c r="I8" s="28"/>
      <c r="J8" s="27"/>
      <c r="K8" s="26">
        <f t="shared" si="15"/>
        <v>45357</v>
      </c>
      <c r="L8" s="25">
        <f t="shared" si="2"/>
        <v>10</v>
      </c>
      <c r="M8" s="28"/>
      <c r="N8" s="27"/>
      <c r="O8" s="26">
        <f t="shared" si="16"/>
        <v>45388</v>
      </c>
      <c r="P8" s="25" t="str">
        <f t="shared" si="3"/>
        <v/>
      </c>
      <c r="Q8" s="28"/>
      <c r="R8" s="27"/>
      <c r="S8" s="26">
        <f t="shared" si="17"/>
        <v>45418</v>
      </c>
      <c r="T8" s="25" t="str">
        <f t="shared" si="4"/>
        <v/>
      </c>
      <c r="U8" s="28"/>
      <c r="V8" s="27"/>
      <c r="W8" s="26">
        <f t="shared" si="18"/>
        <v>45449</v>
      </c>
      <c r="X8" s="25" t="str">
        <f t="shared" si="5"/>
        <v/>
      </c>
      <c r="Y8" s="28"/>
      <c r="Z8" s="27"/>
      <c r="AA8" s="26">
        <f t="shared" si="19"/>
        <v>45479</v>
      </c>
      <c r="AB8" s="25" t="str">
        <f t="shared" si="6"/>
        <v/>
      </c>
      <c r="AC8" s="28"/>
      <c r="AD8" s="27"/>
      <c r="AE8" s="26">
        <f t="shared" si="20"/>
        <v>45510</v>
      </c>
      <c r="AF8" s="25" t="str">
        <f t="shared" si="7"/>
        <v/>
      </c>
      <c r="AG8" s="28"/>
      <c r="AH8" s="27"/>
      <c r="AI8" s="26">
        <f t="shared" si="21"/>
        <v>45541</v>
      </c>
      <c r="AJ8" s="25" t="str">
        <f t="shared" si="8"/>
        <v/>
      </c>
      <c r="AK8" s="28"/>
      <c r="AL8" s="27"/>
      <c r="AM8" s="26">
        <f t="shared" si="22"/>
        <v>45571</v>
      </c>
      <c r="AN8" s="25" t="str">
        <f t="shared" si="9"/>
        <v/>
      </c>
      <c r="AO8" s="28"/>
      <c r="AP8" s="27"/>
      <c r="AQ8" s="26">
        <f t="shared" si="23"/>
        <v>45602</v>
      </c>
      <c r="AR8" s="25">
        <f t="shared" si="10"/>
        <v>45</v>
      </c>
      <c r="AS8" s="28"/>
      <c r="AT8" s="27"/>
      <c r="AU8" s="26">
        <f t="shared" si="24"/>
        <v>45632</v>
      </c>
      <c r="AV8" s="25" t="str">
        <f t="shared" si="11"/>
        <v/>
      </c>
      <c r="AW8" s="28"/>
      <c r="AX8" s="27"/>
      <c r="AY8" s="26">
        <f t="shared" si="25"/>
        <v>45663</v>
      </c>
      <c r="AZ8" s="25" t="str">
        <f t="shared" si="12"/>
        <v/>
      </c>
      <c r="BA8" s="24"/>
      <c r="BC8" s="23"/>
    </row>
    <row r="9" spans="1:55" ht="20.100000000000001" customHeight="1">
      <c r="B9" s="29"/>
      <c r="C9" s="26">
        <f t="shared" si="13"/>
        <v>45298</v>
      </c>
      <c r="D9" s="25" t="str">
        <f t="shared" si="0"/>
        <v/>
      </c>
      <c r="E9" s="28"/>
      <c r="F9" s="27"/>
      <c r="G9" s="26">
        <f t="shared" si="14"/>
        <v>45329</v>
      </c>
      <c r="H9" s="25">
        <f t="shared" si="1"/>
        <v>6</v>
      </c>
      <c r="I9" s="28"/>
      <c r="J9" s="27"/>
      <c r="K9" s="26">
        <f t="shared" si="15"/>
        <v>45358</v>
      </c>
      <c r="L9" s="25" t="str">
        <f t="shared" si="2"/>
        <v/>
      </c>
      <c r="M9" s="28"/>
      <c r="N9" s="27"/>
      <c r="O9" s="26">
        <f t="shared" si="16"/>
        <v>45389</v>
      </c>
      <c r="P9" s="25" t="str">
        <f t="shared" si="3"/>
        <v/>
      </c>
      <c r="Q9" s="28"/>
      <c r="R9" s="27"/>
      <c r="S9" s="26">
        <f t="shared" si="17"/>
        <v>45419</v>
      </c>
      <c r="T9" s="25" t="str">
        <f t="shared" si="4"/>
        <v/>
      </c>
      <c r="U9" s="28"/>
      <c r="V9" s="27"/>
      <c r="W9" s="26">
        <f t="shared" si="18"/>
        <v>45450</v>
      </c>
      <c r="X9" s="25" t="str">
        <f t="shared" si="5"/>
        <v/>
      </c>
      <c r="Y9" s="28"/>
      <c r="Z9" s="27"/>
      <c r="AA9" s="26">
        <f t="shared" si="19"/>
        <v>45480</v>
      </c>
      <c r="AB9" s="25" t="str">
        <f t="shared" si="6"/>
        <v/>
      </c>
      <c r="AC9" s="28"/>
      <c r="AD9" s="27"/>
      <c r="AE9" s="26">
        <f t="shared" si="20"/>
        <v>45511</v>
      </c>
      <c r="AF9" s="25">
        <f t="shared" si="7"/>
        <v>32</v>
      </c>
      <c r="AG9" s="28"/>
      <c r="AH9" s="27"/>
      <c r="AI9" s="26">
        <f t="shared" si="21"/>
        <v>45542</v>
      </c>
      <c r="AJ9" s="25" t="str">
        <f t="shared" si="8"/>
        <v/>
      </c>
      <c r="AK9" s="28"/>
      <c r="AL9" s="27"/>
      <c r="AM9" s="26">
        <f t="shared" si="22"/>
        <v>45572</v>
      </c>
      <c r="AN9" s="25" t="str">
        <f t="shared" si="9"/>
        <v/>
      </c>
      <c r="AO9" s="28"/>
      <c r="AP9" s="27"/>
      <c r="AQ9" s="26">
        <f t="shared" si="23"/>
        <v>45603</v>
      </c>
      <c r="AR9" s="25" t="str">
        <f t="shared" si="10"/>
        <v/>
      </c>
      <c r="AS9" s="28"/>
      <c r="AT9" s="27"/>
      <c r="AU9" s="26">
        <f t="shared" si="24"/>
        <v>45633</v>
      </c>
      <c r="AV9" s="25" t="str">
        <f t="shared" si="11"/>
        <v/>
      </c>
      <c r="AW9" s="28"/>
      <c r="AX9" s="27"/>
      <c r="AY9" s="26">
        <f t="shared" si="25"/>
        <v>45664</v>
      </c>
      <c r="AZ9" s="25" t="str">
        <f t="shared" si="12"/>
        <v/>
      </c>
      <c r="BA9" s="24"/>
      <c r="BC9" s="23"/>
    </row>
    <row r="10" spans="1:55" ht="20.100000000000001" customHeight="1">
      <c r="B10" s="29"/>
      <c r="C10" s="26">
        <f t="shared" si="13"/>
        <v>45299</v>
      </c>
      <c r="D10" s="25" t="str">
        <f t="shared" si="0"/>
        <v/>
      </c>
      <c r="E10" s="28"/>
      <c r="F10" s="27"/>
      <c r="G10" s="26">
        <f t="shared" si="14"/>
        <v>45330</v>
      </c>
      <c r="H10" s="25" t="str">
        <f t="shared" si="1"/>
        <v/>
      </c>
      <c r="I10" s="28"/>
      <c r="J10" s="27"/>
      <c r="K10" s="26">
        <f t="shared" si="15"/>
        <v>45359</v>
      </c>
      <c r="L10" s="25" t="str">
        <f t="shared" si="2"/>
        <v/>
      </c>
      <c r="M10" s="28"/>
      <c r="N10" s="27"/>
      <c r="O10" s="26">
        <f t="shared" si="16"/>
        <v>45390</v>
      </c>
      <c r="P10" s="25" t="str">
        <f t="shared" si="3"/>
        <v/>
      </c>
      <c r="Q10" s="28"/>
      <c r="R10" s="27"/>
      <c r="S10" s="26">
        <f t="shared" si="17"/>
        <v>45420</v>
      </c>
      <c r="T10" s="25">
        <f t="shared" si="4"/>
        <v>19</v>
      </c>
      <c r="U10" s="28"/>
      <c r="V10" s="27"/>
      <c r="W10" s="26">
        <f t="shared" si="18"/>
        <v>45451</v>
      </c>
      <c r="X10" s="25" t="str">
        <f t="shared" si="5"/>
        <v/>
      </c>
      <c r="Y10" s="28"/>
      <c r="Z10" s="27"/>
      <c r="AA10" s="26">
        <f t="shared" si="19"/>
        <v>45481</v>
      </c>
      <c r="AB10" s="25" t="str">
        <f t="shared" si="6"/>
        <v/>
      </c>
      <c r="AC10" s="28"/>
      <c r="AD10" s="27"/>
      <c r="AE10" s="26">
        <f t="shared" si="20"/>
        <v>45512</v>
      </c>
      <c r="AF10" s="25" t="str">
        <f t="shared" si="7"/>
        <v/>
      </c>
      <c r="AG10" s="28"/>
      <c r="AH10" s="27"/>
      <c r="AI10" s="26">
        <f t="shared" si="21"/>
        <v>45543</v>
      </c>
      <c r="AJ10" s="25" t="str">
        <f t="shared" si="8"/>
        <v/>
      </c>
      <c r="AK10" s="28"/>
      <c r="AL10" s="27"/>
      <c r="AM10" s="26">
        <f t="shared" si="22"/>
        <v>45573</v>
      </c>
      <c r="AN10" s="25" t="str">
        <f t="shared" si="9"/>
        <v/>
      </c>
      <c r="AO10" s="28"/>
      <c r="AP10" s="27"/>
      <c r="AQ10" s="26">
        <f t="shared" si="23"/>
        <v>45604</v>
      </c>
      <c r="AR10" s="25" t="str">
        <f t="shared" si="10"/>
        <v/>
      </c>
      <c r="AS10" s="28"/>
      <c r="AT10" s="27"/>
      <c r="AU10" s="26">
        <f t="shared" si="24"/>
        <v>45634</v>
      </c>
      <c r="AV10" s="25" t="str">
        <f t="shared" si="11"/>
        <v/>
      </c>
      <c r="AW10" s="28"/>
      <c r="AX10" s="27"/>
      <c r="AY10" s="26">
        <f t="shared" si="25"/>
        <v>45665</v>
      </c>
      <c r="AZ10" s="25">
        <f t="shared" si="12"/>
        <v>2</v>
      </c>
      <c r="BA10" s="24"/>
      <c r="BC10" s="23"/>
    </row>
    <row r="11" spans="1:55" ht="20.100000000000001" customHeight="1">
      <c r="B11" s="29"/>
      <c r="C11" s="26">
        <f t="shared" si="13"/>
        <v>45300</v>
      </c>
      <c r="D11" s="25" t="str">
        <f t="shared" si="0"/>
        <v/>
      </c>
      <c r="E11" s="28"/>
      <c r="F11" s="27"/>
      <c r="G11" s="26">
        <f t="shared" si="14"/>
        <v>45331</v>
      </c>
      <c r="H11" s="25" t="str">
        <f t="shared" si="1"/>
        <v/>
      </c>
      <c r="I11" s="28"/>
      <c r="J11" s="27"/>
      <c r="K11" s="26">
        <f t="shared" si="15"/>
        <v>45360</v>
      </c>
      <c r="L11" s="25" t="str">
        <f t="shared" si="2"/>
        <v/>
      </c>
      <c r="M11" s="28"/>
      <c r="N11" s="27"/>
      <c r="O11" s="26">
        <f t="shared" si="16"/>
        <v>45391</v>
      </c>
      <c r="P11" s="25" t="str">
        <f t="shared" si="3"/>
        <v/>
      </c>
      <c r="Q11" s="28"/>
      <c r="R11" s="27"/>
      <c r="S11" s="26">
        <f t="shared" si="17"/>
        <v>45421</v>
      </c>
      <c r="T11" s="25" t="str">
        <f t="shared" si="4"/>
        <v/>
      </c>
      <c r="U11" s="28"/>
      <c r="V11" s="27"/>
      <c r="W11" s="26">
        <f t="shared" si="18"/>
        <v>45452</v>
      </c>
      <c r="X11" s="25" t="str">
        <f t="shared" si="5"/>
        <v/>
      </c>
      <c r="Y11" s="28"/>
      <c r="Z11" s="27"/>
      <c r="AA11" s="26">
        <f t="shared" si="19"/>
        <v>45482</v>
      </c>
      <c r="AB11" s="25" t="str">
        <f t="shared" si="6"/>
        <v/>
      </c>
      <c r="AC11" s="28"/>
      <c r="AD11" s="27"/>
      <c r="AE11" s="26">
        <f t="shared" si="20"/>
        <v>45513</v>
      </c>
      <c r="AF11" s="25" t="str">
        <f t="shared" si="7"/>
        <v/>
      </c>
      <c r="AG11" s="28"/>
      <c r="AH11" s="27"/>
      <c r="AI11" s="26">
        <f t="shared" si="21"/>
        <v>45544</v>
      </c>
      <c r="AJ11" s="25" t="str">
        <f t="shared" si="8"/>
        <v/>
      </c>
      <c r="AK11" s="28"/>
      <c r="AL11" s="27"/>
      <c r="AM11" s="26">
        <f t="shared" si="22"/>
        <v>45574</v>
      </c>
      <c r="AN11" s="25">
        <f t="shared" si="9"/>
        <v>41</v>
      </c>
      <c r="AO11" s="28"/>
      <c r="AP11" s="27"/>
      <c r="AQ11" s="26">
        <f t="shared" si="23"/>
        <v>45605</v>
      </c>
      <c r="AR11" s="25" t="str">
        <f t="shared" si="10"/>
        <v/>
      </c>
      <c r="AS11" s="28"/>
      <c r="AT11" s="27"/>
      <c r="AU11" s="26">
        <f t="shared" si="24"/>
        <v>45635</v>
      </c>
      <c r="AV11" s="25" t="str">
        <f t="shared" si="11"/>
        <v/>
      </c>
      <c r="AW11" s="28"/>
      <c r="AX11" s="27"/>
      <c r="AY11" s="26">
        <f t="shared" si="25"/>
        <v>45666</v>
      </c>
      <c r="AZ11" s="25" t="str">
        <f t="shared" si="12"/>
        <v/>
      </c>
      <c r="BA11" s="24"/>
      <c r="BC11" s="23"/>
    </row>
    <row r="12" spans="1:55" ht="20.100000000000001" customHeight="1">
      <c r="B12" s="29"/>
      <c r="C12" s="26">
        <f t="shared" si="13"/>
        <v>45301</v>
      </c>
      <c r="D12" s="25">
        <f t="shared" si="0"/>
        <v>2</v>
      </c>
      <c r="E12" s="28"/>
      <c r="F12" s="27"/>
      <c r="G12" s="26">
        <f t="shared" si="14"/>
        <v>45332</v>
      </c>
      <c r="H12" s="25" t="str">
        <f t="shared" si="1"/>
        <v/>
      </c>
      <c r="I12" s="28"/>
      <c r="J12" s="27"/>
      <c r="K12" s="26">
        <f t="shared" si="15"/>
        <v>45361</v>
      </c>
      <c r="L12" s="25" t="str">
        <f t="shared" si="2"/>
        <v/>
      </c>
      <c r="M12" s="28"/>
      <c r="N12" s="27"/>
      <c r="O12" s="26">
        <f t="shared" si="16"/>
        <v>45392</v>
      </c>
      <c r="P12" s="25">
        <f t="shared" si="3"/>
        <v>15</v>
      </c>
      <c r="Q12" s="28"/>
      <c r="R12" s="27"/>
      <c r="S12" s="26">
        <f t="shared" si="17"/>
        <v>45422</v>
      </c>
      <c r="T12" s="25" t="str">
        <f t="shared" si="4"/>
        <v/>
      </c>
      <c r="U12" s="28"/>
      <c r="V12" s="27"/>
      <c r="W12" s="26">
        <f t="shared" si="18"/>
        <v>45453</v>
      </c>
      <c r="X12" s="25" t="str">
        <f t="shared" si="5"/>
        <v/>
      </c>
      <c r="Y12" s="28"/>
      <c r="Z12" s="27"/>
      <c r="AA12" s="26">
        <f t="shared" si="19"/>
        <v>45483</v>
      </c>
      <c r="AB12" s="25">
        <f t="shared" si="6"/>
        <v>28</v>
      </c>
      <c r="AC12" s="28"/>
      <c r="AD12" s="27"/>
      <c r="AE12" s="26">
        <f t="shared" si="20"/>
        <v>45514</v>
      </c>
      <c r="AF12" s="25" t="str">
        <f t="shared" si="7"/>
        <v/>
      </c>
      <c r="AG12" s="28"/>
      <c r="AH12" s="27"/>
      <c r="AI12" s="26">
        <f t="shared" si="21"/>
        <v>45545</v>
      </c>
      <c r="AJ12" s="25" t="str">
        <f t="shared" si="8"/>
        <v/>
      </c>
      <c r="AK12" s="28"/>
      <c r="AL12" s="27"/>
      <c r="AM12" s="26">
        <f t="shared" si="22"/>
        <v>45575</v>
      </c>
      <c r="AN12" s="25" t="str">
        <f t="shared" si="9"/>
        <v/>
      </c>
      <c r="AO12" s="28"/>
      <c r="AP12" s="27"/>
      <c r="AQ12" s="26">
        <f t="shared" si="23"/>
        <v>45606</v>
      </c>
      <c r="AR12" s="25" t="str">
        <f t="shared" si="10"/>
        <v/>
      </c>
      <c r="AS12" s="28"/>
      <c r="AT12" s="27"/>
      <c r="AU12" s="26">
        <f t="shared" si="24"/>
        <v>45636</v>
      </c>
      <c r="AV12" s="25" t="str">
        <f t="shared" si="11"/>
        <v/>
      </c>
      <c r="AW12" s="28"/>
      <c r="AX12" s="27"/>
      <c r="AY12" s="26">
        <f t="shared" si="25"/>
        <v>45667</v>
      </c>
      <c r="AZ12" s="25" t="str">
        <f t="shared" si="12"/>
        <v/>
      </c>
      <c r="BA12" s="24"/>
      <c r="BC12" s="23"/>
    </row>
    <row r="13" spans="1:55" ht="20.100000000000001" customHeight="1">
      <c r="B13" s="29"/>
      <c r="C13" s="26">
        <f t="shared" si="13"/>
        <v>45302</v>
      </c>
      <c r="D13" s="25" t="str">
        <f t="shared" si="0"/>
        <v/>
      </c>
      <c r="E13" s="28"/>
      <c r="F13" s="27"/>
      <c r="G13" s="26">
        <f t="shared" si="14"/>
        <v>45333</v>
      </c>
      <c r="H13" s="25" t="str">
        <f t="shared" si="1"/>
        <v/>
      </c>
      <c r="I13" s="28"/>
      <c r="J13" s="27"/>
      <c r="K13" s="26">
        <f t="shared" si="15"/>
        <v>45362</v>
      </c>
      <c r="L13" s="25" t="str">
        <f t="shared" si="2"/>
        <v/>
      </c>
      <c r="M13" s="28"/>
      <c r="N13" s="27"/>
      <c r="O13" s="26">
        <f t="shared" si="16"/>
        <v>45393</v>
      </c>
      <c r="P13" s="25" t="str">
        <f t="shared" si="3"/>
        <v/>
      </c>
      <c r="Q13" s="28"/>
      <c r="R13" s="27"/>
      <c r="S13" s="26">
        <f t="shared" si="17"/>
        <v>45423</v>
      </c>
      <c r="T13" s="25" t="str">
        <f t="shared" si="4"/>
        <v/>
      </c>
      <c r="U13" s="28"/>
      <c r="V13" s="27"/>
      <c r="W13" s="26">
        <f t="shared" si="18"/>
        <v>45454</v>
      </c>
      <c r="X13" s="25" t="str">
        <f t="shared" si="5"/>
        <v/>
      </c>
      <c r="Y13" s="28"/>
      <c r="Z13" s="27"/>
      <c r="AA13" s="26">
        <f t="shared" si="19"/>
        <v>45484</v>
      </c>
      <c r="AB13" s="25" t="str">
        <f t="shared" si="6"/>
        <v/>
      </c>
      <c r="AC13" s="28"/>
      <c r="AD13" s="27"/>
      <c r="AE13" s="26">
        <f t="shared" si="20"/>
        <v>45515</v>
      </c>
      <c r="AF13" s="25" t="str">
        <f t="shared" si="7"/>
        <v/>
      </c>
      <c r="AG13" s="28"/>
      <c r="AH13" s="27"/>
      <c r="AI13" s="26">
        <f t="shared" si="21"/>
        <v>45546</v>
      </c>
      <c r="AJ13" s="25">
        <f t="shared" si="8"/>
        <v>37</v>
      </c>
      <c r="AK13" s="28"/>
      <c r="AL13" s="27"/>
      <c r="AM13" s="26">
        <f t="shared" si="22"/>
        <v>45576</v>
      </c>
      <c r="AN13" s="25" t="str">
        <f t="shared" si="9"/>
        <v/>
      </c>
      <c r="AO13" s="28"/>
      <c r="AP13" s="27"/>
      <c r="AQ13" s="26">
        <f t="shared" si="23"/>
        <v>45607</v>
      </c>
      <c r="AR13" s="25" t="str">
        <f t="shared" si="10"/>
        <v/>
      </c>
      <c r="AS13" s="28"/>
      <c r="AT13" s="27"/>
      <c r="AU13" s="26">
        <f t="shared" si="24"/>
        <v>45637</v>
      </c>
      <c r="AV13" s="25">
        <f t="shared" si="11"/>
        <v>50</v>
      </c>
      <c r="AW13" s="28"/>
      <c r="AX13" s="27"/>
      <c r="AY13" s="26">
        <f t="shared" si="25"/>
        <v>45668</v>
      </c>
      <c r="AZ13" s="25" t="str">
        <f t="shared" si="12"/>
        <v/>
      </c>
      <c r="BA13" s="24"/>
      <c r="BC13" s="23"/>
    </row>
    <row r="14" spans="1:55" ht="20.100000000000001" customHeight="1">
      <c r="B14" s="29"/>
      <c r="C14" s="26">
        <f t="shared" si="13"/>
        <v>45303</v>
      </c>
      <c r="D14" s="25" t="str">
        <f t="shared" si="0"/>
        <v/>
      </c>
      <c r="E14" s="28"/>
      <c r="F14" s="27"/>
      <c r="G14" s="26">
        <f t="shared" si="14"/>
        <v>45334</v>
      </c>
      <c r="H14" s="25" t="str">
        <f t="shared" si="1"/>
        <v/>
      </c>
      <c r="I14" s="28"/>
      <c r="J14" s="27"/>
      <c r="K14" s="26">
        <f t="shared" si="15"/>
        <v>45363</v>
      </c>
      <c r="L14" s="25" t="str">
        <f t="shared" si="2"/>
        <v/>
      </c>
      <c r="M14" s="28"/>
      <c r="N14" s="27"/>
      <c r="O14" s="26">
        <f t="shared" si="16"/>
        <v>45394</v>
      </c>
      <c r="P14" s="25" t="str">
        <f t="shared" si="3"/>
        <v/>
      </c>
      <c r="Q14" s="28"/>
      <c r="R14" s="27"/>
      <c r="S14" s="26">
        <f t="shared" si="17"/>
        <v>45424</v>
      </c>
      <c r="T14" s="25" t="str">
        <f t="shared" si="4"/>
        <v/>
      </c>
      <c r="U14" s="28"/>
      <c r="V14" s="27"/>
      <c r="W14" s="26">
        <f t="shared" si="18"/>
        <v>45455</v>
      </c>
      <c r="X14" s="25">
        <f t="shared" si="5"/>
        <v>24</v>
      </c>
      <c r="Y14" s="28"/>
      <c r="Z14" s="27"/>
      <c r="AA14" s="26">
        <f t="shared" si="19"/>
        <v>45485</v>
      </c>
      <c r="AB14" s="25" t="str">
        <f t="shared" si="6"/>
        <v/>
      </c>
      <c r="AC14" s="28"/>
      <c r="AD14" s="27"/>
      <c r="AE14" s="26">
        <f t="shared" si="20"/>
        <v>45516</v>
      </c>
      <c r="AF14" s="25" t="str">
        <f t="shared" si="7"/>
        <v/>
      </c>
      <c r="AG14" s="28"/>
      <c r="AH14" s="27"/>
      <c r="AI14" s="26">
        <f t="shared" si="21"/>
        <v>45547</v>
      </c>
      <c r="AJ14" s="25" t="str">
        <f t="shared" si="8"/>
        <v/>
      </c>
      <c r="AK14" s="28"/>
      <c r="AL14" s="27"/>
      <c r="AM14" s="26">
        <f t="shared" si="22"/>
        <v>45577</v>
      </c>
      <c r="AN14" s="25" t="str">
        <f t="shared" si="9"/>
        <v/>
      </c>
      <c r="AO14" s="28"/>
      <c r="AP14" s="27"/>
      <c r="AQ14" s="26">
        <f t="shared" si="23"/>
        <v>45608</v>
      </c>
      <c r="AR14" s="25" t="str">
        <f t="shared" si="10"/>
        <v/>
      </c>
      <c r="AS14" s="28"/>
      <c r="AT14" s="27"/>
      <c r="AU14" s="26">
        <f t="shared" si="24"/>
        <v>45638</v>
      </c>
      <c r="AV14" s="25" t="str">
        <f t="shared" si="11"/>
        <v/>
      </c>
      <c r="AW14" s="28"/>
      <c r="AX14" s="27"/>
      <c r="AY14" s="26">
        <f t="shared" si="25"/>
        <v>45669</v>
      </c>
      <c r="AZ14" s="25" t="str">
        <f t="shared" si="12"/>
        <v/>
      </c>
      <c r="BA14" s="24"/>
      <c r="BC14" s="23"/>
    </row>
    <row r="15" spans="1:55" ht="20.100000000000001" customHeight="1">
      <c r="B15" s="29"/>
      <c r="C15" s="26">
        <f t="shared" si="13"/>
        <v>45304</v>
      </c>
      <c r="D15" s="25" t="str">
        <f t="shared" si="0"/>
        <v/>
      </c>
      <c r="E15" s="28"/>
      <c r="F15" s="27"/>
      <c r="G15" s="26">
        <f t="shared" si="14"/>
        <v>45335</v>
      </c>
      <c r="H15" s="25" t="str">
        <f t="shared" si="1"/>
        <v/>
      </c>
      <c r="I15" s="28"/>
      <c r="J15" s="27"/>
      <c r="K15" s="26">
        <f t="shared" si="15"/>
        <v>45364</v>
      </c>
      <c r="L15" s="25">
        <f t="shared" si="2"/>
        <v>11</v>
      </c>
      <c r="M15" s="28"/>
      <c r="N15" s="27"/>
      <c r="O15" s="26">
        <f t="shared" si="16"/>
        <v>45395</v>
      </c>
      <c r="P15" s="25" t="str">
        <f t="shared" si="3"/>
        <v/>
      </c>
      <c r="Q15" s="28"/>
      <c r="R15" s="27"/>
      <c r="S15" s="26">
        <f t="shared" si="17"/>
        <v>45425</v>
      </c>
      <c r="T15" s="25" t="str">
        <f t="shared" si="4"/>
        <v/>
      </c>
      <c r="U15" s="28"/>
      <c r="V15" s="27"/>
      <c r="W15" s="26">
        <f t="shared" si="18"/>
        <v>45456</v>
      </c>
      <c r="X15" s="25" t="str">
        <f t="shared" si="5"/>
        <v/>
      </c>
      <c r="Y15" s="28"/>
      <c r="Z15" s="27"/>
      <c r="AA15" s="26">
        <f t="shared" si="19"/>
        <v>45486</v>
      </c>
      <c r="AB15" s="25" t="str">
        <f t="shared" si="6"/>
        <v/>
      </c>
      <c r="AC15" s="28"/>
      <c r="AD15" s="27"/>
      <c r="AE15" s="26">
        <f t="shared" si="20"/>
        <v>45517</v>
      </c>
      <c r="AF15" s="25" t="str">
        <f t="shared" si="7"/>
        <v/>
      </c>
      <c r="AG15" s="28"/>
      <c r="AH15" s="27"/>
      <c r="AI15" s="26">
        <f t="shared" si="21"/>
        <v>45548</v>
      </c>
      <c r="AJ15" s="25" t="str">
        <f t="shared" si="8"/>
        <v/>
      </c>
      <c r="AK15" s="28"/>
      <c r="AL15" s="27"/>
      <c r="AM15" s="26">
        <f t="shared" si="22"/>
        <v>45578</v>
      </c>
      <c r="AN15" s="25" t="str">
        <f t="shared" si="9"/>
        <v/>
      </c>
      <c r="AO15" s="28"/>
      <c r="AP15" s="27"/>
      <c r="AQ15" s="26">
        <f t="shared" si="23"/>
        <v>45609</v>
      </c>
      <c r="AR15" s="25">
        <f t="shared" si="10"/>
        <v>46</v>
      </c>
      <c r="AS15" s="28"/>
      <c r="AT15" s="27"/>
      <c r="AU15" s="26">
        <f t="shared" si="24"/>
        <v>45639</v>
      </c>
      <c r="AV15" s="25" t="str">
        <f t="shared" si="11"/>
        <v/>
      </c>
      <c r="AW15" s="28"/>
      <c r="AX15" s="27"/>
      <c r="AY15" s="26">
        <f t="shared" si="25"/>
        <v>45670</v>
      </c>
      <c r="AZ15" s="25" t="str">
        <f t="shared" si="12"/>
        <v/>
      </c>
      <c r="BA15" s="24"/>
      <c r="BC15" s="23"/>
    </row>
    <row r="16" spans="1:55" ht="20.100000000000001" customHeight="1">
      <c r="B16" s="29"/>
      <c r="C16" s="26">
        <f t="shared" si="13"/>
        <v>45305</v>
      </c>
      <c r="D16" s="25" t="str">
        <f t="shared" si="0"/>
        <v/>
      </c>
      <c r="E16" s="28"/>
      <c r="F16" s="27"/>
      <c r="G16" s="26">
        <f t="shared" si="14"/>
        <v>45336</v>
      </c>
      <c r="H16" s="25">
        <f t="shared" si="1"/>
        <v>7</v>
      </c>
      <c r="I16" s="28"/>
      <c r="J16" s="27"/>
      <c r="K16" s="26">
        <f t="shared" si="15"/>
        <v>45365</v>
      </c>
      <c r="L16" s="25" t="str">
        <f t="shared" si="2"/>
        <v/>
      </c>
      <c r="M16" s="28"/>
      <c r="N16" s="27"/>
      <c r="O16" s="26">
        <f t="shared" si="16"/>
        <v>45396</v>
      </c>
      <c r="P16" s="25" t="str">
        <f t="shared" si="3"/>
        <v/>
      </c>
      <c r="Q16" s="28"/>
      <c r="R16" s="27"/>
      <c r="S16" s="26">
        <f t="shared" si="17"/>
        <v>45426</v>
      </c>
      <c r="T16" s="25" t="str">
        <f t="shared" si="4"/>
        <v/>
      </c>
      <c r="U16" s="28"/>
      <c r="V16" s="27"/>
      <c r="W16" s="26">
        <f t="shared" si="18"/>
        <v>45457</v>
      </c>
      <c r="X16" s="25" t="str">
        <f t="shared" si="5"/>
        <v/>
      </c>
      <c r="Y16" s="28"/>
      <c r="Z16" s="27"/>
      <c r="AA16" s="26">
        <f t="shared" si="19"/>
        <v>45487</v>
      </c>
      <c r="AB16" s="25" t="str">
        <f t="shared" si="6"/>
        <v/>
      </c>
      <c r="AC16" s="28"/>
      <c r="AD16" s="27"/>
      <c r="AE16" s="26">
        <f t="shared" si="20"/>
        <v>45518</v>
      </c>
      <c r="AF16" s="25">
        <f t="shared" si="7"/>
        <v>33</v>
      </c>
      <c r="AG16" s="28"/>
      <c r="AH16" s="27"/>
      <c r="AI16" s="26">
        <f t="shared" si="21"/>
        <v>45549</v>
      </c>
      <c r="AJ16" s="25" t="str">
        <f t="shared" si="8"/>
        <v/>
      </c>
      <c r="AK16" s="28"/>
      <c r="AL16" s="27"/>
      <c r="AM16" s="26">
        <f t="shared" si="22"/>
        <v>45579</v>
      </c>
      <c r="AN16" s="25" t="str">
        <f t="shared" si="9"/>
        <v/>
      </c>
      <c r="AO16" s="28"/>
      <c r="AP16" s="27"/>
      <c r="AQ16" s="26">
        <f t="shared" si="23"/>
        <v>45610</v>
      </c>
      <c r="AR16" s="25" t="str">
        <f t="shared" si="10"/>
        <v/>
      </c>
      <c r="AS16" s="28"/>
      <c r="AT16" s="27"/>
      <c r="AU16" s="26">
        <f t="shared" si="24"/>
        <v>45640</v>
      </c>
      <c r="AV16" s="25" t="str">
        <f t="shared" si="11"/>
        <v/>
      </c>
      <c r="AW16" s="28"/>
      <c r="AX16" s="27"/>
      <c r="AY16" s="26">
        <f t="shared" si="25"/>
        <v>45671</v>
      </c>
      <c r="AZ16" s="25" t="str">
        <f t="shared" si="12"/>
        <v/>
      </c>
      <c r="BA16" s="24"/>
      <c r="BC16" s="23"/>
    </row>
    <row r="17" spans="2:55" ht="20.100000000000001" customHeight="1">
      <c r="B17" s="29"/>
      <c r="C17" s="26">
        <f t="shared" si="13"/>
        <v>45306</v>
      </c>
      <c r="D17" s="25" t="str">
        <f t="shared" si="0"/>
        <v/>
      </c>
      <c r="E17" s="28"/>
      <c r="F17" s="27"/>
      <c r="G17" s="26">
        <f t="shared" si="14"/>
        <v>45337</v>
      </c>
      <c r="H17" s="25" t="str">
        <f t="shared" si="1"/>
        <v/>
      </c>
      <c r="I17" s="28"/>
      <c r="J17" s="27"/>
      <c r="K17" s="26">
        <f t="shared" si="15"/>
        <v>45366</v>
      </c>
      <c r="L17" s="25" t="str">
        <f t="shared" si="2"/>
        <v/>
      </c>
      <c r="M17" s="28"/>
      <c r="N17" s="27"/>
      <c r="O17" s="26">
        <f t="shared" si="16"/>
        <v>45397</v>
      </c>
      <c r="P17" s="25" t="str">
        <f t="shared" si="3"/>
        <v/>
      </c>
      <c r="Q17" s="28"/>
      <c r="R17" s="27"/>
      <c r="S17" s="26">
        <f t="shared" si="17"/>
        <v>45427</v>
      </c>
      <c r="T17" s="25">
        <f t="shared" si="4"/>
        <v>20</v>
      </c>
      <c r="U17" s="28"/>
      <c r="V17" s="27"/>
      <c r="W17" s="26">
        <f t="shared" si="18"/>
        <v>45458</v>
      </c>
      <c r="X17" s="25" t="str">
        <f t="shared" si="5"/>
        <v/>
      </c>
      <c r="Y17" s="28"/>
      <c r="Z17" s="27"/>
      <c r="AA17" s="26">
        <f t="shared" si="19"/>
        <v>45488</v>
      </c>
      <c r="AB17" s="25" t="str">
        <f t="shared" si="6"/>
        <v/>
      </c>
      <c r="AC17" s="28"/>
      <c r="AD17" s="27"/>
      <c r="AE17" s="26">
        <f t="shared" si="20"/>
        <v>45519</v>
      </c>
      <c r="AF17" s="25" t="str">
        <f t="shared" si="7"/>
        <v/>
      </c>
      <c r="AG17" s="28"/>
      <c r="AH17" s="27"/>
      <c r="AI17" s="26">
        <f t="shared" si="21"/>
        <v>45550</v>
      </c>
      <c r="AJ17" s="25" t="str">
        <f t="shared" si="8"/>
        <v/>
      </c>
      <c r="AK17" s="28"/>
      <c r="AL17" s="27"/>
      <c r="AM17" s="26">
        <f t="shared" si="22"/>
        <v>45580</v>
      </c>
      <c r="AN17" s="25" t="str">
        <f t="shared" si="9"/>
        <v/>
      </c>
      <c r="AO17" s="28"/>
      <c r="AP17" s="27"/>
      <c r="AQ17" s="26">
        <f t="shared" si="23"/>
        <v>45611</v>
      </c>
      <c r="AR17" s="25" t="str">
        <f t="shared" si="10"/>
        <v/>
      </c>
      <c r="AS17" s="28"/>
      <c r="AT17" s="27"/>
      <c r="AU17" s="26">
        <f t="shared" si="24"/>
        <v>45641</v>
      </c>
      <c r="AV17" s="25" t="str">
        <f t="shared" si="11"/>
        <v/>
      </c>
      <c r="AW17" s="28"/>
      <c r="AX17" s="27"/>
      <c r="AY17" s="26">
        <f t="shared" si="25"/>
        <v>45672</v>
      </c>
      <c r="AZ17" s="25">
        <f t="shared" si="12"/>
        <v>3</v>
      </c>
      <c r="BA17" s="24"/>
      <c r="BC17" s="23"/>
    </row>
    <row r="18" spans="2:55" ht="20.100000000000001" customHeight="1">
      <c r="B18" s="29"/>
      <c r="C18" s="26">
        <f t="shared" si="13"/>
        <v>45307</v>
      </c>
      <c r="D18" s="25" t="str">
        <f t="shared" si="0"/>
        <v/>
      </c>
      <c r="E18" s="28"/>
      <c r="F18" s="27"/>
      <c r="G18" s="26">
        <f t="shared" si="14"/>
        <v>45338</v>
      </c>
      <c r="H18" s="25" t="str">
        <f t="shared" si="1"/>
        <v/>
      </c>
      <c r="I18" s="28"/>
      <c r="J18" s="27"/>
      <c r="K18" s="26">
        <f t="shared" si="15"/>
        <v>45367</v>
      </c>
      <c r="L18" s="25" t="str">
        <f t="shared" si="2"/>
        <v/>
      </c>
      <c r="M18" s="28"/>
      <c r="N18" s="27"/>
      <c r="O18" s="26">
        <f t="shared" si="16"/>
        <v>45398</v>
      </c>
      <c r="P18" s="25" t="str">
        <f t="shared" si="3"/>
        <v/>
      </c>
      <c r="Q18" s="28"/>
      <c r="R18" s="27"/>
      <c r="S18" s="26">
        <f t="shared" si="17"/>
        <v>45428</v>
      </c>
      <c r="T18" s="25" t="str">
        <f t="shared" si="4"/>
        <v/>
      </c>
      <c r="U18" s="28"/>
      <c r="V18" s="27"/>
      <c r="W18" s="26">
        <f t="shared" si="18"/>
        <v>45459</v>
      </c>
      <c r="X18" s="25" t="str">
        <f t="shared" si="5"/>
        <v/>
      </c>
      <c r="Y18" s="28"/>
      <c r="Z18" s="27"/>
      <c r="AA18" s="26">
        <f t="shared" si="19"/>
        <v>45489</v>
      </c>
      <c r="AB18" s="25" t="str">
        <f t="shared" si="6"/>
        <v/>
      </c>
      <c r="AC18" s="28"/>
      <c r="AD18" s="27"/>
      <c r="AE18" s="26">
        <f t="shared" si="20"/>
        <v>45520</v>
      </c>
      <c r="AF18" s="25" t="str">
        <f t="shared" si="7"/>
        <v/>
      </c>
      <c r="AG18" s="28"/>
      <c r="AH18" s="27"/>
      <c r="AI18" s="26">
        <f t="shared" si="21"/>
        <v>45551</v>
      </c>
      <c r="AJ18" s="25" t="str">
        <f t="shared" si="8"/>
        <v/>
      </c>
      <c r="AK18" s="28"/>
      <c r="AL18" s="27"/>
      <c r="AM18" s="26">
        <f t="shared" si="22"/>
        <v>45581</v>
      </c>
      <c r="AN18" s="25">
        <f t="shared" si="9"/>
        <v>42</v>
      </c>
      <c r="AO18" s="28"/>
      <c r="AP18" s="27"/>
      <c r="AQ18" s="26">
        <f t="shared" si="23"/>
        <v>45612</v>
      </c>
      <c r="AR18" s="25" t="str">
        <f t="shared" si="10"/>
        <v/>
      </c>
      <c r="AS18" s="28"/>
      <c r="AT18" s="27"/>
      <c r="AU18" s="26">
        <f t="shared" si="24"/>
        <v>45642</v>
      </c>
      <c r="AV18" s="25" t="str">
        <f t="shared" si="11"/>
        <v/>
      </c>
      <c r="AW18" s="28"/>
      <c r="AX18" s="27"/>
      <c r="AY18" s="26">
        <f t="shared" si="25"/>
        <v>45673</v>
      </c>
      <c r="AZ18" s="25" t="str">
        <f t="shared" si="12"/>
        <v/>
      </c>
      <c r="BA18" s="24"/>
      <c r="BC18" s="23"/>
    </row>
    <row r="19" spans="2:55" ht="20.100000000000001" customHeight="1">
      <c r="B19" s="29"/>
      <c r="C19" s="26">
        <f t="shared" si="13"/>
        <v>45308</v>
      </c>
      <c r="D19" s="25">
        <f t="shared" si="0"/>
        <v>3</v>
      </c>
      <c r="E19" s="28"/>
      <c r="F19" s="27"/>
      <c r="G19" s="26">
        <f t="shared" si="14"/>
        <v>45339</v>
      </c>
      <c r="H19" s="25" t="str">
        <f t="shared" si="1"/>
        <v/>
      </c>
      <c r="I19" s="28"/>
      <c r="J19" s="27"/>
      <c r="K19" s="26">
        <f t="shared" si="15"/>
        <v>45368</v>
      </c>
      <c r="L19" s="25" t="str">
        <f t="shared" si="2"/>
        <v/>
      </c>
      <c r="M19" s="28"/>
      <c r="N19" s="27"/>
      <c r="O19" s="26">
        <f t="shared" si="16"/>
        <v>45399</v>
      </c>
      <c r="P19" s="25">
        <f t="shared" si="3"/>
        <v>16</v>
      </c>
      <c r="Q19" s="28"/>
      <c r="R19" s="27"/>
      <c r="S19" s="26">
        <f t="shared" si="17"/>
        <v>45429</v>
      </c>
      <c r="T19" s="25" t="str">
        <f t="shared" si="4"/>
        <v/>
      </c>
      <c r="U19" s="28"/>
      <c r="V19" s="27"/>
      <c r="W19" s="26">
        <f t="shared" si="18"/>
        <v>45460</v>
      </c>
      <c r="X19" s="25" t="str">
        <f t="shared" si="5"/>
        <v/>
      </c>
      <c r="Y19" s="28"/>
      <c r="Z19" s="27"/>
      <c r="AA19" s="26">
        <f t="shared" si="19"/>
        <v>45490</v>
      </c>
      <c r="AB19" s="25">
        <f t="shared" si="6"/>
        <v>29</v>
      </c>
      <c r="AC19" s="28"/>
      <c r="AD19" s="27"/>
      <c r="AE19" s="26">
        <f t="shared" si="20"/>
        <v>45521</v>
      </c>
      <c r="AF19" s="25" t="str">
        <f t="shared" si="7"/>
        <v/>
      </c>
      <c r="AG19" s="28"/>
      <c r="AH19" s="27"/>
      <c r="AI19" s="26">
        <f t="shared" si="21"/>
        <v>45552</v>
      </c>
      <c r="AJ19" s="25" t="str">
        <f t="shared" si="8"/>
        <v/>
      </c>
      <c r="AK19" s="28"/>
      <c r="AL19" s="27"/>
      <c r="AM19" s="26">
        <f t="shared" si="22"/>
        <v>45582</v>
      </c>
      <c r="AN19" s="25" t="str">
        <f t="shared" si="9"/>
        <v/>
      </c>
      <c r="AO19" s="28"/>
      <c r="AP19" s="27"/>
      <c r="AQ19" s="26">
        <f t="shared" si="23"/>
        <v>45613</v>
      </c>
      <c r="AR19" s="25" t="str">
        <f t="shared" si="10"/>
        <v/>
      </c>
      <c r="AS19" s="28"/>
      <c r="AT19" s="27"/>
      <c r="AU19" s="26">
        <f t="shared" si="24"/>
        <v>45643</v>
      </c>
      <c r="AV19" s="25" t="str">
        <f t="shared" si="11"/>
        <v/>
      </c>
      <c r="AW19" s="28"/>
      <c r="AX19" s="27"/>
      <c r="AY19" s="26">
        <f t="shared" si="25"/>
        <v>45674</v>
      </c>
      <c r="AZ19" s="25" t="str">
        <f t="shared" si="12"/>
        <v/>
      </c>
      <c r="BA19" s="24"/>
      <c r="BC19" s="23"/>
    </row>
    <row r="20" spans="2:55" ht="20.100000000000001" customHeight="1">
      <c r="B20" s="29"/>
      <c r="C20" s="26">
        <f t="shared" si="13"/>
        <v>45309</v>
      </c>
      <c r="D20" s="25" t="str">
        <f t="shared" si="0"/>
        <v/>
      </c>
      <c r="E20" s="28"/>
      <c r="F20" s="27"/>
      <c r="G20" s="26">
        <f t="shared" si="14"/>
        <v>45340</v>
      </c>
      <c r="H20" s="25" t="str">
        <f t="shared" si="1"/>
        <v/>
      </c>
      <c r="I20" s="28"/>
      <c r="J20" s="27"/>
      <c r="K20" s="26">
        <f t="shared" si="15"/>
        <v>45369</v>
      </c>
      <c r="L20" s="25" t="str">
        <f t="shared" si="2"/>
        <v/>
      </c>
      <c r="M20" s="28"/>
      <c r="N20" s="27"/>
      <c r="O20" s="26">
        <f t="shared" si="16"/>
        <v>45400</v>
      </c>
      <c r="P20" s="25" t="str">
        <f t="shared" si="3"/>
        <v/>
      </c>
      <c r="Q20" s="28"/>
      <c r="R20" s="27"/>
      <c r="S20" s="26">
        <f t="shared" si="17"/>
        <v>45430</v>
      </c>
      <c r="T20" s="25" t="str">
        <f t="shared" si="4"/>
        <v/>
      </c>
      <c r="U20" s="28"/>
      <c r="V20" s="27"/>
      <c r="W20" s="26">
        <f t="shared" si="18"/>
        <v>45461</v>
      </c>
      <c r="X20" s="25" t="str">
        <f t="shared" si="5"/>
        <v/>
      </c>
      <c r="Y20" s="28"/>
      <c r="Z20" s="27"/>
      <c r="AA20" s="26">
        <f t="shared" si="19"/>
        <v>45491</v>
      </c>
      <c r="AB20" s="25" t="str">
        <f t="shared" si="6"/>
        <v/>
      </c>
      <c r="AC20" s="28"/>
      <c r="AD20" s="27"/>
      <c r="AE20" s="26">
        <f t="shared" si="20"/>
        <v>45522</v>
      </c>
      <c r="AF20" s="25" t="str">
        <f t="shared" si="7"/>
        <v/>
      </c>
      <c r="AG20" s="28"/>
      <c r="AH20" s="27"/>
      <c r="AI20" s="26">
        <f t="shared" si="21"/>
        <v>45553</v>
      </c>
      <c r="AJ20" s="25">
        <f t="shared" si="8"/>
        <v>38</v>
      </c>
      <c r="AK20" s="28"/>
      <c r="AL20" s="27"/>
      <c r="AM20" s="26">
        <f t="shared" si="22"/>
        <v>45583</v>
      </c>
      <c r="AN20" s="25" t="str">
        <f t="shared" si="9"/>
        <v/>
      </c>
      <c r="AO20" s="28"/>
      <c r="AP20" s="27"/>
      <c r="AQ20" s="26">
        <f t="shared" si="23"/>
        <v>45614</v>
      </c>
      <c r="AR20" s="25" t="str">
        <f t="shared" si="10"/>
        <v/>
      </c>
      <c r="AS20" s="28"/>
      <c r="AT20" s="27"/>
      <c r="AU20" s="26">
        <f t="shared" si="24"/>
        <v>45644</v>
      </c>
      <c r="AV20" s="25">
        <f t="shared" si="11"/>
        <v>51</v>
      </c>
      <c r="AW20" s="28"/>
      <c r="AX20" s="27"/>
      <c r="AY20" s="26">
        <f t="shared" si="25"/>
        <v>45675</v>
      </c>
      <c r="AZ20" s="25" t="str">
        <f t="shared" si="12"/>
        <v/>
      </c>
      <c r="BA20" s="24"/>
      <c r="BC20" s="23"/>
    </row>
    <row r="21" spans="2:55" ht="20.100000000000001" customHeight="1">
      <c r="B21" s="29"/>
      <c r="C21" s="26">
        <f t="shared" si="13"/>
        <v>45310</v>
      </c>
      <c r="D21" s="25" t="str">
        <f t="shared" si="0"/>
        <v/>
      </c>
      <c r="E21" s="28"/>
      <c r="F21" s="27"/>
      <c r="G21" s="26">
        <f t="shared" si="14"/>
        <v>45341</v>
      </c>
      <c r="H21" s="25" t="str">
        <f t="shared" si="1"/>
        <v/>
      </c>
      <c r="I21" s="28"/>
      <c r="J21" s="27"/>
      <c r="K21" s="26">
        <f t="shared" si="15"/>
        <v>45370</v>
      </c>
      <c r="L21" s="25" t="str">
        <f t="shared" si="2"/>
        <v/>
      </c>
      <c r="M21" s="28"/>
      <c r="N21" s="27"/>
      <c r="O21" s="26">
        <f t="shared" si="16"/>
        <v>45401</v>
      </c>
      <c r="P21" s="25" t="str">
        <f t="shared" si="3"/>
        <v/>
      </c>
      <c r="Q21" s="28"/>
      <c r="R21" s="27"/>
      <c r="S21" s="26">
        <f t="shared" si="17"/>
        <v>45431</v>
      </c>
      <c r="T21" s="25" t="str">
        <f t="shared" si="4"/>
        <v/>
      </c>
      <c r="U21" s="28"/>
      <c r="V21" s="27"/>
      <c r="W21" s="26">
        <f t="shared" si="18"/>
        <v>45462</v>
      </c>
      <c r="X21" s="25">
        <f t="shared" si="5"/>
        <v>25</v>
      </c>
      <c r="Y21" s="28"/>
      <c r="Z21" s="27"/>
      <c r="AA21" s="26">
        <f t="shared" si="19"/>
        <v>45492</v>
      </c>
      <c r="AB21" s="25" t="str">
        <f t="shared" si="6"/>
        <v/>
      </c>
      <c r="AC21" s="28"/>
      <c r="AD21" s="27"/>
      <c r="AE21" s="26">
        <f t="shared" si="20"/>
        <v>45523</v>
      </c>
      <c r="AF21" s="25" t="str">
        <f t="shared" si="7"/>
        <v/>
      </c>
      <c r="AG21" s="28"/>
      <c r="AH21" s="27"/>
      <c r="AI21" s="26">
        <f t="shared" si="21"/>
        <v>45554</v>
      </c>
      <c r="AJ21" s="25" t="str">
        <f t="shared" si="8"/>
        <v/>
      </c>
      <c r="AK21" s="28"/>
      <c r="AL21" s="27"/>
      <c r="AM21" s="26">
        <f t="shared" si="22"/>
        <v>45584</v>
      </c>
      <c r="AN21" s="25" t="str">
        <f t="shared" si="9"/>
        <v/>
      </c>
      <c r="AO21" s="28"/>
      <c r="AP21" s="27"/>
      <c r="AQ21" s="26">
        <f t="shared" si="23"/>
        <v>45615</v>
      </c>
      <c r="AR21" s="25" t="str">
        <f t="shared" si="10"/>
        <v/>
      </c>
      <c r="AS21" s="28"/>
      <c r="AT21" s="27"/>
      <c r="AU21" s="26">
        <f t="shared" si="24"/>
        <v>45645</v>
      </c>
      <c r="AV21" s="25" t="str">
        <f t="shared" si="11"/>
        <v/>
      </c>
      <c r="AW21" s="28"/>
      <c r="AX21" s="27"/>
      <c r="AY21" s="26">
        <f t="shared" si="25"/>
        <v>45676</v>
      </c>
      <c r="AZ21" s="25" t="str">
        <f t="shared" si="12"/>
        <v/>
      </c>
      <c r="BA21" s="24"/>
      <c r="BC21" s="23"/>
    </row>
    <row r="22" spans="2:55" ht="20.100000000000001" customHeight="1">
      <c r="B22" s="29"/>
      <c r="C22" s="26">
        <f t="shared" si="13"/>
        <v>45311</v>
      </c>
      <c r="D22" s="25" t="str">
        <f t="shared" si="0"/>
        <v/>
      </c>
      <c r="E22" s="28"/>
      <c r="F22" s="27"/>
      <c r="G22" s="26">
        <f t="shared" si="14"/>
        <v>45342</v>
      </c>
      <c r="H22" s="25" t="str">
        <f t="shared" si="1"/>
        <v/>
      </c>
      <c r="I22" s="28"/>
      <c r="J22" s="27"/>
      <c r="K22" s="26">
        <f t="shared" si="15"/>
        <v>45371</v>
      </c>
      <c r="L22" s="25">
        <f t="shared" si="2"/>
        <v>12</v>
      </c>
      <c r="M22" s="28"/>
      <c r="N22" s="27"/>
      <c r="O22" s="26">
        <f t="shared" si="16"/>
        <v>45402</v>
      </c>
      <c r="P22" s="25" t="str">
        <f t="shared" si="3"/>
        <v/>
      </c>
      <c r="Q22" s="28"/>
      <c r="R22" s="27"/>
      <c r="S22" s="26">
        <f t="shared" si="17"/>
        <v>45432</v>
      </c>
      <c r="T22" s="25" t="str">
        <f t="shared" si="4"/>
        <v/>
      </c>
      <c r="U22" s="28"/>
      <c r="V22" s="27"/>
      <c r="W22" s="26">
        <f t="shared" si="18"/>
        <v>45463</v>
      </c>
      <c r="X22" s="25" t="str">
        <f t="shared" si="5"/>
        <v/>
      </c>
      <c r="Y22" s="28"/>
      <c r="Z22" s="27"/>
      <c r="AA22" s="26">
        <f t="shared" si="19"/>
        <v>45493</v>
      </c>
      <c r="AB22" s="25" t="str">
        <f t="shared" si="6"/>
        <v/>
      </c>
      <c r="AC22" s="28"/>
      <c r="AD22" s="27"/>
      <c r="AE22" s="26">
        <f t="shared" si="20"/>
        <v>45524</v>
      </c>
      <c r="AF22" s="25" t="str">
        <f t="shared" si="7"/>
        <v/>
      </c>
      <c r="AG22" s="28"/>
      <c r="AH22" s="27"/>
      <c r="AI22" s="26">
        <f t="shared" si="21"/>
        <v>45555</v>
      </c>
      <c r="AJ22" s="25" t="str">
        <f t="shared" si="8"/>
        <v/>
      </c>
      <c r="AK22" s="28"/>
      <c r="AL22" s="27"/>
      <c r="AM22" s="26">
        <f t="shared" si="22"/>
        <v>45585</v>
      </c>
      <c r="AN22" s="25" t="str">
        <f t="shared" si="9"/>
        <v/>
      </c>
      <c r="AO22" s="28"/>
      <c r="AP22" s="27"/>
      <c r="AQ22" s="26">
        <f t="shared" si="23"/>
        <v>45616</v>
      </c>
      <c r="AR22" s="25">
        <f t="shared" si="10"/>
        <v>47</v>
      </c>
      <c r="AS22" s="28"/>
      <c r="AT22" s="27"/>
      <c r="AU22" s="26">
        <f t="shared" si="24"/>
        <v>45646</v>
      </c>
      <c r="AV22" s="25" t="str">
        <f t="shared" si="11"/>
        <v/>
      </c>
      <c r="AW22" s="28"/>
      <c r="AX22" s="27"/>
      <c r="AY22" s="26">
        <f t="shared" si="25"/>
        <v>45677</v>
      </c>
      <c r="AZ22" s="25" t="str">
        <f t="shared" si="12"/>
        <v/>
      </c>
      <c r="BA22" s="24"/>
      <c r="BC22" s="23"/>
    </row>
    <row r="23" spans="2:55" ht="20.100000000000001" customHeight="1">
      <c r="B23" s="29"/>
      <c r="C23" s="26">
        <f t="shared" si="13"/>
        <v>45312</v>
      </c>
      <c r="D23" s="25" t="str">
        <f t="shared" si="0"/>
        <v/>
      </c>
      <c r="E23" s="28"/>
      <c r="F23" s="27"/>
      <c r="G23" s="26">
        <f t="shared" si="14"/>
        <v>45343</v>
      </c>
      <c r="H23" s="25">
        <f t="shared" si="1"/>
        <v>8</v>
      </c>
      <c r="I23" s="28"/>
      <c r="J23" s="27"/>
      <c r="K23" s="26">
        <f t="shared" si="15"/>
        <v>45372</v>
      </c>
      <c r="L23" s="25" t="str">
        <f t="shared" si="2"/>
        <v/>
      </c>
      <c r="M23" s="28"/>
      <c r="N23" s="27"/>
      <c r="O23" s="26">
        <f t="shared" si="16"/>
        <v>45403</v>
      </c>
      <c r="P23" s="25" t="str">
        <f t="shared" si="3"/>
        <v/>
      </c>
      <c r="Q23" s="28"/>
      <c r="R23" s="27"/>
      <c r="S23" s="26">
        <f t="shared" si="17"/>
        <v>45433</v>
      </c>
      <c r="T23" s="25" t="str">
        <f t="shared" si="4"/>
        <v/>
      </c>
      <c r="U23" s="28"/>
      <c r="V23" s="27"/>
      <c r="W23" s="26">
        <f t="shared" si="18"/>
        <v>45464</v>
      </c>
      <c r="X23" s="25" t="str">
        <f t="shared" si="5"/>
        <v/>
      </c>
      <c r="Y23" s="28"/>
      <c r="Z23" s="27"/>
      <c r="AA23" s="26">
        <f t="shared" si="19"/>
        <v>45494</v>
      </c>
      <c r="AB23" s="25" t="str">
        <f t="shared" si="6"/>
        <v/>
      </c>
      <c r="AC23" s="28"/>
      <c r="AD23" s="27"/>
      <c r="AE23" s="26">
        <f t="shared" si="20"/>
        <v>45525</v>
      </c>
      <c r="AF23" s="25">
        <f t="shared" si="7"/>
        <v>34</v>
      </c>
      <c r="AG23" s="28"/>
      <c r="AH23" s="27"/>
      <c r="AI23" s="26">
        <f t="shared" si="21"/>
        <v>45556</v>
      </c>
      <c r="AJ23" s="25" t="str">
        <f t="shared" si="8"/>
        <v/>
      </c>
      <c r="AK23" s="28"/>
      <c r="AL23" s="27"/>
      <c r="AM23" s="26">
        <f t="shared" si="22"/>
        <v>45586</v>
      </c>
      <c r="AN23" s="25" t="str">
        <f t="shared" si="9"/>
        <v/>
      </c>
      <c r="AO23" s="28"/>
      <c r="AP23" s="27"/>
      <c r="AQ23" s="26">
        <f t="shared" si="23"/>
        <v>45617</v>
      </c>
      <c r="AR23" s="25" t="str">
        <f t="shared" si="10"/>
        <v/>
      </c>
      <c r="AS23" s="28"/>
      <c r="AT23" s="27"/>
      <c r="AU23" s="26">
        <f t="shared" si="24"/>
        <v>45647</v>
      </c>
      <c r="AV23" s="25" t="str">
        <f t="shared" si="11"/>
        <v/>
      </c>
      <c r="AW23" s="28"/>
      <c r="AX23" s="27"/>
      <c r="AY23" s="26">
        <f t="shared" si="25"/>
        <v>45678</v>
      </c>
      <c r="AZ23" s="25" t="str">
        <f t="shared" si="12"/>
        <v/>
      </c>
      <c r="BA23" s="24"/>
      <c r="BC23" s="23"/>
    </row>
    <row r="24" spans="2:55" ht="20.100000000000001" customHeight="1">
      <c r="B24" s="29"/>
      <c r="C24" s="26">
        <f t="shared" si="13"/>
        <v>45313</v>
      </c>
      <c r="D24" s="25" t="str">
        <f t="shared" si="0"/>
        <v/>
      </c>
      <c r="E24" s="28"/>
      <c r="F24" s="27"/>
      <c r="G24" s="26">
        <f t="shared" si="14"/>
        <v>45344</v>
      </c>
      <c r="H24" s="25" t="str">
        <f t="shared" si="1"/>
        <v/>
      </c>
      <c r="I24" s="28"/>
      <c r="J24" s="27"/>
      <c r="K24" s="26">
        <f t="shared" si="15"/>
        <v>45373</v>
      </c>
      <c r="L24" s="25" t="str">
        <f t="shared" si="2"/>
        <v/>
      </c>
      <c r="M24" s="28"/>
      <c r="N24" s="27"/>
      <c r="O24" s="26">
        <f t="shared" si="16"/>
        <v>45404</v>
      </c>
      <c r="P24" s="25" t="str">
        <f t="shared" si="3"/>
        <v/>
      </c>
      <c r="Q24" s="28"/>
      <c r="R24" s="27"/>
      <c r="S24" s="26">
        <f t="shared" si="17"/>
        <v>45434</v>
      </c>
      <c r="T24" s="25">
        <f t="shared" si="4"/>
        <v>21</v>
      </c>
      <c r="U24" s="28"/>
      <c r="V24" s="27"/>
      <c r="W24" s="26">
        <f t="shared" si="18"/>
        <v>45465</v>
      </c>
      <c r="X24" s="25" t="str">
        <f t="shared" si="5"/>
        <v/>
      </c>
      <c r="Y24" s="28"/>
      <c r="Z24" s="27"/>
      <c r="AA24" s="26">
        <f t="shared" si="19"/>
        <v>45495</v>
      </c>
      <c r="AB24" s="25" t="str">
        <f t="shared" si="6"/>
        <v/>
      </c>
      <c r="AC24" s="28"/>
      <c r="AD24" s="27"/>
      <c r="AE24" s="26">
        <f t="shared" si="20"/>
        <v>45526</v>
      </c>
      <c r="AF24" s="25" t="str">
        <f t="shared" si="7"/>
        <v/>
      </c>
      <c r="AG24" s="28"/>
      <c r="AH24" s="27"/>
      <c r="AI24" s="26">
        <f t="shared" si="21"/>
        <v>45557</v>
      </c>
      <c r="AJ24" s="25" t="str">
        <f t="shared" si="8"/>
        <v/>
      </c>
      <c r="AK24" s="28"/>
      <c r="AL24" s="27"/>
      <c r="AM24" s="26">
        <f t="shared" si="22"/>
        <v>45587</v>
      </c>
      <c r="AN24" s="25" t="str">
        <f t="shared" si="9"/>
        <v/>
      </c>
      <c r="AO24" s="28"/>
      <c r="AP24" s="27"/>
      <c r="AQ24" s="26">
        <f t="shared" si="23"/>
        <v>45618</v>
      </c>
      <c r="AR24" s="25" t="str">
        <f t="shared" si="10"/>
        <v/>
      </c>
      <c r="AS24" s="28"/>
      <c r="AT24" s="27"/>
      <c r="AU24" s="26">
        <f t="shared" si="24"/>
        <v>45648</v>
      </c>
      <c r="AV24" s="25" t="str">
        <f t="shared" si="11"/>
        <v/>
      </c>
      <c r="AW24" s="28"/>
      <c r="AX24" s="27"/>
      <c r="AY24" s="26">
        <f t="shared" si="25"/>
        <v>45679</v>
      </c>
      <c r="AZ24" s="25">
        <f t="shared" si="12"/>
        <v>4</v>
      </c>
      <c r="BA24" s="24"/>
      <c r="BC24" s="23"/>
    </row>
    <row r="25" spans="2:55" ht="20.100000000000001" customHeight="1">
      <c r="B25" s="29"/>
      <c r="C25" s="26">
        <f t="shared" si="13"/>
        <v>45314</v>
      </c>
      <c r="D25" s="25" t="str">
        <f t="shared" si="0"/>
        <v/>
      </c>
      <c r="E25" s="28"/>
      <c r="F25" s="27"/>
      <c r="G25" s="26">
        <f t="shared" si="14"/>
        <v>45345</v>
      </c>
      <c r="H25" s="25" t="str">
        <f t="shared" si="1"/>
        <v/>
      </c>
      <c r="I25" s="28"/>
      <c r="J25" s="27"/>
      <c r="K25" s="26">
        <f t="shared" si="15"/>
        <v>45374</v>
      </c>
      <c r="L25" s="25" t="str">
        <f t="shared" si="2"/>
        <v/>
      </c>
      <c r="M25" s="28"/>
      <c r="N25" s="27"/>
      <c r="O25" s="26">
        <f t="shared" si="16"/>
        <v>45405</v>
      </c>
      <c r="P25" s="25" t="str">
        <f t="shared" si="3"/>
        <v/>
      </c>
      <c r="Q25" s="28"/>
      <c r="R25" s="27"/>
      <c r="S25" s="26">
        <f t="shared" si="17"/>
        <v>45435</v>
      </c>
      <c r="T25" s="25" t="str">
        <f t="shared" si="4"/>
        <v/>
      </c>
      <c r="U25" s="28"/>
      <c r="V25" s="27"/>
      <c r="W25" s="26">
        <f t="shared" si="18"/>
        <v>45466</v>
      </c>
      <c r="X25" s="25" t="str">
        <f t="shared" si="5"/>
        <v/>
      </c>
      <c r="Y25" s="28"/>
      <c r="Z25" s="27"/>
      <c r="AA25" s="26">
        <f t="shared" si="19"/>
        <v>45496</v>
      </c>
      <c r="AB25" s="25" t="str">
        <f t="shared" si="6"/>
        <v/>
      </c>
      <c r="AC25" s="28"/>
      <c r="AD25" s="27"/>
      <c r="AE25" s="26">
        <f t="shared" si="20"/>
        <v>45527</v>
      </c>
      <c r="AF25" s="25" t="str">
        <f t="shared" si="7"/>
        <v/>
      </c>
      <c r="AG25" s="28"/>
      <c r="AH25" s="27"/>
      <c r="AI25" s="26">
        <f t="shared" si="21"/>
        <v>45558</v>
      </c>
      <c r="AJ25" s="25" t="str">
        <f t="shared" si="8"/>
        <v/>
      </c>
      <c r="AK25" s="28"/>
      <c r="AL25" s="27"/>
      <c r="AM25" s="26">
        <f t="shared" si="22"/>
        <v>45588</v>
      </c>
      <c r="AN25" s="25">
        <f t="shared" si="9"/>
        <v>43</v>
      </c>
      <c r="AO25" s="28"/>
      <c r="AP25" s="27"/>
      <c r="AQ25" s="26">
        <f t="shared" si="23"/>
        <v>45619</v>
      </c>
      <c r="AR25" s="25" t="str">
        <f t="shared" si="10"/>
        <v/>
      </c>
      <c r="AS25" s="28"/>
      <c r="AT25" s="27"/>
      <c r="AU25" s="26">
        <f t="shared" si="24"/>
        <v>45649</v>
      </c>
      <c r="AV25" s="25" t="str">
        <f t="shared" si="11"/>
        <v/>
      </c>
      <c r="AW25" s="28"/>
      <c r="AX25" s="27"/>
      <c r="AY25" s="26">
        <f t="shared" si="25"/>
        <v>45680</v>
      </c>
      <c r="AZ25" s="25" t="str">
        <f t="shared" si="12"/>
        <v/>
      </c>
      <c r="BA25" s="24"/>
      <c r="BC25" s="23"/>
    </row>
    <row r="26" spans="2:55" ht="20.100000000000001" customHeight="1">
      <c r="B26" s="29"/>
      <c r="C26" s="26">
        <f t="shared" si="13"/>
        <v>45315</v>
      </c>
      <c r="D26" s="25">
        <f t="shared" si="0"/>
        <v>4</v>
      </c>
      <c r="E26" s="28"/>
      <c r="F26" s="27"/>
      <c r="G26" s="26">
        <f t="shared" si="14"/>
        <v>45346</v>
      </c>
      <c r="H26" s="25" t="str">
        <f t="shared" si="1"/>
        <v/>
      </c>
      <c r="I26" s="28"/>
      <c r="J26" s="27"/>
      <c r="K26" s="26">
        <f t="shared" si="15"/>
        <v>45375</v>
      </c>
      <c r="L26" s="25" t="str">
        <f t="shared" si="2"/>
        <v/>
      </c>
      <c r="M26" s="28"/>
      <c r="N26" s="27"/>
      <c r="O26" s="26">
        <f t="shared" si="16"/>
        <v>45406</v>
      </c>
      <c r="P26" s="25">
        <f t="shared" si="3"/>
        <v>17</v>
      </c>
      <c r="Q26" s="28"/>
      <c r="R26" s="27"/>
      <c r="S26" s="26">
        <f t="shared" si="17"/>
        <v>45436</v>
      </c>
      <c r="T26" s="25" t="str">
        <f t="shared" si="4"/>
        <v/>
      </c>
      <c r="U26" s="28"/>
      <c r="V26" s="27"/>
      <c r="W26" s="26">
        <f t="shared" si="18"/>
        <v>45467</v>
      </c>
      <c r="X26" s="25" t="str">
        <f t="shared" si="5"/>
        <v/>
      </c>
      <c r="Y26" s="28"/>
      <c r="Z26" s="27"/>
      <c r="AA26" s="26">
        <f t="shared" si="19"/>
        <v>45497</v>
      </c>
      <c r="AB26" s="25">
        <f t="shared" si="6"/>
        <v>30</v>
      </c>
      <c r="AC26" s="28"/>
      <c r="AD26" s="27"/>
      <c r="AE26" s="26">
        <f t="shared" si="20"/>
        <v>45528</v>
      </c>
      <c r="AF26" s="25" t="str">
        <f t="shared" si="7"/>
        <v/>
      </c>
      <c r="AG26" s="28"/>
      <c r="AH26" s="27"/>
      <c r="AI26" s="26">
        <f t="shared" si="21"/>
        <v>45559</v>
      </c>
      <c r="AJ26" s="25" t="str">
        <f t="shared" si="8"/>
        <v/>
      </c>
      <c r="AK26" s="28"/>
      <c r="AL26" s="27"/>
      <c r="AM26" s="26">
        <f t="shared" si="22"/>
        <v>45589</v>
      </c>
      <c r="AN26" s="25" t="str">
        <f t="shared" si="9"/>
        <v/>
      </c>
      <c r="AO26" s="28"/>
      <c r="AP26" s="27"/>
      <c r="AQ26" s="26">
        <f t="shared" si="23"/>
        <v>45620</v>
      </c>
      <c r="AR26" s="25" t="str">
        <f t="shared" si="10"/>
        <v/>
      </c>
      <c r="AS26" s="28"/>
      <c r="AT26" s="27"/>
      <c r="AU26" s="26">
        <f t="shared" si="24"/>
        <v>45650</v>
      </c>
      <c r="AV26" s="25" t="str">
        <f t="shared" si="11"/>
        <v/>
      </c>
      <c r="AW26" s="28"/>
      <c r="AX26" s="27"/>
      <c r="AY26" s="26">
        <f t="shared" si="25"/>
        <v>45681</v>
      </c>
      <c r="AZ26" s="25" t="str">
        <f t="shared" si="12"/>
        <v/>
      </c>
      <c r="BA26" s="24"/>
      <c r="BC26" s="23"/>
    </row>
    <row r="27" spans="2:55" ht="20.100000000000001" customHeight="1">
      <c r="B27" s="29"/>
      <c r="C27" s="26">
        <f t="shared" si="13"/>
        <v>45316</v>
      </c>
      <c r="D27" s="25" t="str">
        <f t="shared" si="0"/>
        <v/>
      </c>
      <c r="E27" s="28"/>
      <c r="F27" s="27"/>
      <c r="G27" s="26">
        <f t="shared" si="14"/>
        <v>45347</v>
      </c>
      <c r="H27" s="25" t="str">
        <f t="shared" si="1"/>
        <v/>
      </c>
      <c r="I27" s="28"/>
      <c r="J27" s="27"/>
      <c r="K27" s="26">
        <f t="shared" si="15"/>
        <v>45376</v>
      </c>
      <c r="L27" s="25" t="str">
        <f t="shared" si="2"/>
        <v/>
      </c>
      <c r="M27" s="28"/>
      <c r="N27" s="27"/>
      <c r="O27" s="26">
        <f t="shared" si="16"/>
        <v>45407</v>
      </c>
      <c r="P27" s="25" t="str">
        <f t="shared" si="3"/>
        <v/>
      </c>
      <c r="Q27" s="28"/>
      <c r="R27" s="27"/>
      <c r="S27" s="26">
        <f t="shared" si="17"/>
        <v>45437</v>
      </c>
      <c r="T27" s="25" t="str">
        <f t="shared" si="4"/>
        <v/>
      </c>
      <c r="U27" s="28"/>
      <c r="V27" s="27"/>
      <c r="W27" s="26">
        <f t="shared" si="18"/>
        <v>45468</v>
      </c>
      <c r="X27" s="25" t="str">
        <f t="shared" si="5"/>
        <v/>
      </c>
      <c r="Y27" s="28"/>
      <c r="Z27" s="27"/>
      <c r="AA27" s="26">
        <f t="shared" si="19"/>
        <v>45498</v>
      </c>
      <c r="AB27" s="25" t="str">
        <f t="shared" si="6"/>
        <v/>
      </c>
      <c r="AC27" s="28"/>
      <c r="AD27" s="27"/>
      <c r="AE27" s="26">
        <f t="shared" si="20"/>
        <v>45529</v>
      </c>
      <c r="AF27" s="25" t="str">
        <f t="shared" si="7"/>
        <v/>
      </c>
      <c r="AG27" s="28"/>
      <c r="AH27" s="27"/>
      <c r="AI27" s="26">
        <f t="shared" si="21"/>
        <v>45560</v>
      </c>
      <c r="AJ27" s="25">
        <f t="shared" si="8"/>
        <v>39</v>
      </c>
      <c r="AK27" s="28"/>
      <c r="AL27" s="27"/>
      <c r="AM27" s="26">
        <f t="shared" si="22"/>
        <v>45590</v>
      </c>
      <c r="AN27" s="25" t="str">
        <f t="shared" si="9"/>
        <v/>
      </c>
      <c r="AO27" s="28"/>
      <c r="AP27" s="27"/>
      <c r="AQ27" s="26">
        <f t="shared" si="23"/>
        <v>45621</v>
      </c>
      <c r="AR27" s="25" t="str">
        <f t="shared" si="10"/>
        <v/>
      </c>
      <c r="AS27" s="28"/>
      <c r="AT27" s="27"/>
      <c r="AU27" s="26">
        <f t="shared" si="24"/>
        <v>45651</v>
      </c>
      <c r="AV27" s="25">
        <f t="shared" si="11"/>
        <v>52</v>
      </c>
      <c r="AW27" s="28"/>
      <c r="AX27" s="27"/>
      <c r="AY27" s="26">
        <f t="shared" si="25"/>
        <v>45682</v>
      </c>
      <c r="AZ27" s="25" t="str">
        <f t="shared" si="12"/>
        <v/>
      </c>
      <c r="BA27" s="24"/>
      <c r="BC27" s="23"/>
    </row>
    <row r="28" spans="2:55" ht="20.100000000000001" customHeight="1">
      <c r="B28" s="29"/>
      <c r="C28" s="26">
        <f t="shared" si="13"/>
        <v>45317</v>
      </c>
      <c r="D28" s="25" t="str">
        <f t="shared" si="0"/>
        <v/>
      </c>
      <c r="E28" s="28"/>
      <c r="F28" s="27"/>
      <c r="G28" s="26">
        <f t="shared" si="14"/>
        <v>45348</v>
      </c>
      <c r="H28" s="25" t="str">
        <f t="shared" si="1"/>
        <v/>
      </c>
      <c r="I28" s="28"/>
      <c r="J28" s="27"/>
      <c r="K28" s="26">
        <f t="shared" si="15"/>
        <v>45377</v>
      </c>
      <c r="L28" s="25" t="str">
        <f t="shared" si="2"/>
        <v/>
      </c>
      <c r="M28" s="28"/>
      <c r="N28" s="27"/>
      <c r="O28" s="26">
        <f t="shared" si="16"/>
        <v>45408</v>
      </c>
      <c r="P28" s="25" t="str">
        <f t="shared" si="3"/>
        <v/>
      </c>
      <c r="Q28" s="28"/>
      <c r="R28" s="27"/>
      <c r="S28" s="26">
        <f t="shared" si="17"/>
        <v>45438</v>
      </c>
      <c r="T28" s="25" t="str">
        <f t="shared" si="4"/>
        <v/>
      </c>
      <c r="U28" s="28"/>
      <c r="V28" s="27"/>
      <c r="W28" s="26">
        <f t="shared" si="18"/>
        <v>45469</v>
      </c>
      <c r="X28" s="25">
        <f t="shared" si="5"/>
        <v>26</v>
      </c>
      <c r="Y28" s="28"/>
      <c r="Z28" s="27"/>
      <c r="AA28" s="26">
        <f t="shared" si="19"/>
        <v>45499</v>
      </c>
      <c r="AB28" s="25" t="str">
        <f t="shared" si="6"/>
        <v/>
      </c>
      <c r="AC28" s="28"/>
      <c r="AD28" s="27"/>
      <c r="AE28" s="26">
        <f t="shared" si="20"/>
        <v>45530</v>
      </c>
      <c r="AF28" s="25" t="str">
        <f t="shared" si="7"/>
        <v/>
      </c>
      <c r="AG28" s="28"/>
      <c r="AH28" s="27"/>
      <c r="AI28" s="26">
        <f t="shared" si="21"/>
        <v>45561</v>
      </c>
      <c r="AJ28" s="25" t="str">
        <f t="shared" si="8"/>
        <v/>
      </c>
      <c r="AK28" s="28"/>
      <c r="AL28" s="27"/>
      <c r="AM28" s="26">
        <f t="shared" si="22"/>
        <v>45591</v>
      </c>
      <c r="AN28" s="25" t="str">
        <f t="shared" si="9"/>
        <v/>
      </c>
      <c r="AO28" s="28"/>
      <c r="AP28" s="27"/>
      <c r="AQ28" s="26">
        <f t="shared" si="23"/>
        <v>45622</v>
      </c>
      <c r="AR28" s="25" t="str">
        <f t="shared" si="10"/>
        <v/>
      </c>
      <c r="AS28" s="28"/>
      <c r="AT28" s="27"/>
      <c r="AU28" s="26">
        <f t="shared" si="24"/>
        <v>45652</v>
      </c>
      <c r="AV28" s="25" t="str">
        <f t="shared" si="11"/>
        <v/>
      </c>
      <c r="AW28" s="28"/>
      <c r="AX28" s="27"/>
      <c r="AY28" s="26">
        <f t="shared" si="25"/>
        <v>45683</v>
      </c>
      <c r="AZ28" s="25" t="str">
        <f t="shared" si="12"/>
        <v/>
      </c>
      <c r="BA28" s="24"/>
      <c r="BC28" s="23"/>
    </row>
    <row r="29" spans="2:55" ht="20.100000000000001" customHeight="1">
      <c r="B29" s="29"/>
      <c r="C29" s="26">
        <f t="shared" si="13"/>
        <v>45318</v>
      </c>
      <c r="D29" s="25" t="str">
        <f t="shared" si="0"/>
        <v/>
      </c>
      <c r="E29" s="28"/>
      <c r="F29" s="27"/>
      <c r="G29" s="26">
        <f t="shared" si="14"/>
        <v>45349</v>
      </c>
      <c r="H29" s="25" t="str">
        <f t="shared" si="1"/>
        <v/>
      </c>
      <c r="I29" s="28"/>
      <c r="J29" s="27"/>
      <c r="K29" s="26">
        <f t="shared" si="15"/>
        <v>45378</v>
      </c>
      <c r="L29" s="25">
        <f t="shared" si="2"/>
        <v>13</v>
      </c>
      <c r="M29" s="28"/>
      <c r="N29" s="27"/>
      <c r="O29" s="26">
        <f t="shared" si="16"/>
        <v>45409</v>
      </c>
      <c r="P29" s="25" t="str">
        <f t="shared" si="3"/>
        <v/>
      </c>
      <c r="Q29" s="28"/>
      <c r="R29" s="27"/>
      <c r="S29" s="26">
        <f t="shared" si="17"/>
        <v>45439</v>
      </c>
      <c r="T29" s="25" t="str">
        <f t="shared" si="4"/>
        <v/>
      </c>
      <c r="U29" s="28"/>
      <c r="V29" s="27"/>
      <c r="W29" s="26">
        <f t="shared" si="18"/>
        <v>45470</v>
      </c>
      <c r="X29" s="25" t="str">
        <f t="shared" si="5"/>
        <v/>
      </c>
      <c r="Y29" s="28"/>
      <c r="Z29" s="27"/>
      <c r="AA29" s="26">
        <f t="shared" si="19"/>
        <v>45500</v>
      </c>
      <c r="AB29" s="25" t="str">
        <f t="shared" si="6"/>
        <v/>
      </c>
      <c r="AC29" s="28"/>
      <c r="AD29" s="27"/>
      <c r="AE29" s="26">
        <f t="shared" si="20"/>
        <v>45531</v>
      </c>
      <c r="AF29" s="25" t="str">
        <f t="shared" si="7"/>
        <v/>
      </c>
      <c r="AG29" s="28"/>
      <c r="AH29" s="27"/>
      <c r="AI29" s="26">
        <f t="shared" si="21"/>
        <v>45562</v>
      </c>
      <c r="AJ29" s="25" t="str">
        <f t="shared" si="8"/>
        <v/>
      </c>
      <c r="AK29" s="28"/>
      <c r="AL29" s="27"/>
      <c r="AM29" s="26">
        <f t="shared" si="22"/>
        <v>45592</v>
      </c>
      <c r="AN29" s="25" t="str">
        <f t="shared" si="9"/>
        <v/>
      </c>
      <c r="AO29" s="28"/>
      <c r="AP29" s="27"/>
      <c r="AQ29" s="26">
        <f t="shared" si="23"/>
        <v>45623</v>
      </c>
      <c r="AR29" s="25">
        <f t="shared" si="10"/>
        <v>48</v>
      </c>
      <c r="AS29" s="28"/>
      <c r="AT29" s="27"/>
      <c r="AU29" s="26">
        <f t="shared" si="24"/>
        <v>45653</v>
      </c>
      <c r="AV29" s="25" t="str">
        <f t="shared" si="11"/>
        <v/>
      </c>
      <c r="AW29" s="28"/>
      <c r="AX29" s="27"/>
      <c r="AY29" s="26">
        <f t="shared" si="25"/>
        <v>45684</v>
      </c>
      <c r="AZ29" s="25" t="str">
        <f t="shared" si="12"/>
        <v/>
      </c>
      <c r="BA29" s="24"/>
      <c r="BC29" s="23"/>
    </row>
    <row r="30" spans="2:55" ht="20.100000000000001" customHeight="1">
      <c r="B30" s="29"/>
      <c r="C30" s="26">
        <f t="shared" si="13"/>
        <v>45319</v>
      </c>
      <c r="D30" s="25" t="str">
        <f t="shared" si="0"/>
        <v/>
      </c>
      <c r="E30" s="28"/>
      <c r="F30" s="27"/>
      <c r="G30" s="26">
        <f t="shared" si="14"/>
        <v>45350</v>
      </c>
      <c r="H30" s="25">
        <f t="shared" si="1"/>
        <v>9</v>
      </c>
      <c r="I30" s="28"/>
      <c r="J30" s="27"/>
      <c r="K30" s="26">
        <f t="shared" si="15"/>
        <v>45379</v>
      </c>
      <c r="L30" s="25" t="str">
        <f t="shared" si="2"/>
        <v/>
      </c>
      <c r="M30" s="28"/>
      <c r="N30" s="27"/>
      <c r="O30" s="26">
        <f t="shared" si="16"/>
        <v>45410</v>
      </c>
      <c r="P30" s="25" t="str">
        <f t="shared" si="3"/>
        <v/>
      </c>
      <c r="Q30" s="28"/>
      <c r="R30" s="27"/>
      <c r="S30" s="26">
        <f t="shared" si="17"/>
        <v>45440</v>
      </c>
      <c r="T30" s="25" t="str">
        <f t="shared" si="4"/>
        <v/>
      </c>
      <c r="U30" s="28"/>
      <c r="V30" s="27"/>
      <c r="W30" s="26">
        <f t="shared" si="18"/>
        <v>45471</v>
      </c>
      <c r="X30" s="25" t="str">
        <f t="shared" si="5"/>
        <v/>
      </c>
      <c r="Y30" s="28"/>
      <c r="Z30" s="27"/>
      <c r="AA30" s="26">
        <f t="shared" si="19"/>
        <v>45501</v>
      </c>
      <c r="AB30" s="25" t="str">
        <f t="shared" si="6"/>
        <v/>
      </c>
      <c r="AC30" s="28"/>
      <c r="AD30" s="27"/>
      <c r="AE30" s="26">
        <f t="shared" si="20"/>
        <v>45532</v>
      </c>
      <c r="AF30" s="25">
        <f t="shared" si="7"/>
        <v>35</v>
      </c>
      <c r="AG30" s="28"/>
      <c r="AH30" s="27"/>
      <c r="AI30" s="26">
        <f t="shared" si="21"/>
        <v>45563</v>
      </c>
      <c r="AJ30" s="25" t="str">
        <f t="shared" si="8"/>
        <v/>
      </c>
      <c r="AK30" s="28"/>
      <c r="AL30" s="27"/>
      <c r="AM30" s="26">
        <f t="shared" si="22"/>
        <v>45593</v>
      </c>
      <c r="AN30" s="25" t="str">
        <f t="shared" si="9"/>
        <v/>
      </c>
      <c r="AO30" s="28"/>
      <c r="AP30" s="27"/>
      <c r="AQ30" s="26">
        <f t="shared" si="23"/>
        <v>45624</v>
      </c>
      <c r="AR30" s="25" t="str">
        <f t="shared" si="10"/>
        <v/>
      </c>
      <c r="AS30" s="28"/>
      <c r="AT30" s="27"/>
      <c r="AU30" s="26">
        <f t="shared" si="24"/>
        <v>45654</v>
      </c>
      <c r="AV30" s="25" t="str">
        <f t="shared" si="11"/>
        <v/>
      </c>
      <c r="AW30" s="28"/>
      <c r="AX30" s="27"/>
      <c r="AY30" s="26">
        <f t="shared" si="25"/>
        <v>45685</v>
      </c>
      <c r="AZ30" s="25" t="str">
        <f t="shared" si="12"/>
        <v/>
      </c>
      <c r="BA30" s="24"/>
      <c r="BC30" s="23"/>
    </row>
    <row r="31" spans="2:55" ht="20.100000000000001" customHeight="1">
      <c r="B31" s="29"/>
      <c r="C31" s="26">
        <f>IFERROR(IF(OR(C30="",MONTH(C30+1)&gt;MONTH(C30)),"",C30+1),"")</f>
        <v>45320</v>
      </c>
      <c r="D31" s="25" t="str">
        <f>IFERROR(IF(WEEKDAY(C31,2)=3, _xlfn.ISOWEEKNUM(C31),""),"")</f>
        <v/>
      </c>
      <c r="E31" s="28"/>
      <c r="F31" s="29"/>
      <c r="G31" s="26">
        <f>IFERROR(IF(OR(G30="",MONTH(G30+1)&gt;MONTH(G30)),"",G30+1),"")</f>
        <v>45351</v>
      </c>
      <c r="H31" s="25" t="str">
        <f>IFERROR(IF(WEEKDAY(G31,2)=3, _xlfn.ISOWEEKNUM(G31),""),"")</f>
        <v/>
      </c>
      <c r="I31" s="28"/>
      <c r="J31" s="27"/>
      <c r="K31" s="26">
        <f>IFERROR(IF(OR(K30="",MONTH(K30+1)&gt;MONTH(K30)),"",K30+1),"")</f>
        <v>45380</v>
      </c>
      <c r="L31" s="25" t="str">
        <f>IFERROR(IF(WEEKDAY(K31,2)=3, _xlfn.ISOWEEKNUM(K31),""),"")</f>
        <v/>
      </c>
      <c r="M31" s="28"/>
      <c r="N31" s="27"/>
      <c r="O31" s="26">
        <f>IFERROR(IF(OR(O30="",MONTH(O30+1)&gt;MONTH(O30)),"",O30+1),"")</f>
        <v>45411</v>
      </c>
      <c r="P31" s="25" t="str">
        <f>IFERROR(IF(WEEKDAY(O31,2)=3, _xlfn.ISOWEEKNUM(O31),""),"")</f>
        <v/>
      </c>
      <c r="Q31" s="28"/>
      <c r="R31" s="27"/>
      <c r="S31" s="26">
        <f>IFERROR(IF(OR(S30="",MONTH(S30+1)&gt;MONTH(S30)),"",S30+1),"")</f>
        <v>45441</v>
      </c>
      <c r="T31" s="25">
        <f>IFERROR(IF(WEEKDAY(S31,2)=3, _xlfn.ISOWEEKNUM(S31),""),"")</f>
        <v>22</v>
      </c>
      <c r="U31" s="28"/>
      <c r="V31" s="27"/>
      <c r="W31" s="26">
        <f>IFERROR(IF(OR(W30="",MONTH(W30+1)&gt;MONTH(W30)),"",W30+1),"")</f>
        <v>45472</v>
      </c>
      <c r="X31" s="25" t="str">
        <f>IFERROR(IF(WEEKDAY(W31,2)=3, _xlfn.ISOWEEKNUM(W31),""),"")</f>
        <v/>
      </c>
      <c r="Y31" s="28"/>
      <c r="Z31" s="27"/>
      <c r="AA31" s="26">
        <f>IFERROR(IF(OR(AA30="",MONTH(AA30+1)&gt;MONTH(AA30)),"",AA30+1),"")</f>
        <v>45502</v>
      </c>
      <c r="AB31" s="25" t="str">
        <f>IFERROR(IF(WEEKDAY(AA31,2)=3, _xlfn.ISOWEEKNUM(AA31),""),"")</f>
        <v/>
      </c>
      <c r="AC31" s="28"/>
      <c r="AD31" s="27"/>
      <c r="AE31" s="26">
        <f>IFERROR(IF(OR(AE30="",MONTH(AE30+1)&gt;MONTH(AE30)),"",AE30+1),"")</f>
        <v>45533</v>
      </c>
      <c r="AF31" s="25" t="str">
        <f>IFERROR(IF(WEEKDAY(AE31,2)=3, _xlfn.ISOWEEKNUM(AE31),""),"")</f>
        <v/>
      </c>
      <c r="AG31" s="28"/>
      <c r="AH31" s="27"/>
      <c r="AI31" s="26">
        <f>IFERROR(IF(OR(AI30="",MONTH(AI30+1)&gt;MONTH(AI30)),"",AI30+1),"")</f>
        <v>45564</v>
      </c>
      <c r="AJ31" s="25" t="str">
        <f>IFERROR(IF(WEEKDAY(AI31,2)=3, _xlfn.ISOWEEKNUM(AI31),""),"")</f>
        <v/>
      </c>
      <c r="AK31" s="28"/>
      <c r="AL31" s="27"/>
      <c r="AM31" s="26">
        <f>IFERROR(IF(OR(AM30="",MONTH(AM30+1)&gt;MONTH(AM30)),"",AM30+1),"")</f>
        <v>45594</v>
      </c>
      <c r="AN31" s="25" t="str">
        <f>IFERROR(IF(WEEKDAY(AM31,2)=3, _xlfn.ISOWEEKNUM(AM31),""),"")</f>
        <v/>
      </c>
      <c r="AO31" s="28"/>
      <c r="AP31" s="27"/>
      <c r="AQ31" s="26">
        <f>IFERROR(IF(OR(AQ30="",MONTH(AQ30+1)&gt;MONTH(AQ30)),"",AQ30+1),"")</f>
        <v>45625</v>
      </c>
      <c r="AR31" s="25" t="str">
        <f>IFERROR(IF(WEEKDAY(AQ31,2)=3, _xlfn.ISOWEEKNUM(AQ31),""),"")</f>
        <v/>
      </c>
      <c r="AS31" s="28"/>
      <c r="AT31" s="27"/>
      <c r="AU31" s="26">
        <f>IFERROR(IF(OR(AU30="",MONTH(AU30+1)&gt;MONTH(AU30)),"",AU30+1),"")</f>
        <v>45655</v>
      </c>
      <c r="AV31" s="25" t="str">
        <f>IFERROR(IF(WEEKDAY(AU31,2)=3, _xlfn.ISOWEEKNUM(AU31),""),"")</f>
        <v/>
      </c>
      <c r="AW31" s="28"/>
      <c r="AX31" s="27"/>
      <c r="AY31" s="26">
        <f>IFERROR(IF(OR(AY30="",MONTH(AY30+1)&gt;MONTH(AY30)),"",AY30+1),"")</f>
        <v>45686</v>
      </c>
      <c r="AZ31" s="25">
        <f>IFERROR(IF(WEEKDAY(AY31,2)=3, _xlfn.ISOWEEKNUM(AY31),""),"")</f>
        <v>5</v>
      </c>
      <c r="BA31" s="24"/>
      <c r="BC31" s="23"/>
    </row>
    <row r="32" spans="2:55" ht="20.100000000000001" customHeight="1">
      <c r="B32" s="29"/>
      <c r="C32" s="26">
        <f>IFERROR(IF(OR(C31="",MONTH(C31+1)&gt;MONTH(C31)),"",C31+1),"")</f>
        <v>45321</v>
      </c>
      <c r="D32" s="25" t="str">
        <f>IFERROR(IF(WEEKDAY(C32,2)=3, _xlfn.ISOWEEKNUM(C32),""),"")</f>
        <v/>
      </c>
      <c r="E32" s="28"/>
      <c r="F32" s="29"/>
      <c r="G32" s="26" t="str">
        <f>IFERROR(IF(OR(G31="",MONTH(G31+1)&gt;MONTH(G31)),"",G31+1),"")</f>
        <v/>
      </c>
      <c r="H32" s="25" t="str">
        <f>IFERROR(IF(WEEKDAY(G32,2)=3, _xlfn.ISOWEEKNUM(G32),""),"")</f>
        <v/>
      </c>
      <c r="I32" s="28"/>
      <c r="J32" s="27"/>
      <c r="K32" s="26">
        <f>IFERROR(IF(OR(K31="",MONTH(K31+1)&gt;MONTH(K31)),"",K31+1),"")</f>
        <v>45381</v>
      </c>
      <c r="L32" s="25" t="str">
        <f>IFERROR(IF(WEEKDAY(K32,2)=3, _xlfn.ISOWEEKNUM(K32),""),"")</f>
        <v/>
      </c>
      <c r="M32" s="28"/>
      <c r="N32" s="27"/>
      <c r="O32" s="26">
        <f>IFERROR(IF(OR(O31="",MONTH(O31+1)&gt;MONTH(O31)),"",O31+1),"")</f>
        <v>45412</v>
      </c>
      <c r="P32" s="25" t="str">
        <f>IFERROR(IF(WEEKDAY(O32,2)=3, _xlfn.ISOWEEKNUM(O32),""),"")</f>
        <v/>
      </c>
      <c r="Q32" s="28"/>
      <c r="R32" s="27"/>
      <c r="S32" s="26">
        <f>IFERROR(IF(OR(S31="",MONTH(S31+1)&gt;MONTH(S31)),"",S31+1),"")</f>
        <v>45442</v>
      </c>
      <c r="T32" s="25" t="str">
        <f>IFERROR(IF(WEEKDAY(S32,2)=3, _xlfn.ISOWEEKNUM(S32),""),"")</f>
        <v/>
      </c>
      <c r="U32" s="28"/>
      <c r="V32" s="27"/>
      <c r="W32" s="26">
        <f>IFERROR(IF(OR(W31="",MONTH(W31+1)&gt;MONTH(W31)),"",W31+1),"")</f>
        <v>45473</v>
      </c>
      <c r="X32" s="25" t="str">
        <f>IFERROR(IF(WEEKDAY(W32,2)=3, _xlfn.ISOWEEKNUM(W32),""),"")</f>
        <v/>
      </c>
      <c r="Y32" s="28"/>
      <c r="Z32" s="27"/>
      <c r="AA32" s="26">
        <f>IFERROR(IF(OR(AA31="",MONTH(AA31+1)&gt;MONTH(AA31)),"",AA31+1),"")</f>
        <v>45503</v>
      </c>
      <c r="AB32" s="25" t="str">
        <f>IFERROR(IF(WEEKDAY(AA32,2)=3, _xlfn.ISOWEEKNUM(AA32),""),"")</f>
        <v/>
      </c>
      <c r="AC32" s="28"/>
      <c r="AD32" s="27"/>
      <c r="AE32" s="26">
        <f>IFERROR(IF(OR(AE31="",MONTH(AE31+1)&gt;MONTH(AE31)),"",AE31+1),"")</f>
        <v>45534</v>
      </c>
      <c r="AF32" s="25" t="str">
        <f>IFERROR(IF(WEEKDAY(AE32,2)=3, _xlfn.ISOWEEKNUM(AE32),""),"")</f>
        <v/>
      </c>
      <c r="AG32" s="28"/>
      <c r="AH32" s="27"/>
      <c r="AI32" s="26">
        <f>IFERROR(IF(OR(AI31="",MONTH(AI31+1)&gt;MONTH(AI31)),"",AI31+1),"")</f>
        <v>45565</v>
      </c>
      <c r="AJ32" s="25" t="str">
        <f>IFERROR(IF(WEEKDAY(AI32,2)=3, _xlfn.ISOWEEKNUM(AI32),""),"")</f>
        <v/>
      </c>
      <c r="AK32" s="28"/>
      <c r="AL32" s="27"/>
      <c r="AM32" s="26">
        <f>IFERROR(IF(OR(AM31="",MONTH(AM31+1)&gt;MONTH(AM31)),"",AM31+1),"")</f>
        <v>45595</v>
      </c>
      <c r="AN32" s="25">
        <f>IFERROR(IF(WEEKDAY(AM32,2)=3, _xlfn.ISOWEEKNUM(AM32),""),"")</f>
        <v>44</v>
      </c>
      <c r="AO32" s="28"/>
      <c r="AP32" s="27"/>
      <c r="AQ32" s="26">
        <f>IFERROR(IF(OR(AQ31="",MONTH(AQ31+1)&gt;MONTH(AQ31)),"",AQ31+1),"")</f>
        <v>45626</v>
      </c>
      <c r="AR32" s="25" t="str">
        <f>IFERROR(IF(WEEKDAY(AQ32,2)=3, _xlfn.ISOWEEKNUM(AQ32),""),"")</f>
        <v/>
      </c>
      <c r="AS32" s="28"/>
      <c r="AT32" s="27"/>
      <c r="AU32" s="26">
        <f>IFERROR(IF(OR(AU31="",MONTH(AU31+1)&gt;MONTH(AU31)),"",AU31+1),"")</f>
        <v>45656</v>
      </c>
      <c r="AV32" s="25" t="str">
        <f>IFERROR(IF(WEEKDAY(AU32,2)=3, _xlfn.ISOWEEKNUM(AU32),""),"")</f>
        <v/>
      </c>
      <c r="AW32" s="28"/>
      <c r="AX32" s="27"/>
      <c r="AY32" s="26">
        <f>IFERROR(IF(OR(AY31="",MONTH(AY31+1)&gt;MONTH(AY31)),"",AY31+1),"")</f>
        <v>45687</v>
      </c>
      <c r="AZ32" s="25" t="str">
        <f>IFERROR(IF(WEEKDAY(AY32,2)=3, _xlfn.ISOWEEKNUM(AY32),""),"")</f>
        <v/>
      </c>
      <c r="BA32" s="24"/>
      <c r="BC32" s="23"/>
    </row>
    <row r="33" spans="2:55" ht="20.100000000000001" customHeight="1">
      <c r="B33" s="27"/>
      <c r="C33" s="26">
        <f>IFERROR(IF(OR(C31="",C32="",MONTH(C32+1)&gt;MONTH(C32)),"",C32+1),"")</f>
        <v>45322</v>
      </c>
      <c r="D33" s="25">
        <f>IFERROR(IF(WEEKDAY(C33,2)=3, _xlfn.ISOWEEKNUM(C33),""),"")</f>
        <v>5</v>
      </c>
      <c r="E33" s="28"/>
      <c r="F33" s="29"/>
      <c r="G33" s="26" t="str">
        <f>IFERROR(IF(OR(G32="",MONTH(G32+1)&gt;MONTH(G32)),"",G32+1),"")</f>
        <v/>
      </c>
      <c r="H33" s="25" t="str">
        <f>IFERROR(IF(WEEKDAY(G33,2)=3, _xlfn.ISOWEEKNUM(G33),""),"")</f>
        <v/>
      </c>
      <c r="I33" s="28"/>
      <c r="J33" s="27"/>
      <c r="K33" s="26">
        <f>IFERROR(IF(OR(K32="",MONTH(K32+1)&gt;MONTH(K32)),"",K32+1),"")</f>
        <v>45382</v>
      </c>
      <c r="L33" s="25" t="str">
        <f>IFERROR(IF(WEEKDAY(K33,2)=3, _xlfn.ISOWEEKNUM(K33),""),"")</f>
        <v/>
      </c>
      <c r="M33" s="28"/>
      <c r="N33" s="27"/>
      <c r="O33" s="26" t="str">
        <f>IFERROR(IF(OR(O32="",MONTH(O32+1)&gt;MONTH(O32)),"",O32+1),"")</f>
        <v/>
      </c>
      <c r="P33" s="25" t="str">
        <f>IFERROR(IF(WEEKDAY(O33,2)=3, _xlfn.ISOWEEKNUM(O33),""),"")</f>
        <v/>
      </c>
      <c r="Q33" s="28"/>
      <c r="R33" s="27"/>
      <c r="S33" s="26">
        <f>IFERROR(IF(OR(S32="",MONTH(S32+1)&gt;MONTH(S32)),"",S32+1),"")</f>
        <v>45443</v>
      </c>
      <c r="T33" s="25" t="str">
        <f>IFERROR(IF(WEEKDAY(S33,2)=3, _xlfn.ISOWEEKNUM(S33),""),"")</f>
        <v/>
      </c>
      <c r="U33" s="28"/>
      <c r="V33" s="27"/>
      <c r="W33" s="26" t="str">
        <f>IFERROR(IF(OR(W32="",MONTH(W32+1)&gt;MONTH(W32)),"",W32+1),"")</f>
        <v/>
      </c>
      <c r="X33" s="25" t="str">
        <f>IFERROR(IF(WEEKDAY(W33,2)=3, _xlfn.ISOWEEKNUM(W33),""),"")</f>
        <v/>
      </c>
      <c r="Y33" s="28"/>
      <c r="Z33" s="27"/>
      <c r="AA33" s="26">
        <f>IFERROR(IF(OR(AA32="",MONTH(AA32+1)&gt;MONTH(AA32)),"",AA32+1),"")</f>
        <v>45504</v>
      </c>
      <c r="AB33" s="25">
        <f>IFERROR(IF(WEEKDAY(AA33,2)=3, _xlfn.ISOWEEKNUM(AA33),""),"")</f>
        <v>31</v>
      </c>
      <c r="AC33" s="28"/>
      <c r="AD33" s="27"/>
      <c r="AE33" s="26">
        <f>IFERROR(IF(OR(AE32="",MONTH(AE32+1)&gt;MONTH(AE32)),"",AE32+1),"")</f>
        <v>45535</v>
      </c>
      <c r="AF33" s="25" t="str">
        <f>IFERROR(IF(WEEKDAY(AE33,2)=3, _xlfn.ISOWEEKNUM(AE33),""),"")</f>
        <v/>
      </c>
      <c r="AG33" s="28"/>
      <c r="AH33" s="27"/>
      <c r="AI33" s="26" t="str">
        <f>IFERROR(IF(OR(AI32="",MONTH(AI32+1)&gt;MONTH(AI32)),"",AI32+1),"")</f>
        <v/>
      </c>
      <c r="AJ33" s="25" t="str">
        <f>IFERROR(IF(WEEKDAY(AI33,2)=3, _xlfn.ISOWEEKNUM(AI33),""),"")</f>
        <v/>
      </c>
      <c r="AK33" s="28"/>
      <c r="AL33" s="27"/>
      <c r="AM33" s="26">
        <f>IFERROR(IF(OR(AM32="",MONTH(AM32+1)&gt;MONTH(AM32)),"",AM32+1),"")</f>
        <v>45596</v>
      </c>
      <c r="AN33" s="25" t="str">
        <f>IFERROR(IF(WEEKDAY(AM33,2)=3, _xlfn.ISOWEEKNUM(AM33),""),"")</f>
        <v/>
      </c>
      <c r="AO33" s="28"/>
      <c r="AP33" s="27"/>
      <c r="AQ33" s="26" t="str">
        <f>IFERROR(IF(OR(AQ32="",MONTH(AQ32+1)&gt;MONTH(AQ32)),"",AQ32+1),"")</f>
        <v/>
      </c>
      <c r="AR33" s="25" t="str">
        <f>IFERROR(IF(WEEKDAY(AQ33,2)=3, _xlfn.ISOWEEKNUM(AQ33),""),"")</f>
        <v/>
      </c>
      <c r="AS33" s="28"/>
      <c r="AT33" s="27"/>
      <c r="AU33" s="26">
        <f>IFERROR(IF(OR(AU32="",MONTH(AU32+1)&gt;MONTH(AU32)),"",AU32+1),"")</f>
        <v>45657</v>
      </c>
      <c r="AV33" s="25" t="str">
        <f>IFERROR(IF(WEEKDAY(AU33,2)=3, _xlfn.ISOWEEKNUM(AU33),""),"")</f>
        <v/>
      </c>
      <c r="AW33" s="28"/>
      <c r="AX33" s="27"/>
      <c r="AY33" s="26">
        <f>IFERROR(IF(OR(AY32="",MONTH(AY32+1)&gt;MONTH(AY32)),"",AY32+1),"")</f>
        <v>45688</v>
      </c>
      <c r="AZ33" s="25" t="str">
        <f>IFERROR(IF(WEEKDAY(AY33,2)=3, _xlfn.ISOWEEKNUM(AY33),""),"")</f>
        <v/>
      </c>
      <c r="BA33" s="24"/>
      <c r="BC33" s="23"/>
    </row>
    <row r="34" spans="2:55" ht="14.25" customHeight="1">
      <c r="C34" s="20"/>
      <c r="D34" s="22"/>
      <c r="E34" s="19"/>
      <c r="F34" s="21"/>
      <c r="G34" s="20"/>
      <c r="H34" s="20"/>
      <c r="I34" s="19"/>
      <c r="J34" s="21"/>
      <c r="K34" s="20"/>
      <c r="L34" s="20"/>
      <c r="M34" s="19"/>
      <c r="N34" s="21"/>
      <c r="O34" s="20"/>
      <c r="P34" s="20"/>
      <c r="Q34" s="19"/>
      <c r="S34" s="20"/>
      <c r="T34" s="20"/>
      <c r="U34" s="19"/>
      <c r="V34" s="21"/>
      <c r="W34" s="20"/>
      <c r="X34" s="20"/>
      <c r="Y34" s="19"/>
      <c r="AA34" s="20"/>
      <c r="AB34" s="20"/>
      <c r="AC34" s="19"/>
      <c r="AD34" s="21"/>
      <c r="AE34" s="20"/>
      <c r="AF34" s="20"/>
      <c r="AG34" s="19"/>
      <c r="AH34" s="21"/>
      <c r="AI34" s="20"/>
      <c r="AJ34" s="20"/>
      <c r="AK34" s="19"/>
      <c r="AL34" s="21"/>
      <c r="AM34" s="20"/>
      <c r="AN34" s="20"/>
      <c r="AO34" s="19"/>
      <c r="AP34" s="21"/>
      <c r="AQ34" s="20"/>
      <c r="AR34" s="20"/>
      <c r="AS34" s="19"/>
      <c r="AT34" s="21"/>
      <c r="AU34" s="20"/>
      <c r="AV34" s="20"/>
      <c r="AW34" s="19"/>
      <c r="AY34" s="20"/>
      <c r="AZ34" s="20"/>
      <c r="BA34" s="19"/>
    </row>
    <row r="35" spans="2:55" ht="15" hidden="1" customHeight="1">
      <c r="O35" s="11"/>
      <c r="P35" s="11"/>
      <c r="S35" s="11"/>
      <c r="T35" s="11"/>
      <c r="W35" s="11"/>
      <c r="X35" s="11"/>
      <c r="AA35" s="11"/>
      <c r="AB35" s="11"/>
      <c r="AE35" s="11"/>
      <c r="AF35" s="11"/>
      <c r="AI35" s="11"/>
      <c r="AJ35" s="11"/>
      <c r="AM35" s="11"/>
      <c r="AN35" s="11"/>
      <c r="AQ35" s="11"/>
      <c r="AR35" s="11"/>
      <c r="AU35" s="11"/>
      <c r="AV35" s="11"/>
      <c r="AX35" s="11"/>
      <c r="AY35" s="11"/>
      <c r="AZ35" s="11"/>
      <c r="BA35" s="11"/>
    </row>
    <row r="36" spans="2:55" ht="15" hidden="1" customHeight="1">
      <c r="O36" s="11"/>
      <c r="P36" s="11"/>
      <c r="S36" s="11"/>
      <c r="T36" s="11"/>
      <c r="W36" s="11"/>
      <c r="X36" s="11"/>
      <c r="AA36" s="11"/>
      <c r="AB36" s="11"/>
      <c r="AE36" s="11"/>
      <c r="AF36" s="11"/>
      <c r="AI36" s="11"/>
      <c r="AJ36" s="11"/>
      <c r="AM36" s="11"/>
      <c r="AN36" s="11"/>
      <c r="AQ36" s="11"/>
      <c r="AR36" s="11"/>
      <c r="AU36" s="11"/>
      <c r="AV36" s="11"/>
      <c r="AX36" s="11"/>
      <c r="AY36" s="11"/>
      <c r="AZ36" s="11"/>
      <c r="BA36" s="11"/>
    </row>
    <row r="37" spans="2:55" ht="15" hidden="1" customHeight="1">
      <c r="O37" s="11"/>
      <c r="P37" s="11"/>
      <c r="S37" s="11"/>
      <c r="T37" s="11"/>
      <c r="W37" s="11"/>
      <c r="X37" s="11"/>
      <c r="Y37" s="15"/>
      <c r="AA37" s="11"/>
      <c r="AB37" s="11"/>
      <c r="AE37" s="11"/>
      <c r="AF37" s="11"/>
      <c r="AI37" s="11"/>
      <c r="AJ37" s="11"/>
      <c r="AM37" s="11"/>
      <c r="AN37" s="11"/>
      <c r="AQ37" s="11"/>
      <c r="AR37" s="11"/>
      <c r="AU37" s="11"/>
      <c r="AV37" s="11"/>
      <c r="AX37" s="11"/>
      <c r="AY37" s="11"/>
      <c r="AZ37" s="11"/>
      <c r="BA37" s="11"/>
    </row>
    <row r="38" spans="2:55" ht="15" hidden="1" customHeight="1">
      <c r="O38" s="11"/>
      <c r="P38" s="11"/>
      <c r="S38" s="11"/>
      <c r="T38" s="11"/>
      <c r="W38" s="11"/>
      <c r="X38" s="11"/>
      <c r="Y38" s="15"/>
      <c r="AA38" s="11"/>
      <c r="AB38" s="11"/>
      <c r="AE38" s="11"/>
      <c r="AF38" s="11"/>
      <c r="AI38" s="11"/>
      <c r="AJ38" s="11"/>
      <c r="AM38" s="11"/>
      <c r="AN38" s="11"/>
      <c r="AQ38" s="11"/>
      <c r="AR38" s="11"/>
      <c r="AU38" s="11"/>
      <c r="AV38" s="11"/>
      <c r="AX38" s="11"/>
      <c r="AY38" s="11"/>
      <c r="AZ38" s="11"/>
      <c r="BA38" s="11"/>
    </row>
    <row r="39" spans="2:55" ht="15" hidden="1" customHeight="1">
      <c r="O39" s="11"/>
      <c r="P39" s="11"/>
      <c r="S39" s="11"/>
      <c r="T39" s="11"/>
      <c r="W39" s="11"/>
      <c r="X39" s="11"/>
      <c r="Y39" s="15"/>
      <c r="AA39" s="11"/>
      <c r="AB39" s="11"/>
      <c r="AE39" s="11"/>
      <c r="AF39" s="11"/>
      <c r="AI39" s="11"/>
      <c r="AJ39" s="11"/>
      <c r="AM39" s="11"/>
      <c r="AN39" s="11"/>
      <c r="AQ39" s="11"/>
      <c r="AR39" s="11"/>
      <c r="AU39" s="11"/>
      <c r="AV39" s="11"/>
      <c r="AX39" s="11"/>
      <c r="AY39" s="11"/>
      <c r="AZ39" s="11"/>
      <c r="BA39" s="11"/>
    </row>
    <row r="40" spans="2:55" ht="19.95" hidden="1" customHeight="1">
      <c r="C40" s="18"/>
      <c r="D40" s="17"/>
      <c r="G40" s="16"/>
      <c r="H40" s="16"/>
      <c r="K40" s="16"/>
      <c r="L40" s="16"/>
      <c r="O40" s="16"/>
      <c r="P40" s="16"/>
      <c r="S40" s="16"/>
      <c r="T40" s="16"/>
      <c r="W40" s="16"/>
      <c r="X40" s="16"/>
      <c r="Y40" s="15"/>
      <c r="AA40" s="16"/>
      <c r="AB40" s="16"/>
      <c r="AE40" s="16"/>
      <c r="AF40" s="16"/>
      <c r="AI40" s="16"/>
      <c r="AJ40" s="16"/>
      <c r="AM40" s="16"/>
      <c r="AN40" s="16"/>
      <c r="AQ40" s="16"/>
      <c r="AR40" s="16"/>
      <c r="AU40" s="16"/>
      <c r="AV40" s="16"/>
    </row>
    <row r="41" spans="2:55" ht="18" hidden="1">
      <c r="E41" s="13"/>
      <c r="Y41" s="15"/>
    </row>
    <row r="42" spans="2:55" ht="0" hidden="1" customHeight="1">
      <c r="Y42" s="15"/>
    </row>
    <row r="43" spans="2:55" ht="0" hidden="1" customHeight="1">
      <c r="Y43" s="15"/>
    </row>
    <row r="44" spans="2:55" ht="0" hidden="1" customHeight="1">
      <c r="Y44" s="15"/>
    </row>
  </sheetData>
  <sheetProtection selectLockedCells="1"/>
  <mergeCells count="26">
    <mergeCell ref="AH1:AK1"/>
    <mergeCell ref="AL1:AO1"/>
    <mergeCell ref="J2:M2"/>
    <mergeCell ref="N2:Q2"/>
    <mergeCell ref="B2:E2"/>
    <mergeCell ref="F2:I2"/>
    <mergeCell ref="B1:E1"/>
    <mergeCell ref="F1:I1"/>
    <mergeCell ref="J1:M1"/>
    <mergeCell ref="N1:Q1"/>
    <mergeCell ref="AT2:AW2"/>
    <mergeCell ref="AX2:BA2"/>
    <mergeCell ref="R1:U1"/>
    <mergeCell ref="V1:Y1"/>
    <mergeCell ref="Z1:AC1"/>
    <mergeCell ref="AD1:AG1"/>
    <mergeCell ref="AP1:AS1"/>
    <mergeCell ref="AT1:AW1"/>
    <mergeCell ref="AX1:BA1"/>
    <mergeCell ref="R2:U2"/>
    <mergeCell ref="V2:Y2"/>
    <mergeCell ref="Z2:AC2"/>
    <mergeCell ref="AD2:AG2"/>
    <mergeCell ref="AH2:AK2"/>
    <mergeCell ref="AL2:AO2"/>
    <mergeCell ref="AP2:AS2"/>
  </mergeCells>
  <conditionalFormatting sqref="C31:E33">
    <cfRule type="expression" dxfId="51" priority="50">
      <formula>$C31=""</formula>
    </cfRule>
  </conditionalFormatting>
  <conditionalFormatting sqref="B3:B33 F3:F33 J3:J33 N3:N33 R3:R33 V3:V33 Z3:Z33 AD3:AD33 AH3:AH33 AL3:AL33 AP3:AP33 AT3:AT33 AX3:AX33">
    <cfRule type="expression" dxfId="50" priority="65">
      <formula>AND(C3&lt;&gt;"",SUMPRODUCT((C3&gt;=DVac)*(C3&lt;=FVac))&gt;0)</formula>
    </cfRule>
  </conditionalFormatting>
  <conditionalFormatting sqref="G31:I33">
    <cfRule type="expression" dxfId="49" priority="48">
      <formula>$G31=""</formula>
    </cfRule>
  </conditionalFormatting>
  <conditionalFormatting sqref="K31:M33">
    <cfRule type="expression" dxfId="48" priority="46">
      <formula>$K31=""</formula>
    </cfRule>
  </conditionalFormatting>
  <conditionalFormatting sqref="O31:Q33">
    <cfRule type="expression" dxfId="47" priority="44">
      <formula>$O31=""</formula>
    </cfRule>
  </conditionalFormatting>
  <conditionalFormatting sqref="S31:U33">
    <cfRule type="expression" dxfId="46" priority="42">
      <formula>$S31=""</formula>
    </cfRule>
  </conditionalFormatting>
  <conditionalFormatting sqref="W31:Y33">
    <cfRule type="expression" dxfId="45" priority="40">
      <formula>$W31=""</formula>
    </cfRule>
  </conditionalFormatting>
  <conditionalFormatting sqref="AA31:AC33">
    <cfRule type="expression" dxfId="44" priority="38">
      <formula>$AA31=""</formula>
    </cfRule>
  </conditionalFormatting>
  <conditionalFormatting sqref="AE31:AG33">
    <cfRule type="expression" dxfId="43" priority="36">
      <formula>$AE31=""</formula>
    </cfRule>
  </conditionalFormatting>
  <conditionalFormatting sqref="AI31:AK33">
    <cfRule type="expression" dxfId="42" priority="34">
      <formula>$AI31=""</formula>
    </cfRule>
  </conditionalFormatting>
  <conditionalFormatting sqref="AM31:AO33">
    <cfRule type="expression" dxfId="41" priority="32">
      <formula>$AM31=""</formula>
    </cfRule>
  </conditionalFormatting>
  <conditionalFormatting sqref="AQ31:AS33">
    <cfRule type="expression" dxfId="40" priority="30">
      <formula>$AQ31=""</formula>
    </cfRule>
  </conditionalFormatting>
  <conditionalFormatting sqref="AU31:AW33">
    <cfRule type="expression" dxfId="39" priority="29">
      <formula>$AU31=""</formula>
    </cfRule>
  </conditionalFormatting>
  <conditionalFormatting sqref="AY31:BA33">
    <cfRule type="expression" dxfId="38" priority="28">
      <formula>$AY31=""</formula>
    </cfRule>
  </conditionalFormatting>
  <conditionalFormatting sqref="G3:I33">
    <cfRule type="expression" dxfId="37" priority="11">
      <formula>COUNTIF(Fériés,$G3)=1</formula>
    </cfRule>
    <cfRule type="expression" dxfId="36" priority="26">
      <formula>WEEKDAY($G3,1)=1</formula>
    </cfRule>
    <cfRule type="expression" dxfId="35" priority="62">
      <formula>WEEKDAY($G3,2)&gt;5</formula>
    </cfRule>
  </conditionalFormatting>
  <conditionalFormatting sqref="K3:M33">
    <cfRule type="expression" dxfId="34" priority="10">
      <formula>COUNTIF(Fériés,$K3)=1</formula>
    </cfRule>
    <cfRule type="expression" dxfId="33" priority="25">
      <formula>WEEKDAY($K3,1)=1</formula>
    </cfRule>
    <cfRule type="expression" dxfId="32" priority="61">
      <formula>WEEKDAY($K3,2)&gt;5</formula>
    </cfRule>
  </conditionalFormatting>
  <conditionalFormatting sqref="O3:Q33">
    <cfRule type="expression" dxfId="31" priority="9">
      <formula>COUNTIF(Fériés,$O3)=1</formula>
    </cfRule>
    <cfRule type="expression" dxfId="30" priority="24">
      <formula>WEEKDAY($O3,1)=1</formula>
    </cfRule>
    <cfRule type="expression" dxfId="29" priority="60">
      <formula>WEEKDAY($O3,2)&gt;5</formula>
    </cfRule>
  </conditionalFormatting>
  <conditionalFormatting sqref="S3:U33">
    <cfRule type="expression" dxfId="28" priority="8">
      <formula>COUNTIF(Fériés,$S3)=1</formula>
    </cfRule>
    <cfRule type="expression" dxfId="27" priority="23">
      <formula>WEEKDAY($S3,1)=1</formula>
    </cfRule>
    <cfRule type="expression" dxfId="26" priority="59">
      <formula>WEEKDAY($S3,2)&gt;5</formula>
    </cfRule>
  </conditionalFormatting>
  <conditionalFormatting sqref="W3:Y33">
    <cfRule type="expression" dxfId="25" priority="7">
      <formula>COUNTIF(Fériés,$W3)=1</formula>
    </cfRule>
    <cfRule type="expression" dxfId="24" priority="22">
      <formula>WEEKDAY($W3,1)=1</formula>
    </cfRule>
    <cfRule type="expression" dxfId="23" priority="58">
      <formula>WEEKDAY($W3,2)&gt;5</formula>
    </cfRule>
  </conditionalFormatting>
  <conditionalFormatting sqref="C3:E33">
    <cfRule type="expression" dxfId="22" priority="12">
      <formula>COUNTIF(Fériés,$C3)=1</formula>
    </cfRule>
    <cfRule type="expression" dxfId="21" priority="27">
      <formula>WEEKDAY($C3,1)=1</formula>
    </cfRule>
    <cfRule type="expression" dxfId="20" priority="64">
      <formula>WEEKDAY($C3,2)&gt;5</formula>
    </cfRule>
  </conditionalFormatting>
  <conditionalFormatting sqref="AA3:AC33">
    <cfRule type="expression" dxfId="19" priority="6">
      <formula>COUNTIF(Fériés,$AA3)=1</formula>
    </cfRule>
    <cfRule type="expression" dxfId="18" priority="21">
      <formula>WEEKDAY($AA3,1)=1</formula>
    </cfRule>
    <cfRule type="expression" dxfId="17" priority="57">
      <formula>WEEKDAY($AA3,2)&gt;5</formula>
    </cfRule>
  </conditionalFormatting>
  <conditionalFormatting sqref="AE3:AG33">
    <cfRule type="expression" dxfId="16" priority="5">
      <formula>COUNTIF(Fériés,$AE3)=1</formula>
    </cfRule>
    <cfRule type="expression" dxfId="15" priority="20">
      <formula>WEEKDAY($AE3,1)=1</formula>
    </cfRule>
    <cfRule type="expression" dxfId="14" priority="56">
      <formula>WEEKDAY($AE3,2)&gt;5</formula>
    </cfRule>
  </conditionalFormatting>
  <conditionalFormatting sqref="AI3:AK33">
    <cfRule type="expression" dxfId="13" priority="4">
      <formula>COUNTIF(Fériés,$AI3)=1</formula>
    </cfRule>
    <cfRule type="expression" dxfId="12" priority="19">
      <formula>WEEKDAY($AI3,1)=1</formula>
    </cfRule>
    <cfRule type="expression" dxfId="11" priority="55">
      <formula>WEEKDAY($AI3,2)&gt;5</formula>
    </cfRule>
  </conditionalFormatting>
  <conditionalFormatting sqref="AM3:AO33">
    <cfRule type="expression" dxfId="10" priority="3">
      <formula>COUNTIF(Fériés,$AM3)=1</formula>
    </cfRule>
    <cfRule type="expression" dxfId="9" priority="18">
      <formula>WEEKDAY($AM3,1)=1</formula>
    </cfRule>
    <cfRule type="expression" dxfId="8" priority="54">
      <formula>WEEKDAY($AM3,2)&gt;5</formula>
    </cfRule>
  </conditionalFormatting>
  <conditionalFormatting sqref="AQ3:AS33">
    <cfRule type="expression" dxfId="7" priority="2">
      <formula>COUNTIF(Fériés,$AQ3)=1</formula>
    </cfRule>
    <cfRule type="expression" dxfId="6" priority="17">
      <formula>WEEKDAY($AQ3,1)=1</formula>
    </cfRule>
    <cfRule type="expression" dxfId="5" priority="53">
      <formula>WEEKDAY($AQ3,2)&gt;5</formula>
    </cfRule>
  </conditionalFormatting>
  <conditionalFormatting sqref="AU3:AW33">
    <cfRule type="expression" dxfId="4" priority="16">
      <formula>WEEKDAY($AU3,1)=1</formula>
    </cfRule>
    <cfRule type="expression" dxfId="3" priority="52">
      <formula>WEEKDAY($AU3,2)&gt;5</formula>
    </cfRule>
  </conditionalFormatting>
  <conditionalFormatting sqref="AY3:BA33">
    <cfRule type="expression" dxfId="2" priority="15">
      <formula>WEEKDAY($AY3,1)=1</formula>
    </cfRule>
    <cfRule type="expression" dxfId="1" priority="51">
      <formula>WEEKDAY($AY3,2)&gt;5</formula>
    </cfRule>
  </conditionalFormatting>
  <conditionalFormatting sqref="AU3:BBS33">
    <cfRule type="expression" dxfId="0" priority="1">
      <formula>COUNTIF(Fériés,$AU3)=1</formula>
    </cfRule>
  </conditionalFormatting>
  <dataValidations count="1">
    <dataValidation type="list" allowBlank="1" showInputMessage="1" showErrorMessage="1" sqref="B2:E2" xr:uid="{44BEE6F0-98DE-4E8E-8A0C-39C1B2E4F64C}">
      <formula1>Tblmois</formula1>
    </dataValidation>
  </dataValidations>
  <printOptions horizontalCentered="1" verticalCentered="1"/>
  <pageMargins left="3.937007874015748E-2" right="3.937007874015748E-2" top="0.74803149606299213" bottom="0.74803149606299213" header="0.11811023622047245" footer="0.31496062992125984"/>
  <pageSetup paperSize="9" scale="64" orientation="landscape" r:id="rId1"/>
  <headerFooter>
    <oddFooter>&amp;Rédité le  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Spinner 1">
              <controlPr defaultSize="0" autoPict="0">
                <anchor moveWithCells="1" sizeWithCells="1">
                  <from>
                    <xdr:col>0</xdr:col>
                    <xdr:colOff>381000</xdr:colOff>
                    <xdr:row>0</xdr:row>
                    <xdr:rowOff>38100</xdr:rowOff>
                  </from>
                  <to>
                    <xdr:col>2</xdr:col>
                    <xdr:colOff>182880</xdr:colOff>
                    <xdr:row>0</xdr:row>
                    <xdr:rowOff>426720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L27"/>
  <sheetViews>
    <sheetView workbookViewId="0">
      <selection activeCell="G7" sqref="G7"/>
    </sheetView>
  </sheetViews>
  <sheetFormatPr baseColWidth="10" defaultRowHeight="13.2"/>
  <cols>
    <col min="3" max="3" width="16.5546875" customWidth="1"/>
    <col min="4" max="4" width="16.6640625" customWidth="1"/>
    <col min="5" max="5" width="32.6640625" customWidth="1"/>
    <col min="6" max="6" width="16.6640625" customWidth="1"/>
    <col min="7" max="7" width="32.6640625" customWidth="1"/>
    <col min="14" max="14" width="28.6640625" bestFit="1" customWidth="1"/>
    <col min="15" max="15" width="34.5546875" bestFit="1" customWidth="1"/>
  </cols>
  <sheetData>
    <row r="1" spans="1:12" ht="28.8">
      <c r="A1" s="145" t="s">
        <v>322</v>
      </c>
      <c r="B1" s="145"/>
      <c r="C1" s="145"/>
      <c r="D1" s="145"/>
      <c r="E1" s="145"/>
      <c r="F1" s="145"/>
      <c r="G1" s="145"/>
      <c r="H1" s="110"/>
      <c r="I1" s="6"/>
      <c r="J1" s="6"/>
      <c r="K1" s="6"/>
      <c r="L1" s="6"/>
    </row>
    <row r="2" spans="1:12">
      <c r="E2" s="1"/>
      <c r="F2" s="1"/>
      <c r="G2" s="1"/>
    </row>
    <row r="3" spans="1:12" ht="34.950000000000003" customHeight="1">
      <c r="D3" s="148" t="s">
        <v>299</v>
      </c>
      <c r="E3" s="148"/>
      <c r="F3" s="148"/>
      <c r="G3" s="148"/>
    </row>
    <row r="4" spans="1:12" ht="15">
      <c r="D4" s="149" t="s">
        <v>300</v>
      </c>
      <c r="E4" s="149"/>
      <c r="F4" s="149"/>
      <c r="G4" s="149"/>
    </row>
    <row r="5" spans="1:12" ht="15" customHeight="1">
      <c r="A5" s="144" t="s">
        <v>35</v>
      </c>
      <c r="B5" s="144"/>
      <c r="C5" s="144"/>
      <c r="E5" s="1"/>
      <c r="F5" s="1"/>
      <c r="G5" s="1"/>
    </row>
    <row r="6" spans="1:12" ht="19.2" customHeight="1">
      <c r="A6" s="144" t="s">
        <v>36</v>
      </c>
      <c r="B6" s="144"/>
      <c r="C6" s="144"/>
      <c r="E6" s="1"/>
      <c r="F6" s="1"/>
      <c r="G6" s="1"/>
    </row>
    <row r="7" spans="1:12" ht="19.95" customHeight="1" thickBot="1">
      <c r="A7" s="144" t="s">
        <v>22</v>
      </c>
      <c r="B7" s="144"/>
      <c r="C7" s="144"/>
      <c r="D7" s="1"/>
      <c r="E7" s="1"/>
      <c r="F7" s="1"/>
      <c r="G7" s="1"/>
    </row>
    <row r="8" spans="1:12" ht="19.95" customHeight="1">
      <c r="A8" s="144" t="s">
        <v>37</v>
      </c>
      <c r="B8" s="144"/>
      <c r="C8" s="146"/>
      <c r="D8" s="151" t="s">
        <v>297</v>
      </c>
      <c r="E8" s="152"/>
      <c r="F8" s="152"/>
      <c r="G8" s="153"/>
    </row>
    <row r="9" spans="1:12" ht="17.399999999999999" customHeight="1">
      <c r="A9" s="143" t="s">
        <v>0</v>
      </c>
      <c r="B9" s="143"/>
      <c r="C9" s="143"/>
      <c r="D9" s="150">
        <v>2024</v>
      </c>
      <c r="E9" s="150"/>
      <c r="F9" s="150">
        <v>2025</v>
      </c>
      <c r="G9" s="150"/>
    </row>
    <row r="10" spans="1:12" ht="19.2" customHeight="1">
      <c r="A10" s="144" t="s">
        <v>38</v>
      </c>
      <c r="B10" s="144"/>
      <c r="C10" s="144"/>
      <c r="D10" s="113" t="s">
        <v>264</v>
      </c>
      <c r="E10" s="114">
        <f>DATEVALUE("1/11/"&amp;D9)</f>
        <v>45597</v>
      </c>
      <c r="F10" s="113" t="s">
        <v>259</v>
      </c>
      <c r="G10" s="114">
        <f>DATEVALUE("1/1/"&amp;F9)</f>
        <v>45658</v>
      </c>
    </row>
    <row r="11" spans="1:12" ht="15" customHeight="1">
      <c r="A11" s="143" t="s">
        <v>39</v>
      </c>
      <c r="B11" s="143"/>
      <c r="C11" s="143"/>
      <c r="D11" s="113" t="s">
        <v>23</v>
      </c>
      <c r="E11" s="114">
        <f>DATEVALUE("11/11/"&amp;D9)</f>
        <v>45607</v>
      </c>
      <c r="F11" s="113" t="s">
        <v>260</v>
      </c>
      <c r="G11" s="114">
        <f>FLOOR(DAY(MINUTE(F9/38)/2+56)&amp;"/5/"&amp;F9,7)-33</f>
        <v>45768</v>
      </c>
    </row>
    <row r="12" spans="1:12" ht="15.6" customHeight="1">
      <c r="A12" s="143" t="s">
        <v>40</v>
      </c>
      <c r="B12" s="143"/>
      <c r="C12" s="143"/>
      <c r="D12" s="113" t="s">
        <v>24</v>
      </c>
      <c r="E12" s="114">
        <f>DATEVALUE("25/12/"&amp;D9)</f>
        <v>45651</v>
      </c>
      <c r="F12" s="113" t="s">
        <v>261</v>
      </c>
      <c r="G12" s="114">
        <f>DATEVALUE("1/5/"&amp;F9)</f>
        <v>45778</v>
      </c>
    </row>
    <row r="13" spans="1:12" ht="19.2" customHeight="1">
      <c r="A13" s="144" t="s">
        <v>24</v>
      </c>
      <c r="B13" s="144"/>
      <c r="C13" s="144"/>
      <c r="D13" s="111"/>
      <c r="E13" s="112"/>
      <c r="F13" s="113" t="s">
        <v>263</v>
      </c>
      <c r="G13" s="114">
        <f>DATEVALUE("8/5/"&amp;F9)</f>
        <v>45785</v>
      </c>
    </row>
    <row r="14" spans="1:12" ht="15" customHeight="1">
      <c r="A14" s="143" t="s">
        <v>41</v>
      </c>
      <c r="B14" s="143"/>
      <c r="C14" s="143"/>
      <c r="D14" s="111"/>
      <c r="E14" s="112"/>
      <c r="F14" s="113" t="s">
        <v>262</v>
      </c>
      <c r="G14" s="114">
        <f>G11+38</f>
        <v>45806</v>
      </c>
    </row>
    <row r="15" spans="1:12" ht="15.6" customHeight="1">
      <c r="A15" s="143" t="s">
        <v>42</v>
      </c>
      <c r="B15" s="143"/>
      <c r="C15" s="143"/>
      <c r="D15" s="111"/>
      <c r="E15" s="112"/>
      <c r="F15" s="115" t="s">
        <v>265</v>
      </c>
      <c r="G15" s="114">
        <f>G11+49</f>
        <v>45817</v>
      </c>
    </row>
    <row r="16" spans="1:12" ht="19.2" customHeight="1">
      <c r="A16" s="144" t="s">
        <v>43</v>
      </c>
      <c r="B16" s="144"/>
      <c r="C16" s="144"/>
      <c r="D16" s="83"/>
      <c r="E16" s="84"/>
      <c r="F16" s="83"/>
      <c r="G16" s="84"/>
    </row>
    <row r="17" spans="1:7" ht="17.399999999999999">
      <c r="A17" s="143" t="s">
        <v>44</v>
      </c>
      <c r="B17" s="143"/>
      <c r="C17" s="143"/>
      <c r="D17" s="83"/>
      <c r="E17" s="84"/>
      <c r="F17" s="83"/>
      <c r="G17" s="84"/>
    </row>
    <row r="18" spans="1:7" ht="17.399999999999999">
      <c r="A18" s="143" t="s">
        <v>45</v>
      </c>
      <c r="B18" s="143"/>
      <c r="C18" s="143"/>
      <c r="D18" s="83"/>
      <c r="E18" s="84"/>
      <c r="F18" s="83"/>
      <c r="G18" s="84"/>
    </row>
    <row r="19" spans="1:7" ht="17.399999999999999" customHeight="1">
      <c r="A19" s="144" t="s">
        <v>46</v>
      </c>
      <c r="B19" s="144"/>
      <c r="C19" s="144"/>
      <c r="D19" s="83"/>
      <c r="E19" s="84"/>
      <c r="F19" s="83"/>
      <c r="G19" s="84"/>
    </row>
    <row r="20" spans="1:7" ht="17.399999999999999">
      <c r="A20" s="143" t="s">
        <v>47</v>
      </c>
      <c r="B20" s="143"/>
      <c r="C20" s="143"/>
      <c r="D20" s="83"/>
      <c r="E20" s="84"/>
      <c r="F20" s="83"/>
      <c r="G20" s="84"/>
    </row>
    <row r="21" spans="1:7" ht="17.399999999999999">
      <c r="A21" s="143" t="s">
        <v>48</v>
      </c>
      <c r="B21" s="143"/>
      <c r="C21" s="143"/>
      <c r="D21" s="1"/>
      <c r="E21" s="1"/>
      <c r="F21" s="83"/>
      <c r="G21" s="84"/>
    </row>
    <row r="22" spans="1:7" ht="17.399999999999999">
      <c r="A22" s="143" t="s">
        <v>49</v>
      </c>
      <c r="B22" s="143"/>
      <c r="C22" s="143"/>
      <c r="D22" s="1"/>
      <c r="E22" s="1"/>
      <c r="F22" s="83"/>
      <c r="G22" s="84"/>
    </row>
    <row r="23" spans="1:7" ht="17.399999999999999">
      <c r="A23" s="143" t="s">
        <v>50</v>
      </c>
      <c r="B23" s="143"/>
      <c r="C23" s="143"/>
      <c r="D23" s="1"/>
      <c r="E23" s="1"/>
      <c r="F23" s="83"/>
      <c r="G23" s="84"/>
    </row>
    <row r="24" spans="1:7" ht="17.399999999999999" customHeight="1">
      <c r="A24" s="144" t="s">
        <v>51</v>
      </c>
      <c r="B24" s="144"/>
      <c r="C24" s="144"/>
      <c r="D24" s="1"/>
      <c r="E24" s="1"/>
      <c r="F24" s="83"/>
      <c r="G24" s="84"/>
    </row>
    <row r="25" spans="1:7" ht="13.2" customHeight="1">
      <c r="A25" s="143" t="s">
        <v>52</v>
      </c>
      <c r="B25" s="143"/>
      <c r="C25" s="143"/>
      <c r="D25" s="1"/>
      <c r="E25" s="1"/>
      <c r="F25" s="1"/>
      <c r="G25" s="1"/>
    </row>
    <row r="26" spans="1:7" ht="13.95" customHeight="1">
      <c r="A26" s="147" t="s">
        <v>301</v>
      </c>
      <c r="B26" s="147"/>
      <c r="C26" s="147"/>
      <c r="D26" s="1"/>
      <c r="E26" s="1"/>
      <c r="F26" s="1"/>
      <c r="G26" s="1"/>
    </row>
    <row r="27" spans="1:7">
      <c r="A27" s="147"/>
      <c r="B27" s="147"/>
      <c r="C27" s="147"/>
    </row>
  </sheetData>
  <mergeCells count="28">
    <mergeCell ref="A26:C27"/>
    <mergeCell ref="A24:C24"/>
    <mergeCell ref="A25:C25"/>
    <mergeCell ref="D3:G3"/>
    <mergeCell ref="D4:G4"/>
    <mergeCell ref="A15:C15"/>
    <mergeCell ref="A20:C20"/>
    <mergeCell ref="A21:C21"/>
    <mergeCell ref="A22:C22"/>
    <mergeCell ref="A23:C23"/>
    <mergeCell ref="D9:E9"/>
    <mergeCell ref="F9:G9"/>
    <mergeCell ref="D8:G8"/>
    <mergeCell ref="A9:C9"/>
    <mergeCell ref="A10:C10"/>
    <mergeCell ref="A11:C11"/>
    <mergeCell ref="A18:C18"/>
    <mergeCell ref="A19:C19"/>
    <mergeCell ref="A1:G1"/>
    <mergeCell ref="A12:C12"/>
    <mergeCell ref="A13:C13"/>
    <mergeCell ref="A14:C14"/>
    <mergeCell ref="A16:C16"/>
    <mergeCell ref="A17:C17"/>
    <mergeCell ref="A5:C5"/>
    <mergeCell ref="A6:C6"/>
    <mergeCell ref="A7:C7"/>
    <mergeCell ref="A8:C8"/>
  </mergeCells>
  <pageMargins left="0.39370078740157483" right="0.39370078740157483" top="0.39370078740157483" bottom="0.3937007874015748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BoutonRetourAccueil">
                <anchor moveWithCells="1" sizeWithCells="1">
                  <from>
                    <xdr:col>6</xdr:col>
                    <xdr:colOff>1280160</xdr:colOff>
                    <xdr:row>0</xdr:row>
                    <xdr:rowOff>30480</xdr:rowOff>
                  </from>
                  <to>
                    <xdr:col>6</xdr:col>
                    <xdr:colOff>2232660</xdr:colOff>
                    <xdr:row>1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>
    <pageSetUpPr fitToPage="1"/>
  </sheetPr>
  <dimension ref="A1:O148"/>
  <sheetViews>
    <sheetView zoomScaleNormal="100" zoomScaleSheetLayoutView="85" workbookViewId="0">
      <selection activeCell="B19" sqref="B19"/>
    </sheetView>
  </sheetViews>
  <sheetFormatPr baseColWidth="10" defaultRowHeight="13.2"/>
  <cols>
    <col min="2" max="2" width="25.6640625" customWidth="1"/>
    <col min="3" max="3" width="95.33203125" customWidth="1"/>
  </cols>
  <sheetData>
    <row r="1" spans="1:15" ht="29.4" thickBot="1">
      <c r="A1" s="136" t="s">
        <v>308</v>
      </c>
      <c r="B1" s="137"/>
      <c r="C1" s="137"/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</row>
    <row r="2" spans="1:15" ht="16.95" customHeight="1">
      <c r="A2" s="107" t="s">
        <v>298</v>
      </c>
      <c r="B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</row>
    <row r="3" spans="1:15" ht="16.95" customHeight="1">
      <c r="A3" s="107" t="s">
        <v>320</v>
      </c>
      <c r="B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</row>
    <row r="4" spans="1:15" ht="24.6">
      <c r="A4" s="88" t="s">
        <v>55</v>
      </c>
      <c r="C4" s="89" t="s">
        <v>253</v>
      </c>
    </row>
    <row r="5" spans="1:15" ht="15" customHeight="1">
      <c r="A5" s="160" t="s">
        <v>58</v>
      </c>
      <c r="B5" s="91" t="s">
        <v>0</v>
      </c>
      <c r="C5" s="95"/>
    </row>
    <row r="6" spans="1:15" ht="13.2" customHeight="1">
      <c r="A6" s="160"/>
      <c r="B6" s="90" t="s">
        <v>1</v>
      </c>
      <c r="C6" s="96"/>
    </row>
    <row r="7" spans="1:15" ht="13.2" customHeight="1">
      <c r="A7" s="160"/>
      <c r="B7" s="90" t="s">
        <v>2</v>
      </c>
      <c r="C7" s="7"/>
    </row>
    <row r="8" spans="1:15" ht="13.95" customHeight="1">
      <c r="A8" s="160"/>
      <c r="B8" s="97" t="s">
        <v>3</v>
      </c>
      <c r="C8" s="8"/>
    </row>
    <row r="9" spans="1:15" ht="15">
      <c r="A9" s="160" t="s">
        <v>59</v>
      </c>
      <c r="B9" s="90" t="s">
        <v>4</v>
      </c>
      <c r="C9" s="7"/>
    </row>
    <row r="10" spans="1:15" ht="15">
      <c r="A10" s="160"/>
      <c r="B10" s="90" t="s">
        <v>5</v>
      </c>
      <c r="C10" s="7"/>
    </row>
    <row r="11" spans="1:15" ht="15">
      <c r="A11" s="160"/>
      <c r="B11" s="90" t="s">
        <v>6</v>
      </c>
      <c r="C11" s="7"/>
    </row>
    <row r="12" spans="1:15" ht="15">
      <c r="A12" s="160"/>
      <c r="B12" s="97" t="s">
        <v>7</v>
      </c>
      <c r="C12" s="8"/>
    </row>
    <row r="13" spans="1:15" ht="15">
      <c r="A13" s="160" t="s">
        <v>60</v>
      </c>
      <c r="B13" s="90" t="s">
        <v>8</v>
      </c>
      <c r="C13" s="7"/>
    </row>
    <row r="14" spans="1:15" ht="15">
      <c r="A14" s="160"/>
      <c r="B14" s="90" t="s">
        <v>9</v>
      </c>
      <c r="C14" s="7"/>
    </row>
    <row r="15" spans="1:15" ht="15">
      <c r="A15" s="160"/>
      <c r="B15" s="90" t="s">
        <v>10</v>
      </c>
      <c r="C15" s="7"/>
    </row>
    <row r="16" spans="1:15" ht="15">
      <c r="A16" s="160"/>
      <c r="B16" s="97" t="s">
        <v>11</v>
      </c>
      <c r="C16" s="8"/>
    </row>
    <row r="17" spans="1:3" ht="15">
      <c r="A17" s="160" t="s">
        <v>61</v>
      </c>
      <c r="B17" s="90" t="s">
        <v>12</v>
      </c>
      <c r="C17" s="7"/>
    </row>
    <row r="18" spans="1:3" ht="15">
      <c r="A18" s="160"/>
      <c r="B18" s="90" t="s">
        <v>13</v>
      </c>
      <c r="C18" s="7"/>
    </row>
    <row r="19" spans="1:3" ht="15">
      <c r="A19" s="160"/>
      <c r="B19" s="90" t="s">
        <v>14</v>
      </c>
      <c r="C19" s="7"/>
    </row>
    <row r="20" spans="1:3" ht="15">
      <c r="A20" s="160"/>
      <c r="B20" s="97" t="s">
        <v>15</v>
      </c>
      <c r="C20" s="8"/>
    </row>
    <row r="21" spans="1:3" ht="15">
      <c r="A21" s="160" t="s">
        <v>62</v>
      </c>
      <c r="B21" s="90" t="s">
        <v>16</v>
      </c>
      <c r="C21" s="7"/>
    </row>
    <row r="22" spans="1:3" ht="15">
      <c r="A22" s="160"/>
      <c r="B22" s="90" t="s">
        <v>17</v>
      </c>
      <c r="C22" s="7"/>
    </row>
    <row r="23" spans="1:3" ht="15">
      <c r="A23" s="160"/>
      <c r="B23" s="90" t="s">
        <v>18</v>
      </c>
      <c r="C23" s="7"/>
    </row>
    <row r="24" spans="1:3" ht="15">
      <c r="A24" s="160"/>
      <c r="B24" s="97" t="s">
        <v>19</v>
      </c>
      <c r="C24" s="8"/>
    </row>
    <row r="25" spans="1:3" ht="15">
      <c r="A25" s="160" t="s">
        <v>63</v>
      </c>
      <c r="B25" s="90" t="s">
        <v>64</v>
      </c>
      <c r="C25" s="7"/>
    </row>
    <row r="26" spans="1:3" ht="15">
      <c r="A26" s="160"/>
      <c r="B26" s="90" t="s">
        <v>65</v>
      </c>
      <c r="C26" s="7"/>
    </row>
    <row r="27" spans="1:3" ht="15">
      <c r="A27" s="160"/>
      <c r="B27" s="90" t="s">
        <v>66</v>
      </c>
      <c r="C27" s="7"/>
    </row>
    <row r="28" spans="1:3" ht="15">
      <c r="A28" s="160"/>
      <c r="B28" s="97" t="s">
        <v>67</v>
      </c>
      <c r="C28" s="8"/>
    </row>
    <row r="29" spans="1:3" ht="15">
      <c r="A29" s="160" t="s">
        <v>68</v>
      </c>
      <c r="B29" s="90" t="s">
        <v>69</v>
      </c>
      <c r="C29" s="7"/>
    </row>
    <row r="30" spans="1:3" ht="15">
      <c r="A30" s="160"/>
      <c r="B30" s="90" t="s">
        <v>70</v>
      </c>
      <c r="C30" s="7"/>
    </row>
    <row r="31" spans="1:3" ht="15">
      <c r="A31" s="160"/>
      <c r="B31" s="90" t="s">
        <v>71</v>
      </c>
      <c r="C31" s="7"/>
    </row>
    <row r="32" spans="1:3" ht="15">
      <c r="A32" s="160"/>
      <c r="B32" s="100" t="s">
        <v>72</v>
      </c>
      <c r="C32" s="8"/>
    </row>
    <row r="33" spans="1:3" ht="24.6">
      <c r="A33" s="88" t="s">
        <v>54</v>
      </c>
      <c r="B33" s="3"/>
      <c r="C33" s="89" t="s">
        <v>253</v>
      </c>
    </row>
    <row r="34" spans="1:3" ht="15">
      <c r="A34" s="156" t="s">
        <v>73</v>
      </c>
      <c r="B34" s="105" t="s">
        <v>74</v>
      </c>
      <c r="C34" s="98"/>
    </row>
    <row r="35" spans="1:3" ht="15">
      <c r="A35" s="154"/>
      <c r="B35" s="90" t="s">
        <v>75</v>
      </c>
      <c r="C35" s="7"/>
    </row>
    <row r="36" spans="1:3" ht="15">
      <c r="A36" s="154"/>
      <c r="B36" s="90" t="s">
        <v>76</v>
      </c>
      <c r="C36" s="7"/>
    </row>
    <row r="37" spans="1:3" ht="15">
      <c r="A37" s="157"/>
      <c r="B37" s="92" t="s">
        <v>77</v>
      </c>
      <c r="C37" s="8"/>
    </row>
    <row r="38" spans="1:3" ht="15">
      <c r="A38" s="156" t="s">
        <v>78</v>
      </c>
      <c r="B38" s="91" t="s">
        <v>79</v>
      </c>
      <c r="C38" s="98"/>
    </row>
    <row r="39" spans="1:3" ht="15">
      <c r="A39" s="154"/>
      <c r="B39" s="90" t="s">
        <v>80</v>
      </c>
      <c r="C39" s="7"/>
    </row>
    <row r="40" spans="1:3" ht="15">
      <c r="A40" s="154"/>
      <c r="B40" s="90" t="s">
        <v>81</v>
      </c>
      <c r="C40" s="7"/>
    </row>
    <row r="41" spans="1:3" ht="15">
      <c r="A41" s="157"/>
      <c r="B41" s="92" t="s">
        <v>82</v>
      </c>
      <c r="C41" s="8"/>
    </row>
    <row r="42" spans="1:3" ht="15">
      <c r="A42" s="156" t="s">
        <v>83</v>
      </c>
      <c r="B42" s="91" t="s">
        <v>84</v>
      </c>
      <c r="C42" s="98"/>
    </row>
    <row r="43" spans="1:3" ht="15">
      <c r="A43" s="154"/>
      <c r="B43" s="90" t="s">
        <v>85</v>
      </c>
      <c r="C43" s="7"/>
    </row>
    <row r="44" spans="1:3" ht="15">
      <c r="A44" s="154"/>
      <c r="B44" s="90" t="s">
        <v>86</v>
      </c>
      <c r="C44" s="7"/>
    </row>
    <row r="45" spans="1:3" ht="15">
      <c r="A45" s="157"/>
      <c r="B45" s="92" t="s">
        <v>87</v>
      </c>
      <c r="C45" s="8"/>
    </row>
    <row r="46" spans="1:3" ht="15">
      <c r="A46" s="156" t="s">
        <v>88</v>
      </c>
      <c r="B46" s="91" t="s">
        <v>89</v>
      </c>
      <c r="C46" s="98"/>
    </row>
    <row r="47" spans="1:3" ht="15">
      <c r="A47" s="154"/>
      <c r="B47" s="90" t="s">
        <v>90</v>
      </c>
      <c r="C47" s="7"/>
    </row>
    <row r="48" spans="1:3" ht="15">
      <c r="A48" s="154"/>
      <c r="B48" s="90" t="s">
        <v>91</v>
      </c>
      <c r="C48" s="7"/>
    </row>
    <row r="49" spans="1:3" ht="15">
      <c r="A49" s="157"/>
      <c r="B49" s="92" t="s">
        <v>92</v>
      </c>
      <c r="C49" s="8"/>
    </row>
    <row r="50" spans="1:3" ht="15">
      <c r="A50" s="156" t="s">
        <v>93</v>
      </c>
      <c r="B50" s="91" t="s">
        <v>94</v>
      </c>
      <c r="C50" s="98"/>
    </row>
    <row r="51" spans="1:3" ht="15">
      <c r="A51" s="154"/>
      <c r="B51" s="90" t="s">
        <v>95</v>
      </c>
      <c r="C51" s="7"/>
    </row>
    <row r="52" spans="1:3" ht="15">
      <c r="A52" s="154"/>
      <c r="B52" s="90" t="s">
        <v>96</v>
      </c>
      <c r="C52" s="7"/>
    </row>
    <row r="53" spans="1:3" ht="15">
      <c r="A53" s="157"/>
      <c r="B53" s="92" t="s">
        <v>97</v>
      </c>
      <c r="C53" s="8"/>
    </row>
    <row r="54" spans="1:3" ht="15">
      <c r="A54" s="156" t="s">
        <v>98</v>
      </c>
      <c r="B54" s="91" t="s">
        <v>99</v>
      </c>
      <c r="C54" s="98"/>
    </row>
    <row r="55" spans="1:3" ht="15">
      <c r="A55" s="154"/>
      <c r="B55" s="90" t="s">
        <v>100</v>
      </c>
      <c r="C55" s="7"/>
    </row>
    <row r="56" spans="1:3" ht="15">
      <c r="A56" s="154"/>
      <c r="B56" s="90" t="s">
        <v>101</v>
      </c>
      <c r="C56" s="7"/>
    </row>
    <row r="57" spans="1:3" ht="15">
      <c r="A57" s="157"/>
      <c r="B57" s="92" t="s">
        <v>102</v>
      </c>
      <c r="C57" s="8"/>
    </row>
    <row r="58" spans="1:3" ht="15">
      <c r="A58" s="156" t="s">
        <v>103</v>
      </c>
      <c r="B58" s="93" t="s">
        <v>104</v>
      </c>
      <c r="C58" s="98"/>
    </row>
    <row r="59" spans="1:3" ht="15">
      <c r="A59" s="154"/>
      <c r="B59" s="94" t="s">
        <v>105</v>
      </c>
      <c r="C59" s="7"/>
    </row>
    <row r="60" spans="1:3" ht="15">
      <c r="A60" s="154"/>
      <c r="B60" s="94" t="s">
        <v>106</v>
      </c>
      <c r="C60" s="7"/>
    </row>
    <row r="61" spans="1:3" ht="15">
      <c r="A61" s="157"/>
      <c r="B61" s="99" t="s">
        <v>107</v>
      </c>
      <c r="C61" s="8"/>
    </row>
    <row r="62" spans="1:3" ht="24.6">
      <c r="A62" s="88" t="s">
        <v>57</v>
      </c>
      <c r="B62" s="104"/>
      <c r="C62" s="89" t="s">
        <v>253</v>
      </c>
    </row>
    <row r="63" spans="1:3" ht="15">
      <c r="A63" s="156" t="s">
        <v>108</v>
      </c>
      <c r="B63" s="94" t="s">
        <v>109</v>
      </c>
      <c r="C63" s="98"/>
    </row>
    <row r="64" spans="1:3" ht="15">
      <c r="A64" s="154"/>
      <c r="B64" s="94" t="s">
        <v>110</v>
      </c>
      <c r="C64" s="7"/>
    </row>
    <row r="65" spans="1:3" ht="15">
      <c r="A65" s="154"/>
      <c r="B65" s="94" t="s">
        <v>111</v>
      </c>
      <c r="C65" s="7"/>
    </row>
    <row r="66" spans="1:3" ht="15">
      <c r="A66" s="157"/>
      <c r="B66" s="99" t="s">
        <v>112</v>
      </c>
      <c r="C66" s="8"/>
    </row>
    <row r="67" spans="1:3" ht="15">
      <c r="A67" s="154" t="s">
        <v>113</v>
      </c>
      <c r="B67" s="90" t="s">
        <v>114</v>
      </c>
      <c r="C67" s="98"/>
    </row>
    <row r="68" spans="1:3" ht="15">
      <c r="A68" s="154"/>
      <c r="B68" s="90" t="s">
        <v>115</v>
      </c>
      <c r="C68" s="7"/>
    </row>
    <row r="69" spans="1:3" ht="15">
      <c r="A69" s="154"/>
      <c r="B69" s="90" t="s">
        <v>116</v>
      </c>
      <c r="C69" s="7"/>
    </row>
    <row r="70" spans="1:3" ht="15">
      <c r="A70" s="154"/>
      <c r="B70" s="90" t="s">
        <v>117</v>
      </c>
      <c r="C70" s="8"/>
    </row>
    <row r="71" spans="1:3" ht="15">
      <c r="A71" s="156" t="s">
        <v>118</v>
      </c>
      <c r="B71" s="93" t="s">
        <v>119</v>
      </c>
      <c r="C71" s="98"/>
    </row>
    <row r="72" spans="1:3" ht="15">
      <c r="A72" s="154"/>
      <c r="B72" s="94" t="s">
        <v>120</v>
      </c>
      <c r="C72" s="7"/>
    </row>
    <row r="73" spans="1:3" ht="15">
      <c r="A73" s="154"/>
      <c r="B73" s="94" t="s">
        <v>121</v>
      </c>
      <c r="C73" s="7"/>
    </row>
    <row r="74" spans="1:3" ht="15">
      <c r="A74" s="157"/>
      <c r="B74" s="99" t="s">
        <v>122</v>
      </c>
      <c r="C74" s="8"/>
    </row>
    <row r="75" spans="1:3" ht="15">
      <c r="A75" s="154" t="s">
        <v>123</v>
      </c>
      <c r="B75" s="90" t="s">
        <v>124</v>
      </c>
      <c r="C75" s="98"/>
    </row>
    <row r="76" spans="1:3" ht="15">
      <c r="A76" s="154"/>
      <c r="B76" s="90" t="s">
        <v>125</v>
      </c>
      <c r="C76" s="7"/>
    </row>
    <row r="77" spans="1:3" ht="15">
      <c r="A77" s="154"/>
      <c r="B77" s="90" t="s">
        <v>126</v>
      </c>
      <c r="C77" s="7"/>
    </row>
    <row r="78" spans="1:3" ht="15">
      <c r="A78" s="154"/>
      <c r="B78" s="90" t="s">
        <v>127</v>
      </c>
      <c r="C78" s="8"/>
    </row>
    <row r="79" spans="1:3" ht="15">
      <c r="A79" s="156" t="s">
        <v>128</v>
      </c>
      <c r="B79" s="93" t="s">
        <v>129</v>
      </c>
      <c r="C79" s="98"/>
    </row>
    <row r="80" spans="1:3" ht="15">
      <c r="A80" s="154"/>
      <c r="B80" s="94" t="s">
        <v>130</v>
      </c>
      <c r="C80" s="7"/>
    </row>
    <row r="81" spans="1:3" ht="15">
      <c r="A81" s="154"/>
      <c r="B81" s="94" t="s">
        <v>131</v>
      </c>
      <c r="C81" s="7"/>
    </row>
    <row r="82" spans="1:3" ht="15">
      <c r="A82" s="157"/>
      <c r="B82" s="99" t="s">
        <v>132</v>
      </c>
      <c r="C82" s="8"/>
    </row>
    <row r="83" spans="1:3" ht="15">
      <c r="A83" s="156" t="s">
        <v>133</v>
      </c>
      <c r="B83" s="90" t="s">
        <v>134</v>
      </c>
      <c r="C83" s="98"/>
    </row>
    <row r="84" spans="1:3" ht="15">
      <c r="A84" s="154"/>
      <c r="B84" s="90" t="s">
        <v>135</v>
      </c>
      <c r="C84" s="7"/>
    </row>
    <row r="85" spans="1:3" ht="15">
      <c r="A85" s="154"/>
      <c r="B85" s="90" t="s">
        <v>136</v>
      </c>
      <c r="C85" s="7"/>
    </row>
    <row r="86" spans="1:3" ht="15">
      <c r="A86" s="157"/>
      <c r="B86" s="100" t="s">
        <v>137</v>
      </c>
      <c r="C86" s="103"/>
    </row>
    <row r="87" spans="1:3" ht="24.6">
      <c r="A87" s="88" t="s">
        <v>56</v>
      </c>
      <c r="B87" s="3"/>
      <c r="C87" s="89" t="s">
        <v>253</v>
      </c>
    </row>
    <row r="88" spans="1:3" ht="15">
      <c r="A88" s="156" t="s">
        <v>138</v>
      </c>
      <c r="B88" s="93" t="s">
        <v>139</v>
      </c>
      <c r="C88" s="98"/>
    </row>
    <row r="89" spans="1:3" ht="15">
      <c r="A89" s="154"/>
      <c r="B89" s="94" t="s">
        <v>140</v>
      </c>
      <c r="C89" s="7"/>
    </row>
    <row r="90" spans="1:3" ht="15">
      <c r="A90" s="154"/>
      <c r="B90" s="94" t="s">
        <v>141</v>
      </c>
      <c r="C90" s="7"/>
    </row>
    <row r="91" spans="1:3" ht="15">
      <c r="A91" s="157"/>
      <c r="B91" s="99" t="s">
        <v>142</v>
      </c>
      <c r="C91" s="8"/>
    </row>
    <row r="92" spans="1:3" ht="15">
      <c r="A92" s="154" t="s">
        <v>143</v>
      </c>
      <c r="B92" s="90" t="s">
        <v>144</v>
      </c>
      <c r="C92" s="98"/>
    </row>
    <row r="93" spans="1:3" ht="15">
      <c r="A93" s="154"/>
      <c r="B93" s="90" t="s">
        <v>145</v>
      </c>
      <c r="C93" s="7"/>
    </row>
    <row r="94" spans="1:3" ht="15">
      <c r="A94" s="154"/>
      <c r="B94" s="90" t="s">
        <v>146</v>
      </c>
      <c r="C94" s="7"/>
    </row>
    <row r="95" spans="1:3" ht="15">
      <c r="A95" s="154"/>
      <c r="B95" s="90" t="s">
        <v>147</v>
      </c>
      <c r="C95" s="8"/>
    </row>
    <row r="96" spans="1:3" ht="15">
      <c r="A96" s="156" t="s">
        <v>148</v>
      </c>
      <c r="B96" s="93" t="s">
        <v>149</v>
      </c>
      <c r="C96" s="98"/>
    </row>
    <row r="97" spans="1:3" ht="15">
      <c r="A97" s="154"/>
      <c r="B97" s="94" t="s">
        <v>150</v>
      </c>
      <c r="C97" s="7"/>
    </row>
    <row r="98" spans="1:3" ht="15">
      <c r="A98" s="154"/>
      <c r="B98" s="94" t="s">
        <v>151</v>
      </c>
      <c r="C98" s="7"/>
    </row>
    <row r="99" spans="1:3" ht="15">
      <c r="A99" s="157"/>
      <c r="B99" s="99" t="s">
        <v>152</v>
      </c>
      <c r="C99" s="8"/>
    </row>
    <row r="100" spans="1:3" ht="15">
      <c r="A100" s="154" t="s">
        <v>153</v>
      </c>
      <c r="B100" s="90" t="s">
        <v>154</v>
      </c>
      <c r="C100" s="7"/>
    </row>
    <row r="101" spans="1:3" ht="15">
      <c r="A101" s="154"/>
      <c r="B101" s="90" t="s">
        <v>155</v>
      </c>
      <c r="C101" s="7"/>
    </row>
    <row r="102" spans="1:3" ht="15">
      <c r="A102" s="154"/>
      <c r="B102" s="90" t="s">
        <v>156</v>
      </c>
      <c r="C102" s="7"/>
    </row>
    <row r="103" spans="1:3" ht="15">
      <c r="A103" s="154"/>
      <c r="B103" s="90" t="s">
        <v>157</v>
      </c>
      <c r="C103" s="7"/>
    </row>
    <row r="104" spans="1:3" ht="15">
      <c r="A104" s="156" t="s">
        <v>158</v>
      </c>
      <c r="B104" s="93" t="s">
        <v>159</v>
      </c>
      <c r="C104" s="98"/>
    </row>
    <row r="105" spans="1:3" ht="15">
      <c r="A105" s="154"/>
      <c r="B105" s="94" t="s">
        <v>160</v>
      </c>
      <c r="C105" s="7"/>
    </row>
    <row r="106" spans="1:3" ht="15">
      <c r="A106" s="157"/>
      <c r="B106" s="99" t="s">
        <v>161</v>
      </c>
      <c r="C106" s="8"/>
    </row>
    <row r="107" spans="1:3" ht="15">
      <c r="A107" s="156" t="s">
        <v>162</v>
      </c>
      <c r="B107" s="90" t="s">
        <v>163</v>
      </c>
      <c r="C107" s="7"/>
    </row>
    <row r="108" spans="1:3" ht="15">
      <c r="A108" s="154"/>
      <c r="B108" s="90" t="s">
        <v>164</v>
      </c>
      <c r="C108" s="7"/>
    </row>
    <row r="109" spans="1:3" ht="15">
      <c r="A109" s="154"/>
      <c r="B109" s="102" t="s">
        <v>165</v>
      </c>
      <c r="C109" s="7"/>
    </row>
    <row r="110" spans="1:3" ht="15">
      <c r="A110" s="157"/>
      <c r="B110" s="100" t="s">
        <v>166</v>
      </c>
      <c r="C110" s="103"/>
    </row>
    <row r="111" spans="1:3" ht="24.6">
      <c r="A111" s="88" t="s">
        <v>167</v>
      </c>
      <c r="B111" s="3"/>
      <c r="C111" s="89" t="s">
        <v>253</v>
      </c>
    </row>
    <row r="112" spans="1:3" ht="15">
      <c r="A112" s="156" t="s">
        <v>168</v>
      </c>
      <c r="B112" s="93" t="s">
        <v>169</v>
      </c>
      <c r="C112" s="98"/>
    </row>
    <row r="113" spans="1:3" ht="15">
      <c r="A113" s="154"/>
      <c r="B113" s="94" t="s">
        <v>170</v>
      </c>
      <c r="C113" s="7"/>
    </row>
    <row r="114" spans="1:3" ht="15">
      <c r="A114" s="154"/>
      <c r="B114" s="94" t="s">
        <v>171</v>
      </c>
      <c r="C114" s="7"/>
    </row>
    <row r="115" spans="1:3" ht="15">
      <c r="A115" s="154"/>
      <c r="B115" s="94" t="s">
        <v>172</v>
      </c>
      <c r="C115" s="8"/>
    </row>
    <row r="116" spans="1:3" ht="15">
      <c r="A116" s="156" t="s">
        <v>173</v>
      </c>
      <c r="B116" s="93" t="s">
        <v>174</v>
      </c>
      <c r="C116" s="7"/>
    </row>
    <row r="117" spans="1:3" ht="15">
      <c r="A117" s="157"/>
      <c r="B117" s="99" t="s">
        <v>175</v>
      </c>
      <c r="C117" s="7"/>
    </row>
    <row r="118" spans="1:3" ht="15">
      <c r="A118" s="154" t="s">
        <v>176</v>
      </c>
      <c r="B118" s="94" t="s">
        <v>177</v>
      </c>
      <c r="C118" s="98"/>
    </row>
    <row r="119" spans="1:3" ht="15">
      <c r="A119" s="154"/>
      <c r="B119" s="94" t="s">
        <v>178</v>
      </c>
      <c r="C119" s="7"/>
    </row>
    <row r="120" spans="1:3" ht="15">
      <c r="A120" s="154"/>
      <c r="B120" s="94" t="s">
        <v>179</v>
      </c>
      <c r="C120" s="7"/>
    </row>
    <row r="121" spans="1:3" ht="15">
      <c r="A121" s="154"/>
      <c r="B121" s="94" t="s">
        <v>180</v>
      </c>
      <c r="C121" s="8"/>
    </row>
    <row r="122" spans="1:3" ht="15">
      <c r="A122" s="156" t="s">
        <v>181</v>
      </c>
      <c r="B122" s="93" t="s">
        <v>182</v>
      </c>
      <c r="C122" s="7"/>
    </row>
    <row r="123" spans="1:3" ht="15">
      <c r="A123" s="154"/>
      <c r="B123" s="94" t="s">
        <v>183</v>
      </c>
      <c r="C123" s="7"/>
    </row>
    <row r="124" spans="1:3" ht="15">
      <c r="A124" s="157"/>
      <c r="B124" s="100" t="s">
        <v>184</v>
      </c>
      <c r="C124" s="8"/>
    </row>
    <row r="125" spans="1:3" ht="15">
      <c r="A125" s="156" t="s">
        <v>185</v>
      </c>
      <c r="B125" s="93" t="s">
        <v>186</v>
      </c>
      <c r="C125" s="98"/>
    </row>
    <row r="126" spans="1:3" ht="15">
      <c r="A126" s="154"/>
      <c r="B126" s="94" t="s">
        <v>187</v>
      </c>
      <c r="C126" s="7"/>
    </row>
    <row r="127" spans="1:3" ht="15">
      <c r="A127" s="154"/>
      <c r="B127" s="94" t="s">
        <v>188</v>
      </c>
      <c r="C127" s="7"/>
    </row>
    <row r="128" spans="1:3" ht="15">
      <c r="A128" s="157"/>
      <c r="B128" s="99" t="s">
        <v>189</v>
      </c>
      <c r="C128" s="8"/>
    </row>
    <row r="129" spans="1:3" ht="15">
      <c r="A129" s="156" t="s">
        <v>190</v>
      </c>
      <c r="B129" s="93" t="s">
        <v>191</v>
      </c>
      <c r="C129" s="7"/>
    </row>
    <row r="130" spans="1:3" ht="15">
      <c r="A130" s="154"/>
      <c r="B130" s="94" t="s">
        <v>192</v>
      </c>
      <c r="C130" s="7"/>
    </row>
    <row r="131" spans="1:3" ht="15">
      <c r="A131" s="154"/>
      <c r="B131" s="94" t="s">
        <v>193</v>
      </c>
      <c r="C131" s="7"/>
    </row>
    <row r="132" spans="1:3" ht="15">
      <c r="A132" s="157"/>
      <c r="B132" s="99" t="s">
        <v>194</v>
      </c>
      <c r="C132" s="7"/>
    </row>
    <row r="133" spans="1:3" ht="15">
      <c r="A133" s="154" t="s">
        <v>195</v>
      </c>
      <c r="B133" s="94" t="s">
        <v>196</v>
      </c>
      <c r="C133" s="98"/>
    </row>
    <row r="134" spans="1:3" ht="15">
      <c r="A134" s="154"/>
      <c r="B134" s="94" t="s">
        <v>197</v>
      </c>
      <c r="C134" s="7"/>
    </row>
    <row r="135" spans="1:3" ht="15">
      <c r="A135" s="154"/>
      <c r="B135" s="94" t="s">
        <v>198</v>
      </c>
      <c r="C135" s="7"/>
    </row>
    <row r="136" spans="1:3" ht="15">
      <c r="A136" s="154"/>
      <c r="B136" s="94" t="s">
        <v>199</v>
      </c>
      <c r="C136" s="8"/>
    </row>
    <row r="137" spans="1:3" ht="15">
      <c r="A137" s="156" t="s">
        <v>200</v>
      </c>
      <c r="B137" s="93" t="s">
        <v>201</v>
      </c>
      <c r="C137" s="7"/>
    </row>
    <row r="138" spans="1:3" ht="15">
      <c r="A138" s="154"/>
      <c r="B138" s="94" t="s">
        <v>202</v>
      </c>
      <c r="C138" s="7"/>
    </row>
    <row r="139" spans="1:3" ht="15">
      <c r="A139" s="154"/>
      <c r="B139" s="94" t="s">
        <v>203</v>
      </c>
      <c r="C139" s="7"/>
    </row>
    <row r="140" spans="1:3" ht="15">
      <c r="A140" s="154"/>
      <c r="B140" s="94" t="s">
        <v>204</v>
      </c>
      <c r="C140" s="7"/>
    </row>
    <row r="141" spans="1:3" ht="15">
      <c r="A141" s="158" t="s">
        <v>205</v>
      </c>
      <c r="B141" s="105" t="s">
        <v>206</v>
      </c>
      <c r="C141" s="106"/>
    </row>
    <row r="142" spans="1:3" ht="15">
      <c r="A142" s="159"/>
      <c r="B142" s="102" t="s">
        <v>207</v>
      </c>
      <c r="C142" s="101"/>
    </row>
    <row r="143" spans="1:3" ht="15">
      <c r="A143" s="159"/>
      <c r="B143" s="102" t="s">
        <v>208</v>
      </c>
      <c r="C143" s="101"/>
    </row>
    <row r="144" spans="1:3" ht="15">
      <c r="A144" s="155"/>
      <c r="B144" s="100" t="s">
        <v>209</v>
      </c>
      <c r="C144" s="103"/>
    </row>
    <row r="145" spans="1:3" ht="15">
      <c r="A145" s="154" t="s">
        <v>210</v>
      </c>
      <c r="B145" s="94" t="s">
        <v>211</v>
      </c>
      <c r="C145" s="7"/>
    </row>
    <row r="146" spans="1:3" ht="15">
      <c r="A146" s="154"/>
      <c r="B146" s="94" t="s">
        <v>212</v>
      </c>
      <c r="C146" s="7"/>
    </row>
    <row r="147" spans="1:3" ht="15">
      <c r="A147" s="154"/>
      <c r="B147" s="94" t="s">
        <v>213</v>
      </c>
      <c r="C147" s="7"/>
    </row>
    <row r="148" spans="1:3" ht="15">
      <c r="A148" s="155"/>
      <c r="B148" s="100" t="s">
        <v>214</v>
      </c>
      <c r="C148" s="103"/>
    </row>
  </sheetData>
  <mergeCells count="37">
    <mergeCell ref="A5:A8"/>
    <mergeCell ref="A9:A12"/>
    <mergeCell ref="A13:A16"/>
    <mergeCell ref="A17:A20"/>
    <mergeCell ref="A1:C1"/>
    <mergeCell ref="A21:A24"/>
    <mergeCell ref="A25:A28"/>
    <mergeCell ref="A29:A32"/>
    <mergeCell ref="A34:A37"/>
    <mergeCell ref="A38:A41"/>
    <mergeCell ref="A42:A45"/>
    <mergeCell ref="A46:A49"/>
    <mergeCell ref="A50:A53"/>
    <mergeCell ref="A54:A57"/>
    <mergeCell ref="A58:A61"/>
    <mergeCell ref="A63:A66"/>
    <mergeCell ref="A67:A70"/>
    <mergeCell ref="A71:A74"/>
    <mergeCell ref="A75:A78"/>
    <mergeCell ref="A79:A82"/>
    <mergeCell ref="A83:A86"/>
    <mergeCell ref="A88:A91"/>
    <mergeCell ref="A92:A95"/>
    <mergeCell ref="A96:A99"/>
    <mergeCell ref="A100:A103"/>
    <mergeCell ref="A104:A106"/>
    <mergeCell ref="A107:A110"/>
    <mergeCell ref="A112:A115"/>
    <mergeCell ref="A116:A117"/>
    <mergeCell ref="A118:A121"/>
    <mergeCell ref="A145:A148"/>
    <mergeCell ref="A122:A124"/>
    <mergeCell ref="A125:A128"/>
    <mergeCell ref="A129:A132"/>
    <mergeCell ref="A133:A136"/>
    <mergeCell ref="A137:A140"/>
    <mergeCell ref="A141:A144"/>
  </mergeCells>
  <pageMargins left="0.25" right="0.25" top="0.75" bottom="0.75" header="0.3" footer="0.3"/>
  <pageSetup paperSize="9" fitToHeight="0" orientation="landscape" r:id="rId1"/>
  <rowBreaks count="4" manualBreakCount="4">
    <brk id="32" max="16383" man="1"/>
    <brk id="61" max="16383" man="1"/>
    <brk id="86" max="16383" man="1"/>
    <brk id="110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BoutonRetourAccueil">
                <anchor moveWithCells="1" sizeWithCells="1">
                  <from>
                    <xdr:col>2</xdr:col>
                    <xdr:colOff>5562600</xdr:colOff>
                    <xdr:row>0</xdr:row>
                    <xdr:rowOff>22860</xdr:rowOff>
                  </from>
                  <to>
                    <xdr:col>2</xdr:col>
                    <xdr:colOff>6522720</xdr:colOff>
                    <xdr:row>0</xdr:row>
                    <xdr:rowOff>373380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O43"/>
  <sheetViews>
    <sheetView workbookViewId="0">
      <selection activeCell="D8" sqref="D8"/>
    </sheetView>
  </sheetViews>
  <sheetFormatPr baseColWidth="10" defaultColWidth="11.5546875" defaultRowHeight="15"/>
  <cols>
    <col min="1" max="1" width="11.5546875" style="3"/>
  </cols>
  <sheetData>
    <row r="1" spans="1:15" ht="28.8">
      <c r="A1" s="161" t="s">
        <v>309</v>
      </c>
      <c r="B1" s="162"/>
      <c r="C1" s="162"/>
      <c r="D1" s="162"/>
      <c r="E1" s="162"/>
      <c r="F1" s="162"/>
      <c r="G1" s="162"/>
      <c r="H1" s="162"/>
      <c r="I1" s="162"/>
      <c r="J1" s="162"/>
      <c r="K1" s="162"/>
      <c r="L1" s="162"/>
      <c r="M1" s="6"/>
      <c r="N1" s="6"/>
      <c r="O1" s="6"/>
    </row>
    <row r="2" spans="1:15">
      <c r="G2" s="1"/>
    </row>
    <row r="3" spans="1:15" ht="13.2">
      <c r="A3" s="108" t="s">
        <v>55</v>
      </c>
    </row>
    <row r="4" spans="1:15" ht="13.2">
      <c r="A4" s="109" t="s">
        <v>20</v>
      </c>
    </row>
    <row r="5" spans="1:15" ht="13.2">
      <c r="A5" s="109" t="s">
        <v>25</v>
      </c>
      <c r="D5" s="107" t="s">
        <v>257</v>
      </c>
    </row>
    <row r="6" spans="1:15" ht="13.2">
      <c r="A6" s="109" t="s">
        <v>26</v>
      </c>
      <c r="D6" s="107"/>
    </row>
    <row r="7" spans="1:15">
      <c r="A7" s="109" t="s">
        <v>216</v>
      </c>
      <c r="D7" s="107" t="s">
        <v>21</v>
      </c>
      <c r="G7" s="4"/>
    </row>
    <row r="8" spans="1:15" ht="13.2">
      <c r="A8" s="109" t="s">
        <v>217</v>
      </c>
      <c r="D8" s="107" t="s">
        <v>321</v>
      </c>
    </row>
    <row r="9" spans="1:15" ht="13.2">
      <c r="A9" s="109" t="s">
        <v>218</v>
      </c>
    </row>
    <row r="10" spans="1:15" ht="13.2">
      <c r="A10" s="109" t="s">
        <v>219</v>
      </c>
    </row>
    <row r="11" spans="1:15" ht="13.2">
      <c r="A11" s="108" t="s">
        <v>54</v>
      </c>
    </row>
    <row r="12" spans="1:15" ht="13.2">
      <c r="A12" s="109" t="s">
        <v>220</v>
      </c>
    </row>
    <row r="13" spans="1:15" ht="13.2">
      <c r="A13" s="109" t="s">
        <v>221</v>
      </c>
    </row>
    <row r="14" spans="1:15" ht="13.2">
      <c r="A14" s="109" t="s">
        <v>222</v>
      </c>
    </row>
    <row r="15" spans="1:15" ht="13.2">
      <c r="A15" s="109" t="s">
        <v>223</v>
      </c>
    </row>
    <row r="16" spans="1:15" ht="13.2">
      <c r="A16" s="109" t="s">
        <v>224</v>
      </c>
    </row>
    <row r="17" spans="1:1" ht="13.2">
      <c r="A17" s="109" t="s">
        <v>225</v>
      </c>
    </row>
    <row r="18" spans="1:1" ht="13.2">
      <c r="A18" s="109" t="s">
        <v>226</v>
      </c>
    </row>
    <row r="19" spans="1:1" ht="13.2">
      <c r="A19" s="108" t="s">
        <v>57</v>
      </c>
    </row>
    <row r="20" spans="1:1" ht="13.2">
      <c r="A20" s="109" t="s">
        <v>227</v>
      </c>
    </row>
    <row r="21" spans="1:1" ht="13.2">
      <c r="A21" s="109" t="s">
        <v>228</v>
      </c>
    </row>
    <row r="22" spans="1:1" ht="13.2">
      <c r="A22" s="109" t="s">
        <v>229</v>
      </c>
    </row>
    <row r="23" spans="1:1" ht="13.2">
      <c r="A23" s="109" t="s">
        <v>230</v>
      </c>
    </row>
    <row r="24" spans="1:1" ht="13.2">
      <c r="A24" s="109" t="s">
        <v>231</v>
      </c>
    </row>
    <row r="25" spans="1:1" ht="13.2">
      <c r="A25" s="109" t="s">
        <v>232</v>
      </c>
    </row>
    <row r="26" spans="1:1" ht="13.2">
      <c r="A26" s="108" t="s">
        <v>56</v>
      </c>
    </row>
    <row r="27" spans="1:1" ht="13.2">
      <c r="A27" s="109" t="s">
        <v>233</v>
      </c>
    </row>
    <row r="28" spans="1:1" ht="13.2">
      <c r="A28" s="109" t="s">
        <v>234</v>
      </c>
    </row>
    <row r="29" spans="1:1" ht="13.2">
      <c r="A29" s="109" t="s">
        <v>235</v>
      </c>
    </row>
    <row r="30" spans="1:1" ht="13.2">
      <c r="A30" s="109" t="s">
        <v>236</v>
      </c>
    </row>
    <row r="31" spans="1:1" ht="13.2">
      <c r="A31" s="109" t="s">
        <v>237</v>
      </c>
    </row>
    <row r="32" spans="1:1" ht="13.2">
      <c r="A32" s="109" t="s">
        <v>238</v>
      </c>
    </row>
    <row r="33" spans="1:1" ht="13.2">
      <c r="A33" s="108" t="s">
        <v>167</v>
      </c>
    </row>
    <row r="34" spans="1:1" ht="13.2">
      <c r="A34" s="109" t="s">
        <v>239</v>
      </c>
    </row>
    <row r="35" spans="1:1" ht="13.2">
      <c r="A35" s="109" t="s">
        <v>240</v>
      </c>
    </row>
    <row r="36" spans="1:1" ht="13.2">
      <c r="A36" s="109" t="s">
        <v>241</v>
      </c>
    </row>
    <row r="37" spans="1:1" ht="13.2">
      <c r="A37" s="109" t="s">
        <v>242</v>
      </c>
    </row>
    <row r="38" spans="1:1" ht="13.2">
      <c r="A38" s="109" t="s">
        <v>243</v>
      </c>
    </row>
    <row r="39" spans="1:1" ht="13.2">
      <c r="A39" s="109" t="s">
        <v>244</v>
      </c>
    </row>
    <row r="40" spans="1:1" ht="13.2">
      <c r="A40" s="109" t="s">
        <v>245</v>
      </c>
    </row>
    <row r="41" spans="1:1" ht="13.2">
      <c r="A41" s="109" t="s">
        <v>246</v>
      </c>
    </row>
    <row r="42" spans="1:1" ht="13.2">
      <c r="A42" s="109" t="s">
        <v>247</v>
      </c>
    </row>
    <row r="43" spans="1:1" ht="13.2">
      <c r="A43" s="109" t="s">
        <v>248</v>
      </c>
    </row>
  </sheetData>
  <mergeCells count="1">
    <mergeCell ref="A1:L1"/>
  </mergeCells>
  <phoneticPr fontId="0" type="noConversion"/>
  <pageMargins left="0.23622047244094491" right="0.23622047244094491" top="0.19685039370078741" bottom="0.19685039370078741" header="0.31496062992125984" footer="0.31496062992125984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BoutonRetourAccueil">
                <anchor moveWithCells="1" sizeWithCells="1">
                  <from>
                    <xdr:col>10</xdr:col>
                    <xdr:colOff>617220</xdr:colOff>
                    <xdr:row>0</xdr:row>
                    <xdr:rowOff>22860</xdr:rowOff>
                  </from>
                  <to>
                    <xdr:col>11</xdr:col>
                    <xdr:colOff>784860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P41"/>
  <sheetViews>
    <sheetView topLeftCell="E1" workbookViewId="0">
      <selection sqref="A1:N1"/>
    </sheetView>
  </sheetViews>
  <sheetFormatPr baseColWidth="10" defaultRowHeight="13.2"/>
  <cols>
    <col min="1" max="1" width="3.6640625" customWidth="1"/>
    <col min="2" max="2" width="17.6640625" customWidth="1"/>
    <col min="3" max="4" width="4.6640625" customWidth="1"/>
    <col min="5" max="5" width="17.6640625" customWidth="1"/>
    <col min="6" max="7" width="4.6640625" customWidth="1"/>
    <col min="8" max="8" width="17.6640625" customWidth="1"/>
    <col min="9" max="10" width="4.6640625" customWidth="1"/>
    <col min="11" max="11" width="17.6640625" customWidth="1"/>
    <col min="12" max="13" width="4.6640625" customWidth="1"/>
    <col min="14" max="14" width="17.6640625" customWidth="1"/>
  </cols>
  <sheetData>
    <row r="1" spans="1:16" ht="28.8">
      <c r="A1" s="161" t="s">
        <v>53</v>
      </c>
      <c r="B1" s="162"/>
      <c r="C1" s="162"/>
      <c r="D1" s="162"/>
      <c r="E1" s="162"/>
      <c r="F1" s="162"/>
      <c r="G1" s="162"/>
      <c r="H1" s="162"/>
      <c r="I1" s="162"/>
      <c r="J1" s="162"/>
      <c r="K1" s="162"/>
      <c r="L1" s="162"/>
      <c r="M1" s="162"/>
      <c r="N1" s="162"/>
      <c r="O1" s="82"/>
      <c r="P1" s="82"/>
    </row>
    <row r="2" spans="1:16" s="80" customFormat="1" ht="15">
      <c r="A2" s="170" t="s">
        <v>257</v>
      </c>
      <c r="B2" s="170"/>
      <c r="C2" s="170"/>
      <c r="D2" s="170"/>
      <c r="E2" s="170"/>
      <c r="F2" s="170"/>
      <c r="G2" s="170"/>
      <c r="H2" s="170"/>
      <c r="I2" s="170"/>
      <c r="J2" s="170"/>
      <c r="K2" s="170"/>
      <c r="L2" s="170"/>
      <c r="M2" s="170"/>
      <c r="N2" s="170"/>
      <c r="P2" s="81"/>
    </row>
    <row r="3" spans="1:16" s="80" customFormat="1" ht="15">
      <c r="A3" s="126"/>
      <c r="B3" s="126"/>
      <c r="C3" s="126"/>
      <c r="D3" s="126"/>
      <c r="E3" s="126"/>
      <c r="F3" s="126"/>
      <c r="G3" s="126"/>
      <c r="H3" s="126"/>
      <c r="I3" s="126"/>
      <c r="J3" s="126"/>
      <c r="K3" s="126"/>
      <c r="L3" s="126"/>
      <c r="M3" s="126"/>
      <c r="N3" s="126"/>
      <c r="P3" s="81"/>
    </row>
    <row r="4" spans="1:16" s="80" customFormat="1" ht="15">
      <c r="A4" s="169" t="s">
        <v>55</v>
      </c>
      <c r="B4" s="169"/>
      <c r="D4" s="169" t="s">
        <v>54</v>
      </c>
      <c r="E4" s="169"/>
      <c r="G4" s="169" t="s">
        <v>57</v>
      </c>
      <c r="H4" s="169"/>
      <c r="J4" s="169" t="s">
        <v>56</v>
      </c>
      <c r="K4" s="169"/>
      <c r="M4" s="169" t="s">
        <v>167</v>
      </c>
      <c r="N4" s="169"/>
      <c r="P4" s="81"/>
    </row>
    <row r="5" spans="1:16">
      <c r="A5" s="167" t="s">
        <v>58</v>
      </c>
      <c r="B5" s="123" t="s">
        <v>0</v>
      </c>
      <c r="C5" s="116"/>
      <c r="D5" s="167" t="s">
        <v>73</v>
      </c>
      <c r="E5" s="117" t="s">
        <v>74</v>
      </c>
      <c r="F5" s="116"/>
      <c r="G5" s="167" t="s">
        <v>108</v>
      </c>
      <c r="H5" s="117" t="s">
        <v>109</v>
      </c>
      <c r="I5" s="116"/>
      <c r="J5" s="167" t="s">
        <v>138</v>
      </c>
      <c r="K5" s="117" t="s">
        <v>139</v>
      </c>
      <c r="L5" s="116"/>
      <c r="M5" s="167" t="s">
        <v>168</v>
      </c>
      <c r="N5" s="117" t="s">
        <v>169</v>
      </c>
    </row>
    <row r="6" spans="1:16">
      <c r="A6" s="166"/>
      <c r="B6" s="124" t="s">
        <v>1</v>
      </c>
      <c r="C6" s="116"/>
      <c r="D6" s="166"/>
      <c r="E6" s="118" t="s">
        <v>75</v>
      </c>
      <c r="F6" s="116"/>
      <c r="G6" s="166"/>
      <c r="H6" s="118" t="s">
        <v>110</v>
      </c>
      <c r="I6" s="116"/>
      <c r="J6" s="166"/>
      <c r="K6" s="118" t="s">
        <v>140</v>
      </c>
      <c r="L6" s="116"/>
      <c r="M6" s="166"/>
      <c r="N6" s="118" t="s">
        <v>170</v>
      </c>
    </row>
    <row r="7" spans="1:16">
      <c r="A7" s="166"/>
      <c r="B7" s="124" t="s">
        <v>2</v>
      </c>
      <c r="C7" s="116"/>
      <c r="D7" s="166"/>
      <c r="E7" s="118" t="s">
        <v>76</v>
      </c>
      <c r="F7" s="116"/>
      <c r="G7" s="166"/>
      <c r="H7" s="118" t="s">
        <v>111</v>
      </c>
      <c r="I7" s="116"/>
      <c r="J7" s="166"/>
      <c r="K7" s="118" t="s">
        <v>141</v>
      </c>
      <c r="L7" s="116"/>
      <c r="M7" s="166"/>
      <c r="N7" s="118" t="s">
        <v>171</v>
      </c>
    </row>
    <row r="8" spans="1:16">
      <c r="A8" s="168"/>
      <c r="B8" s="125" t="s">
        <v>3</v>
      </c>
      <c r="C8" s="116"/>
      <c r="D8" s="168"/>
      <c r="E8" s="119" t="s">
        <v>77</v>
      </c>
      <c r="F8" s="116"/>
      <c r="G8" s="168"/>
      <c r="H8" s="119" t="s">
        <v>112</v>
      </c>
      <c r="I8" s="116"/>
      <c r="J8" s="168"/>
      <c r="K8" s="119" t="s">
        <v>142</v>
      </c>
      <c r="L8" s="116"/>
      <c r="M8" s="168"/>
      <c r="N8" s="119" t="s">
        <v>172</v>
      </c>
    </row>
    <row r="9" spans="1:16">
      <c r="A9" s="166" t="s">
        <v>59</v>
      </c>
      <c r="B9" s="124" t="s">
        <v>4</v>
      </c>
      <c r="C9" s="116"/>
      <c r="D9" s="166" t="s">
        <v>78</v>
      </c>
      <c r="E9" s="123" t="s">
        <v>79</v>
      </c>
      <c r="F9" s="116"/>
      <c r="G9" s="167" t="s">
        <v>113</v>
      </c>
      <c r="H9" s="117" t="s">
        <v>114</v>
      </c>
      <c r="I9" s="116"/>
      <c r="J9" s="167" t="s">
        <v>143</v>
      </c>
      <c r="K9" s="123" t="s">
        <v>144</v>
      </c>
      <c r="L9" s="116"/>
      <c r="M9" s="167" t="s">
        <v>173</v>
      </c>
      <c r="N9" s="117" t="s">
        <v>174</v>
      </c>
    </row>
    <row r="10" spans="1:16">
      <c r="A10" s="166"/>
      <c r="B10" s="124" t="s">
        <v>5</v>
      </c>
      <c r="C10" s="116"/>
      <c r="D10" s="166"/>
      <c r="E10" s="124" t="s">
        <v>80</v>
      </c>
      <c r="F10" s="116"/>
      <c r="G10" s="166"/>
      <c r="H10" s="118" t="s">
        <v>115</v>
      </c>
      <c r="I10" s="116"/>
      <c r="J10" s="166"/>
      <c r="K10" s="124" t="s">
        <v>145</v>
      </c>
      <c r="L10" s="116"/>
      <c r="M10" s="168"/>
      <c r="N10" s="119" t="s">
        <v>175</v>
      </c>
    </row>
    <row r="11" spans="1:16">
      <c r="A11" s="166"/>
      <c r="B11" s="124" t="s">
        <v>6</v>
      </c>
      <c r="C11" s="116"/>
      <c r="D11" s="166"/>
      <c r="E11" s="124" t="s">
        <v>81</v>
      </c>
      <c r="F11" s="116"/>
      <c r="G11" s="166"/>
      <c r="H11" s="118" t="s">
        <v>116</v>
      </c>
      <c r="I11" s="116"/>
      <c r="J11" s="166"/>
      <c r="K11" s="124" t="s">
        <v>146</v>
      </c>
      <c r="L11" s="116"/>
      <c r="M11" s="167" t="s">
        <v>176</v>
      </c>
      <c r="N11" s="117" t="s">
        <v>177</v>
      </c>
    </row>
    <row r="12" spans="1:16">
      <c r="A12" s="166"/>
      <c r="B12" s="124" t="s">
        <v>7</v>
      </c>
      <c r="C12" s="116"/>
      <c r="D12" s="166"/>
      <c r="E12" s="124" t="s">
        <v>82</v>
      </c>
      <c r="F12" s="116"/>
      <c r="G12" s="168"/>
      <c r="H12" s="119" t="s">
        <v>117</v>
      </c>
      <c r="I12" s="116"/>
      <c r="J12" s="166"/>
      <c r="K12" s="124" t="s">
        <v>147</v>
      </c>
      <c r="L12" s="116"/>
      <c r="M12" s="166"/>
      <c r="N12" s="118" t="s">
        <v>178</v>
      </c>
    </row>
    <row r="13" spans="1:16">
      <c r="A13" s="167" t="s">
        <v>60</v>
      </c>
      <c r="B13" s="123" t="s">
        <v>8</v>
      </c>
      <c r="C13" s="116"/>
      <c r="D13" s="167" t="s">
        <v>83</v>
      </c>
      <c r="E13" s="123" t="s">
        <v>84</v>
      </c>
      <c r="F13" s="116"/>
      <c r="G13" s="167" t="s">
        <v>118</v>
      </c>
      <c r="H13" s="123" t="s">
        <v>119</v>
      </c>
      <c r="I13" s="116"/>
      <c r="J13" s="167" t="s">
        <v>148</v>
      </c>
      <c r="K13" s="123" t="s">
        <v>149</v>
      </c>
      <c r="L13" s="116"/>
      <c r="M13" s="166"/>
      <c r="N13" s="118" t="s">
        <v>179</v>
      </c>
    </row>
    <row r="14" spans="1:16">
      <c r="A14" s="166"/>
      <c r="B14" s="124" t="s">
        <v>9</v>
      </c>
      <c r="C14" s="116"/>
      <c r="D14" s="166"/>
      <c r="E14" s="124" t="s">
        <v>85</v>
      </c>
      <c r="F14" s="116"/>
      <c r="G14" s="166"/>
      <c r="H14" s="124" t="s">
        <v>120</v>
      </c>
      <c r="I14" s="116"/>
      <c r="J14" s="166"/>
      <c r="K14" s="124" t="s">
        <v>150</v>
      </c>
      <c r="L14" s="116"/>
      <c r="M14" s="166"/>
      <c r="N14" s="118" t="s">
        <v>180</v>
      </c>
    </row>
    <row r="15" spans="1:16">
      <c r="A15" s="166"/>
      <c r="B15" s="124" t="s">
        <v>10</v>
      </c>
      <c r="C15" s="116"/>
      <c r="D15" s="166"/>
      <c r="E15" s="124" t="s">
        <v>86</v>
      </c>
      <c r="F15" s="116"/>
      <c r="G15" s="166"/>
      <c r="H15" s="124" t="s">
        <v>121</v>
      </c>
      <c r="I15" s="116"/>
      <c r="J15" s="166"/>
      <c r="K15" s="124" t="s">
        <v>151</v>
      </c>
      <c r="L15" s="116"/>
      <c r="M15" s="167" t="s">
        <v>181</v>
      </c>
      <c r="N15" s="117" t="s">
        <v>182</v>
      </c>
    </row>
    <row r="16" spans="1:16">
      <c r="A16" s="168"/>
      <c r="B16" s="125" t="s">
        <v>11</v>
      </c>
      <c r="C16" s="116"/>
      <c r="D16" s="168"/>
      <c r="E16" s="125" t="s">
        <v>87</v>
      </c>
      <c r="F16" s="116"/>
      <c r="G16" s="166"/>
      <c r="H16" s="124" t="s">
        <v>122</v>
      </c>
      <c r="I16" s="116"/>
      <c r="J16" s="168"/>
      <c r="K16" s="125" t="s">
        <v>152</v>
      </c>
      <c r="L16" s="116"/>
      <c r="M16" s="166"/>
      <c r="N16" s="118" t="s">
        <v>183</v>
      </c>
    </row>
    <row r="17" spans="1:14">
      <c r="A17" s="166" t="s">
        <v>61</v>
      </c>
      <c r="B17" s="124" t="s">
        <v>12</v>
      </c>
      <c r="C17" s="116"/>
      <c r="D17" s="166" t="s">
        <v>88</v>
      </c>
      <c r="E17" s="124" t="s">
        <v>89</v>
      </c>
      <c r="F17" s="116"/>
      <c r="G17" s="167" t="s">
        <v>123</v>
      </c>
      <c r="H17" s="123" t="s">
        <v>124</v>
      </c>
      <c r="I17" s="116"/>
      <c r="J17" s="167" t="s">
        <v>153</v>
      </c>
      <c r="K17" s="123" t="s">
        <v>154</v>
      </c>
      <c r="L17" s="116"/>
      <c r="M17" s="168"/>
      <c r="N17" s="119" t="s">
        <v>184</v>
      </c>
    </row>
    <row r="18" spans="1:14">
      <c r="A18" s="166"/>
      <c r="B18" s="124" t="s">
        <v>13</v>
      </c>
      <c r="C18" s="116"/>
      <c r="D18" s="166"/>
      <c r="E18" s="124" t="s">
        <v>90</v>
      </c>
      <c r="F18" s="116"/>
      <c r="G18" s="166"/>
      <c r="H18" s="124" t="s">
        <v>125</v>
      </c>
      <c r="I18" s="116"/>
      <c r="J18" s="166"/>
      <c r="K18" s="124" t="s">
        <v>155</v>
      </c>
      <c r="L18" s="116"/>
      <c r="M18" s="166" t="s">
        <v>185</v>
      </c>
      <c r="N18" s="118" t="s">
        <v>186</v>
      </c>
    </row>
    <row r="19" spans="1:14">
      <c r="A19" s="166"/>
      <c r="B19" s="124" t="s">
        <v>14</v>
      </c>
      <c r="C19" s="116"/>
      <c r="D19" s="166"/>
      <c r="E19" s="124" t="s">
        <v>91</v>
      </c>
      <c r="F19" s="116"/>
      <c r="G19" s="166"/>
      <c r="H19" s="124" t="s">
        <v>126</v>
      </c>
      <c r="I19" s="116"/>
      <c r="J19" s="166"/>
      <c r="K19" s="124" t="s">
        <v>156</v>
      </c>
      <c r="L19" s="116"/>
      <c r="M19" s="166"/>
      <c r="N19" s="118" t="s">
        <v>187</v>
      </c>
    </row>
    <row r="20" spans="1:14">
      <c r="A20" s="166"/>
      <c r="B20" s="124" t="s">
        <v>15</v>
      </c>
      <c r="C20" s="116"/>
      <c r="D20" s="166"/>
      <c r="E20" s="124" t="s">
        <v>92</v>
      </c>
      <c r="F20" s="116"/>
      <c r="G20" s="168"/>
      <c r="H20" s="125" t="s">
        <v>127</v>
      </c>
      <c r="I20" s="116"/>
      <c r="J20" s="168"/>
      <c r="K20" s="125" t="s">
        <v>157</v>
      </c>
      <c r="L20" s="116"/>
      <c r="M20" s="166"/>
      <c r="N20" s="118" t="s">
        <v>188</v>
      </c>
    </row>
    <row r="21" spans="1:14">
      <c r="A21" s="167" t="s">
        <v>62</v>
      </c>
      <c r="B21" s="123" t="s">
        <v>16</v>
      </c>
      <c r="C21" s="116"/>
      <c r="D21" s="167" t="s">
        <v>93</v>
      </c>
      <c r="E21" s="123" t="s">
        <v>94</v>
      </c>
      <c r="F21" s="116"/>
      <c r="G21" s="166" t="s">
        <v>128</v>
      </c>
      <c r="H21" s="124" t="s">
        <v>129</v>
      </c>
      <c r="I21" s="116"/>
      <c r="J21" s="166" t="s">
        <v>158</v>
      </c>
      <c r="K21" s="124" t="s">
        <v>159</v>
      </c>
      <c r="L21" s="116"/>
      <c r="M21" s="166"/>
      <c r="N21" s="118" t="s">
        <v>189</v>
      </c>
    </row>
    <row r="22" spans="1:14">
      <c r="A22" s="166"/>
      <c r="B22" s="124" t="s">
        <v>17</v>
      </c>
      <c r="C22" s="116"/>
      <c r="D22" s="166"/>
      <c r="E22" s="124" t="s">
        <v>95</v>
      </c>
      <c r="F22" s="116"/>
      <c r="G22" s="166"/>
      <c r="H22" s="124" t="s">
        <v>130</v>
      </c>
      <c r="I22" s="116"/>
      <c r="J22" s="166"/>
      <c r="K22" s="124" t="s">
        <v>160</v>
      </c>
      <c r="L22" s="116"/>
      <c r="M22" s="167" t="s">
        <v>190</v>
      </c>
      <c r="N22" s="117" t="s">
        <v>191</v>
      </c>
    </row>
    <row r="23" spans="1:14">
      <c r="A23" s="166"/>
      <c r="B23" s="124" t="s">
        <v>18</v>
      </c>
      <c r="C23" s="116"/>
      <c r="D23" s="166"/>
      <c r="E23" s="124" t="s">
        <v>96</v>
      </c>
      <c r="F23" s="116"/>
      <c r="G23" s="166"/>
      <c r="H23" s="124" t="s">
        <v>131</v>
      </c>
      <c r="I23" s="116"/>
      <c r="J23" s="166"/>
      <c r="K23" s="124" t="s">
        <v>161</v>
      </c>
      <c r="L23" s="116"/>
      <c r="M23" s="166"/>
      <c r="N23" s="118" t="s">
        <v>192</v>
      </c>
    </row>
    <row r="24" spans="1:14">
      <c r="A24" s="168"/>
      <c r="B24" s="125" t="s">
        <v>19</v>
      </c>
      <c r="C24" s="116"/>
      <c r="D24" s="168"/>
      <c r="E24" s="125" t="s">
        <v>97</v>
      </c>
      <c r="F24" s="116"/>
      <c r="G24" s="166"/>
      <c r="H24" s="124" t="s">
        <v>132</v>
      </c>
      <c r="I24" s="116"/>
      <c r="J24" s="167" t="s">
        <v>162</v>
      </c>
      <c r="K24" s="123" t="s">
        <v>163</v>
      </c>
      <c r="L24" s="116"/>
      <c r="M24" s="166"/>
      <c r="N24" s="118" t="s">
        <v>193</v>
      </c>
    </row>
    <row r="25" spans="1:14">
      <c r="A25" s="166" t="s">
        <v>63</v>
      </c>
      <c r="B25" s="124" t="s">
        <v>64</v>
      </c>
      <c r="C25" s="116"/>
      <c r="D25" s="166" t="s">
        <v>98</v>
      </c>
      <c r="E25" s="124" t="s">
        <v>99</v>
      </c>
      <c r="F25" s="116"/>
      <c r="G25" s="167" t="s">
        <v>133</v>
      </c>
      <c r="H25" s="123" t="s">
        <v>134</v>
      </c>
      <c r="I25" s="116"/>
      <c r="J25" s="166"/>
      <c r="K25" s="124" t="s">
        <v>164</v>
      </c>
      <c r="L25" s="116"/>
      <c r="M25" s="168"/>
      <c r="N25" s="119" t="s">
        <v>194</v>
      </c>
    </row>
    <row r="26" spans="1:14">
      <c r="A26" s="166"/>
      <c r="B26" s="124" t="s">
        <v>65</v>
      </c>
      <c r="C26" s="116"/>
      <c r="D26" s="166"/>
      <c r="E26" s="124" t="s">
        <v>100</v>
      </c>
      <c r="F26" s="116"/>
      <c r="G26" s="166"/>
      <c r="H26" s="124" t="s">
        <v>135</v>
      </c>
      <c r="I26" s="116"/>
      <c r="J26" s="166"/>
      <c r="K26" s="124" t="s">
        <v>165</v>
      </c>
      <c r="L26" s="116"/>
      <c r="M26" s="166" t="s">
        <v>195</v>
      </c>
      <c r="N26" s="118" t="s">
        <v>196</v>
      </c>
    </row>
    <row r="27" spans="1:14">
      <c r="A27" s="166"/>
      <c r="B27" s="124" t="s">
        <v>66</v>
      </c>
      <c r="C27" s="116"/>
      <c r="D27" s="166"/>
      <c r="E27" s="124" t="s">
        <v>101</v>
      </c>
      <c r="F27" s="116"/>
      <c r="G27" s="166"/>
      <c r="H27" s="124" t="s">
        <v>136</v>
      </c>
      <c r="I27" s="116"/>
      <c r="J27" s="168"/>
      <c r="K27" s="125" t="s">
        <v>166</v>
      </c>
      <c r="L27" s="116"/>
      <c r="M27" s="166"/>
      <c r="N27" s="118" t="s">
        <v>197</v>
      </c>
    </row>
    <row r="28" spans="1:14">
      <c r="A28" s="166"/>
      <c r="B28" s="124" t="s">
        <v>67</v>
      </c>
      <c r="C28" s="116"/>
      <c r="D28" s="166"/>
      <c r="E28" s="124" t="s">
        <v>102</v>
      </c>
      <c r="F28" s="116"/>
      <c r="G28" s="168"/>
      <c r="H28" s="125" t="s">
        <v>137</v>
      </c>
      <c r="I28" s="116"/>
      <c r="J28" s="116"/>
      <c r="K28" s="116"/>
      <c r="L28" s="116"/>
      <c r="M28" s="166"/>
      <c r="N28" s="118" t="s">
        <v>198</v>
      </c>
    </row>
    <row r="29" spans="1:14">
      <c r="A29" s="167" t="s">
        <v>68</v>
      </c>
      <c r="B29" s="123" t="s">
        <v>69</v>
      </c>
      <c r="C29" s="116"/>
      <c r="D29" s="167" t="s">
        <v>103</v>
      </c>
      <c r="E29" s="123" t="s">
        <v>104</v>
      </c>
      <c r="F29" s="116"/>
      <c r="G29" s="116"/>
      <c r="H29" s="116"/>
      <c r="I29" s="116"/>
      <c r="J29" s="116"/>
      <c r="K29" s="116"/>
      <c r="L29" s="116"/>
      <c r="M29" s="168"/>
      <c r="N29" s="119" t="s">
        <v>199</v>
      </c>
    </row>
    <row r="30" spans="1:14">
      <c r="A30" s="166"/>
      <c r="B30" s="124" t="s">
        <v>70</v>
      </c>
      <c r="C30" s="116"/>
      <c r="D30" s="166"/>
      <c r="E30" s="124" t="s">
        <v>105</v>
      </c>
      <c r="F30" s="116"/>
      <c r="G30" s="116"/>
      <c r="H30" s="116"/>
      <c r="I30" s="116"/>
      <c r="J30" s="116"/>
      <c r="K30" s="116"/>
      <c r="L30" s="116"/>
      <c r="M30" s="167" t="s">
        <v>200</v>
      </c>
      <c r="N30" s="117" t="s">
        <v>201</v>
      </c>
    </row>
    <row r="31" spans="1:14">
      <c r="A31" s="166"/>
      <c r="B31" s="124" t="s">
        <v>71</v>
      </c>
      <c r="C31" s="116"/>
      <c r="D31" s="166"/>
      <c r="E31" s="124" t="s">
        <v>106</v>
      </c>
      <c r="F31" s="116"/>
      <c r="G31" s="116"/>
      <c r="H31" s="116"/>
      <c r="I31" s="116"/>
      <c r="J31" s="116"/>
      <c r="K31" s="116"/>
      <c r="L31" s="116"/>
      <c r="M31" s="166"/>
      <c r="N31" s="118" t="s">
        <v>202</v>
      </c>
    </row>
    <row r="32" spans="1:14">
      <c r="A32" s="168"/>
      <c r="B32" s="125" t="s">
        <v>72</v>
      </c>
      <c r="C32" s="116"/>
      <c r="D32" s="168"/>
      <c r="E32" s="125" t="s">
        <v>107</v>
      </c>
      <c r="F32" s="116"/>
      <c r="G32" s="116"/>
      <c r="H32" s="116"/>
      <c r="I32" s="116"/>
      <c r="J32" s="116"/>
      <c r="K32" s="116"/>
      <c r="L32" s="116"/>
      <c r="M32" s="166"/>
      <c r="N32" s="118" t="s">
        <v>203</v>
      </c>
    </row>
    <row r="33" spans="1:14">
      <c r="A33" s="116"/>
      <c r="B33" s="116"/>
      <c r="C33" s="116"/>
      <c r="D33" s="116"/>
      <c r="E33" s="116"/>
      <c r="F33" s="116"/>
      <c r="G33" s="116"/>
      <c r="H33" s="116"/>
      <c r="I33" s="116"/>
      <c r="J33" s="116"/>
      <c r="K33" s="116"/>
      <c r="L33" s="116"/>
      <c r="M33" s="168"/>
      <c r="N33" s="119" t="s">
        <v>204</v>
      </c>
    </row>
    <row r="34" spans="1:14">
      <c r="M34" s="163" t="s">
        <v>205</v>
      </c>
      <c r="N34" s="120" t="s">
        <v>206</v>
      </c>
    </row>
    <row r="35" spans="1:14">
      <c r="M35" s="164"/>
      <c r="N35" s="121" t="s">
        <v>207</v>
      </c>
    </row>
    <row r="36" spans="1:14">
      <c r="M36" s="164"/>
      <c r="N36" s="121" t="s">
        <v>208</v>
      </c>
    </row>
    <row r="37" spans="1:14">
      <c r="M37" s="165"/>
      <c r="N37" s="122" t="s">
        <v>209</v>
      </c>
    </row>
    <row r="38" spans="1:14">
      <c r="M38" s="163" t="s">
        <v>210</v>
      </c>
      <c r="N38" s="120" t="s">
        <v>211</v>
      </c>
    </row>
    <row r="39" spans="1:14">
      <c r="M39" s="164"/>
      <c r="N39" s="121" t="s">
        <v>212</v>
      </c>
    </row>
    <row r="40" spans="1:14">
      <c r="M40" s="164"/>
      <c r="N40" s="121" t="s">
        <v>213</v>
      </c>
    </row>
    <row r="41" spans="1:14">
      <c r="M41" s="165"/>
      <c r="N41" s="122" t="s">
        <v>214</v>
      </c>
    </row>
  </sheetData>
  <mergeCells count="43">
    <mergeCell ref="A1:N1"/>
    <mergeCell ref="A2:N2"/>
    <mergeCell ref="M4:N4"/>
    <mergeCell ref="A25:A28"/>
    <mergeCell ref="A29:A32"/>
    <mergeCell ref="A5:A8"/>
    <mergeCell ref="A9:A12"/>
    <mergeCell ref="A13:A16"/>
    <mergeCell ref="A17:A20"/>
    <mergeCell ref="A21:A24"/>
    <mergeCell ref="J5:J8"/>
    <mergeCell ref="J9:J12"/>
    <mergeCell ref="J13:J16"/>
    <mergeCell ref="J17:J20"/>
    <mergeCell ref="A4:B4"/>
    <mergeCell ref="D4:E4"/>
    <mergeCell ref="G4:H4"/>
    <mergeCell ref="J4:K4"/>
    <mergeCell ref="M5:M8"/>
    <mergeCell ref="M9:M10"/>
    <mergeCell ref="D21:D24"/>
    <mergeCell ref="D29:D32"/>
    <mergeCell ref="G5:G8"/>
    <mergeCell ref="G9:G12"/>
    <mergeCell ref="G13:G16"/>
    <mergeCell ref="G17:G20"/>
    <mergeCell ref="G21:G24"/>
    <mergeCell ref="G25:G28"/>
    <mergeCell ref="D5:D8"/>
    <mergeCell ref="D9:D12"/>
    <mergeCell ref="D13:D16"/>
    <mergeCell ref="D17:D20"/>
    <mergeCell ref="D25:D28"/>
    <mergeCell ref="M34:M37"/>
    <mergeCell ref="M38:M41"/>
    <mergeCell ref="J21:J23"/>
    <mergeCell ref="J24:J27"/>
    <mergeCell ref="M11:M14"/>
    <mergeCell ref="M15:M17"/>
    <mergeCell ref="M18:M21"/>
    <mergeCell ref="M22:M25"/>
    <mergeCell ref="M26:M29"/>
    <mergeCell ref="M30:M33"/>
  </mergeCells>
  <pageMargins left="0.39370078740157483" right="0.39370078740157483" top="0.39370078740157483" bottom="0.39370078740157483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BoutonRetourAccueil">
                <anchor moveWithCells="1" sizeWithCells="1">
                  <from>
                    <xdr:col>13</xdr:col>
                    <xdr:colOff>259080</xdr:colOff>
                    <xdr:row>0</xdr:row>
                    <xdr:rowOff>22860</xdr:rowOff>
                  </from>
                  <to>
                    <xdr:col>14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/>
  <dimension ref="A1:O4"/>
  <sheetViews>
    <sheetView workbookViewId="0">
      <selection activeCell="J4" sqref="J4"/>
    </sheetView>
  </sheetViews>
  <sheetFormatPr baseColWidth="10" defaultRowHeight="13.2"/>
  <cols>
    <col min="3" max="3" width="21.33203125" customWidth="1"/>
  </cols>
  <sheetData>
    <row r="1" spans="1:15" ht="29.4" thickBot="1">
      <c r="A1" s="136" t="s">
        <v>326</v>
      </c>
      <c r="B1" s="137"/>
      <c r="C1" s="137"/>
      <c r="D1" s="137"/>
      <c r="E1" s="137"/>
      <c r="F1" s="137"/>
      <c r="G1" s="137"/>
      <c r="H1" s="137"/>
      <c r="I1" s="137"/>
      <c r="J1" s="137"/>
      <c r="K1" s="137"/>
      <c r="L1" s="82"/>
      <c r="M1" s="82"/>
      <c r="N1" s="82"/>
      <c r="O1" s="82"/>
    </row>
    <row r="2" spans="1:15" ht="15">
      <c r="A2" s="4" t="s">
        <v>327</v>
      </c>
    </row>
    <row r="3" spans="1:15" ht="21" customHeight="1">
      <c r="A3" s="4" t="s">
        <v>329</v>
      </c>
    </row>
    <row r="4" spans="1:15">
      <c r="A4" s="77" t="s">
        <v>330</v>
      </c>
    </row>
  </sheetData>
  <mergeCells count="1">
    <mergeCell ref="A1:K1"/>
  </mergeCells>
  <hyperlinks>
    <hyperlink ref="A4" r:id="rId1" xr:uid="{6EB0395E-31D3-44CD-8EC6-5545A429872A}"/>
  </hyperlinks>
  <pageMargins left="0.39370078740157483" right="0.39370078740157483" top="0.39370078740157483" bottom="0.39370078740157483" header="0.31496062992125984" footer="0.31496062992125984"/>
  <pageSetup paperSize="9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5" name="Button 1">
              <controlPr defaultSize="0" print="0" autoFill="0" autoPict="0" macro="[0]!BoutonRetourAccueil">
                <anchor moveWithCells="1" sizeWithCells="1">
                  <from>
                    <xdr:col>9</xdr:col>
                    <xdr:colOff>617220</xdr:colOff>
                    <xdr:row>0</xdr:row>
                    <xdr:rowOff>22860</xdr:rowOff>
                  </from>
                  <to>
                    <xdr:col>10</xdr:col>
                    <xdr:colOff>784860</xdr:colOff>
                    <xdr:row>0</xdr:row>
                    <xdr:rowOff>365760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8E0090-DC86-4628-8067-8801CF06ABAD}">
  <sheetPr codeName="Feuil10"/>
  <dimension ref="A1:P20"/>
  <sheetViews>
    <sheetView workbookViewId="0">
      <selection activeCell="A14" sqref="A14"/>
    </sheetView>
  </sheetViews>
  <sheetFormatPr baseColWidth="10" defaultColWidth="11.5546875" defaultRowHeight="15.6"/>
  <cols>
    <col min="1" max="1" width="23.109375" style="34" customWidth="1"/>
    <col min="2" max="16" width="10.6640625" style="34" customWidth="1"/>
    <col min="17" max="16384" width="11.5546875" style="34"/>
  </cols>
  <sheetData>
    <row r="1" spans="1:16" customFormat="1" ht="29.4" thickBot="1">
      <c r="A1" s="136" t="s">
        <v>274</v>
      </c>
      <c r="B1" s="137"/>
      <c r="C1" s="137"/>
      <c r="D1" s="137"/>
      <c r="E1" s="137"/>
      <c r="F1" s="137"/>
      <c r="G1" s="137"/>
      <c r="H1" s="137"/>
      <c r="I1" s="137"/>
      <c r="J1" s="137"/>
      <c r="K1" s="137"/>
      <c r="L1" s="137"/>
      <c r="M1" s="137"/>
      <c r="N1" s="137"/>
      <c r="O1" s="137"/>
      <c r="P1" s="172"/>
    </row>
    <row r="2" spans="1:16">
      <c r="A2" s="62"/>
      <c r="B2" s="171" t="s">
        <v>273</v>
      </c>
      <c r="C2" s="171"/>
      <c r="D2" s="171"/>
      <c r="E2" s="171"/>
      <c r="F2" s="171"/>
      <c r="G2" s="171"/>
      <c r="H2" s="171"/>
      <c r="I2" s="171"/>
      <c r="J2" s="171"/>
    </row>
    <row r="3" spans="1:16" ht="16.2" thickBot="1">
      <c r="B3" s="51" t="s">
        <v>29</v>
      </c>
      <c r="C3" s="51" t="s">
        <v>30</v>
      </c>
      <c r="D3" s="51" t="s">
        <v>31</v>
      </c>
      <c r="E3" s="51" t="s">
        <v>32</v>
      </c>
    </row>
    <row r="4" spans="1:16">
      <c r="A4" s="61" t="s">
        <v>272</v>
      </c>
      <c r="B4" s="60">
        <v>6</v>
      </c>
      <c r="C4" s="60">
        <v>6</v>
      </c>
      <c r="D4" s="60">
        <v>6</v>
      </c>
      <c r="E4" s="59">
        <v>6</v>
      </c>
      <c r="H4" s="58"/>
      <c r="I4" s="44" t="s">
        <v>266</v>
      </c>
      <c r="J4" s="44" t="s">
        <v>275</v>
      </c>
      <c r="K4" s="44" t="s">
        <v>281</v>
      </c>
      <c r="L4" s="44" t="s">
        <v>277</v>
      </c>
      <c r="M4" s="44" t="s">
        <v>279</v>
      </c>
      <c r="N4" s="44" t="s">
        <v>280</v>
      </c>
      <c r="O4" s="57" t="s">
        <v>278</v>
      </c>
    </row>
    <row r="5" spans="1:16">
      <c r="A5" s="41" t="s">
        <v>271</v>
      </c>
      <c r="B5" s="42">
        <v>7</v>
      </c>
      <c r="C5" s="42">
        <v>7</v>
      </c>
      <c r="D5" s="42">
        <v>7</v>
      </c>
      <c r="E5" s="56">
        <v>7</v>
      </c>
      <c r="H5" s="54" t="s">
        <v>272</v>
      </c>
      <c r="I5" s="53">
        <f>F14</f>
        <v>24</v>
      </c>
      <c r="J5" s="53">
        <f>F15</f>
        <v>24</v>
      </c>
      <c r="K5" s="53">
        <f>F16</f>
        <v>24</v>
      </c>
      <c r="L5" s="53">
        <f>F17</f>
        <v>12</v>
      </c>
      <c r="M5" s="53">
        <f>F18</f>
        <v>24</v>
      </c>
      <c r="N5" s="53">
        <f>F19</f>
        <v>6</v>
      </c>
      <c r="O5" s="52">
        <f>F20</f>
        <v>6</v>
      </c>
    </row>
    <row r="6" spans="1:16">
      <c r="A6" s="41" t="s">
        <v>270</v>
      </c>
      <c r="B6" s="42">
        <v>6</v>
      </c>
      <c r="C6" s="42">
        <v>6</v>
      </c>
      <c r="D6" s="42">
        <v>6</v>
      </c>
      <c r="E6" s="56">
        <v>6</v>
      </c>
      <c r="H6" s="54" t="s">
        <v>271</v>
      </c>
      <c r="I6" s="53"/>
      <c r="J6" s="53"/>
      <c r="K6" s="53"/>
      <c r="L6" s="53"/>
      <c r="M6" s="53"/>
      <c r="N6" s="53"/>
      <c r="O6" s="52"/>
    </row>
    <row r="7" spans="1:16">
      <c r="A7" s="41" t="s">
        <v>269</v>
      </c>
      <c r="B7" s="42">
        <v>5</v>
      </c>
      <c r="C7" s="42">
        <v>6</v>
      </c>
      <c r="D7" s="42">
        <v>6</v>
      </c>
      <c r="E7" s="56">
        <v>6</v>
      </c>
      <c r="H7" s="54" t="s">
        <v>270</v>
      </c>
      <c r="I7" s="53"/>
      <c r="J7" s="53"/>
      <c r="K7" s="53"/>
      <c r="L7" s="53"/>
      <c r="M7" s="53"/>
      <c r="N7" s="53"/>
      <c r="O7" s="52"/>
    </row>
    <row r="8" spans="1:16" ht="16.2" thickBot="1">
      <c r="A8" s="38" t="s">
        <v>268</v>
      </c>
      <c r="B8" s="37">
        <v>9</v>
      </c>
      <c r="C8" s="37">
        <v>10</v>
      </c>
      <c r="D8" s="37">
        <v>9</v>
      </c>
      <c r="E8" s="55">
        <v>9</v>
      </c>
      <c r="H8" s="54" t="s">
        <v>269</v>
      </c>
      <c r="I8" s="53"/>
      <c r="J8" s="53"/>
      <c r="K8" s="53"/>
      <c r="L8" s="53"/>
      <c r="M8" s="53"/>
      <c r="N8" s="53"/>
      <c r="O8" s="52"/>
    </row>
    <row r="9" spans="1:16" ht="16.2" thickBot="1">
      <c r="A9" s="127" t="s">
        <v>323</v>
      </c>
      <c r="H9" s="50" t="s">
        <v>268</v>
      </c>
      <c r="I9" s="49"/>
      <c r="J9" s="49"/>
      <c r="K9" s="49"/>
      <c r="L9" s="49"/>
      <c r="M9" s="49"/>
      <c r="N9" s="49"/>
      <c r="O9" s="48"/>
    </row>
    <row r="10" spans="1:16">
      <c r="H10" s="47" t="s">
        <v>267</v>
      </c>
    </row>
    <row r="11" spans="1:16" ht="16.2" thickBot="1"/>
    <row r="12" spans="1:16" ht="16.2" thickBot="1">
      <c r="A12" s="46" t="s">
        <v>55</v>
      </c>
      <c r="B12" s="127" t="s">
        <v>324</v>
      </c>
    </row>
    <row r="13" spans="1:16">
      <c r="A13" s="45"/>
      <c r="B13" s="44" t="s">
        <v>29</v>
      </c>
      <c r="C13" s="44" t="s">
        <v>30</v>
      </c>
      <c r="D13" s="44" t="s">
        <v>31</v>
      </c>
      <c r="E13" s="44" t="s">
        <v>32</v>
      </c>
      <c r="F13" s="43" t="s">
        <v>267</v>
      </c>
    </row>
    <row r="14" spans="1:16">
      <c r="A14" s="41" t="s">
        <v>266</v>
      </c>
      <c r="B14" s="42">
        <f t="shared" ref="B14:E16" si="0">B$4</f>
        <v>6</v>
      </c>
      <c r="C14" s="42">
        <f t="shared" si="0"/>
        <v>6</v>
      </c>
      <c r="D14" s="42">
        <f t="shared" si="0"/>
        <v>6</v>
      </c>
      <c r="E14" s="42">
        <f t="shared" si="0"/>
        <v>6</v>
      </c>
      <c r="F14" s="39">
        <f>B14+C14+D14+E14</f>
        <v>24</v>
      </c>
      <c r="H14" s="127" t="s">
        <v>325</v>
      </c>
    </row>
    <row r="15" spans="1:16">
      <c r="A15" s="41" t="s">
        <v>275</v>
      </c>
      <c r="B15" s="42">
        <f t="shared" si="0"/>
        <v>6</v>
      </c>
      <c r="C15" s="42">
        <f t="shared" si="0"/>
        <v>6</v>
      </c>
      <c r="D15" s="42">
        <f t="shared" si="0"/>
        <v>6</v>
      </c>
      <c r="E15" s="42">
        <f t="shared" si="0"/>
        <v>6</v>
      </c>
      <c r="F15" s="39">
        <f>SUM(B15:E15)</f>
        <v>24</v>
      </c>
    </row>
    <row r="16" spans="1:16">
      <c r="A16" s="41" t="s">
        <v>276</v>
      </c>
      <c r="B16" s="42">
        <f t="shared" si="0"/>
        <v>6</v>
      </c>
      <c r="C16" s="42">
        <f t="shared" si="0"/>
        <v>6</v>
      </c>
      <c r="D16" s="42">
        <f t="shared" si="0"/>
        <v>6</v>
      </c>
      <c r="E16" s="42">
        <f t="shared" si="0"/>
        <v>6</v>
      </c>
      <c r="F16" s="39">
        <f>SUM(B16:E16)</f>
        <v>24</v>
      </c>
    </row>
    <row r="17" spans="1:6">
      <c r="A17" s="41" t="s">
        <v>277</v>
      </c>
      <c r="B17" s="40"/>
      <c r="C17" s="42">
        <f>C$4</f>
        <v>6</v>
      </c>
      <c r="D17" s="40"/>
      <c r="E17" s="42">
        <f>E$4</f>
        <v>6</v>
      </c>
      <c r="F17" s="39">
        <f>SUM(B17:E17)</f>
        <v>12</v>
      </c>
    </row>
    <row r="18" spans="1:6">
      <c r="A18" s="41" t="s">
        <v>279</v>
      </c>
      <c r="B18" s="42">
        <f>B$4</f>
        <v>6</v>
      </c>
      <c r="C18" s="42">
        <f>C$4</f>
        <v>6</v>
      </c>
      <c r="D18" s="42">
        <f>D$4</f>
        <v>6</v>
      </c>
      <c r="E18" s="42">
        <f>E$4</f>
        <v>6</v>
      </c>
      <c r="F18" s="39">
        <f t="shared" ref="F18:F19" si="1">SUM(B18:E18)</f>
        <v>24</v>
      </c>
    </row>
    <row r="19" spans="1:6">
      <c r="A19" s="41" t="s">
        <v>280</v>
      </c>
      <c r="B19" s="40"/>
      <c r="C19" s="40"/>
      <c r="D19" s="42">
        <f>D$4</f>
        <v>6</v>
      </c>
      <c r="E19" s="40"/>
      <c r="F19" s="39">
        <f t="shared" si="1"/>
        <v>6</v>
      </c>
    </row>
    <row r="20" spans="1:6" ht="16.2" thickBot="1">
      <c r="A20" s="63" t="s">
        <v>278</v>
      </c>
      <c r="B20" s="65">
        <f>B$4</f>
        <v>6</v>
      </c>
      <c r="C20" s="64"/>
      <c r="D20" s="36"/>
      <c r="E20" s="64"/>
      <c r="F20" s="35">
        <f>B20+D20</f>
        <v>6</v>
      </c>
    </row>
  </sheetData>
  <mergeCells count="2">
    <mergeCell ref="B2:J2"/>
    <mergeCell ref="A1:P1"/>
  </mergeCells>
  <dataValidations count="1">
    <dataValidation type="list" allowBlank="1" showInputMessage="1" showErrorMessage="1" sqref="A12" xr:uid="{B08249C5-8AF3-4796-8CC3-84380C5E8014}">
      <formula1>"Période 1,Période 2,Période 3,Période 4,Période 5"</formula1>
    </dataValidation>
  </dataValidations>
  <pageMargins left="0.39370078740157483" right="0.39370078740157483" top="0.39370078740157483" bottom="0.3937007874015748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4" r:id="rId4" name="Button 2">
              <controlPr defaultSize="0" print="0" autoFill="0" autoPict="0" macro="[0]!BoutonRetourAccueil">
                <anchor moveWithCells="1" sizeWithCells="1">
                  <from>
                    <xdr:col>14</xdr:col>
                    <xdr:colOff>441960</xdr:colOff>
                    <xdr:row>0</xdr:row>
                    <xdr:rowOff>30480</xdr:rowOff>
                  </from>
                  <to>
                    <xdr:col>15</xdr:col>
                    <xdr:colOff>655320</xdr:colOff>
                    <xdr:row>1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1D5866-D74D-40D3-8E94-DE9CCEFB0F46}">
  <sheetPr published="0" codeName="Feuil11">
    <tabColor rgb="FFFFFF00"/>
  </sheetPr>
  <dimension ref="A1:U53"/>
  <sheetViews>
    <sheetView showGridLines="0" zoomScaleNormal="100" workbookViewId="0">
      <selection activeCell="A12" sqref="A12"/>
    </sheetView>
  </sheetViews>
  <sheetFormatPr baseColWidth="10" defaultColWidth="11.44140625" defaultRowHeight="13.2"/>
  <cols>
    <col min="1" max="1" width="11.44140625" style="66" customWidth="1"/>
    <col min="2" max="2" width="11.44140625" style="66"/>
    <col min="3" max="3" width="19.6640625" style="66" customWidth="1"/>
    <col min="4" max="12" width="11.44140625" style="66"/>
    <col min="13" max="13" width="25.88671875" style="66" bestFit="1" customWidth="1"/>
    <col min="14" max="14" width="23.109375" style="66" bestFit="1" customWidth="1"/>
    <col min="15" max="15" width="22" style="66" bestFit="1" customWidth="1"/>
    <col min="16" max="16384" width="11.44140625" style="66"/>
  </cols>
  <sheetData>
    <row r="1" spans="1:21" ht="15.75" customHeight="1">
      <c r="B1" s="71" t="s">
        <v>291</v>
      </c>
      <c r="C1" s="72"/>
      <c r="D1" s="74"/>
      <c r="E1" s="74"/>
      <c r="F1" s="74"/>
      <c r="G1" s="74"/>
      <c r="H1" s="74"/>
      <c r="I1" s="74"/>
      <c r="J1" s="74"/>
      <c r="K1" s="75"/>
      <c r="L1" s="75"/>
      <c r="M1" s="75"/>
      <c r="N1" s="75"/>
      <c r="O1" s="75"/>
      <c r="P1" s="75"/>
      <c r="Q1" s="74"/>
      <c r="S1" s="73"/>
      <c r="T1" s="73"/>
      <c r="U1" s="73"/>
    </row>
    <row r="2" spans="1:21">
      <c r="A2" s="66" t="s">
        <v>290</v>
      </c>
      <c r="B2" s="133">
        <f>Calendrier!An</f>
        <v>2024</v>
      </c>
      <c r="C2" s="72"/>
      <c r="D2" s="74"/>
      <c r="E2" s="74"/>
      <c r="F2" s="74"/>
      <c r="G2" s="74"/>
      <c r="H2" s="74"/>
      <c r="I2" s="74"/>
      <c r="J2" s="74"/>
      <c r="K2" s="75"/>
      <c r="L2" s="75"/>
      <c r="M2" s="75"/>
      <c r="N2" s="75"/>
      <c r="O2" s="75"/>
      <c r="P2" s="75"/>
      <c r="Q2" s="74"/>
      <c r="S2" s="73"/>
      <c r="T2" s="73"/>
      <c r="U2" s="73"/>
    </row>
    <row r="3" spans="1:21">
      <c r="A3" s="66" t="s">
        <v>289</v>
      </c>
      <c r="B3" s="133">
        <f>B2+1</f>
        <v>2025</v>
      </c>
      <c r="C3" s="72"/>
      <c r="E3" s="134"/>
      <c r="F3" s="134"/>
      <c r="G3" s="134"/>
      <c r="H3" s="134"/>
      <c r="I3" s="134"/>
      <c r="J3" s="134"/>
    </row>
    <row r="4" spans="1:21">
      <c r="A4" s="66" t="s">
        <v>288</v>
      </c>
      <c r="B4" s="128">
        <f>DATE(B2,1,1)</f>
        <v>45292</v>
      </c>
      <c r="C4" s="129" t="s">
        <v>339</v>
      </c>
      <c r="E4" s="71"/>
      <c r="F4" s="71"/>
      <c r="G4" s="71"/>
      <c r="H4" s="71"/>
      <c r="I4" s="71"/>
      <c r="J4" s="71"/>
    </row>
    <row r="5" spans="1:21">
      <c r="A5" s="66" t="s">
        <v>287</v>
      </c>
      <c r="B5" s="130">
        <f>DOLLAR((DAY(MINUTE(B2/38)/2+55)&amp;"/4/"&amp;B2)/7,)*7-6</f>
        <v>45382</v>
      </c>
      <c r="C5" s="131" t="s">
        <v>340</v>
      </c>
      <c r="E5" s="70"/>
      <c r="F5" s="70"/>
      <c r="G5" s="70"/>
      <c r="H5" s="70"/>
    </row>
    <row r="6" spans="1:21">
      <c r="A6" s="66" t="s">
        <v>286</v>
      </c>
      <c r="B6" s="130">
        <f>B5+1</f>
        <v>45383</v>
      </c>
      <c r="C6" s="131" t="s">
        <v>260</v>
      </c>
      <c r="E6" s="70"/>
      <c r="F6" s="70"/>
      <c r="G6" s="70"/>
      <c r="H6" s="70"/>
      <c r="I6" s="70"/>
      <c r="J6" s="70"/>
    </row>
    <row r="7" spans="1:21">
      <c r="A7" s="66" t="s">
        <v>285</v>
      </c>
      <c r="B7" s="130">
        <f>DATE(B2,5,1)</f>
        <v>45413</v>
      </c>
      <c r="C7" s="131" t="s">
        <v>261</v>
      </c>
      <c r="E7" s="70"/>
      <c r="F7" s="70"/>
      <c r="G7" s="70"/>
      <c r="H7" s="70"/>
      <c r="I7" s="70"/>
      <c r="J7" s="70"/>
    </row>
    <row r="8" spans="1:21">
      <c r="A8" s="66" t="s">
        <v>284</v>
      </c>
      <c r="B8" s="130">
        <f>DATE(B2,5,8)</f>
        <v>45420</v>
      </c>
      <c r="C8" s="131" t="s">
        <v>263</v>
      </c>
      <c r="E8" s="70"/>
      <c r="F8" s="70"/>
      <c r="G8" s="70"/>
      <c r="H8" s="70"/>
      <c r="I8" s="70"/>
      <c r="J8" s="70"/>
    </row>
    <row r="9" spans="1:21">
      <c r="A9" s="66" t="s">
        <v>283</v>
      </c>
      <c r="B9" s="130">
        <f>B5+39</f>
        <v>45421</v>
      </c>
      <c r="C9" s="131" t="s">
        <v>262</v>
      </c>
      <c r="E9" s="70"/>
      <c r="F9" s="70"/>
      <c r="G9" s="70"/>
      <c r="H9" s="70"/>
      <c r="I9" s="70"/>
      <c r="J9" s="70"/>
    </row>
    <row r="10" spans="1:21">
      <c r="A10" s="66" t="s">
        <v>28</v>
      </c>
      <c r="B10" s="130">
        <f>B5+49</f>
        <v>45431</v>
      </c>
      <c r="C10" s="131" t="s">
        <v>265</v>
      </c>
      <c r="E10" s="70"/>
      <c r="F10" s="70"/>
      <c r="G10" s="70"/>
      <c r="H10" s="70"/>
      <c r="I10" s="70"/>
      <c r="J10" s="70"/>
    </row>
    <row r="11" spans="1:21">
      <c r="A11" s="66" t="s">
        <v>33</v>
      </c>
      <c r="B11" s="130">
        <f>B5+50</f>
        <v>45432</v>
      </c>
      <c r="C11" s="131" t="s">
        <v>341</v>
      </c>
      <c r="E11" s="70"/>
      <c r="F11" s="70"/>
      <c r="G11" s="70"/>
      <c r="H11" s="70"/>
      <c r="I11" s="70"/>
      <c r="J11" s="70"/>
    </row>
    <row r="12" spans="1:21">
      <c r="A12" s="66" t="s">
        <v>34</v>
      </c>
      <c r="B12" s="130">
        <f>DATE(B2,7,14)</f>
        <v>45487</v>
      </c>
      <c r="C12" s="131" t="s">
        <v>342</v>
      </c>
      <c r="G12" s="70"/>
      <c r="H12" s="70"/>
      <c r="I12" s="70"/>
      <c r="J12" s="70"/>
    </row>
    <row r="13" spans="1:21">
      <c r="A13" s="66" t="s">
        <v>282</v>
      </c>
      <c r="B13" s="130">
        <f>DATE(B2,8,15)</f>
        <v>45519</v>
      </c>
      <c r="C13" s="131" t="s">
        <v>343</v>
      </c>
    </row>
    <row r="14" spans="1:21">
      <c r="A14" s="69"/>
      <c r="B14" s="130">
        <f>DATE(B2,11,1)</f>
        <v>45597</v>
      </c>
      <c r="C14" s="131" t="s">
        <v>264</v>
      </c>
    </row>
    <row r="15" spans="1:21">
      <c r="A15" s="69"/>
      <c r="B15" s="130">
        <f>DATE(B2,11,11)</f>
        <v>45607</v>
      </c>
      <c r="C15" s="131" t="s">
        <v>344</v>
      </c>
    </row>
    <row r="16" spans="1:21">
      <c r="B16" s="130">
        <f>DATE(B2,12,25)</f>
        <v>45651</v>
      </c>
      <c r="C16" s="131" t="s">
        <v>24</v>
      </c>
    </row>
    <row r="17" spans="2:3">
      <c r="B17" s="130">
        <f>DATE(B3,1,1)</f>
        <v>45658</v>
      </c>
      <c r="C17" s="129" t="s">
        <v>339</v>
      </c>
    </row>
    <row r="18" spans="2:3">
      <c r="B18" s="130">
        <f>DOLLAR((DAY(MINUTE(B3/38)/2+55)&amp;"/4/"&amp;B3)/7,)*7-6</f>
        <v>45767</v>
      </c>
      <c r="C18" s="131" t="s">
        <v>340</v>
      </c>
    </row>
    <row r="19" spans="2:3">
      <c r="B19" s="130">
        <f>B18+1</f>
        <v>45768</v>
      </c>
      <c r="C19" s="131" t="s">
        <v>260</v>
      </c>
    </row>
    <row r="20" spans="2:3">
      <c r="B20" s="130">
        <f>DATE(B3,5,1)</f>
        <v>45778</v>
      </c>
      <c r="C20" s="131" t="s">
        <v>261</v>
      </c>
    </row>
    <row r="21" spans="2:3">
      <c r="B21" s="130">
        <f>DATE(B3,5,8)</f>
        <v>45785</v>
      </c>
      <c r="C21" s="131" t="s">
        <v>263</v>
      </c>
    </row>
    <row r="22" spans="2:3">
      <c r="B22" s="130">
        <f>B18+39</f>
        <v>45806</v>
      </c>
      <c r="C22" s="131" t="s">
        <v>262</v>
      </c>
    </row>
    <row r="23" spans="2:3">
      <c r="B23" s="130">
        <f>B18+49</f>
        <v>45816</v>
      </c>
      <c r="C23" s="131" t="s">
        <v>265</v>
      </c>
    </row>
    <row r="24" spans="2:3">
      <c r="B24" s="130">
        <f>B18+50</f>
        <v>45817</v>
      </c>
      <c r="C24" s="131" t="s">
        <v>341</v>
      </c>
    </row>
    <row r="25" spans="2:3">
      <c r="B25" s="130">
        <f>DATE(B3,7,14)</f>
        <v>45852</v>
      </c>
      <c r="C25" s="131" t="s">
        <v>342</v>
      </c>
    </row>
    <row r="26" spans="2:3">
      <c r="B26" s="130">
        <f>DATE(B3,8,15)</f>
        <v>45884</v>
      </c>
      <c r="C26" s="131" t="s">
        <v>343</v>
      </c>
    </row>
    <row r="27" spans="2:3">
      <c r="B27" s="130">
        <f>DATE(B3,11,1)</f>
        <v>45962</v>
      </c>
      <c r="C27" s="131" t="s">
        <v>264</v>
      </c>
    </row>
    <row r="28" spans="2:3">
      <c r="B28" s="130">
        <f>DATE(B3,11,11)</f>
        <v>45972</v>
      </c>
      <c r="C28" s="131" t="s">
        <v>344</v>
      </c>
    </row>
    <row r="29" spans="2:3">
      <c r="B29" s="132">
        <f>DATE(B3,12,25)</f>
        <v>46016</v>
      </c>
      <c r="C29" s="131" t="s">
        <v>24</v>
      </c>
    </row>
    <row r="30" spans="2:3">
      <c r="B30" s="67"/>
    </row>
    <row r="31" spans="2:3">
      <c r="B31" s="68"/>
    </row>
    <row r="32" spans="2:3">
      <c r="B32" s="68"/>
    </row>
    <row r="33" spans="2:2">
      <c r="B33" s="68"/>
    </row>
    <row r="34" spans="2:2">
      <c r="B34" s="68"/>
    </row>
    <row r="35" spans="2:2">
      <c r="B35" s="68"/>
    </row>
    <row r="36" spans="2:2">
      <c r="B36" s="68"/>
    </row>
    <row r="37" spans="2:2">
      <c r="B37" s="68"/>
    </row>
    <row r="38" spans="2:2">
      <c r="B38" s="68"/>
    </row>
    <row r="39" spans="2:2">
      <c r="B39" s="68"/>
    </row>
    <row r="40" spans="2:2">
      <c r="B40" s="68"/>
    </row>
    <row r="41" spans="2:2">
      <c r="B41" s="67"/>
    </row>
    <row r="42" spans="2:2">
      <c r="B42" s="68"/>
    </row>
    <row r="43" spans="2:2">
      <c r="B43" s="68"/>
    </row>
    <row r="44" spans="2:2">
      <c r="B44" s="68"/>
    </row>
    <row r="45" spans="2:2">
      <c r="B45" s="68"/>
    </row>
    <row r="46" spans="2:2">
      <c r="B46" s="68"/>
    </row>
    <row r="47" spans="2:2">
      <c r="B47" s="68"/>
    </row>
    <row r="48" spans="2:2">
      <c r="B48" s="68"/>
    </row>
    <row r="49" spans="2:2">
      <c r="B49" s="68"/>
    </row>
    <row r="50" spans="2:2">
      <c r="B50" s="68"/>
    </row>
    <row r="51" spans="2:2">
      <c r="B51" s="68"/>
    </row>
    <row r="52" spans="2:2">
      <c r="B52" s="68"/>
    </row>
    <row r="53" spans="2:2">
      <c r="B53" s="67"/>
    </row>
  </sheetData>
  <mergeCells count="3">
    <mergeCell ref="E3:F3"/>
    <mergeCell ref="G3:H3"/>
    <mergeCell ref="I3:J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14</vt:i4>
      </vt:variant>
    </vt:vector>
  </HeadingPairs>
  <TitlesOfParts>
    <vt:vector size="24" baseType="lpstr">
      <vt:lpstr>Paramétrage</vt:lpstr>
      <vt:lpstr>BD_CAL</vt:lpstr>
      <vt:lpstr>Calendrier</vt:lpstr>
      <vt:lpstr>Vacances et jours fériés</vt:lpstr>
      <vt:lpstr>Jours de classe</vt:lpstr>
      <vt:lpstr>Semaines de classe</vt:lpstr>
      <vt:lpstr>Planning annuel</vt:lpstr>
      <vt:lpstr>Planning mensuel</vt:lpstr>
      <vt:lpstr>Nombre de séances</vt:lpstr>
      <vt:lpstr>TBL</vt:lpstr>
      <vt:lpstr>Calendrier!An</vt:lpstr>
      <vt:lpstr>Calendrier!colvac</vt:lpstr>
      <vt:lpstr>Calendrier!DVac</vt:lpstr>
      <vt:lpstr>TBL!DVac</vt:lpstr>
      <vt:lpstr>DVac</vt:lpstr>
      <vt:lpstr>TBL!Fériés</vt:lpstr>
      <vt:lpstr>Fériés</vt:lpstr>
      <vt:lpstr>Calendrier!FVac</vt:lpstr>
      <vt:lpstr>TBL!FVac</vt:lpstr>
      <vt:lpstr>FVac</vt:lpstr>
      <vt:lpstr>Tblmois</vt:lpstr>
      <vt:lpstr>Calendrier!Zone_d_impression</vt:lpstr>
      <vt:lpstr>'Nombre de séances'!Zone_d_impression</vt:lpstr>
      <vt:lpstr>'Vacances et jours fériés'!Zone_d_impression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Microsoft</cp:lastModifiedBy>
  <cp:lastPrinted>2023-07-25T10:37:17Z</cp:lastPrinted>
  <dcterms:created xsi:type="dcterms:W3CDTF">1996-10-21T11:03:58Z</dcterms:created>
  <dcterms:modified xsi:type="dcterms:W3CDTF">2023-07-31T14:34:52Z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2023-07-25T14:10:01Z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dba9f1af-2dd5-4bde-85c8-c2f721514372</vt:lpwstr>
  </property>
  <property fmtid="{D5CDD505-2E9C-101B-9397-08002B2CF9AE}" pid="8" name="MSIP_Label_64a238cc-6af3-4341-9d32-201b7e04331f_ContentBits">
    <vt:lpwstr>0</vt:lpwstr>
  </property>
</Properties>
</file>